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AKCE\PEKOV-DOJNICE-VACEK-2025\ROZPOCTY\ZZPD 2026\"/>
    </mc:Choice>
  </mc:AlternateContent>
  <xr:revisionPtr revIDLastSave="0" documentId="8_{C28C4799-34A8-407C-B811-6B34009148EE}" xr6:coauthVersionLast="36" xr6:coauthVersionMax="36" xr10:uidLastSave="{00000000-0000-0000-0000-000000000000}"/>
  <bookViews>
    <workbookView xWindow="28680" yWindow="-120" windowWidth="29040" windowHeight="15840" firstSheet="1" activeTab="1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00 00 a Pol" sheetId="12" r:id="rId4"/>
    <sheet name="IO 01 01 a Pol" sheetId="13" r:id="rId5"/>
    <sheet name="IO 02 02 a Pol" sheetId="14" r:id="rId6"/>
    <sheet name="IO 03 03 a Pol" sheetId="15" r:id="rId7"/>
    <sheet name="IO 03 03 b Pol" sheetId="16" r:id="rId8"/>
    <sheet name="IO 03 03c Pol" sheetId="17" r:id="rId9"/>
    <sheet name="SO 01 01 a Pol" sheetId="18" r:id="rId10"/>
    <sheet name="SO 01 01 b Pol" sheetId="19" r:id="rId11"/>
    <sheet name="SO 01 01 c Pol" sheetId="20" r:id="rId12"/>
    <sheet name="SO 01 01 d Pol" sheetId="21" r:id="rId13"/>
    <sheet name="SO 01 01 e Pol" sheetId="22" r:id="rId14"/>
    <sheet name="SO 01 01 f Pol" sheetId="23" r:id="rId15"/>
    <sheet name="SO 01 01 g Pol" sheetId="24" r:id="rId16"/>
    <sheet name="SO 01 01 h Pol" sheetId="25" r:id="rId17"/>
    <sheet name="SO 01 01 i Pol" sheetId="26" r:id="rId18"/>
    <sheet name="SO 01 01 j Pol" sheetId="27" r:id="rId19"/>
    <sheet name="SO 01 01 k Pol" sheetId="28" r:id="rId20"/>
    <sheet name="SO 01 01 l Pol" sheetId="29" r:id="rId21"/>
    <sheet name="SO 01 01 m Pol" sheetId="30" r:id="rId22"/>
    <sheet name="SO 02 02 a Pol" sheetId="31" r:id="rId23"/>
    <sheet name="SO 03 03 a Pol" sheetId="32" r:id="rId24"/>
  </sheets>
  <externalReferences>
    <externalReference r:id="rId25"/>
  </externalReferences>
  <definedNames>
    <definedName name="CelkemDPHVypocet" localSheetId="1">Stavba!$H$69</definedName>
    <definedName name="CenaCelkem">Stavba!$G$29</definedName>
    <definedName name="CenaCelkemBezDPH">Stavba!$G$28</definedName>
    <definedName name="CenaCelkemVypocet" localSheetId="1">Stavba!$I$69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'00 00 a Pol'!$1:$7</definedName>
    <definedName name="_xlnm.Print_Titles" localSheetId="4">'IO 01 01 a Pol'!$1:$7</definedName>
    <definedName name="_xlnm.Print_Titles" localSheetId="5">'IO 02 02 a Pol'!$1:$7</definedName>
    <definedName name="_xlnm.Print_Titles" localSheetId="6">'IO 03 03 a Pol'!$1:$7</definedName>
    <definedName name="_xlnm.Print_Titles" localSheetId="7">'IO 03 03 b Pol'!$1:$7</definedName>
    <definedName name="_xlnm.Print_Titles" localSheetId="8">'IO 03 03c Pol'!$1:$7</definedName>
    <definedName name="_xlnm.Print_Titles" localSheetId="9">'SO 01 01 a Pol'!$1:$7</definedName>
    <definedName name="_xlnm.Print_Titles" localSheetId="10">'SO 01 01 b Pol'!$1:$7</definedName>
    <definedName name="_xlnm.Print_Titles" localSheetId="11">'SO 01 01 c Pol'!$1:$7</definedName>
    <definedName name="_xlnm.Print_Titles" localSheetId="12">'SO 01 01 d Pol'!$1:$7</definedName>
    <definedName name="_xlnm.Print_Titles" localSheetId="13">'SO 01 01 e Pol'!$1:$7</definedName>
    <definedName name="_xlnm.Print_Titles" localSheetId="14">'SO 01 01 f Pol'!$1:$7</definedName>
    <definedName name="_xlnm.Print_Titles" localSheetId="15">'SO 01 01 g Pol'!$1:$7</definedName>
    <definedName name="_xlnm.Print_Titles" localSheetId="16">'SO 01 01 h Pol'!$1:$7</definedName>
    <definedName name="_xlnm.Print_Titles" localSheetId="17">'SO 01 01 i Pol'!$1:$7</definedName>
    <definedName name="_xlnm.Print_Titles" localSheetId="18">'SO 01 01 j Pol'!$1:$7</definedName>
    <definedName name="_xlnm.Print_Titles" localSheetId="19">'SO 01 01 k Pol'!$1:$7</definedName>
    <definedName name="_xlnm.Print_Titles" localSheetId="20">'SO 01 01 l Pol'!$1:$7</definedName>
    <definedName name="_xlnm.Print_Titles" localSheetId="21">'SO 01 01 m Pol'!$1:$7</definedName>
    <definedName name="_xlnm.Print_Titles" localSheetId="22">'SO 02 02 a Pol'!$1:$7</definedName>
    <definedName name="_xlnm.Print_Titles" localSheetId="23">'SO 03 03 a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'00 00 a Pol'!$A$1:$Y$34</definedName>
    <definedName name="_xlnm.Print_Area" localSheetId="4">'IO 01 01 a Pol'!$A$1:$Y$45</definedName>
    <definedName name="_xlnm.Print_Area" localSheetId="5">'IO 02 02 a Pol'!$A$1:$Y$100</definedName>
    <definedName name="_xlnm.Print_Area" localSheetId="6">'IO 03 03 a Pol'!$A$1:$Y$150</definedName>
    <definedName name="_xlnm.Print_Area" localSheetId="7">'IO 03 03 b Pol'!$A$1:$Y$111</definedName>
    <definedName name="_xlnm.Print_Area" localSheetId="8">'IO 03 03c Pol'!$A$1:$Y$46</definedName>
    <definedName name="_xlnm.Print_Area" localSheetId="9">'SO 01 01 a Pol'!$A$1:$Y$380</definedName>
    <definedName name="_xlnm.Print_Area" localSheetId="10">'SO 01 01 b Pol'!$A$1:$Y$144</definedName>
    <definedName name="_xlnm.Print_Area" localSheetId="11">'SO 01 01 c Pol'!$A$1:$Y$117</definedName>
    <definedName name="_xlnm.Print_Area" localSheetId="12">'SO 01 01 d Pol'!$A$1:$Y$217</definedName>
    <definedName name="_xlnm.Print_Area" localSheetId="13">'SO 01 01 e Pol'!$A$1:$Y$68</definedName>
    <definedName name="_xlnm.Print_Area" localSheetId="14">'SO 01 01 f Pol'!$A$1:$Y$275</definedName>
    <definedName name="_xlnm.Print_Area" localSheetId="15">'SO 01 01 g Pol'!$A$1:$Y$224</definedName>
    <definedName name="_xlnm.Print_Area" localSheetId="16">'SO 01 01 h Pol'!$A$1:$Y$362</definedName>
    <definedName name="_xlnm.Print_Area" localSheetId="17">'SO 01 01 i Pol'!$A$1:$Y$123</definedName>
    <definedName name="_xlnm.Print_Area" localSheetId="18">'SO 01 01 j Pol'!$A$1:$Y$52</definedName>
    <definedName name="_xlnm.Print_Area" localSheetId="19">'SO 01 01 k Pol'!$A$1:$Y$48</definedName>
    <definedName name="_xlnm.Print_Area" localSheetId="20">'SO 01 01 l Pol'!$A$1:$Y$138</definedName>
    <definedName name="_xlnm.Print_Area" localSheetId="21">'SO 01 01 m Pol'!$A$1:$Y$87</definedName>
    <definedName name="_xlnm.Print_Area" localSheetId="22">'SO 02 02 a Pol'!$A$1:$Y$94</definedName>
    <definedName name="_xlnm.Print_Area" localSheetId="23">'SO 03 03 a Pol'!$A$1:$Y$100</definedName>
    <definedName name="_xlnm.Print_Area" localSheetId="1">Stavba!$A$1:$J$167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Stavba!$F$69</definedName>
    <definedName name="ZakladDPHZakl">Stavba!$G$25</definedName>
    <definedName name="ZakladDPHZaklVypocet" localSheetId="1">Stavba!$G$69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66" i="1" l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G68" i="1"/>
  <c r="F68" i="1"/>
  <c r="G67" i="1"/>
  <c r="F67" i="1"/>
  <c r="G66" i="1"/>
  <c r="F66" i="1"/>
  <c r="G65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2" i="1"/>
  <c r="F42" i="1"/>
  <c r="G41" i="1"/>
  <c r="F41" i="1"/>
  <c r="G39" i="1"/>
  <c r="F39" i="1"/>
  <c r="G99" i="32"/>
  <c r="BA93" i="32"/>
  <c r="BA59" i="32"/>
  <c r="BA56" i="32"/>
  <c r="BA45" i="32"/>
  <c r="BA36" i="32"/>
  <c r="BA33" i="32"/>
  <c r="BA30" i="32"/>
  <c r="BA24" i="32"/>
  <c r="BA15" i="32"/>
  <c r="G9" i="32"/>
  <c r="I9" i="32"/>
  <c r="K9" i="32"/>
  <c r="M9" i="32"/>
  <c r="O9" i="32"/>
  <c r="Q9" i="32"/>
  <c r="V9" i="32"/>
  <c r="G12" i="32"/>
  <c r="I12" i="32"/>
  <c r="K12" i="32"/>
  <c r="M12" i="32"/>
  <c r="O12" i="32"/>
  <c r="Q12" i="32"/>
  <c r="V12" i="32"/>
  <c r="G14" i="32"/>
  <c r="M14" i="32" s="1"/>
  <c r="M8" i="32" s="1"/>
  <c r="I14" i="32"/>
  <c r="I8" i="32" s="1"/>
  <c r="K14" i="32"/>
  <c r="O14" i="32"/>
  <c r="Q14" i="32"/>
  <c r="V14" i="32"/>
  <c r="G17" i="32"/>
  <c r="I17" i="32"/>
  <c r="K17" i="32"/>
  <c r="M17" i="32"/>
  <c r="O17" i="32"/>
  <c r="Q17" i="32"/>
  <c r="V17" i="32"/>
  <c r="G20" i="32"/>
  <c r="I20" i="32"/>
  <c r="K20" i="32"/>
  <c r="K8" i="32" s="1"/>
  <c r="M20" i="32"/>
  <c r="O20" i="32"/>
  <c r="Q20" i="32"/>
  <c r="V20" i="32"/>
  <c r="G23" i="32"/>
  <c r="I23" i="32"/>
  <c r="K23" i="32"/>
  <c r="M23" i="32"/>
  <c r="O23" i="32"/>
  <c r="Q23" i="32"/>
  <c r="V23" i="32"/>
  <c r="G26" i="32"/>
  <c r="I26" i="32"/>
  <c r="K26" i="32"/>
  <c r="M26" i="32"/>
  <c r="O26" i="32"/>
  <c r="O8" i="32" s="1"/>
  <c r="Q26" i="32"/>
  <c r="Q8" i="32" s="1"/>
  <c r="V26" i="32"/>
  <c r="G29" i="32"/>
  <c r="I29" i="32"/>
  <c r="K29" i="32"/>
  <c r="M29" i="32"/>
  <c r="O29" i="32"/>
  <c r="Q29" i="32"/>
  <c r="V29" i="32"/>
  <c r="G32" i="32"/>
  <c r="I32" i="32"/>
  <c r="K32" i="32"/>
  <c r="M32" i="32"/>
  <c r="O32" i="32"/>
  <c r="Q32" i="32"/>
  <c r="V32" i="32"/>
  <c r="G35" i="32"/>
  <c r="M35" i="32" s="1"/>
  <c r="I35" i="32"/>
  <c r="K35" i="32"/>
  <c r="O35" i="32"/>
  <c r="Q35" i="32"/>
  <c r="V35" i="32"/>
  <c r="G38" i="32"/>
  <c r="I38" i="32"/>
  <c r="K38" i="32"/>
  <c r="M38" i="32"/>
  <c r="O38" i="32"/>
  <c r="Q38" i="32"/>
  <c r="V38" i="32"/>
  <c r="G41" i="32"/>
  <c r="M41" i="32" s="1"/>
  <c r="I41" i="32"/>
  <c r="K41" i="32"/>
  <c r="O41" i="32"/>
  <c r="Q41" i="32"/>
  <c r="V41" i="32"/>
  <c r="G44" i="32"/>
  <c r="I44" i="32"/>
  <c r="K44" i="32"/>
  <c r="M44" i="32"/>
  <c r="O44" i="32"/>
  <c r="Q44" i="32"/>
  <c r="V44" i="32"/>
  <c r="G47" i="32"/>
  <c r="I47" i="32"/>
  <c r="K47" i="32"/>
  <c r="M47" i="32"/>
  <c r="O47" i="32"/>
  <c r="Q47" i="32"/>
  <c r="V47" i="32"/>
  <c r="G51" i="32"/>
  <c r="I51" i="32"/>
  <c r="K51" i="32"/>
  <c r="M51" i="32"/>
  <c r="O51" i="32"/>
  <c r="Q51" i="32"/>
  <c r="V51" i="32"/>
  <c r="G55" i="32"/>
  <c r="I55" i="32"/>
  <c r="K55" i="32"/>
  <c r="M55" i="32"/>
  <c r="O55" i="32"/>
  <c r="Q55" i="32"/>
  <c r="V55" i="32"/>
  <c r="V8" i="32" s="1"/>
  <c r="G58" i="32"/>
  <c r="I58" i="32"/>
  <c r="K58" i="32"/>
  <c r="M58" i="32"/>
  <c r="O58" i="32"/>
  <c r="Q58" i="32"/>
  <c r="V58" i="32"/>
  <c r="G61" i="32"/>
  <c r="I61" i="32"/>
  <c r="K61" i="32"/>
  <c r="M61" i="32"/>
  <c r="O61" i="32"/>
  <c r="Q61" i="32"/>
  <c r="V61" i="32"/>
  <c r="G63" i="32"/>
  <c r="M63" i="32" s="1"/>
  <c r="I63" i="32"/>
  <c r="K63" i="32"/>
  <c r="O63" i="32"/>
  <c r="Q63" i="32"/>
  <c r="V63" i="32"/>
  <c r="G65" i="32"/>
  <c r="I65" i="32"/>
  <c r="K65" i="32"/>
  <c r="M65" i="32"/>
  <c r="O65" i="32"/>
  <c r="Q65" i="32"/>
  <c r="V65" i="32"/>
  <c r="G67" i="32"/>
  <c r="I67" i="32"/>
  <c r="K67" i="32"/>
  <c r="M67" i="32"/>
  <c r="O67" i="32"/>
  <c r="Q67" i="32"/>
  <c r="V67" i="32"/>
  <c r="G69" i="32"/>
  <c r="I69" i="32"/>
  <c r="K69" i="32"/>
  <c r="M69" i="32"/>
  <c r="O69" i="32"/>
  <c r="Q69" i="32"/>
  <c r="V69" i="32"/>
  <c r="G71" i="32"/>
  <c r="I71" i="32"/>
  <c r="K71" i="32"/>
  <c r="M71" i="32"/>
  <c r="O71" i="32"/>
  <c r="Q71" i="32"/>
  <c r="V71" i="32"/>
  <c r="G73" i="32"/>
  <c r="I73" i="32"/>
  <c r="K73" i="32"/>
  <c r="M73" i="32"/>
  <c r="O73" i="32"/>
  <c r="Q73" i="32"/>
  <c r="V73" i="32"/>
  <c r="G75" i="32"/>
  <c r="I75" i="32"/>
  <c r="K75" i="32"/>
  <c r="M75" i="32"/>
  <c r="O75" i="32"/>
  <c r="Q75" i="32"/>
  <c r="V75" i="32"/>
  <c r="G77" i="32"/>
  <c r="M77" i="32" s="1"/>
  <c r="I77" i="32"/>
  <c r="K77" i="32"/>
  <c r="O77" i="32"/>
  <c r="Q77" i="32"/>
  <c r="V77" i="32"/>
  <c r="G79" i="32"/>
  <c r="I79" i="32"/>
  <c r="K79" i="32"/>
  <c r="M79" i="32"/>
  <c r="O79" i="32"/>
  <c r="Q79" i="32"/>
  <c r="V79" i="32"/>
  <c r="G81" i="32"/>
  <c r="M81" i="32" s="1"/>
  <c r="I81" i="32"/>
  <c r="K81" i="32"/>
  <c r="O81" i="32"/>
  <c r="Q81" i="32"/>
  <c r="V81" i="32"/>
  <c r="G83" i="32"/>
  <c r="I83" i="32"/>
  <c r="K83" i="32"/>
  <c r="M83" i="32"/>
  <c r="O83" i="32"/>
  <c r="Q83" i="32"/>
  <c r="V83" i="32"/>
  <c r="G85" i="32"/>
  <c r="I85" i="32"/>
  <c r="K85" i="32"/>
  <c r="M85" i="32"/>
  <c r="O85" i="32"/>
  <c r="Q85" i="32"/>
  <c r="V85" i="32"/>
  <c r="G87" i="32"/>
  <c r="I87" i="32"/>
  <c r="K87" i="32"/>
  <c r="M87" i="32"/>
  <c r="O87" i="32"/>
  <c r="Q87" i="32"/>
  <c r="V87" i="32"/>
  <c r="G89" i="32"/>
  <c r="I89" i="32"/>
  <c r="K89" i="32"/>
  <c r="M89" i="32"/>
  <c r="O89" i="32"/>
  <c r="Q89" i="32"/>
  <c r="V89" i="32"/>
  <c r="G96" i="32"/>
  <c r="G95" i="32" s="1"/>
  <c r="I96" i="32"/>
  <c r="I95" i="32" s="1"/>
  <c r="K96" i="32"/>
  <c r="K95" i="32" s="1"/>
  <c r="M96" i="32"/>
  <c r="M95" i="32" s="1"/>
  <c r="O96" i="32"/>
  <c r="O95" i="32" s="1"/>
  <c r="Q96" i="32"/>
  <c r="Q95" i="32" s="1"/>
  <c r="V96" i="32"/>
  <c r="V95" i="32" s="1"/>
  <c r="AE99" i="32"/>
  <c r="AF99" i="32"/>
  <c r="G88" i="31"/>
  <c r="BA74" i="31"/>
  <c r="BA42" i="31"/>
  <c r="BA36" i="31"/>
  <c r="BA10" i="31"/>
  <c r="G9" i="31"/>
  <c r="G8" i="31" s="1"/>
  <c r="I9" i="31"/>
  <c r="I8" i="31" s="1"/>
  <c r="K9" i="31"/>
  <c r="K8" i="31" s="1"/>
  <c r="M9" i="31"/>
  <c r="O9" i="31"/>
  <c r="O8" i="31" s="1"/>
  <c r="Q9" i="31"/>
  <c r="V9" i="31"/>
  <c r="G12" i="31"/>
  <c r="I12" i="31"/>
  <c r="K12" i="31"/>
  <c r="M12" i="31"/>
  <c r="O12" i="31"/>
  <c r="Q12" i="31"/>
  <c r="V12" i="31"/>
  <c r="G15" i="31"/>
  <c r="I15" i="31"/>
  <c r="K15" i="31"/>
  <c r="M15" i="31"/>
  <c r="O15" i="31"/>
  <c r="Q15" i="31"/>
  <c r="Q8" i="31" s="1"/>
  <c r="V15" i="31"/>
  <c r="V8" i="31" s="1"/>
  <c r="G18" i="31"/>
  <c r="I18" i="31"/>
  <c r="K18" i="31"/>
  <c r="M18" i="31"/>
  <c r="O18" i="31"/>
  <c r="Q18" i="31"/>
  <c r="V18" i="31"/>
  <c r="G20" i="31"/>
  <c r="I20" i="31"/>
  <c r="K20" i="31"/>
  <c r="M20" i="31"/>
  <c r="O20" i="31"/>
  <c r="Q20" i="31"/>
  <c r="V20" i="31"/>
  <c r="G22" i="31"/>
  <c r="M22" i="31" s="1"/>
  <c r="I22" i="31"/>
  <c r="K22" i="31"/>
  <c r="O22" i="31"/>
  <c r="Q22" i="31"/>
  <c r="V22" i="31"/>
  <c r="G26" i="31"/>
  <c r="I26" i="31"/>
  <c r="K26" i="31"/>
  <c r="M26" i="31"/>
  <c r="O26" i="31"/>
  <c r="Q26" i="31"/>
  <c r="V26" i="31"/>
  <c r="G29" i="31"/>
  <c r="I29" i="31"/>
  <c r="K29" i="31"/>
  <c r="M29" i="31"/>
  <c r="O29" i="31"/>
  <c r="Q29" i="31"/>
  <c r="V29" i="31"/>
  <c r="G32" i="31"/>
  <c r="I32" i="31"/>
  <c r="K32" i="31"/>
  <c r="M32" i="31"/>
  <c r="O32" i="31"/>
  <c r="Q32" i="31"/>
  <c r="V32" i="31"/>
  <c r="G35" i="31"/>
  <c r="I35" i="31"/>
  <c r="K35" i="31"/>
  <c r="M35" i="31"/>
  <c r="O35" i="31"/>
  <c r="Q35" i="31"/>
  <c r="V35" i="31"/>
  <c r="G38" i="31"/>
  <c r="I38" i="31"/>
  <c r="K38" i="31"/>
  <c r="M38" i="31"/>
  <c r="O38" i="31"/>
  <c r="Q38" i="31"/>
  <c r="V38" i="31"/>
  <c r="G41" i="31"/>
  <c r="I41" i="31"/>
  <c r="K41" i="31"/>
  <c r="M41" i="31"/>
  <c r="O41" i="31"/>
  <c r="Q41" i="31"/>
  <c r="V41" i="31"/>
  <c r="G44" i="31"/>
  <c r="M44" i="31" s="1"/>
  <c r="I44" i="31"/>
  <c r="K44" i="31"/>
  <c r="O44" i="31"/>
  <c r="Q44" i="31"/>
  <c r="V44" i="31"/>
  <c r="G47" i="31"/>
  <c r="M47" i="31" s="1"/>
  <c r="I47" i="31"/>
  <c r="I46" i="31" s="1"/>
  <c r="K47" i="31"/>
  <c r="K46" i="31" s="1"/>
  <c r="O47" i="31"/>
  <c r="Q47" i="31"/>
  <c r="V47" i="31"/>
  <c r="G49" i="31"/>
  <c r="I49" i="31"/>
  <c r="K49" i="31"/>
  <c r="M49" i="31"/>
  <c r="O49" i="31"/>
  <c r="Q49" i="31"/>
  <c r="V49" i="31"/>
  <c r="G51" i="31"/>
  <c r="I51" i="31"/>
  <c r="K51" i="31"/>
  <c r="M51" i="31"/>
  <c r="O51" i="31"/>
  <c r="O46" i="31" s="1"/>
  <c r="Q51" i="31"/>
  <c r="V51" i="31"/>
  <c r="G54" i="31"/>
  <c r="I54" i="31"/>
  <c r="K54" i="31"/>
  <c r="M54" i="31"/>
  <c r="O54" i="31"/>
  <c r="Q54" i="31"/>
  <c r="V54" i="31"/>
  <c r="G57" i="31"/>
  <c r="I57" i="31"/>
  <c r="K57" i="31"/>
  <c r="M57" i="31"/>
  <c r="O57" i="31"/>
  <c r="Q57" i="31"/>
  <c r="Q46" i="31" s="1"/>
  <c r="V57" i="31"/>
  <c r="V46" i="31" s="1"/>
  <c r="G60" i="31"/>
  <c r="I60" i="31"/>
  <c r="K60" i="31"/>
  <c r="M60" i="31"/>
  <c r="O60" i="31"/>
  <c r="Q60" i="31"/>
  <c r="V60" i="31"/>
  <c r="G62" i="31"/>
  <c r="I62" i="31"/>
  <c r="K62" i="31"/>
  <c r="M62" i="31"/>
  <c r="O62" i="31"/>
  <c r="Q62" i="31"/>
  <c r="V62" i="31"/>
  <c r="G65" i="31"/>
  <c r="M65" i="31" s="1"/>
  <c r="I65" i="31"/>
  <c r="K65" i="31"/>
  <c r="O65" i="31"/>
  <c r="Q65" i="31"/>
  <c r="V65" i="31"/>
  <c r="G67" i="31"/>
  <c r="I67" i="31"/>
  <c r="K67" i="31"/>
  <c r="M67" i="31"/>
  <c r="O67" i="31"/>
  <c r="Q67" i="31"/>
  <c r="V67" i="31"/>
  <c r="G72" i="31"/>
  <c r="I72" i="31"/>
  <c r="K72" i="31"/>
  <c r="M72" i="31"/>
  <c r="G73" i="31"/>
  <c r="I73" i="31"/>
  <c r="K73" i="31"/>
  <c r="M73" i="31"/>
  <c r="O73" i="31"/>
  <c r="O72" i="31" s="1"/>
  <c r="Q73" i="31"/>
  <c r="Q72" i="31" s="1"/>
  <c r="V73" i="31"/>
  <c r="V72" i="31" s="1"/>
  <c r="G76" i="31"/>
  <c r="I76" i="31"/>
  <c r="K76" i="31"/>
  <c r="M76" i="31"/>
  <c r="O76" i="31"/>
  <c r="Q76" i="31"/>
  <c r="V76" i="31"/>
  <c r="G79" i="31"/>
  <c r="I79" i="31"/>
  <c r="K79" i="31"/>
  <c r="M79" i="31"/>
  <c r="O79" i="31"/>
  <c r="Q79" i="31"/>
  <c r="V79" i="31"/>
  <c r="G81" i="31"/>
  <c r="I81" i="31"/>
  <c r="K81" i="31"/>
  <c r="M81" i="31"/>
  <c r="O81" i="31"/>
  <c r="Q81" i="31"/>
  <c r="V81" i="31"/>
  <c r="G83" i="31"/>
  <c r="G84" i="31"/>
  <c r="I84" i="31"/>
  <c r="I83" i="31" s="1"/>
  <c r="K84" i="31"/>
  <c r="K83" i="31" s="1"/>
  <c r="M84" i="31"/>
  <c r="M83" i="31" s="1"/>
  <c r="O84" i="31"/>
  <c r="O83" i="31" s="1"/>
  <c r="Q84" i="31"/>
  <c r="Q83" i="31" s="1"/>
  <c r="V84" i="31"/>
  <c r="V83" i="31" s="1"/>
  <c r="AE88" i="31"/>
  <c r="G81" i="30"/>
  <c r="BA56" i="30"/>
  <c r="BA42" i="30"/>
  <c r="BA29" i="30"/>
  <c r="BA10" i="30"/>
  <c r="G9" i="30"/>
  <c r="AF81" i="30" s="1"/>
  <c r="I9" i="30"/>
  <c r="I8" i="30" s="1"/>
  <c r="K9" i="30"/>
  <c r="K8" i="30" s="1"/>
  <c r="M9" i="30"/>
  <c r="O9" i="30"/>
  <c r="O8" i="30" s="1"/>
  <c r="Q9" i="30"/>
  <c r="V9" i="30"/>
  <c r="G12" i="30"/>
  <c r="I12" i="30"/>
  <c r="K12" i="30"/>
  <c r="M12" i="30"/>
  <c r="O12" i="30"/>
  <c r="Q12" i="30"/>
  <c r="V12" i="30"/>
  <c r="G15" i="30"/>
  <c r="I15" i="30"/>
  <c r="K15" i="30"/>
  <c r="M15" i="30"/>
  <c r="O15" i="30"/>
  <c r="Q15" i="30"/>
  <c r="Q8" i="30" s="1"/>
  <c r="V15" i="30"/>
  <c r="V8" i="30" s="1"/>
  <c r="G18" i="30"/>
  <c r="I18" i="30"/>
  <c r="K18" i="30"/>
  <c r="M18" i="30"/>
  <c r="O18" i="30"/>
  <c r="Q18" i="30"/>
  <c r="V18" i="30"/>
  <c r="G21" i="30"/>
  <c r="I21" i="30"/>
  <c r="K21" i="30"/>
  <c r="M21" i="30"/>
  <c r="O21" i="30"/>
  <c r="Q21" i="30"/>
  <c r="V21" i="30"/>
  <c r="G23" i="30"/>
  <c r="M23" i="30" s="1"/>
  <c r="I23" i="30"/>
  <c r="K23" i="30"/>
  <c r="O23" i="30"/>
  <c r="Q23" i="30"/>
  <c r="V23" i="30"/>
  <c r="G25" i="30"/>
  <c r="I25" i="30"/>
  <c r="K25" i="30"/>
  <c r="M25" i="30"/>
  <c r="O25" i="30"/>
  <c r="Q25" i="30"/>
  <c r="V25" i="30"/>
  <c r="G28" i="30"/>
  <c r="I28" i="30"/>
  <c r="K28" i="30"/>
  <c r="M28" i="30"/>
  <c r="O28" i="30"/>
  <c r="Q28" i="30"/>
  <c r="V28" i="30"/>
  <c r="G31" i="30"/>
  <c r="I31" i="30"/>
  <c r="K31" i="30"/>
  <c r="M31" i="30"/>
  <c r="O31" i="30"/>
  <c r="Q31" i="30"/>
  <c r="V31" i="30"/>
  <c r="G33" i="30"/>
  <c r="I33" i="30"/>
  <c r="K33" i="30"/>
  <c r="M33" i="30"/>
  <c r="O33" i="30"/>
  <c r="Q33" i="30"/>
  <c r="V33" i="30"/>
  <c r="G37" i="30"/>
  <c r="I37" i="30"/>
  <c r="K37" i="30"/>
  <c r="M37" i="30"/>
  <c r="O37" i="30"/>
  <c r="Q37" i="30"/>
  <c r="V37" i="30"/>
  <c r="I44" i="30"/>
  <c r="K44" i="30"/>
  <c r="O44" i="30"/>
  <c r="Q44" i="30"/>
  <c r="V44" i="30"/>
  <c r="G45" i="30"/>
  <c r="M45" i="30" s="1"/>
  <c r="M44" i="30" s="1"/>
  <c r="I45" i="30"/>
  <c r="K45" i="30"/>
  <c r="O45" i="30"/>
  <c r="Q45" i="30"/>
  <c r="V45" i="30"/>
  <c r="G49" i="30"/>
  <c r="M49" i="30" s="1"/>
  <c r="I49" i="30"/>
  <c r="I48" i="30" s="1"/>
  <c r="K49" i="30"/>
  <c r="K48" i="30" s="1"/>
  <c r="O49" i="30"/>
  <c r="Q49" i="30"/>
  <c r="V49" i="30"/>
  <c r="G52" i="30"/>
  <c r="I52" i="30"/>
  <c r="K52" i="30"/>
  <c r="M52" i="30"/>
  <c r="O52" i="30"/>
  <c r="Q52" i="30"/>
  <c r="V52" i="30"/>
  <c r="G55" i="30"/>
  <c r="I55" i="30"/>
  <c r="K55" i="30"/>
  <c r="M55" i="30"/>
  <c r="O55" i="30"/>
  <c r="O48" i="30" s="1"/>
  <c r="Q55" i="30"/>
  <c r="V55" i="30"/>
  <c r="G58" i="30"/>
  <c r="I58" i="30"/>
  <c r="K58" i="30"/>
  <c r="M58" i="30"/>
  <c r="O58" i="30"/>
  <c r="Q58" i="30"/>
  <c r="V58" i="30"/>
  <c r="G60" i="30"/>
  <c r="I60" i="30"/>
  <c r="K60" i="30"/>
  <c r="M60" i="30"/>
  <c r="O60" i="30"/>
  <c r="Q60" i="30"/>
  <c r="Q48" i="30" s="1"/>
  <c r="V60" i="30"/>
  <c r="V48" i="30" s="1"/>
  <c r="G62" i="30"/>
  <c r="I62" i="30"/>
  <c r="K62" i="30"/>
  <c r="M62" i="30"/>
  <c r="O62" i="30"/>
  <c r="Q62" i="30"/>
  <c r="V62" i="30"/>
  <c r="G64" i="30"/>
  <c r="I64" i="30"/>
  <c r="K64" i="30"/>
  <c r="M64" i="30"/>
  <c r="O64" i="30"/>
  <c r="Q64" i="30"/>
  <c r="V64" i="30"/>
  <c r="G66" i="30"/>
  <c r="M66" i="30" s="1"/>
  <c r="I66" i="30"/>
  <c r="K66" i="30"/>
  <c r="O66" i="30"/>
  <c r="Q66" i="30"/>
  <c r="V66" i="30"/>
  <c r="G68" i="30"/>
  <c r="I68" i="30"/>
  <c r="K68" i="30"/>
  <c r="M68" i="30"/>
  <c r="O68" i="30"/>
  <c r="Q68" i="30"/>
  <c r="V68" i="30"/>
  <c r="G70" i="30"/>
  <c r="I70" i="30"/>
  <c r="K70" i="30"/>
  <c r="M70" i="30"/>
  <c r="O70" i="30"/>
  <c r="Q70" i="30"/>
  <c r="V70" i="30"/>
  <c r="G72" i="30"/>
  <c r="I72" i="30"/>
  <c r="K72" i="30"/>
  <c r="M72" i="30"/>
  <c r="O72" i="30"/>
  <c r="Q72" i="30"/>
  <c r="V72" i="30"/>
  <c r="G74" i="30"/>
  <c r="I74" i="30"/>
  <c r="K74" i="30"/>
  <c r="M74" i="30"/>
  <c r="O74" i="30"/>
  <c r="Q74" i="30"/>
  <c r="V74" i="30"/>
  <c r="G77" i="30"/>
  <c r="G76" i="30" s="1"/>
  <c r="I77" i="30"/>
  <c r="I76" i="30" s="1"/>
  <c r="K77" i="30"/>
  <c r="K76" i="30" s="1"/>
  <c r="M77" i="30"/>
  <c r="M76" i="30" s="1"/>
  <c r="O77" i="30"/>
  <c r="O76" i="30" s="1"/>
  <c r="Q77" i="30"/>
  <c r="Q76" i="30" s="1"/>
  <c r="V77" i="30"/>
  <c r="V76" i="30" s="1"/>
  <c r="AE81" i="30"/>
  <c r="G132" i="29"/>
  <c r="BA110" i="29"/>
  <c r="G9" i="29"/>
  <c r="G8" i="29" s="1"/>
  <c r="I9" i="29"/>
  <c r="I8" i="29" s="1"/>
  <c r="K9" i="29"/>
  <c r="K8" i="29" s="1"/>
  <c r="M9" i="29"/>
  <c r="O9" i="29"/>
  <c r="O8" i="29" s="1"/>
  <c r="Q9" i="29"/>
  <c r="Q8" i="29" s="1"/>
  <c r="V9" i="29"/>
  <c r="V8" i="29" s="1"/>
  <c r="G11" i="29"/>
  <c r="M11" i="29" s="1"/>
  <c r="I11" i="29"/>
  <c r="K11" i="29"/>
  <c r="O11" i="29"/>
  <c r="Q11" i="29"/>
  <c r="V11" i="29"/>
  <c r="G13" i="29"/>
  <c r="I13" i="29"/>
  <c r="K13" i="29"/>
  <c r="M13" i="29"/>
  <c r="O13" i="29"/>
  <c r="Q13" i="29"/>
  <c r="V13" i="29"/>
  <c r="G15" i="29"/>
  <c r="M15" i="29" s="1"/>
  <c r="I15" i="29"/>
  <c r="K15" i="29"/>
  <c r="O15" i="29"/>
  <c r="Q15" i="29"/>
  <c r="V15" i="29"/>
  <c r="G17" i="29"/>
  <c r="I17" i="29"/>
  <c r="K17" i="29"/>
  <c r="M17" i="29"/>
  <c r="O17" i="29"/>
  <c r="Q17" i="29"/>
  <c r="V17" i="29"/>
  <c r="G19" i="29"/>
  <c r="I19" i="29"/>
  <c r="K19" i="29"/>
  <c r="M19" i="29"/>
  <c r="O19" i="29"/>
  <c r="Q19" i="29"/>
  <c r="V19" i="29"/>
  <c r="G21" i="29"/>
  <c r="I21" i="29"/>
  <c r="K21" i="29"/>
  <c r="M21" i="29"/>
  <c r="O21" i="29"/>
  <c r="Q21" i="29"/>
  <c r="V21" i="29"/>
  <c r="G23" i="29"/>
  <c r="I23" i="29"/>
  <c r="K23" i="29"/>
  <c r="M23" i="29"/>
  <c r="O23" i="29"/>
  <c r="Q23" i="29"/>
  <c r="V23" i="29"/>
  <c r="G25" i="29"/>
  <c r="I25" i="29"/>
  <c r="K25" i="29"/>
  <c r="M25" i="29"/>
  <c r="O25" i="29"/>
  <c r="Q25" i="29"/>
  <c r="V25" i="29"/>
  <c r="G27" i="29"/>
  <c r="I27" i="29"/>
  <c r="K27" i="29"/>
  <c r="M27" i="29"/>
  <c r="O27" i="29"/>
  <c r="Q27" i="29"/>
  <c r="V27" i="29"/>
  <c r="G29" i="29"/>
  <c r="M29" i="29" s="1"/>
  <c r="I29" i="29"/>
  <c r="K29" i="29"/>
  <c r="O29" i="29"/>
  <c r="Q29" i="29"/>
  <c r="V29" i="29"/>
  <c r="G31" i="29"/>
  <c r="I31" i="29"/>
  <c r="K31" i="29"/>
  <c r="M31" i="29"/>
  <c r="O31" i="29"/>
  <c r="Q31" i="29"/>
  <c r="V31" i="29"/>
  <c r="G33" i="29"/>
  <c r="I33" i="29"/>
  <c r="K33" i="29"/>
  <c r="M33" i="29"/>
  <c r="O33" i="29"/>
  <c r="Q33" i="29"/>
  <c r="V33" i="29"/>
  <c r="G35" i="29"/>
  <c r="I35" i="29"/>
  <c r="K35" i="29"/>
  <c r="M35" i="29"/>
  <c r="O35" i="29"/>
  <c r="Q35" i="29"/>
  <c r="V35" i="29"/>
  <c r="G37" i="29"/>
  <c r="I37" i="29"/>
  <c r="K37" i="29"/>
  <c r="M37" i="29"/>
  <c r="O37" i="29"/>
  <c r="Q37" i="29"/>
  <c r="V37" i="29"/>
  <c r="G39" i="29"/>
  <c r="I39" i="29"/>
  <c r="K39" i="29"/>
  <c r="M39" i="29"/>
  <c r="O39" i="29"/>
  <c r="Q39" i="29"/>
  <c r="V39" i="29"/>
  <c r="G41" i="29"/>
  <c r="I41" i="29"/>
  <c r="K41" i="29"/>
  <c r="M41" i="29"/>
  <c r="O41" i="29"/>
  <c r="Q41" i="29"/>
  <c r="V41" i="29"/>
  <c r="G43" i="29"/>
  <c r="M43" i="29" s="1"/>
  <c r="I43" i="29"/>
  <c r="K43" i="29"/>
  <c r="O43" i="29"/>
  <c r="Q43" i="29"/>
  <c r="V43" i="29"/>
  <c r="G45" i="29"/>
  <c r="I45" i="29"/>
  <c r="K45" i="29"/>
  <c r="M45" i="29"/>
  <c r="O45" i="29"/>
  <c r="Q45" i="29"/>
  <c r="V45" i="29"/>
  <c r="G47" i="29"/>
  <c r="M47" i="29" s="1"/>
  <c r="I47" i="29"/>
  <c r="K47" i="29"/>
  <c r="O47" i="29"/>
  <c r="Q47" i="29"/>
  <c r="V47" i="29"/>
  <c r="G49" i="29"/>
  <c r="I49" i="29"/>
  <c r="K49" i="29"/>
  <c r="M49" i="29"/>
  <c r="O49" i="29"/>
  <c r="Q49" i="29"/>
  <c r="V49" i="29"/>
  <c r="G51" i="29"/>
  <c r="I51" i="29"/>
  <c r="K51" i="29"/>
  <c r="M51" i="29"/>
  <c r="O51" i="29"/>
  <c r="Q51" i="29"/>
  <c r="V51" i="29"/>
  <c r="G53" i="29"/>
  <c r="I53" i="29"/>
  <c r="K53" i="29"/>
  <c r="M53" i="29"/>
  <c r="O53" i="29"/>
  <c r="Q53" i="29"/>
  <c r="V53" i="29"/>
  <c r="G55" i="29"/>
  <c r="I55" i="29"/>
  <c r="K55" i="29"/>
  <c r="M55" i="29"/>
  <c r="O55" i="29"/>
  <c r="Q55" i="29"/>
  <c r="V55" i="29"/>
  <c r="G57" i="29"/>
  <c r="I57" i="29"/>
  <c r="K57" i="29"/>
  <c r="M57" i="29"/>
  <c r="O57" i="29"/>
  <c r="Q57" i="29"/>
  <c r="V57" i="29"/>
  <c r="G59" i="29"/>
  <c r="I59" i="29"/>
  <c r="K59" i="29"/>
  <c r="M59" i="29"/>
  <c r="O59" i="29"/>
  <c r="Q59" i="29"/>
  <c r="V59" i="29"/>
  <c r="G61" i="29"/>
  <c r="M61" i="29" s="1"/>
  <c r="I61" i="29"/>
  <c r="K61" i="29"/>
  <c r="O61" i="29"/>
  <c r="Q61" i="29"/>
  <c r="V61" i="29"/>
  <c r="G63" i="29"/>
  <c r="I63" i="29"/>
  <c r="K63" i="29"/>
  <c r="M63" i="29"/>
  <c r="O63" i="29"/>
  <c r="Q63" i="29"/>
  <c r="V63" i="29"/>
  <c r="G65" i="29"/>
  <c r="I65" i="29"/>
  <c r="K65" i="29"/>
  <c r="M65" i="29"/>
  <c r="O65" i="29"/>
  <c r="Q65" i="29"/>
  <c r="V65" i="29"/>
  <c r="G67" i="29"/>
  <c r="I67" i="29"/>
  <c r="K67" i="29"/>
  <c r="M67" i="29"/>
  <c r="O67" i="29"/>
  <c r="Q67" i="29"/>
  <c r="V67" i="29"/>
  <c r="G69" i="29"/>
  <c r="I69" i="29"/>
  <c r="K69" i="29"/>
  <c r="M69" i="29"/>
  <c r="O69" i="29"/>
  <c r="Q69" i="29"/>
  <c r="V69" i="29"/>
  <c r="G71" i="29"/>
  <c r="I71" i="29"/>
  <c r="K71" i="29"/>
  <c r="M71" i="29"/>
  <c r="O71" i="29"/>
  <c r="Q71" i="29"/>
  <c r="V71" i="29"/>
  <c r="G73" i="29"/>
  <c r="I73" i="29"/>
  <c r="K73" i="29"/>
  <c r="M73" i="29"/>
  <c r="O73" i="29"/>
  <c r="Q73" i="29"/>
  <c r="V73" i="29"/>
  <c r="G75" i="29"/>
  <c r="M75" i="29" s="1"/>
  <c r="I75" i="29"/>
  <c r="K75" i="29"/>
  <c r="O75" i="29"/>
  <c r="Q75" i="29"/>
  <c r="V75" i="29"/>
  <c r="G77" i="29"/>
  <c r="I77" i="29"/>
  <c r="K77" i="29"/>
  <c r="M77" i="29"/>
  <c r="O77" i="29"/>
  <c r="Q77" i="29"/>
  <c r="V77" i="29"/>
  <c r="G79" i="29"/>
  <c r="M79" i="29" s="1"/>
  <c r="I79" i="29"/>
  <c r="K79" i="29"/>
  <c r="O79" i="29"/>
  <c r="Q79" i="29"/>
  <c r="V79" i="29"/>
  <c r="G81" i="29"/>
  <c r="I81" i="29"/>
  <c r="K81" i="29"/>
  <c r="M81" i="29"/>
  <c r="O81" i="29"/>
  <c r="Q81" i="29"/>
  <c r="V81" i="29"/>
  <c r="G83" i="29"/>
  <c r="I83" i="29"/>
  <c r="K83" i="29"/>
  <c r="M83" i="29"/>
  <c r="O83" i="29"/>
  <c r="Q83" i="29"/>
  <c r="V83" i="29"/>
  <c r="G85" i="29"/>
  <c r="I85" i="29"/>
  <c r="K85" i="29"/>
  <c r="M85" i="29"/>
  <c r="O85" i="29"/>
  <c r="Q85" i="29"/>
  <c r="V85" i="29"/>
  <c r="G87" i="29"/>
  <c r="I87" i="29"/>
  <c r="K87" i="29"/>
  <c r="M87" i="29"/>
  <c r="O87" i="29"/>
  <c r="Q87" i="29"/>
  <c r="V87" i="29"/>
  <c r="G90" i="29"/>
  <c r="G89" i="29" s="1"/>
  <c r="I90" i="29"/>
  <c r="I89" i="29" s="1"/>
  <c r="K90" i="29"/>
  <c r="K89" i="29" s="1"/>
  <c r="M90" i="29"/>
  <c r="O90" i="29"/>
  <c r="O89" i="29" s="1"/>
  <c r="Q90" i="29"/>
  <c r="Q89" i="29" s="1"/>
  <c r="V90" i="29"/>
  <c r="V89" i="29" s="1"/>
  <c r="G92" i="29"/>
  <c r="M92" i="29" s="1"/>
  <c r="I92" i="29"/>
  <c r="K92" i="29"/>
  <c r="O92" i="29"/>
  <c r="Q92" i="29"/>
  <c r="V92" i="29"/>
  <c r="G94" i="29"/>
  <c r="I94" i="29"/>
  <c r="K94" i="29"/>
  <c r="M94" i="29"/>
  <c r="O94" i="29"/>
  <c r="Q94" i="29"/>
  <c r="V94" i="29"/>
  <c r="G96" i="29"/>
  <c r="I96" i="29"/>
  <c r="K96" i="29"/>
  <c r="M96" i="29"/>
  <c r="O96" i="29"/>
  <c r="Q96" i="29"/>
  <c r="V96" i="29"/>
  <c r="G99" i="29"/>
  <c r="I99" i="29"/>
  <c r="K99" i="29"/>
  <c r="M99" i="29"/>
  <c r="O99" i="29"/>
  <c r="Q99" i="29"/>
  <c r="V99" i="29"/>
  <c r="G102" i="29"/>
  <c r="I102" i="29"/>
  <c r="K102" i="29"/>
  <c r="M102" i="29"/>
  <c r="O102" i="29"/>
  <c r="Q102" i="29"/>
  <c r="V102" i="29"/>
  <c r="G105" i="29"/>
  <c r="I105" i="29"/>
  <c r="K105" i="29"/>
  <c r="M105" i="29"/>
  <c r="O105" i="29"/>
  <c r="Q105" i="29"/>
  <c r="V105" i="29"/>
  <c r="G107" i="29"/>
  <c r="I107" i="29"/>
  <c r="K107" i="29"/>
  <c r="M107" i="29"/>
  <c r="O107" i="29"/>
  <c r="Q107" i="29"/>
  <c r="V107" i="29"/>
  <c r="G109" i="29"/>
  <c r="M109" i="29" s="1"/>
  <c r="I109" i="29"/>
  <c r="K109" i="29"/>
  <c r="O109" i="29"/>
  <c r="Q109" i="29"/>
  <c r="V109" i="29"/>
  <c r="G112" i="29"/>
  <c r="I112" i="29"/>
  <c r="K112" i="29"/>
  <c r="M112" i="29"/>
  <c r="O112" i="29"/>
  <c r="Q112" i="29"/>
  <c r="V112" i="29"/>
  <c r="G115" i="29"/>
  <c r="M115" i="29" s="1"/>
  <c r="I115" i="29"/>
  <c r="K115" i="29"/>
  <c r="O115" i="29"/>
  <c r="Q115" i="29"/>
  <c r="V115" i="29"/>
  <c r="G117" i="29"/>
  <c r="I117" i="29"/>
  <c r="K117" i="29"/>
  <c r="M117" i="29"/>
  <c r="O117" i="29"/>
  <c r="Q117" i="29"/>
  <c r="V117" i="29"/>
  <c r="G119" i="29"/>
  <c r="I119" i="29"/>
  <c r="K119" i="29"/>
  <c r="M119" i="29"/>
  <c r="O119" i="29"/>
  <c r="Q119" i="29"/>
  <c r="V119" i="29"/>
  <c r="G121" i="29"/>
  <c r="I121" i="29"/>
  <c r="K121" i="29"/>
  <c r="M121" i="29"/>
  <c r="O121" i="29"/>
  <c r="Q121" i="29"/>
  <c r="V121" i="29"/>
  <c r="G123" i="29"/>
  <c r="I123" i="29"/>
  <c r="K123" i="29"/>
  <c r="M123" i="29"/>
  <c r="O123" i="29"/>
  <c r="Q123" i="29"/>
  <c r="V123" i="29"/>
  <c r="G125" i="29"/>
  <c r="I125" i="29"/>
  <c r="K125" i="29"/>
  <c r="M125" i="29"/>
  <c r="O125" i="29"/>
  <c r="Q125" i="29"/>
  <c r="V125" i="29"/>
  <c r="G127" i="29"/>
  <c r="I127" i="29"/>
  <c r="K127" i="29"/>
  <c r="M127" i="29"/>
  <c r="O127" i="29"/>
  <c r="Q127" i="29"/>
  <c r="V127" i="29"/>
  <c r="G129" i="29"/>
  <c r="M129" i="29" s="1"/>
  <c r="I129" i="29"/>
  <c r="K129" i="29"/>
  <c r="O129" i="29"/>
  <c r="Q129" i="29"/>
  <c r="V129" i="29"/>
  <c r="AE132" i="29"/>
  <c r="G42" i="28"/>
  <c r="G9" i="28"/>
  <c r="G8" i="28" s="1"/>
  <c r="I9" i="28"/>
  <c r="I8" i="28" s="1"/>
  <c r="K9" i="28"/>
  <c r="K8" i="28" s="1"/>
  <c r="M9" i="28"/>
  <c r="O9" i="28"/>
  <c r="O8" i="28" s="1"/>
  <c r="Q9" i="28"/>
  <c r="Q8" i="28" s="1"/>
  <c r="V9" i="28"/>
  <c r="V8" i="28" s="1"/>
  <c r="G11" i="28"/>
  <c r="M11" i="28" s="1"/>
  <c r="I11" i="28"/>
  <c r="K11" i="28"/>
  <c r="O11" i="28"/>
  <c r="Q11" i="28"/>
  <c r="V11" i="28"/>
  <c r="G13" i="28"/>
  <c r="I13" i="28"/>
  <c r="K13" i="28"/>
  <c r="M13" i="28"/>
  <c r="O13" i="28"/>
  <c r="Q13" i="28"/>
  <c r="V13" i="28"/>
  <c r="G15" i="28"/>
  <c r="I15" i="28"/>
  <c r="K15" i="28"/>
  <c r="M15" i="28"/>
  <c r="O15" i="28"/>
  <c r="Q15" i="28"/>
  <c r="V15" i="28"/>
  <c r="G17" i="28"/>
  <c r="I17" i="28"/>
  <c r="K17" i="28"/>
  <c r="M17" i="28"/>
  <c r="O17" i="28"/>
  <c r="Q17" i="28"/>
  <c r="V17" i="28"/>
  <c r="G19" i="28"/>
  <c r="I19" i="28"/>
  <c r="K19" i="28"/>
  <c r="M19" i="28"/>
  <c r="O19" i="28"/>
  <c r="Q19" i="28"/>
  <c r="V19" i="28"/>
  <c r="G21" i="28"/>
  <c r="I21" i="28"/>
  <c r="K21" i="28"/>
  <c r="M21" i="28"/>
  <c r="O21" i="28"/>
  <c r="Q21" i="28"/>
  <c r="V21" i="28"/>
  <c r="G24" i="28"/>
  <c r="M24" i="28" s="1"/>
  <c r="M23" i="28" s="1"/>
  <c r="I24" i="28"/>
  <c r="K24" i="28"/>
  <c r="O24" i="28"/>
  <c r="Q24" i="28"/>
  <c r="V24" i="28"/>
  <c r="G26" i="28"/>
  <c r="I26" i="28"/>
  <c r="K26" i="28"/>
  <c r="M26" i="28"/>
  <c r="O26" i="28"/>
  <c r="Q26" i="28"/>
  <c r="V26" i="28"/>
  <c r="G28" i="28"/>
  <c r="M28" i="28" s="1"/>
  <c r="I28" i="28"/>
  <c r="I23" i="28" s="1"/>
  <c r="K28" i="28"/>
  <c r="K23" i="28" s="1"/>
  <c r="O28" i="28"/>
  <c r="Q28" i="28"/>
  <c r="V28" i="28"/>
  <c r="G30" i="28"/>
  <c r="I30" i="28"/>
  <c r="K30" i="28"/>
  <c r="M30" i="28"/>
  <c r="O30" i="28"/>
  <c r="Q30" i="28"/>
  <c r="V30" i="28"/>
  <c r="G32" i="28"/>
  <c r="I32" i="28"/>
  <c r="K32" i="28"/>
  <c r="M32" i="28"/>
  <c r="O32" i="28"/>
  <c r="O23" i="28" s="1"/>
  <c r="Q32" i="28"/>
  <c r="V32" i="28"/>
  <c r="G34" i="28"/>
  <c r="I34" i="28"/>
  <c r="K34" i="28"/>
  <c r="M34" i="28"/>
  <c r="O34" i="28"/>
  <c r="Q34" i="28"/>
  <c r="V34" i="28"/>
  <c r="G36" i="28"/>
  <c r="I36" i="28"/>
  <c r="K36" i="28"/>
  <c r="M36" i="28"/>
  <c r="O36" i="28"/>
  <c r="Q36" i="28"/>
  <c r="Q23" i="28" s="1"/>
  <c r="V36" i="28"/>
  <c r="V23" i="28" s="1"/>
  <c r="G39" i="28"/>
  <c r="G38" i="28" s="1"/>
  <c r="I39" i="28"/>
  <c r="I38" i="28" s="1"/>
  <c r="K39" i="28"/>
  <c r="K38" i="28" s="1"/>
  <c r="M39" i="28"/>
  <c r="M38" i="28" s="1"/>
  <c r="O39" i="28"/>
  <c r="O38" i="28" s="1"/>
  <c r="Q39" i="28"/>
  <c r="Q38" i="28" s="1"/>
  <c r="V39" i="28"/>
  <c r="V38" i="28" s="1"/>
  <c r="AE42" i="28"/>
  <c r="AF42" i="28"/>
  <c r="G46" i="27"/>
  <c r="G9" i="27"/>
  <c r="G8" i="27" s="1"/>
  <c r="I9" i="27"/>
  <c r="I8" i="27" s="1"/>
  <c r="K9" i="27"/>
  <c r="K8" i="27" s="1"/>
  <c r="M9" i="27"/>
  <c r="O9" i="27"/>
  <c r="O8" i="27" s="1"/>
  <c r="Q9" i="27"/>
  <c r="Q8" i="27" s="1"/>
  <c r="V9" i="27"/>
  <c r="V8" i="27" s="1"/>
  <c r="G11" i="27"/>
  <c r="M11" i="27" s="1"/>
  <c r="I11" i="27"/>
  <c r="K11" i="27"/>
  <c r="O11" i="27"/>
  <c r="Q11" i="27"/>
  <c r="V11" i="27"/>
  <c r="G13" i="27"/>
  <c r="I13" i="27"/>
  <c r="K13" i="27"/>
  <c r="M13" i="27"/>
  <c r="O13" i="27"/>
  <c r="Q13" i="27"/>
  <c r="V13" i="27"/>
  <c r="G15" i="27"/>
  <c r="I15" i="27"/>
  <c r="K15" i="27"/>
  <c r="M15" i="27"/>
  <c r="O15" i="27"/>
  <c r="Q15" i="27"/>
  <c r="V15" i="27"/>
  <c r="G17" i="27"/>
  <c r="I17" i="27"/>
  <c r="K17" i="27"/>
  <c r="M17" i="27"/>
  <c r="O17" i="27"/>
  <c r="Q17" i="27"/>
  <c r="V17" i="27"/>
  <c r="G19" i="27"/>
  <c r="I19" i="27"/>
  <c r="K19" i="27"/>
  <c r="M19" i="27"/>
  <c r="O19" i="27"/>
  <c r="Q19" i="27"/>
  <c r="V19" i="27"/>
  <c r="G21" i="27"/>
  <c r="I21" i="27"/>
  <c r="K21" i="27"/>
  <c r="M21" i="27"/>
  <c r="O21" i="27"/>
  <c r="Q21" i="27"/>
  <c r="V21" i="27"/>
  <c r="G23" i="27"/>
  <c r="I23" i="27"/>
  <c r="K23" i="27"/>
  <c r="M23" i="27"/>
  <c r="O23" i="27"/>
  <c r="Q23" i="27"/>
  <c r="V23" i="27"/>
  <c r="G25" i="27"/>
  <c r="G26" i="27"/>
  <c r="I26" i="27"/>
  <c r="I25" i="27" s="1"/>
  <c r="K26" i="27"/>
  <c r="K25" i="27" s="1"/>
  <c r="M26" i="27"/>
  <c r="O26" i="27"/>
  <c r="O25" i="27" s="1"/>
  <c r="Q26" i="27"/>
  <c r="Q25" i="27" s="1"/>
  <c r="V26" i="27"/>
  <c r="V25" i="27" s="1"/>
  <c r="G29" i="27"/>
  <c r="M29" i="27" s="1"/>
  <c r="I29" i="27"/>
  <c r="K29" i="27"/>
  <c r="O29" i="27"/>
  <c r="Q29" i="27"/>
  <c r="V29" i="27"/>
  <c r="G32" i="27"/>
  <c r="I32" i="27"/>
  <c r="K32" i="27"/>
  <c r="M32" i="27"/>
  <c r="O32" i="27"/>
  <c r="Q32" i="27"/>
  <c r="V32" i="27"/>
  <c r="G34" i="27"/>
  <c r="I34" i="27"/>
  <c r="K34" i="27"/>
  <c r="M34" i="27"/>
  <c r="O34" i="27"/>
  <c r="Q34" i="27"/>
  <c r="V34" i="27"/>
  <c r="G36" i="27"/>
  <c r="I36" i="27"/>
  <c r="K36" i="27"/>
  <c r="M36" i="27"/>
  <c r="O36" i="27"/>
  <c r="Q36" i="27"/>
  <c r="V36" i="27"/>
  <c r="K38" i="27"/>
  <c r="O38" i="27"/>
  <c r="Q38" i="27"/>
  <c r="V38" i="27"/>
  <c r="G39" i="27"/>
  <c r="I39" i="27"/>
  <c r="K39" i="27"/>
  <c r="M39" i="27"/>
  <c r="O39" i="27"/>
  <c r="Q39" i="27"/>
  <c r="V39" i="27"/>
  <c r="G41" i="27"/>
  <c r="I41" i="27"/>
  <c r="K41" i="27"/>
  <c r="M41" i="27"/>
  <c r="O41" i="27"/>
  <c r="Q41" i="27"/>
  <c r="V41" i="27"/>
  <c r="G43" i="27"/>
  <c r="M43" i="27" s="1"/>
  <c r="M38" i="27" s="1"/>
  <c r="I43" i="27"/>
  <c r="I38" i="27" s="1"/>
  <c r="K43" i="27"/>
  <c r="O43" i="27"/>
  <c r="Q43" i="27"/>
  <c r="V43" i="27"/>
  <c r="AE46" i="27"/>
  <c r="G117" i="26"/>
  <c r="BA88" i="26"/>
  <c r="BA85" i="26"/>
  <c r="G9" i="26"/>
  <c r="G8" i="26" s="1"/>
  <c r="I9" i="26"/>
  <c r="I8" i="26" s="1"/>
  <c r="K9" i="26"/>
  <c r="K8" i="26" s="1"/>
  <c r="M9" i="26"/>
  <c r="O9" i="26"/>
  <c r="O8" i="26" s="1"/>
  <c r="Q9" i="26"/>
  <c r="Q8" i="26" s="1"/>
  <c r="V9" i="26"/>
  <c r="V8" i="26" s="1"/>
  <c r="G11" i="26"/>
  <c r="I11" i="26"/>
  <c r="K11" i="26"/>
  <c r="M11" i="26"/>
  <c r="O11" i="26"/>
  <c r="Q11" i="26"/>
  <c r="V11" i="26"/>
  <c r="G13" i="26"/>
  <c r="I13" i="26"/>
  <c r="K13" i="26"/>
  <c r="M13" i="26"/>
  <c r="O13" i="26"/>
  <c r="Q13" i="26"/>
  <c r="V13" i="26"/>
  <c r="G15" i="26"/>
  <c r="M15" i="26" s="1"/>
  <c r="I15" i="26"/>
  <c r="K15" i="26"/>
  <c r="O15" i="26"/>
  <c r="Q15" i="26"/>
  <c r="V15" i="26"/>
  <c r="G17" i="26"/>
  <c r="I17" i="26"/>
  <c r="K17" i="26"/>
  <c r="M17" i="26"/>
  <c r="O17" i="26"/>
  <c r="Q17" i="26"/>
  <c r="V17" i="26"/>
  <c r="G19" i="26"/>
  <c r="I19" i="26"/>
  <c r="K19" i="26"/>
  <c r="M19" i="26"/>
  <c r="O19" i="26"/>
  <c r="Q19" i="26"/>
  <c r="V19" i="26"/>
  <c r="G21" i="26"/>
  <c r="I21" i="26"/>
  <c r="K21" i="26"/>
  <c r="M21" i="26"/>
  <c r="O21" i="26"/>
  <c r="Q21" i="26"/>
  <c r="V21" i="26"/>
  <c r="G23" i="26"/>
  <c r="I23" i="26"/>
  <c r="K23" i="26"/>
  <c r="M23" i="26"/>
  <c r="O23" i="26"/>
  <c r="Q23" i="26"/>
  <c r="V23" i="26"/>
  <c r="G25" i="26"/>
  <c r="I25" i="26"/>
  <c r="K25" i="26"/>
  <c r="M25" i="26"/>
  <c r="O25" i="26"/>
  <c r="Q25" i="26"/>
  <c r="V25" i="26"/>
  <c r="G27" i="26"/>
  <c r="I27" i="26"/>
  <c r="K27" i="26"/>
  <c r="M27" i="26"/>
  <c r="O27" i="26"/>
  <c r="Q27" i="26"/>
  <c r="V27" i="26"/>
  <c r="G29" i="26"/>
  <c r="M29" i="26" s="1"/>
  <c r="I29" i="26"/>
  <c r="K29" i="26"/>
  <c r="O29" i="26"/>
  <c r="Q29" i="26"/>
  <c r="V29" i="26"/>
  <c r="G31" i="26"/>
  <c r="I31" i="26"/>
  <c r="K31" i="26"/>
  <c r="M31" i="26"/>
  <c r="O31" i="26"/>
  <c r="Q31" i="26"/>
  <c r="V31" i="26"/>
  <c r="G33" i="26"/>
  <c r="M33" i="26" s="1"/>
  <c r="I33" i="26"/>
  <c r="K33" i="26"/>
  <c r="O33" i="26"/>
  <c r="Q33" i="26"/>
  <c r="V33" i="26"/>
  <c r="G35" i="26"/>
  <c r="I35" i="26"/>
  <c r="K35" i="26"/>
  <c r="M35" i="26"/>
  <c r="O35" i="26"/>
  <c r="Q35" i="26"/>
  <c r="V35" i="26"/>
  <c r="G37" i="26"/>
  <c r="I37" i="26"/>
  <c r="K37" i="26"/>
  <c r="M37" i="26"/>
  <c r="O37" i="26"/>
  <c r="Q37" i="26"/>
  <c r="V37" i="26"/>
  <c r="G39" i="26"/>
  <c r="I39" i="26"/>
  <c r="K39" i="26"/>
  <c r="M39" i="26"/>
  <c r="O39" i="26"/>
  <c r="Q39" i="26"/>
  <c r="V39" i="26"/>
  <c r="G41" i="26"/>
  <c r="I41" i="26"/>
  <c r="K41" i="26"/>
  <c r="M41" i="26"/>
  <c r="O41" i="26"/>
  <c r="Q41" i="26"/>
  <c r="V41" i="26"/>
  <c r="G43" i="26"/>
  <c r="I43" i="26"/>
  <c r="K43" i="26"/>
  <c r="M43" i="26"/>
  <c r="O43" i="26"/>
  <c r="Q43" i="26"/>
  <c r="V43" i="26"/>
  <c r="G45" i="26"/>
  <c r="I45" i="26"/>
  <c r="K45" i="26"/>
  <c r="M45" i="26"/>
  <c r="O45" i="26"/>
  <c r="Q45" i="26"/>
  <c r="V45" i="26"/>
  <c r="G47" i="26"/>
  <c r="M47" i="26" s="1"/>
  <c r="I47" i="26"/>
  <c r="K47" i="26"/>
  <c r="O47" i="26"/>
  <c r="Q47" i="26"/>
  <c r="V47" i="26"/>
  <c r="G49" i="26"/>
  <c r="I49" i="26"/>
  <c r="K49" i="26"/>
  <c r="M49" i="26"/>
  <c r="O49" i="26"/>
  <c r="Q49" i="26"/>
  <c r="V49" i="26"/>
  <c r="G51" i="26"/>
  <c r="I51" i="26"/>
  <c r="K51" i="26"/>
  <c r="M51" i="26"/>
  <c r="O51" i="26"/>
  <c r="Q51" i="26"/>
  <c r="V51" i="26"/>
  <c r="G53" i="26"/>
  <c r="I53" i="26"/>
  <c r="K53" i="26"/>
  <c r="M53" i="26"/>
  <c r="O53" i="26"/>
  <c r="Q53" i="26"/>
  <c r="V53" i="26"/>
  <c r="G55" i="26"/>
  <c r="I55" i="26"/>
  <c r="K55" i="26"/>
  <c r="M55" i="26"/>
  <c r="O55" i="26"/>
  <c r="Q55" i="26"/>
  <c r="V55" i="26"/>
  <c r="G58" i="26"/>
  <c r="G57" i="26" s="1"/>
  <c r="I58" i="26"/>
  <c r="I57" i="26" s="1"/>
  <c r="K58" i="26"/>
  <c r="K57" i="26" s="1"/>
  <c r="M58" i="26"/>
  <c r="O58" i="26"/>
  <c r="O57" i="26" s="1"/>
  <c r="Q58" i="26"/>
  <c r="Q57" i="26" s="1"/>
  <c r="V58" i="26"/>
  <c r="V57" i="26" s="1"/>
  <c r="G60" i="26"/>
  <c r="M60" i="26" s="1"/>
  <c r="I60" i="26"/>
  <c r="K60" i="26"/>
  <c r="O60" i="26"/>
  <c r="Q60" i="26"/>
  <c r="V60" i="26"/>
  <c r="G62" i="26"/>
  <c r="I62" i="26"/>
  <c r="K62" i="26"/>
  <c r="M62" i="26"/>
  <c r="O62" i="26"/>
  <c r="Q62" i="26"/>
  <c r="V62" i="26"/>
  <c r="G64" i="26"/>
  <c r="M64" i="26" s="1"/>
  <c r="I64" i="26"/>
  <c r="K64" i="26"/>
  <c r="O64" i="26"/>
  <c r="Q64" i="26"/>
  <c r="V64" i="26"/>
  <c r="G66" i="26"/>
  <c r="I66" i="26"/>
  <c r="K66" i="26"/>
  <c r="M66" i="26"/>
  <c r="O66" i="26"/>
  <c r="Q66" i="26"/>
  <c r="V66" i="26"/>
  <c r="G68" i="26"/>
  <c r="I68" i="26"/>
  <c r="K68" i="26"/>
  <c r="M68" i="26"/>
  <c r="O68" i="26"/>
  <c r="Q68" i="26"/>
  <c r="V68" i="26"/>
  <c r="G70" i="26"/>
  <c r="I70" i="26"/>
  <c r="K70" i="26"/>
  <c r="M70" i="26"/>
  <c r="O70" i="26"/>
  <c r="Q70" i="26"/>
  <c r="V70" i="26"/>
  <c r="G72" i="26"/>
  <c r="I72" i="26"/>
  <c r="K72" i="26"/>
  <c r="M72" i="26"/>
  <c r="O72" i="26"/>
  <c r="Q72" i="26"/>
  <c r="V72" i="26"/>
  <c r="G74" i="26"/>
  <c r="I74" i="26"/>
  <c r="K74" i="26"/>
  <c r="M74" i="26"/>
  <c r="O74" i="26"/>
  <c r="Q74" i="26"/>
  <c r="V74" i="26"/>
  <c r="G76" i="26"/>
  <c r="I76" i="26"/>
  <c r="K76" i="26"/>
  <c r="M76" i="26"/>
  <c r="O76" i="26"/>
  <c r="Q76" i="26"/>
  <c r="V76" i="26"/>
  <c r="G78" i="26"/>
  <c r="M78" i="26" s="1"/>
  <c r="I78" i="26"/>
  <c r="K78" i="26"/>
  <c r="O78" i="26"/>
  <c r="Q78" i="26"/>
  <c r="V78" i="26"/>
  <c r="G80" i="26"/>
  <c r="I80" i="26"/>
  <c r="K80" i="26"/>
  <c r="M80" i="26"/>
  <c r="O80" i="26"/>
  <c r="Q80" i="26"/>
  <c r="V80" i="26"/>
  <c r="G82" i="26"/>
  <c r="I82" i="26"/>
  <c r="K82" i="26"/>
  <c r="M82" i="26"/>
  <c r="O82" i="26"/>
  <c r="Q82" i="26"/>
  <c r="V82" i="26"/>
  <c r="G84" i="26"/>
  <c r="I84" i="26"/>
  <c r="K84" i="26"/>
  <c r="M84" i="26"/>
  <c r="O84" i="26"/>
  <c r="Q84" i="26"/>
  <c r="V84" i="26"/>
  <c r="G87" i="26"/>
  <c r="I87" i="26"/>
  <c r="K87" i="26"/>
  <c r="M87" i="26"/>
  <c r="O87" i="26"/>
  <c r="Q87" i="26"/>
  <c r="V87" i="26"/>
  <c r="G90" i="26"/>
  <c r="I90" i="26"/>
  <c r="K90" i="26"/>
  <c r="M90" i="26"/>
  <c r="O90" i="26"/>
  <c r="Q90" i="26"/>
  <c r="V90" i="26"/>
  <c r="G92" i="26"/>
  <c r="I92" i="26"/>
  <c r="K92" i="26"/>
  <c r="M92" i="26"/>
  <c r="O92" i="26"/>
  <c r="Q92" i="26"/>
  <c r="V92" i="26"/>
  <c r="G95" i="26"/>
  <c r="M95" i="26" s="1"/>
  <c r="I95" i="26"/>
  <c r="K95" i="26"/>
  <c r="O95" i="26"/>
  <c r="Q95" i="26"/>
  <c r="V95" i="26"/>
  <c r="G98" i="26"/>
  <c r="I98" i="26"/>
  <c r="K98" i="26"/>
  <c r="M98" i="26"/>
  <c r="O98" i="26"/>
  <c r="Q98" i="26"/>
  <c r="V98" i="26"/>
  <c r="G100" i="26"/>
  <c r="M100" i="26" s="1"/>
  <c r="I100" i="26"/>
  <c r="K100" i="26"/>
  <c r="O100" i="26"/>
  <c r="Q100" i="26"/>
  <c r="V100" i="26"/>
  <c r="G102" i="26"/>
  <c r="I102" i="26"/>
  <c r="K102" i="26"/>
  <c r="M102" i="26"/>
  <c r="O102" i="26"/>
  <c r="Q102" i="26"/>
  <c r="V102" i="26"/>
  <c r="G104" i="26"/>
  <c r="I104" i="26"/>
  <c r="K104" i="26"/>
  <c r="M104" i="26"/>
  <c r="O104" i="26"/>
  <c r="Q104" i="26"/>
  <c r="V104" i="26"/>
  <c r="G106" i="26"/>
  <c r="I106" i="26"/>
  <c r="K106" i="26"/>
  <c r="M106" i="26"/>
  <c r="O106" i="26"/>
  <c r="Q106" i="26"/>
  <c r="V106" i="26"/>
  <c r="G108" i="26"/>
  <c r="I108" i="26"/>
  <c r="K108" i="26"/>
  <c r="M108" i="26"/>
  <c r="O108" i="26"/>
  <c r="Q108" i="26"/>
  <c r="V108" i="26"/>
  <c r="G110" i="26"/>
  <c r="I110" i="26"/>
  <c r="K110" i="26"/>
  <c r="M110" i="26"/>
  <c r="O110" i="26"/>
  <c r="Q110" i="26"/>
  <c r="V110" i="26"/>
  <c r="G112" i="26"/>
  <c r="I112" i="26"/>
  <c r="K112" i="26"/>
  <c r="M112" i="26"/>
  <c r="O112" i="26"/>
  <c r="Q112" i="26"/>
  <c r="V112" i="26"/>
  <c r="G114" i="26"/>
  <c r="M114" i="26" s="1"/>
  <c r="I114" i="26"/>
  <c r="K114" i="26"/>
  <c r="O114" i="26"/>
  <c r="Q114" i="26"/>
  <c r="V114" i="26"/>
  <c r="AE117" i="26"/>
  <c r="G356" i="25"/>
  <c r="BA190" i="25"/>
  <c r="BA186" i="25"/>
  <c r="BA182" i="25"/>
  <c r="BA178" i="25"/>
  <c r="BA174" i="25"/>
  <c r="BA55" i="25"/>
  <c r="BA32" i="25"/>
  <c r="BA23" i="25"/>
  <c r="BA10" i="25"/>
  <c r="V8" i="25"/>
  <c r="G9" i="25"/>
  <c r="I9" i="25"/>
  <c r="K9" i="25"/>
  <c r="M9" i="25"/>
  <c r="O9" i="25"/>
  <c r="Q9" i="25"/>
  <c r="V9" i="25"/>
  <c r="G12" i="25"/>
  <c r="AF356" i="25" s="1"/>
  <c r="I12" i="25"/>
  <c r="K12" i="25"/>
  <c r="M12" i="25"/>
  <c r="O12" i="25"/>
  <c r="Q12" i="25"/>
  <c r="V12" i="25"/>
  <c r="G15" i="25"/>
  <c r="M15" i="25" s="1"/>
  <c r="M8" i="25" s="1"/>
  <c r="I15" i="25"/>
  <c r="I8" i="25" s="1"/>
  <c r="K15" i="25"/>
  <c r="O15" i="25"/>
  <c r="Q15" i="25"/>
  <c r="V15" i="25"/>
  <c r="G17" i="25"/>
  <c r="I17" i="25"/>
  <c r="K17" i="25"/>
  <c r="M17" i="25"/>
  <c r="O17" i="25"/>
  <c r="Q17" i="25"/>
  <c r="V17" i="25"/>
  <c r="G19" i="25"/>
  <c r="I19" i="25"/>
  <c r="K19" i="25"/>
  <c r="K8" i="25" s="1"/>
  <c r="M19" i="25"/>
  <c r="O19" i="25"/>
  <c r="Q19" i="25"/>
  <c r="V19" i="25"/>
  <c r="G22" i="25"/>
  <c r="I22" i="25"/>
  <c r="K22" i="25"/>
  <c r="M22" i="25"/>
  <c r="O22" i="25"/>
  <c r="Q22" i="25"/>
  <c r="V22" i="25"/>
  <c r="G25" i="25"/>
  <c r="I25" i="25"/>
  <c r="K25" i="25"/>
  <c r="M25" i="25"/>
  <c r="O25" i="25"/>
  <c r="O8" i="25" s="1"/>
  <c r="Q25" i="25"/>
  <c r="Q8" i="25" s="1"/>
  <c r="V25" i="25"/>
  <c r="G27" i="25"/>
  <c r="I27" i="25"/>
  <c r="K27" i="25"/>
  <c r="M27" i="25"/>
  <c r="O27" i="25"/>
  <c r="Q27" i="25"/>
  <c r="V27" i="25"/>
  <c r="I34" i="25"/>
  <c r="K34" i="25"/>
  <c r="O34" i="25"/>
  <c r="Q34" i="25"/>
  <c r="V34" i="25"/>
  <c r="G35" i="25"/>
  <c r="M35" i="25" s="1"/>
  <c r="M34" i="25" s="1"/>
  <c r="I35" i="25"/>
  <c r="K35" i="25"/>
  <c r="O35" i="25"/>
  <c r="Q35" i="25"/>
  <c r="V35" i="25"/>
  <c r="G39" i="25"/>
  <c r="M39" i="25" s="1"/>
  <c r="I39" i="25"/>
  <c r="I38" i="25" s="1"/>
  <c r="K39" i="25"/>
  <c r="K38" i="25" s="1"/>
  <c r="O39" i="25"/>
  <c r="Q39" i="25"/>
  <c r="V39" i="25"/>
  <c r="G42" i="25"/>
  <c r="I42" i="25"/>
  <c r="K42" i="25"/>
  <c r="M42" i="25"/>
  <c r="O42" i="25"/>
  <c r="Q42" i="25"/>
  <c r="V42" i="25"/>
  <c r="G45" i="25"/>
  <c r="I45" i="25"/>
  <c r="K45" i="25"/>
  <c r="M45" i="25"/>
  <c r="O45" i="25"/>
  <c r="O38" i="25" s="1"/>
  <c r="Q45" i="25"/>
  <c r="V45" i="25"/>
  <c r="G48" i="25"/>
  <c r="I48" i="25"/>
  <c r="K48" i="25"/>
  <c r="M48" i="25"/>
  <c r="O48" i="25"/>
  <c r="Q48" i="25"/>
  <c r="V48" i="25"/>
  <c r="G51" i="25"/>
  <c r="I51" i="25"/>
  <c r="K51" i="25"/>
  <c r="M51" i="25"/>
  <c r="O51" i="25"/>
  <c r="Q51" i="25"/>
  <c r="Q38" i="25" s="1"/>
  <c r="V51" i="25"/>
  <c r="V38" i="25" s="1"/>
  <c r="G54" i="25"/>
  <c r="I54" i="25"/>
  <c r="K54" i="25"/>
  <c r="M54" i="25"/>
  <c r="O54" i="25"/>
  <c r="Q54" i="25"/>
  <c r="V54" i="25"/>
  <c r="G57" i="25"/>
  <c r="I57" i="25"/>
  <c r="K57" i="25"/>
  <c r="M57" i="25"/>
  <c r="O57" i="25"/>
  <c r="Q57" i="25"/>
  <c r="V57" i="25"/>
  <c r="G60" i="25"/>
  <c r="M60" i="25" s="1"/>
  <c r="I60" i="25"/>
  <c r="K60" i="25"/>
  <c r="O60" i="25"/>
  <c r="Q60" i="25"/>
  <c r="V60" i="25"/>
  <c r="G62" i="25"/>
  <c r="I62" i="25"/>
  <c r="K62" i="25"/>
  <c r="M62" i="25"/>
  <c r="O62" i="25"/>
  <c r="Q62" i="25"/>
  <c r="V62" i="25"/>
  <c r="G64" i="25"/>
  <c r="I64" i="25"/>
  <c r="K64" i="25"/>
  <c r="M64" i="25"/>
  <c r="O64" i="25"/>
  <c r="Q64" i="25"/>
  <c r="V64" i="25"/>
  <c r="G66" i="25"/>
  <c r="I66" i="25"/>
  <c r="K66" i="25"/>
  <c r="M66" i="25"/>
  <c r="O66" i="25"/>
  <c r="Q66" i="25"/>
  <c r="V66" i="25"/>
  <c r="G68" i="25"/>
  <c r="I68" i="25"/>
  <c r="K68" i="25"/>
  <c r="M68" i="25"/>
  <c r="O68" i="25"/>
  <c r="Q68" i="25"/>
  <c r="V68" i="25"/>
  <c r="G70" i="25"/>
  <c r="I70" i="25"/>
  <c r="K70" i="25"/>
  <c r="M70" i="25"/>
  <c r="O70" i="25"/>
  <c r="Q70" i="25"/>
  <c r="V70" i="25"/>
  <c r="G72" i="25"/>
  <c r="I72" i="25"/>
  <c r="K72" i="25"/>
  <c r="M72" i="25"/>
  <c r="O72" i="25"/>
  <c r="Q72" i="25"/>
  <c r="V72" i="25"/>
  <c r="G75" i="25"/>
  <c r="M75" i="25" s="1"/>
  <c r="I75" i="25"/>
  <c r="K75" i="25"/>
  <c r="O75" i="25"/>
  <c r="Q75" i="25"/>
  <c r="V75" i="25"/>
  <c r="G77" i="25"/>
  <c r="I77" i="25"/>
  <c r="K77" i="25"/>
  <c r="M77" i="25"/>
  <c r="O77" i="25"/>
  <c r="Q77" i="25"/>
  <c r="V77" i="25"/>
  <c r="G79" i="25"/>
  <c r="M79" i="25" s="1"/>
  <c r="I79" i="25"/>
  <c r="K79" i="25"/>
  <c r="O79" i="25"/>
  <c r="Q79" i="25"/>
  <c r="V79" i="25"/>
  <c r="G81" i="25"/>
  <c r="I81" i="25"/>
  <c r="K81" i="25"/>
  <c r="M81" i="25"/>
  <c r="O81" i="25"/>
  <c r="Q81" i="25"/>
  <c r="V81" i="25"/>
  <c r="G83" i="25"/>
  <c r="I83" i="25"/>
  <c r="K83" i="25"/>
  <c r="M83" i="25"/>
  <c r="O83" i="25"/>
  <c r="Q83" i="25"/>
  <c r="V83" i="25"/>
  <c r="G85" i="25"/>
  <c r="I85" i="25"/>
  <c r="K85" i="25"/>
  <c r="M85" i="25"/>
  <c r="O85" i="25"/>
  <c r="Q85" i="25"/>
  <c r="V85" i="25"/>
  <c r="G87" i="25"/>
  <c r="I87" i="25"/>
  <c r="K87" i="25"/>
  <c r="M87" i="25"/>
  <c r="O87" i="25"/>
  <c r="Q87" i="25"/>
  <c r="V87" i="25"/>
  <c r="G89" i="25"/>
  <c r="I89" i="25"/>
  <c r="K89" i="25"/>
  <c r="M89" i="25"/>
  <c r="O89" i="25"/>
  <c r="Q89" i="25"/>
  <c r="V89" i="25"/>
  <c r="G91" i="25"/>
  <c r="I91" i="25"/>
  <c r="K91" i="25"/>
  <c r="M91" i="25"/>
  <c r="O91" i="25"/>
  <c r="Q91" i="25"/>
  <c r="V91" i="25"/>
  <c r="G93" i="25"/>
  <c r="M93" i="25" s="1"/>
  <c r="I93" i="25"/>
  <c r="K93" i="25"/>
  <c r="O93" i="25"/>
  <c r="Q93" i="25"/>
  <c r="V93" i="25"/>
  <c r="G95" i="25"/>
  <c r="I95" i="25"/>
  <c r="K95" i="25"/>
  <c r="M95" i="25"/>
  <c r="O95" i="25"/>
  <c r="Q95" i="25"/>
  <c r="V95" i="25"/>
  <c r="G97" i="25"/>
  <c r="I97" i="25"/>
  <c r="K97" i="25"/>
  <c r="M97" i="25"/>
  <c r="O97" i="25"/>
  <c r="Q97" i="25"/>
  <c r="V97" i="25"/>
  <c r="G99" i="25"/>
  <c r="I99" i="25"/>
  <c r="K99" i="25"/>
  <c r="M99" i="25"/>
  <c r="O99" i="25"/>
  <c r="Q99" i="25"/>
  <c r="V99" i="25"/>
  <c r="G101" i="25"/>
  <c r="I101" i="25"/>
  <c r="K101" i="25"/>
  <c r="M101" i="25"/>
  <c r="O101" i="25"/>
  <c r="Q101" i="25"/>
  <c r="V101" i="25"/>
  <c r="G103" i="25"/>
  <c r="I103" i="25"/>
  <c r="K103" i="25"/>
  <c r="M103" i="25"/>
  <c r="O103" i="25"/>
  <c r="Q103" i="25"/>
  <c r="V103" i="25"/>
  <c r="G105" i="25"/>
  <c r="I105" i="25"/>
  <c r="K105" i="25"/>
  <c r="M105" i="25"/>
  <c r="O105" i="25"/>
  <c r="Q105" i="25"/>
  <c r="V105" i="25"/>
  <c r="G107" i="25"/>
  <c r="M107" i="25" s="1"/>
  <c r="I107" i="25"/>
  <c r="K107" i="25"/>
  <c r="O107" i="25"/>
  <c r="Q107" i="25"/>
  <c r="V107" i="25"/>
  <c r="G109" i="25"/>
  <c r="I109" i="25"/>
  <c r="K109" i="25"/>
  <c r="M109" i="25"/>
  <c r="O109" i="25"/>
  <c r="Q109" i="25"/>
  <c r="V109" i="25"/>
  <c r="G111" i="25"/>
  <c r="M111" i="25" s="1"/>
  <c r="I111" i="25"/>
  <c r="K111" i="25"/>
  <c r="O111" i="25"/>
  <c r="Q111" i="25"/>
  <c r="V111" i="25"/>
  <c r="G113" i="25"/>
  <c r="I113" i="25"/>
  <c r="K113" i="25"/>
  <c r="M113" i="25"/>
  <c r="O113" i="25"/>
  <c r="Q113" i="25"/>
  <c r="V113" i="25"/>
  <c r="G115" i="25"/>
  <c r="I115" i="25"/>
  <c r="K115" i="25"/>
  <c r="M115" i="25"/>
  <c r="O115" i="25"/>
  <c r="Q115" i="25"/>
  <c r="V115" i="25"/>
  <c r="G118" i="25"/>
  <c r="G117" i="25" s="1"/>
  <c r="I118" i="25"/>
  <c r="I117" i="25" s="1"/>
  <c r="K118" i="25"/>
  <c r="K117" i="25" s="1"/>
  <c r="M118" i="25"/>
  <c r="O118" i="25"/>
  <c r="O117" i="25" s="1"/>
  <c r="Q118" i="25"/>
  <c r="Q117" i="25" s="1"/>
  <c r="V118" i="25"/>
  <c r="V117" i="25" s="1"/>
  <c r="G121" i="25"/>
  <c r="I121" i="25"/>
  <c r="K121" i="25"/>
  <c r="M121" i="25"/>
  <c r="O121" i="25"/>
  <c r="Q121" i="25"/>
  <c r="V121" i="25"/>
  <c r="G124" i="25"/>
  <c r="I124" i="25"/>
  <c r="K124" i="25"/>
  <c r="M124" i="25"/>
  <c r="O124" i="25"/>
  <c r="Q124" i="25"/>
  <c r="V124" i="25"/>
  <c r="G127" i="25"/>
  <c r="M127" i="25" s="1"/>
  <c r="I127" i="25"/>
  <c r="K127" i="25"/>
  <c r="O127" i="25"/>
  <c r="Q127" i="25"/>
  <c r="V127" i="25"/>
  <c r="G130" i="25"/>
  <c r="I130" i="25"/>
  <c r="K130" i="25"/>
  <c r="M130" i="25"/>
  <c r="O130" i="25"/>
  <c r="Q130" i="25"/>
  <c r="V130" i="25"/>
  <c r="G133" i="25"/>
  <c r="I133" i="25"/>
  <c r="K133" i="25"/>
  <c r="M133" i="25"/>
  <c r="O133" i="25"/>
  <c r="Q133" i="25"/>
  <c r="V133" i="25"/>
  <c r="G136" i="25"/>
  <c r="I136" i="25"/>
  <c r="K136" i="25"/>
  <c r="M136" i="25"/>
  <c r="O136" i="25"/>
  <c r="Q136" i="25"/>
  <c r="V136" i="25"/>
  <c r="G139" i="25"/>
  <c r="I139" i="25"/>
  <c r="K139" i="25"/>
  <c r="M139" i="25"/>
  <c r="O139" i="25"/>
  <c r="Q139" i="25"/>
  <c r="V139" i="25"/>
  <c r="G142" i="25"/>
  <c r="I142" i="25"/>
  <c r="K142" i="25"/>
  <c r="M142" i="25"/>
  <c r="O142" i="25"/>
  <c r="Q142" i="25"/>
  <c r="V142" i="25"/>
  <c r="G145" i="25"/>
  <c r="I145" i="25"/>
  <c r="K145" i="25"/>
  <c r="M145" i="25"/>
  <c r="O145" i="25"/>
  <c r="Q145" i="25"/>
  <c r="V145" i="25"/>
  <c r="G148" i="25"/>
  <c r="M148" i="25" s="1"/>
  <c r="I148" i="25"/>
  <c r="K148" i="25"/>
  <c r="O148" i="25"/>
  <c r="Q148" i="25"/>
  <c r="V148" i="25"/>
  <c r="G151" i="25"/>
  <c r="I151" i="25"/>
  <c r="K151" i="25"/>
  <c r="M151" i="25"/>
  <c r="O151" i="25"/>
  <c r="Q151" i="25"/>
  <c r="V151" i="25"/>
  <c r="G155" i="25"/>
  <c r="I155" i="25"/>
  <c r="K155" i="25"/>
  <c r="M155" i="25"/>
  <c r="M154" i="25" s="1"/>
  <c r="O155" i="25"/>
  <c r="O154" i="25" s="1"/>
  <c r="Q155" i="25"/>
  <c r="Q154" i="25" s="1"/>
  <c r="V155" i="25"/>
  <c r="V154" i="25" s="1"/>
  <c r="G158" i="25"/>
  <c r="I158" i="25"/>
  <c r="K158" i="25"/>
  <c r="M158" i="25"/>
  <c r="O158" i="25"/>
  <c r="Q158" i="25"/>
  <c r="V158" i="25"/>
  <c r="G161" i="25"/>
  <c r="I161" i="25"/>
  <c r="K161" i="25"/>
  <c r="M161" i="25"/>
  <c r="O161" i="25"/>
  <c r="Q161" i="25"/>
  <c r="V161" i="25"/>
  <c r="G164" i="25"/>
  <c r="I164" i="25"/>
  <c r="K164" i="25"/>
  <c r="M164" i="25"/>
  <c r="O164" i="25"/>
  <c r="Q164" i="25"/>
  <c r="V164" i="25"/>
  <c r="G167" i="25"/>
  <c r="I167" i="25"/>
  <c r="K167" i="25"/>
  <c r="M167" i="25"/>
  <c r="O167" i="25"/>
  <c r="Q167" i="25"/>
  <c r="V167" i="25"/>
  <c r="G170" i="25"/>
  <c r="I170" i="25"/>
  <c r="K170" i="25"/>
  <c r="M170" i="25"/>
  <c r="O170" i="25"/>
  <c r="Q170" i="25"/>
  <c r="V170" i="25"/>
  <c r="G173" i="25"/>
  <c r="M173" i="25" s="1"/>
  <c r="I173" i="25"/>
  <c r="I154" i="25" s="1"/>
  <c r="K173" i="25"/>
  <c r="O173" i="25"/>
  <c r="Q173" i="25"/>
  <c r="V173" i="25"/>
  <c r="G177" i="25"/>
  <c r="I177" i="25"/>
  <c r="K177" i="25"/>
  <c r="M177" i="25"/>
  <c r="O177" i="25"/>
  <c r="Q177" i="25"/>
  <c r="V177" i="25"/>
  <c r="G181" i="25"/>
  <c r="I181" i="25"/>
  <c r="K181" i="25"/>
  <c r="M181" i="25"/>
  <c r="O181" i="25"/>
  <c r="Q181" i="25"/>
  <c r="V181" i="25"/>
  <c r="G185" i="25"/>
  <c r="I185" i="25"/>
  <c r="K185" i="25"/>
  <c r="M185" i="25"/>
  <c r="O185" i="25"/>
  <c r="Q185" i="25"/>
  <c r="V185" i="25"/>
  <c r="G189" i="25"/>
  <c r="I189" i="25"/>
  <c r="K189" i="25"/>
  <c r="M189" i="25"/>
  <c r="O189" i="25"/>
  <c r="Q189" i="25"/>
  <c r="V189" i="25"/>
  <c r="G193" i="25"/>
  <c r="I193" i="25"/>
  <c r="K193" i="25"/>
  <c r="M193" i="25"/>
  <c r="O193" i="25"/>
  <c r="Q193" i="25"/>
  <c r="V193" i="25"/>
  <c r="G196" i="25"/>
  <c r="I196" i="25"/>
  <c r="K196" i="25"/>
  <c r="M196" i="25"/>
  <c r="O196" i="25"/>
  <c r="Q196" i="25"/>
  <c r="V196" i="25"/>
  <c r="G198" i="25"/>
  <c r="M198" i="25" s="1"/>
  <c r="I198" i="25"/>
  <c r="K198" i="25"/>
  <c r="O198" i="25"/>
  <c r="Q198" i="25"/>
  <c r="V198" i="25"/>
  <c r="G200" i="25"/>
  <c r="I200" i="25"/>
  <c r="K200" i="25"/>
  <c r="M200" i="25"/>
  <c r="O200" i="25"/>
  <c r="Q200" i="25"/>
  <c r="V200" i="25"/>
  <c r="G202" i="25"/>
  <c r="M202" i="25" s="1"/>
  <c r="I202" i="25"/>
  <c r="K202" i="25"/>
  <c r="K154" i="25" s="1"/>
  <c r="O202" i="25"/>
  <c r="Q202" i="25"/>
  <c r="V202" i="25"/>
  <c r="G204" i="25"/>
  <c r="I204" i="25"/>
  <c r="K204" i="25"/>
  <c r="M204" i="25"/>
  <c r="O204" i="25"/>
  <c r="Q204" i="25"/>
  <c r="V204" i="25"/>
  <c r="G206" i="25"/>
  <c r="I206" i="25"/>
  <c r="K206" i="25"/>
  <c r="M206" i="25"/>
  <c r="O206" i="25"/>
  <c r="Q206" i="25"/>
  <c r="V206" i="25"/>
  <c r="G208" i="25"/>
  <c r="I208" i="25"/>
  <c r="K208" i="25"/>
  <c r="M208" i="25"/>
  <c r="O208" i="25"/>
  <c r="Q208" i="25"/>
  <c r="V208" i="25"/>
  <c r="G210" i="25"/>
  <c r="I210" i="25"/>
  <c r="K210" i="25"/>
  <c r="M210" i="25"/>
  <c r="O210" i="25"/>
  <c r="Q210" i="25"/>
  <c r="V210" i="25"/>
  <c r="G212" i="25"/>
  <c r="I212" i="25"/>
  <c r="K212" i="25"/>
  <c r="M212" i="25"/>
  <c r="O212" i="25"/>
  <c r="Q212" i="25"/>
  <c r="V212" i="25"/>
  <c r="G214" i="25"/>
  <c r="I214" i="25"/>
  <c r="K214" i="25"/>
  <c r="M214" i="25"/>
  <c r="O214" i="25"/>
  <c r="Q214" i="25"/>
  <c r="V214" i="25"/>
  <c r="G216" i="25"/>
  <c r="M216" i="25" s="1"/>
  <c r="I216" i="25"/>
  <c r="K216" i="25"/>
  <c r="O216" i="25"/>
  <c r="Q216" i="25"/>
  <c r="V216" i="25"/>
  <c r="G218" i="25"/>
  <c r="I218" i="25"/>
  <c r="K218" i="25"/>
  <c r="M218" i="25"/>
  <c r="O218" i="25"/>
  <c r="Q218" i="25"/>
  <c r="V218" i="25"/>
  <c r="G220" i="25"/>
  <c r="I220" i="25"/>
  <c r="K220" i="25"/>
  <c r="M220" i="25"/>
  <c r="O220" i="25"/>
  <c r="Q220" i="25"/>
  <c r="V220" i="25"/>
  <c r="G222" i="25"/>
  <c r="I222" i="25"/>
  <c r="K222" i="25"/>
  <c r="M222" i="25"/>
  <c r="O222" i="25"/>
  <c r="Q222" i="25"/>
  <c r="V222" i="25"/>
  <c r="G224" i="25"/>
  <c r="I224" i="25"/>
  <c r="K224" i="25"/>
  <c r="M224" i="25"/>
  <c r="O224" i="25"/>
  <c r="Q224" i="25"/>
  <c r="V224" i="25"/>
  <c r="G226" i="25"/>
  <c r="I226" i="25"/>
  <c r="K226" i="25"/>
  <c r="M226" i="25"/>
  <c r="O226" i="25"/>
  <c r="Q226" i="25"/>
  <c r="V226" i="25"/>
  <c r="G228" i="25"/>
  <c r="I228" i="25"/>
  <c r="K228" i="25"/>
  <c r="M228" i="25"/>
  <c r="O228" i="25"/>
  <c r="Q228" i="25"/>
  <c r="V228" i="25"/>
  <c r="G230" i="25"/>
  <c r="M230" i="25" s="1"/>
  <c r="I230" i="25"/>
  <c r="K230" i="25"/>
  <c r="O230" i="25"/>
  <c r="Q230" i="25"/>
  <c r="V230" i="25"/>
  <c r="G232" i="25"/>
  <c r="I232" i="25"/>
  <c r="K232" i="25"/>
  <c r="M232" i="25"/>
  <c r="O232" i="25"/>
  <c r="Q232" i="25"/>
  <c r="V232" i="25"/>
  <c r="G234" i="25"/>
  <c r="M234" i="25" s="1"/>
  <c r="I234" i="25"/>
  <c r="K234" i="25"/>
  <c r="O234" i="25"/>
  <c r="Q234" i="25"/>
  <c r="V234" i="25"/>
  <c r="G236" i="25"/>
  <c r="I236" i="25"/>
  <c r="K236" i="25"/>
  <c r="M236" i="25"/>
  <c r="O236" i="25"/>
  <c r="Q236" i="25"/>
  <c r="V236" i="25"/>
  <c r="G238" i="25"/>
  <c r="I238" i="25"/>
  <c r="K238" i="25"/>
  <c r="M238" i="25"/>
  <c r="O238" i="25"/>
  <c r="Q238" i="25"/>
  <c r="V238" i="25"/>
  <c r="G240" i="25"/>
  <c r="I240" i="25"/>
  <c r="K240" i="25"/>
  <c r="M240" i="25"/>
  <c r="O240" i="25"/>
  <c r="Q240" i="25"/>
  <c r="V240" i="25"/>
  <c r="G242" i="25"/>
  <c r="I242" i="25"/>
  <c r="K242" i="25"/>
  <c r="M242" i="25"/>
  <c r="O242" i="25"/>
  <c r="Q242" i="25"/>
  <c r="V242" i="25"/>
  <c r="G244" i="25"/>
  <c r="I244" i="25"/>
  <c r="K244" i="25"/>
  <c r="M244" i="25"/>
  <c r="O244" i="25"/>
  <c r="Q244" i="25"/>
  <c r="V244" i="25"/>
  <c r="G246" i="25"/>
  <c r="I246" i="25"/>
  <c r="K246" i="25"/>
  <c r="M246" i="25"/>
  <c r="O246" i="25"/>
  <c r="Q246" i="25"/>
  <c r="V246" i="25"/>
  <c r="G248" i="25"/>
  <c r="M248" i="25" s="1"/>
  <c r="I248" i="25"/>
  <c r="K248" i="25"/>
  <c r="O248" i="25"/>
  <c r="Q248" i="25"/>
  <c r="V248" i="25"/>
  <c r="G250" i="25"/>
  <c r="I250" i="25"/>
  <c r="K250" i="25"/>
  <c r="M250" i="25"/>
  <c r="O250" i="25"/>
  <c r="Q250" i="25"/>
  <c r="V250" i="25"/>
  <c r="G252" i="25"/>
  <c r="I252" i="25"/>
  <c r="K252" i="25"/>
  <c r="M252" i="25"/>
  <c r="O252" i="25"/>
  <c r="Q252" i="25"/>
  <c r="V252" i="25"/>
  <c r="G254" i="25"/>
  <c r="I254" i="25"/>
  <c r="K254" i="25"/>
  <c r="M254" i="25"/>
  <c r="O254" i="25"/>
  <c r="Q254" i="25"/>
  <c r="V254" i="25"/>
  <c r="G256" i="25"/>
  <c r="I256" i="25"/>
  <c r="K256" i="25"/>
  <c r="M256" i="25"/>
  <c r="O256" i="25"/>
  <c r="Q256" i="25"/>
  <c r="V256" i="25"/>
  <c r="G258" i="25"/>
  <c r="I258" i="25"/>
  <c r="K258" i="25"/>
  <c r="M258" i="25"/>
  <c r="O258" i="25"/>
  <c r="Q258" i="25"/>
  <c r="V258" i="25"/>
  <c r="G260" i="25"/>
  <c r="I260" i="25"/>
  <c r="K260" i="25"/>
  <c r="M260" i="25"/>
  <c r="O260" i="25"/>
  <c r="Q260" i="25"/>
  <c r="V260" i="25"/>
  <c r="G262" i="25"/>
  <c r="M262" i="25" s="1"/>
  <c r="I262" i="25"/>
  <c r="K262" i="25"/>
  <c r="O262" i="25"/>
  <c r="Q262" i="25"/>
  <c r="V262" i="25"/>
  <c r="G264" i="25"/>
  <c r="I264" i="25"/>
  <c r="K264" i="25"/>
  <c r="M264" i="25"/>
  <c r="O264" i="25"/>
  <c r="Q264" i="25"/>
  <c r="V264" i="25"/>
  <c r="G266" i="25"/>
  <c r="M266" i="25" s="1"/>
  <c r="I266" i="25"/>
  <c r="K266" i="25"/>
  <c r="O266" i="25"/>
  <c r="Q266" i="25"/>
  <c r="V266" i="25"/>
  <c r="G268" i="25"/>
  <c r="I268" i="25"/>
  <c r="K268" i="25"/>
  <c r="M268" i="25"/>
  <c r="O268" i="25"/>
  <c r="Q268" i="25"/>
  <c r="V268" i="25"/>
  <c r="K271" i="25"/>
  <c r="O271" i="25"/>
  <c r="G272" i="25"/>
  <c r="I272" i="25"/>
  <c r="K272" i="25"/>
  <c r="M272" i="25"/>
  <c r="O272" i="25"/>
  <c r="Q272" i="25"/>
  <c r="Q271" i="25" s="1"/>
  <c r="V272" i="25"/>
  <c r="V271" i="25" s="1"/>
  <c r="G274" i="25"/>
  <c r="I274" i="25"/>
  <c r="K274" i="25"/>
  <c r="M274" i="25"/>
  <c r="O274" i="25"/>
  <c r="Q274" i="25"/>
  <c r="V274" i="25"/>
  <c r="G277" i="25"/>
  <c r="I277" i="25"/>
  <c r="K277" i="25"/>
  <c r="M277" i="25"/>
  <c r="O277" i="25"/>
  <c r="Q277" i="25"/>
  <c r="V277" i="25"/>
  <c r="G279" i="25"/>
  <c r="I279" i="25"/>
  <c r="K279" i="25"/>
  <c r="M279" i="25"/>
  <c r="O279" i="25"/>
  <c r="Q279" i="25"/>
  <c r="V279" i="25"/>
  <c r="G281" i="25"/>
  <c r="M281" i="25" s="1"/>
  <c r="M271" i="25" s="1"/>
  <c r="I281" i="25"/>
  <c r="I271" i="25" s="1"/>
  <c r="K281" i="25"/>
  <c r="O281" i="25"/>
  <c r="Q281" i="25"/>
  <c r="V281" i="25"/>
  <c r="G283" i="25"/>
  <c r="I283" i="25"/>
  <c r="K283" i="25"/>
  <c r="M283" i="25"/>
  <c r="O283" i="25"/>
  <c r="Q283" i="25"/>
  <c r="V283" i="25"/>
  <c r="G287" i="25"/>
  <c r="I287" i="25"/>
  <c r="K287" i="25"/>
  <c r="M287" i="25"/>
  <c r="O287" i="25"/>
  <c r="O286" i="25" s="1"/>
  <c r="Q287" i="25"/>
  <c r="Q286" i="25" s="1"/>
  <c r="V287" i="25"/>
  <c r="V286" i="25" s="1"/>
  <c r="G289" i="25"/>
  <c r="I289" i="25"/>
  <c r="K289" i="25"/>
  <c r="M289" i="25"/>
  <c r="O289" i="25"/>
  <c r="Q289" i="25"/>
  <c r="V289" i="25"/>
  <c r="G291" i="25"/>
  <c r="I291" i="25"/>
  <c r="K291" i="25"/>
  <c r="M291" i="25"/>
  <c r="O291" i="25"/>
  <c r="Q291" i="25"/>
  <c r="V291" i="25"/>
  <c r="G295" i="25"/>
  <c r="I295" i="25"/>
  <c r="K295" i="25"/>
  <c r="M295" i="25"/>
  <c r="O295" i="25"/>
  <c r="Q295" i="25"/>
  <c r="V295" i="25"/>
  <c r="G297" i="25"/>
  <c r="M297" i="25" s="1"/>
  <c r="I297" i="25"/>
  <c r="K297" i="25"/>
  <c r="O297" i="25"/>
  <c r="Q297" i="25"/>
  <c r="V297" i="25"/>
  <c r="G300" i="25"/>
  <c r="I300" i="25"/>
  <c r="K300" i="25"/>
  <c r="M300" i="25"/>
  <c r="O300" i="25"/>
  <c r="Q300" i="25"/>
  <c r="V300" i="25"/>
  <c r="G303" i="25"/>
  <c r="M303" i="25" s="1"/>
  <c r="I303" i="25"/>
  <c r="I286" i="25" s="1"/>
  <c r="K303" i="25"/>
  <c r="K286" i="25" s="1"/>
  <c r="O303" i="25"/>
  <c r="Q303" i="25"/>
  <c r="V303" i="25"/>
  <c r="G306" i="25"/>
  <c r="G305" i="25" s="1"/>
  <c r="I306" i="25"/>
  <c r="I305" i="25" s="1"/>
  <c r="K306" i="25"/>
  <c r="K305" i="25" s="1"/>
  <c r="M306" i="25"/>
  <c r="O306" i="25"/>
  <c r="O305" i="25" s="1"/>
  <c r="Q306" i="25"/>
  <c r="V306" i="25"/>
  <c r="G308" i="25"/>
  <c r="I308" i="25"/>
  <c r="K308" i="25"/>
  <c r="M308" i="25"/>
  <c r="O308" i="25"/>
  <c r="Q308" i="25"/>
  <c r="V308" i="25"/>
  <c r="G310" i="25"/>
  <c r="I310" i="25"/>
  <c r="K310" i="25"/>
  <c r="M310" i="25"/>
  <c r="O310" i="25"/>
  <c r="Q310" i="25"/>
  <c r="Q305" i="25" s="1"/>
  <c r="V310" i="25"/>
  <c r="V305" i="25" s="1"/>
  <c r="G312" i="25"/>
  <c r="I312" i="25"/>
  <c r="K312" i="25"/>
  <c r="M312" i="25"/>
  <c r="O312" i="25"/>
  <c r="Q312" i="25"/>
  <c r="V312" i="25"/>
  <c r="G314" i="25"/>
  <c r="I314" i="25"/>
  <c r="K314" i="25"/>
  <c r="M314" i="25"/>
  <c r="O314" i="25"/>
  <c r="Q314" i="25"/>
  <c r="V314" i="25"/>
  <c r="G316" i="25"/>
  <c r="M316" i="25" s="1"/>
  <c r="I316" i="25"/>
  <c r="K316" i="25"/>
  <c r="O316" i="25"/>
  <c r="Q316" i="25"/>
  <c r="V316" i="25"/>
  <c r="G318" i="25"/>
  <c r="I318" i="25"/>
  <c r="K318" i="25"/>
  <c r="M318" i="25"/>
  <c r="O318" i="25"/>
  <c r="Q318" i="25"/>
  <c r="V318" i="25"/>
  <c r="G320" i="25"/>
  <c r="I320" i="25"/>
  <c r="K320" i="25"/>
  <c r="M320" i="25"/>
  <c r="O320" i="25"/>
  <c r="Q320" i="25"/>
  <c r="V320" i="25"/>
  <c r="G322" i="25"/>
  <c r="I322" i="25"/>
  <c r="K322" i="25"/>
  <c r="M322" i="25"/>
  <c r="O322" i="25"/>
  <c r="Q322" i="25"/>
  <c r="V322" i="25"/>
  <c r="G324" i="25"/>
  <c r="I324" i="25"/>
  <c r="K324" i="25"/>
  <c r="M324" i="25"/>
  <c r="O324" i="25"/>
  <c r="Q324" i="25"/>
  <c r="V324" i="25"/>
  <c r="G326" i="25"/>
  <c r="I326" i="25"/>
  <c r="K326" i="25"/>
  <c r="M326" i="25"/>
  <c r="O326" i="25"/>
  <c r="Q326" i="25"/>
  <c r="V326" i="25"/>
  <c r="G328" i="25"/>
  <c r="I328" i="25"/>
  <c r="K328" i="25"/>
  <c r="M328" i="25"/>
  <c r="O328" i="25"/>
  <c r="Q328" i="25"/>
  <c r="V328" i="25"/>
  <c r="G330" i="25"/>
  <c r="M330" i="25" s="1"/>
  <c r="I330" i="25"/>
  <c r="K330" i="25"/>
  <c r="O330" i="25"/>
  <c r="Q330" i="25"/>
  <c r="V330" i="25"/>
  <c r="G332" i="25"/>
  <c r="I332" i="25"/>
  <c r="K332" i="25"/>
  <c r="M332" i="25"/>
  <c r="O332" i="25"/>
  <c r="Q332" i="25"/>
  <c r="V332" i="25"/>
  <c r="G334" i="25"/>
  <c r="M334" i="25" s="1"/>
  <c r="I334" i="25"/>
  <c r="K334" i="25"/>
  <c r="O334" i="25"/>
  <c r="Q334" i="25"/>
  <c r="V334" i="25"/>
  <c r="G336" i="25"/>
  <c r="I336" i="25"/>
  <c r="K336" i="25"/>
  <c r="M336" i="25"/>
  <c r="O336" i="25"/>
  <c r="Q336" i="25"/>
  <c r="V336" i="25"/>
  <c r="G338" i="25"/>
  <c r="I338" i="25"/>
  <c r="K338" i="25"/>
  <c r="M338" i="25"/>
  <c r="O338" i="25"/>
  <c r="Q338" i="25"/>
  <c r="V338" i="25"/>
  <c r="G340" i="25"/>
  <c r="I340" i="25"/>
  <c r="K340" i="25"/>
  <c r="M340" i="25"/>
  <c r="O340" i="25"/>
  <c r="Q340" i="25"/>
  <c r="V340" i="25"/>
  <c r="G342" i="25"/>
  <c r="I342" i="25"/>
  <c r="K342" i="25"/>
  <c r="M342" i="25"/>
  <c r="O342" i="25"/>
  <c r="Q342" i="25"/>
  <c r="V342" i="25"/>
  <c r="G345" i="25"/>
  <c r="I345" i="25"/>
  <c r="K345" i="25"/>
  <c r="M345" i="25"/>
  <c r="O345" i="25"/>
  <c r="Q345" i="25"/>
  <c r="V345" i="25"/>
  <c r="G347" i="25"/>
  <c r="I347" i="25"/>
  <c r="K347" i="25"/>
  <c r="M347" i="25"/>
  <c r="O347" i="25"/>
  <c r="Q347" i="25"/>
  <c r="V347" i="25"/>
  <c r="G349" i="25"/>
  <c r="M349" i="25" s="1"/>
  <c r="I349" i="25"/>
  <c r="K349" i="25"/>
  <c r="O349" i="25"/>
  <c r="Q349" i="25"/>
  <c r="V349" i="25"/>
  <c r="G351" i="25"/>
  <c r="I351" i="25"/>
  <c r="K351" i="25"/>
  <c r="M351" i="25"/>
  <c r="O351" i="25"/>
  <c r="Q351" i="25"/>
  <c r="V351" i="25"/>
  <c r="G353" i="25"/>
  <c r="I353" i="25"/>
  <c r="K353" i="25"/>
  <c r="M353" i="25"/>
  <c r="O353" i="25"/>
  <c r="Q353" i="25"/>
  <c r="V353" i="25"/>
  <c r="AE356" i="25"/>
  <c r="G218" i="24"/>
  <c r="BA201" i="24"/>
  <c r="BA73" i="24"/>
  <c r="BA70" i="24"/>
  <c r="BA60" i="24"/>
  <c r="BA39" i="24"/>
  <c r="BA30" i="24"/>
  <c r="BA11" i="24"/>
  <c r="BA10" i="24"/>
  <c r="G9" i="24"/>
  <c r="M9" i="24" s="1"/>
  <c r="M8" i="24" s="1"/>
  <c r="I9" i="24"/>
  <c r="K9" i="24"/>
  <c r="O9" i="24"/>
  <c r="Q9" i="24"/>
  <c r="V9" i="24"/>
  <c r="G13" i="24"/>
  <c r="I13" i="24"/>
  <c r="K13" i="24"/>
  <c r="M13" i="24"/>
  <c r="O13" i="24"/>
  <c r="Q13" i="24"/>
  <c r="V13" i="24"/>
  <c r="G16" i="24"/>
  <c r="M16" i="24" s="1"/>
  <c r="I16" i="24"/>
  <c r="I8" i="24" s="1"/>
  <c r="K16" i="24"/>
  <c r="K8" i="24" s="1"/>
  <c r="O16" i="24"/>
  <c r="Q16" i="24"/>
  <c r="V16" i="24"/>
  <c r="G19" i="24"/>
  <c r="I19" i="24"/>
  <c r="K19" i="24"/>
  <c r="M19" i="24"/>
  <c r="O19" i="24"/>
  <c r="Q19" i="24"/>
  <c r="V19" i="24"/>
  <c r="G22" i="24"/>
  <c r="I22" i="24"/>
  <c r="K22" i="24"/>
  <c r="M22" i="24"/>
  <c r="O22" i="24"/>
  <c r="O8" i="24" s="1"/>
  <c r="Q22" i="24"/>
  <c r="V22" i="24"/>
  <c r="G24" i="24"/>
  <c r="I24" i="24"/>
  <c r="K24" i="24"/>
  <c r="M24" i="24"/>
  <c r="O24" i="24"/>
  <c r="Q24" i="24"/>
  <c r="V24" i="24"/>
  <c r="G26" i="24"/>
  <c r="I26" i="24"/>
  <c r="K26" i="24"/>
  <c r="M26" i="24"/>
  <c r="O26" i="24"/>
  <c r="Q26" i="24"/>
  <c r="Q8" i="24" s="1"/>
  <c r="V26" i="24"/>
  <c r="V8" i="24" s="1"/>
  <c r="G29" i="24"/>
  <c r="M29" i="24" s="1"/>
  <c r="I29" i="24"/>
  <c r="K29" i="24"/>
  <c r="O29" i="24"/>
  <c r="Q29" i="24"/>
  <c r="V29" i="24"/>
  <c r="G32" i="24"/>
  <c r="I32" i="24"/>
  <c r="K32" i="24"/>
  <c r="M32" i="24"/>
  <c r="O32" i="24"/>
  <c r="Q32" i="24"/>
  <c r="V32" i="24"/>
  <c r="G34" i="24"/>
  <c r="M34" i="24" s="1"/>
  <c r="I34" i="24"/>
  <c r="K34" i="24"/>
  <c r="O34" i="24"/>
  <c r="Q34" i="24"/>
  <c r="V34" i="24"/>
  <c r="G42" i="24"/>
  <c r="G41" i="24" s="1"/>
  <c r="I42" i="24"/>
  <c r="I41" i="24" s="1"/>
  <c r="K42" i="24"/>
  <c r="K41" i="24" s="1"/>
  <c r="M42" i="24"/>
  <c r="M41" i="24" s="1"/>
  <c r="O42" i="24"/>
  <c r="Q42" i="24"/>
  <c r="V42" i="24"/>
  <c r="G45" i="24"/>
  <c r="I45" i="24"/>
  <c r="K45" i="24"/>
  <c r="M45" i="24"/>
  <c r="O45" i="24"/>
  <c r="Q45" i="24"/>
  <c r="V45" i="24"/>
  <c r="G48" i="24"/>
  <c r="I48" i="24"/>
  <c r="K48" i="24"/>
  <c r="M48" i="24"/>
  <c r="O48" i="24"/>
  <c r="O41" i="24" s="1"/>
  <c r="Q48" i="24"/>
  <c r="Q41" i="24" s="1"/>
  <c r="V48" i="24"/>
  <c r="G51" i="24"/>
  <c r="I51" i="24"/>
  <c r="K51" i="24"/>
  <c r="M51" i="24"/>
  <c r="O51" i="24"/>
  <c r="Q51" i="24"/>
  <c r="V51" i="24"/>
  <c r="G54" i="24"/>
  <c r="I54" i="24"/>
  <c r="K54" i="24"/>
  <c r="M54" i="24"/>
  <c r="O54" i="24"/>
  <c r="Q54" i="24"/>
  <c r="V54" i="24"/>
  <c r="V41" i="24" s="1"/>
  <c r="G57" i="24"/>
  <c r="G58" i="24"/>
  <c r="I58" i="24"/>
  <c r="I57" i="24" s="1"/>
  <c r="K58" i="24"/>
  <c r="K57" i="24" s="1"/>
  <c r="M58" i="24"/>
  <c r="M57" i="24" s="1"/>
  <c r="O58" i="24"/>
  <c r="O57" i="24" s="1"/>
  <c r="Q58" i="24"/>
  <c r="Q57" i="24" s="1"/>
  <c r="V58" i="24"/>
  <c r="V57" i="24" s="1"/>
  <c r="G62" i="24"/>
  <c r="I62" i="24"/>
  <c r="K62" i="24"/>
  <c r="G63" i="24"/>
  <c r="I63" i="24"/>
  <c r="K63" i="24"/>
  <c r="M63" i="24"/>
  <c r="M62" i="24" s="1"/>
  <c r="O63" i="24"/>
  <c r="O62" i="24" s="1"/>
  <c r="Q63" i="24"/>
  <c r="Q62" i="24" s="1"/>
  <c r="V63" i="24"/>
  <c r="V62" i="24" s="1"/>
  <c r="G66" i="24"/>
  <c r="I66" i="24"/>
  <c r="K66" i="24"/>
  <c r="M66" i="24"/>
  <c r="O66" i="24"/>
  <c r="Q66" i="24"/>
  <c r="V66" i="24"/>
  <c r="G69" i="24"/>
  <c r="I69" i="24"/>
  <c r="K69" i="24"/>
  <c r="M69" i="24"/>
  <c r="O69" i="24"/>
  <c r="Q69" i="24"/>
  <c r="V69" i="24"/>
  <c r="G72" i="24"/>
  <c r="I72" i="24"/>
  <c r="K72" i="24"/>
  <c r="M72" i="24"/>
  <c r="O72" i="24"/>
  <c r="Q72" i="24"/>
  <c r="V72" i="24"/>
  <c r="G76" i="24"/>
  <c r="M76" i="24" s="1"/>
  <c r="I76" i="24"/>
  <c r="K76" i="24"/>
  <c r="O76" i="24"/>
  <c r="Q76" i="24"/>
  <c r="V76" i="24"/>
  <c r="G78" i="24"/>
  <c r="I78" i="24"/>
  <c r="K78" i="24"/>
  <c r="M78" i="24"/>
  <c r="O78" i="24"/>
  <c r="Q78" i="24"/>
  <c r="V78" i="24"/>
  <c r="G84" i="24"/>
  <c r="I84" i="24"/>
  <c r="K84" i="24"/>
  <c r="K83" i="24" s="1"/>
  <c r="M84" i="24"/>
  <c r="O84" i="24"/>
  <c r="O83" i="24" s="1"/>
  <c r="Q84" i="24"/>
  <c r="Q83" i="24" s="1"/>
  <c r="V84" i="24"/>
  <c r="V83" i="24" s="1"/>
  <c r="G87" i="24"/>
  <c r="I87" i="24"/>
  <c r="K87" i="24"/>
  <c r="M87" i="24"/>
  <c r="O87" i="24"/>
  <c r="Q87" i="24"/>
  <c r="V87" i="24"/>
  <c r="G90" i="24"/>
  <c r="I90" i="24"/>
  <c r="K90" i="24"/>
  <c r="M90" i="24"/>
  <c r="O90" i="24"/>
  <c r="Q90" i="24"/>
  <c r="V90" i="24"/>
  <c r="G93" i="24"/>
  <c r="I93" i="24"/>
  <c r="K93" i="24"/>
  <c r="M93" i="24"/>
  <c r="O93" i="24"/>
  <c r="Q93" i="24"/>
  <c r="V93" i="24"/>
  <c r="G96" i="24"/>
  <c r="I96" i="24"/>
  <c r="K96" i="24"/>
  <c r="M96" i="24"/>
  <c r="O96" i="24"/>
  <c r="Q96" i="24"/>
  <c r="V96" i="24"/>
  <c r="G99" i="24"/>
  <c r="I99" i="24"/>
  <c r="K99" i="24"/>
  <c r="M99" i="24"/>
  <c r="O99" i="24"/>
  <c r="Q99" i="24"/>
  <c r="V99" i="24"/>
  <c r="G102" i="24"/>
  <c r="G83" i="24" s="1"/>
  <c r="I102" i="24"/>
  <c r="K102" i="24"/>
  <c r="O102" i="24"/>
  <c r="Q102" i="24"/>
  <c r="V102" i="24"/>
  <c r="G105" i="24"/>
  <c r="I105" i="24"/>
  <c r="K105" i="24"/>
  <c r="M105" i="24"/>
  <c r="O105" i="24"/>
  <c r="Q105" i="24"/>
  <c r="V105" i="24"/>
  <c r="G108" i="24"/>
  <c r="M108" i="24" s="1"/>
  <c r="I108" i="24"/>
  <c r="K108" i="24"/>
  <c r="O108" i="24"/>
  <c r="Q108" i="24"/>
  <c r="V108" i="24"/>
  <c r="G111" i="24"/>
  <c r="I111" i="24"/>
  <c r="K111" i="24"/>
  <c r="M111" i="24"/>
  <c r="O111" i="24"/>
  <c r="Q111" i="24"/>
  <c r="V111" i="24"/>
  <c r="G113" i="24"/>
  <c r="I113" i="24"/>
  <c r="K113" i="24"/>
  <c r="M113" i="24"/>
  <c r="O113" i="24"/>
  <c r="Q113" i="24"/>
  <c r="V113" i="24"/>
  <c r="G115" i="24"/>
  <c r="I115" i="24"/>
  <c r="K115" i="24"/>
  <c r="M115" i="24"/>
  <c r="O115" i="24"/>
  <c r="Q115" i="24"/>
  <c r="V115" i="24"/>
  <c r="G117" i="24"/>
  <c r="I117" i="24"/>
  <c r="K117" i="24"/>
  <c r="M117" i="24"/>
  <c r="O117" i="24"/>
  <c r="Q117" i="24"/>
  <c r="V117" i="24"/>
  <c r="G119" i="24"/>
  <c r="M119" i="24" s="1"/>
  <c r="I119" i="24"/>
  <c r="K119" i="24"/>
  <c r="O119" i="24"/>
  <c r="Q119" i="24"/>
  <c r="V119" i="24"/>
  <c r="G121" i="24"/>
  <c r="I121" i="24"/>
  <c r="K121" i="24"/>
  <c r="M121" i="24"/>
  <c r="O121" i="24"/>
  <c r="Q121" i="24"/>
  <c r="V121" i="24"/>
  <c r="G123" i="24"/>
  <c r="M123" i="24" s="1"/>
  <c r="I123" i="24"/>
  <c r="I83" i="24" s="1"/>
  <c r="K123" i="24"/>
  <c r="O123" i="24"/>
  <c r="Q123" i="24"/>
  <c r="V123" i="24"/>
  <c r="G125" i="24"/>
  <c r="I125" i="24"/>
  <c r="K125" i="24"/>
  <c r="M125" i="24"/>
  <c r="O125" i="24"/>
  <c r="Q125" i="24"/>
  <c r="V125" i="24"/>
  <c r="G127" i="24"/>
  <c r="I127" i="24"/>
  <c r="K127" i="24"/>
  <c r="M127" i="24"/>
  <c r="O127" i="24"/>
  <c r="Q127" i="24"/>
  <c r="V127" i="24"/>
  <c r="G129" i="24"/>
  <c r="I129" i="24"/>
  <c r="K129" i="24"/>
  <c r="M129" i="24"/>
  <c r="O129" i="24"/>
  <c r="Q129" i="24"/>
  <c r="V129" i="24"/>
  <c r="G131" i="24"/>
  <c r="I131" i="24"/>
  <c r="K131" i="24"/>
  <c r="M131" i="24"/>
  <c r="O131" i="24"/>
  <c r="Q131" i="24"/>
  <c r="V131" i="24"/>
  <c r="G133" i="24"/>
  <c r="I133" i="24"/>
  <c r="K133" i="24"/>
  <c r="M133" i="24"/>
  <c r="O133" i="24"/>
  <c r="Q133" i="24"/>
  <c r="V133" i="24"/>
  <c r="G135" i="24"/>
  <c r="I135" i="24"/>
  <c r="K135" i="24"/>
  <c r="M135" i="24"/>
  <c r="O135" i="24"/>
  <c r="Q135" i="24"/>
  <c r="V135" i="24"/>
  <c r="G137" i="24"/>
  <c r="M137" i="24" s="1"/>
  <c r="I137" i="24"/>
  <c r="K137" i="24"/>
  <c r="O137" i="24"/>
  <c r="Q137" i="24"/>
  <c r="V137" i="24"/>
  <c r="G139" i="24"/>
  <c r="I139" i="24"/>
  <c r="K139" i="24"/>
  <c r="M139" i="24"/>
  <c r="O139" i="24"/>
  <c r="Q139" i="24"/>
  <c r="V139" i="24"/>
  <c r="G141" i="24"/>
  <c r="M141" i="24" s="1"/>
  <c r="I141" i="24"/>
  <c r="K141" i="24"/>
  <c r="O141" i="24"/>
  <c r="Q141" i="24"/>
  <c r="V141" i="24"/>
  <c r="G143" i="24"/>
  <c r="I143" i="24"/>
  <c r="K143" i="24"/>
  <c r="M143" i="24"/>
  <c r="O143" i="24"/>
  <c r="Q143" i="24"/>
  <c r="V143" i="24"/>
  <c r="G145" i="24"/>
  <c r="I145" i="24"/>
  <c r="K145" i="24"/>
  <c r="M145" i="24"/>
  <c r="O145" i="24"/>
  <c r="Q145" i="24"/>
  <c r="V145" i="24"/>
  <c r="G147" i="24"/>
  <c r="I147" i="24"/>
  <c r="K147" i="24"/>
  <c r="M147" i="24"/>
  <c r="O147" i="24"/>
  <c r="Q147" i="24"/>
  <c r="V147" i="24"/>
  <c r="G149" i="24"/>
  <c r="I149" i="24"/>
  <c r="K149" i="24"/>
  <c r="M149" i="24"/>
  <c r="O149" i="24"/>
  <c r="Q149" i="24"/>
  <c r="V149" i="24"/>
  <c r="G151" i="24"/>
  <c r="M151" i="24" s="1"/>
  <c r="I151" i="24"/>
  <c r="K151" i="24"/>
  <c r="O151" i="24"/>
  <c r="Q151" i="24"/>
  <c r="V151" i="24"/>
  <c r="G153" i="24"/>
  <c r="I153" i="24"/>
  <c r="K153" i="24"/>
  <c r="M153" i="24"/>
  <c r="O153" i="24"/>
  <c r="Q153" i="24"/>
  <c r="V153" i="24"/>
  <c r="G155" i="24"/>
  <c r="M155" i="24" s="1"/>
  <c r="I155" i="24"/>
  <c r="K155" i="24"/>
  <c r="O155" i="24"/>
  <c r="Q155" i="24"/>
  <c r="V155" i="24"/>
  <c r="G157" i="24"/>
  <c r="I157" i="24"/>
  <c r="K157" i="24"/>
  <c r="M157" i="24"/>
  <c r="O157" i="24"/>
  <c r="Q157" i="24"/>
  <c r="V157" i="24"/>
  <c r="G159" i="24"/>
  <c r="I159" i="24"/>
  <c r="K159" i="24"/>
  <c r="M159" i="24"/>
  <c r="O159" i="24"/>
  <c r="Q159" i="24"/>
  <c r="V159" i="24"/>
  <c r="G161" i="24"/>
  <c r="I161" i="24"/>
  <c r="K161" i="24"/>
  <c r="M161" i="24"/>
  <c r="O161" i="24"/>
  <c r="Q161" i="24"/>
  <c r="V161" i="24"/>
  <c r="G163" i="24"/>
  <c r="I163" i="24"/>
  <c r="K163" i="24"/>
  <c r="M163" i="24"/>
  <c r="O163" i="24"/>
  <c r="Q163" i="24"/>
  <c r="G164" i="24"/>
  <c r="I164" i="24"/>
  <c r="K164" i="24"/>
  <c r="M164" i="24"/>
  <c r="O164" i="24"/>
  <c r="Q164" i="24"/>
  <c r="V164" i="24"/>
  <c r="V163" i="24" s="1"/>
  <c r="G166" i="24"/>
  <c r="I166" i="24"/>
  <c r="K166" i="24"/>
  <c r="M166" i="24"/>
  <c r="O166" i="24"/>
  <c r="Q166" i="24"/>
  <c r="V166" i="24"/>
  <c r="G168" i="24"/>
  <c r="G169" i="24"/>
  <c r="I169" i="24"/>
  <c r="I168" i="24" s="1"/>
  <c r="K169" i="24"/>
  <c r="K168" i="24" s="1"/>
  <c r="M169" i="24"/>
  <c r="M168" i="24" s="1"/>
  <c r="O169" i="24"/>
  <c r="O168" i="24" s="1"/>
  <c r="Q169" i="24"/>
  <c r="Q168" i="24" s="1"/>
  <c r="V169" i="24"/>
  <c r="V168" i="24" s="1"/>
  <c r="G172" i="24"/>
  <c r="I172" i="24"/>
  <c r="K172" i="24"/>
  <c r="G173" i="24"/>
  <c r="I173" i="24"/>
  <c r="K173" i="24"/>
  <c r="M173" i="24"/>
  <c r="O173" i="24"/>
  <c r="O172" i="24" s="1"/>
  <c r="Q173" i="24"/>
  <c r="Q172" i="24" s="1"/>
  <c r="V173" i="24"/>
  <c r="V172" i="24" s="1"/>
  <c r="G177" i="24"/>
  <c r="I177" i="24"/>
  <c r="K177" i="24"/>
  <c r="M177" i="24"/>
  <c r="O177" i="24"/>
  <c r="Q177" i="24"/>
  <c r="V177" i="24"/>
  <c r="G179" i="24"/>
  <c r="I179" i="24"/>
  <c r="K179" i="24"/>
  <c r="M179" i="24"/>
  <c r="O179" i="24"/>
  <c r="Q179" i="24"/>
  <c r="V179" i="24"/>
  <c r="G182" i="24"/>
  <c r="I182" i="24"/>
  <c r="K182" i="24"/>
  <c r="M182" i="24"/>
  <c r="O182" i="24"/>
  <c r="Q182" i="24"/>
  <c r="V182" i="24"/>
  <c r="G185" i="24"/>
  <c r="M185" i="24" s="1"/>
  <c r="I185" i="24"/>
  <c r="K185" i="24"/>
  <c r="O185" i="24"/>
  <c r="Q185" i="24"/>
  <c r="V185" i="24"/>
  <c r="G189" i="24"/>
  <c r="G188" i="24" s="1"/>
  <c r="I189" i="24"/>
  <c r="I188" i="24" s="1"/>
  <c r="K189" i="24"/>
  <c r="O189" i="24"/>
  <c r="Q189" i="24"/>
  <c r="V189" i="24"/>
  <c r="G191" i="24"/>
  <c r="I191" i="24"/>
  <c r="K191" i="24"/>
  <c r="M191" i="24"/>
  <c r="O191" i="24"/>
  <c r="Q191" i="24"/>
  <c r="V191" i="24"/>
  <c r="G193" i="24"/>
  <c r="I193" i="24"/>
  <c r="K193" i="24"/>
  <c r="K188" i="24" s="1"/>
  <c r="M193" i="24"/>
  <c r="O193" i="24"/>
  <c r="Q193" i="24"/>
  <c r="V193" i="24"/>
  <c r="G195" i="24"/>
  <c r="I195" i="24"/>
  <c r="K195" i="24"/>
  <c r="M195" i="24"/>
  <c r="O195" i="24"/>
  <c r="Q195" i="24"/>
  <c r="V195" i="24"/>
  <c r="G197" i="24"/>
  <c r="I197" i="24"/>
  <c r="K197" i="24"/>
  <c r="M197" i="24"/>
  <c r="O197" i="24"/>
  <c r="O188" i="24" s="1"/>
  <c r="Q197" i="24"/>
  <c r="Q188" i="24" s="1"/>
  <c r="V197" i="24"/>
  <c r="G199" i="24"/>
  <c r="I199" i="24"/>
  <c r="K199" i="24"/>
  <c r="M199" i="24"/>
  <c r="O199" i="24"/>
  <c r="Q199" i="24"/>
  <c r="V199" i="24"/>
  <c r="G204" i="24"/>
  <c r="I204" i="24"/>
  <c r="K204" i="24"/>
  <c r="M204" i="24"/>
  <c r="O204" i="24"/>
  <c r="Q204" i="24"/>
  <c r="V204" i="24"/>
  <c r="V188" i="24" s="1"/>
  <c r="G207" i="24"/>
  <c r="G208" i="24"/>
  <c r="I208" i="24"/>
  <c r="I207" i="24" s="1"/>
  <c r="K208" i="24"/>
  <c r="K207" i="24" s="1"/>
  <c r="M208" i="24"/>
  <c r="O208" i="24"/>
  <c r="O207" i="24" s="1"/>
  <c r="Q208" i="24"/>
  <c r="Q207" i="24" s="1"/>
  <c r="V208" i="24"/>
  <c r="V207" i="24" s="1"/>
  <c r="G211" i="24"/>
  <c r="M211" i="24" s="1"/>
  <c r="I211" i="24"/>
  <c r="K211" i="24"/>
  <c r="O211" i="24"/>
  <c r="Q211" i="24"/>
  <c r="V211" i="24"/>
  <c r="Q213" i="24"/>
  <c r="V213" i="24"/>
  <c r="G214" i="24"/>
  <c r="G213" i="24" s="1"/>
  <c r="I214" i="24"/>
  <c r="I213" i="24" s="1"/>
  <c r="K214" i="24"/>
  <c r="K213" i="24" s="1"/>
  <c r="M214" i="24"/>
  <c r="M213" i="24" s="1"/>
  <c r="O214" i="24"/>
  <c r="O213" i="24" s="1"/>
  <c r="Q214" i="24"/>
  <c r="V214" i="24"/>
  <c r="AE218" i="24"/>
  <c r="G269" i="23"/>
  <c r="BA263" i="23"/>
  <c r="BA218" i="23"/>
  <c r="BA217" i="23"/>
  <c r="BA203" i="23"/>
  <c r="BA202" i="23"/>
  <c r="BA193" i="23"/>
  <c r="BA192" i="23"/>
  <c r="BA111" i="23"/>
  <c r="BA83" i="23"/>
  <c r="BA80" i="23"/>
  <c r="BA73" i="23"/>
  <c r="BA70" i="23"/>
  <c r="BA60" i="23"/>
  <c r="BA48" i="23"/>
  <c r="BA45" i="23"/>
  <c r="BA35" i="23"/>
  <c r="BA32" i="23"/>
  <c r="BA16" i="23"/>
  <c r="BA13" i="23"/>
  <c r="G9" i="23"/>
  <c r="G8" i="23" s="1"/>
  <c r="I9" i="23"/>
  <c r="I8" i="23" s="1"/>
  <c r="K9" i="23"/>
  <c r="K8" i="23" s="1"/>
  <c r="M9" i="23"/>
  <c r="O9" i="23"/>
  <c r="O8" i="23" s="1"/>
  <c r="Q9" i="23"/>
  <c r="Q8" i="23" s="1"/>
  <c r="V9" i="23"/>
  <c r="G12" i="23"/>
  <c r="I12" i="23"/>
  <c r="K12" i="23"/>
  <c r="M12" i="23"/>
  <c r="O12" i="23"/>
  <c r="Q12" i="23"/>
  <c r="V12" i="23"/>
  <c r="G15" i="23"/>
  <c r="I15" i="23"/>
  <c r="K15" i="23"/>
  <c r="M15" i="23"/>
  <c r="O15" i="23"/>
  <c r="Q15" i="23"/>
  <c r="V15" i="23"/>
  <c r="V8" i="23" s="1"/>
  <c r="G18" i="23"/>
  <c r="M18" i="23" s="1"/>
  <c r="I18" i="23"/>
  <c r="K18" i="23"/>
  <c r="O18" i="23"/>
  <c r="Q18" i="23"/>
  <c r="V18" i="23"/>
  <c r="G21" i="23"/>
  <c r="I21" i="23"/>
  <c r="K21" i="23"/>
  <c r="M21" i="23"/>
  <c r="O21" i="23"/>
  <c r="Q21" i="23"/>
  <c r="V21" i="23"/>
  <c r="G23" i="23"/>
  <c r="M23" i="23" s="1"/>
  <c r="I23" i="23"/>
  <c r="K23" i="23"/>
  <c r="O23" i="23"/>
  <c r="Q23" i="23"/>
  <c r="V23" i="23"/>
  <c r="G27" i="23"/>
  <c r="G26" i="23" s="1"/>
  <c r="I27" i="23"/>
  <c r="I26" i="23" s="1"/>
  <c r="K27" i="23"/>
  <c r="K26" i="23" s="1"/>
  <c r="M27" i="23"/>
  <c r="M26" i="23" s="1"/>
  <c r="O27" i="23"/>
  <c r="O26" i="23" s="1"/>
  <c r="Q27" i="23"/>
  <c r="V27" i="23"/>
  <c r="G31" i="23"/>
  <c r="I31" i="23"/>
  <c r="K31" i="23"/>
  <c r="M31" i="23"/>
  <c r="O31" i="23"/>
  <c r="Q31" i="23"/>
  <c r="V31" i="23"/>
  <c r="G34" i="23"/>
  <c r="I34" i="23"/>
  <c r="K34" i="23"/>
  <c r="M34" i="23"/>
  <c r="O34" i="23"/>
  <c r="Q34" i="23"/>
  <c r="Q26" i="23" s="1"/>
  <c r="V34" i="23"/>
  <c r="V26" i="23" s="1"/>
  <c r="G38" i="23"/>
  <c r="I38" i="23"/>
  <c r="K38" i="23"/>
  <c r="M38" i="23"/>
  <c r="O38" i="23"/>
  <c r="Q38" i="23"/>
  <c r="V38" i="23"/>
  <c r="O40" i="23"/>
  <c r="Q40" i="23"/>
  <c r="V40" i="23"/>
  <c r="G41" i="23"/>
  <c r="M41" i="23" s="1"/>
  <c r="M40" i="23" s="1"/>
  <c r="I41" i="23"/>
  <c r="I40" i="23" s="1"/>
  <c r="K41" i="23"/>
  <c r="O41" i="23"/>
  <c r="Q41" i="23"/>
  <c r="V41" i="23"/>
  <c r="G44" i="23"/>
  <c r="I44" i="23"/>
  <c r="K44" i="23"/>
  <c r="M44" i="23"/>
  <c r="O44" i="23"/>
  <c r="Q44" i="23"/>
  <c r="V44" i="23"/>
  <c r="G47" i="23"/>
  <c r="I47" i="23"/>
  <c r="K47" i="23"/>
  <c r="K40" i="23" s="1"/>
  <c r="M47" i="23"/>
  <c r="O47" i="23"/>
  <c r="Q47" i="23"/>
  <c r="V47" i="23"/>
  <c r="G51" i="23"/>
  <c r="I51" i="23"/>
  <c r="K51" i="23"/>
  <c r="M51" i="23"/>
  <c r="O51" i="23"/>
  <c r="Q51" i="23"/>
  <c r="V51" i="23"/>
  <c r="G53" i="23"/>
  <c r="I53" i="23"/>
  <c r="K53" i="23"/>
  <c r="M53" i="23"/>
  <c r="O53" i="23"/>
  <c r="Q53" i="23"/>
  <c r="G54" i="23"/>
  <c r="I54" i="23"/>
  <c r="K54" i="23"/>
  <c r="M54" i="23"/>
  <c r="O54" i="23"/>
  <c r="Q54" i="23"/>
  <c r="V54" i="23"/>
  <c r="V53" i="23" s="1"/>
  <c r="G56" i="23"/>
  <c r="I56" i="23"/>
  <c r="K56" i="23"/>
  <c r="M56" i="23"/>
  <c r="O56" i="23"/>
  <c r="Q56" i="23"/>
  <c r="V56" i="23"/>
  <c r="G58" i="23"/>
  <c r="G59" i="23"/>
  <c r="I59" i="23"/>
  <c r="I58" i="23" s="1"/>
  <c r="K59" i="23"/>
  <c r="K58" i="23" s="1"/>
  <c r="M59" i="23"/>
  <c r="M58" i="23" s="1"/>
  <c r="O59" i="23"/>
  <c r="O58" i="23" s="1"/>
  <c r="Q59" i="23"/>
  <c r="Q58" i="23" s="1"/>
  <c r="V59" i="23"/>
  <c r="V58" i="23" s="1"/>
  <c r="G62" i="23"/>
  <c r="I62" i="23"/>
  <c r="K62" i="23"/>
  <c r="G63" i="23"/>
  <c r="I63" i="23"/>
  <c r="K63" i="23"/>
  <c r="M63" i="23"/>
  <c r="M62" i="23" s="1"/>
  <c r="O63" i="23"/>
  <c r="O62" i="23" s="1"/>
  <c r="Q63" i="23"/>
  <c r="Q62" i="23" s="1"/>
  <c r="V63" i="23"/>
  <c r="V62" i="23" s="1"/>
  <c r="O65" i="23"/>
  <c r="G66" i="23"/>
  <c r="I66" i="23"/>
  <c r="K66" i="23"/>
  <c r="M66" i="23"/>
  <c r="O66" i="23"/>
  <c r="Q66" i="23"/>
  <c r="Q65" i="23" s="1"/>
  <c r="V66" i="23"/>
  <c r="V65" i="23" s="1"/>
  <c r="G69" i="23"/>
  <c r="I69" i="23"/>
  <c r="K69" i="23"/>
  <c r="M69" i="23"/>
  <c r="O69" i="23"/>
  <c r="Q69" i="23"/>
  <c r="V69" i="23"/>
  <c r="G72" i="23"/>
  <c r="I72" i="23"/>
  <c r="K72" i="23"/>
  <c r="M72" i="23"/>
  <c r="O72" i="23"/>
  <c r="Q72" i="23"/>
  <c r="V72" i="23"/>
  <c r="G75" i="23"/>
  <c r="I75" i="23"/>
  <c r="K75" i="23"/>
  <c r="M75" i="23"/>
  <c r="O75" i="23"/>
  <c r="Q75" i="23"/>
  <c r="V75" i="23"/>
  <c r="G77" i="23"/>
  <c r="M77" i="23" s="1"/>
  <c r="M65" i="23" s="1"/>
  <c r="I77" i="23"/>
  <c r="I65" i="23" s="1"/>
  <c r="K77" i="23"/>
  <c r="O77" i="23"/>
  <c r="Q77" i="23"/>
  <c r="V77" i="23"/>
  <c r="G79" i="23"/>
  <c r="I79" i="23"/>
  <c r="K79" i="23"/>
  <c r="M79" i="23"/>
  <c r="O79" i="23"/>
  <c r="Q79" i="23"/>
  <c r="V79" i="23"/>
  <c r="G82" i="23"/>
  <c r="I82" i="23"/>
  <c r="K82" i="23"/>
  <c r="K65" i="23" s="1"/>
  <c r="M82" i="23"/>
  <c r="O82" i="23"/>
  <c r="Q82" i="23"/>
  <c r="V82" i="23"/>
  <c r="G86" i="23"/>
  <c r="G85" i="23" s="1"/>
  <c r="I86" i="23"/>
  <c r="I85" i="23" s="1"/>
  <c r="K86" i="23"/>
  <c r="K85" i="23" s="1"/>
  <c r="M86" i="23"/>
  <c r="M85" i="23" s="1"/>
  <c r="O86" i="23"/>
  <c r="O85" i="23" s="1"/>
  <c r="Q86" i="23"/>
  <c r="Q85" i="23" s="1"/>
  <c r="V86" i="23"/>
  <c r="G89" i="23"/>
  <c r="I89" i="23"/>
  <c r="K89" i="23"/>
  <c r="M89" i="23"/>
  <c r="O89" i="23"/>
  <c r="Q89" i="23"/>
  <c r="V89" i="23"/>
  <c r="G93" i="23"/>
  <c r="I93" i="23"/>
  <c r="K93" i="23"/>
  <c r="M93" i="23"/>
  <c r="O93" i="23"/>
  <c r="Q93" i="23"/>
  <c r="V93" i="23"/>
  <c r="V85" i="23" s="1"/>
  <c r="G97" i="23"/>
  <c r="M97" i="23" s="1"/>
  <c r="I97" i="23"/>
  <c r="K97" i="23"/>
  <c r="O97" i="23"/>
  <c r="Q97" i="23"/>
  <c r="V97" i="23"/>
  <c r="G99" i="23"/>
  <c r="I99" i="23"/>
  <c r="K99" i="23"/>
  <c r="M99" i="23"/>
  <c r="O99" i="23"/>
  <c r="Q99" i="23"/>
  <c r="V99" i="23"/>
  <c r="G101" i="23"/>
  <c r="M101" i="23" s="1"/>
  <c r="I101" i="23"/>
  <c r="K101" i="23"/>
  <c r="O101" i="23"/>
  <c r="Q101" i="23"/>
  <c r="V101" i="23"/>
  <c r="G104" i="23"/>
  <c r="I104" i="23"/>
  <c r="K104" i="23"/>
  <c r="M104" i="23"/>
  <c r="O104" i="23"/>
  <c r="Q104" i="23"/>
  <c r="V104" i="23"/>
  <c r="G106" i="23"/>
  <c r="I106" i="23"/>
  <c r="K106" i="23"/>
  <c r="M106" i="23"/>
  <c r="O106" i="23"/>
  <c r="Q106" i="23"/>
  <c r="V106" i="23"/>
  <c r="G114" i="23"/>
  <c r="G113" i="23" s="1"/>
  <c r="I114" i="23"/>
  <c r="I113" i="23" s="1"/>
  <c r="K114" i="23"/>
  <c r="K113" i="23" s="1"/>
  <c r="M114" i="23"/>
  <c r="M113" i="23" s="1"/>
  <c r="O114" i="23"/>
  <c r="O113" i="23" s="1"/>
  <c r="Q114" i="23"/>
  <c r="Q113" i="23" s="1"/>
  <c r="V114" i="23"/>
  <c r="V113" i="23" s="1"/>
  <c r="G128" i="23"/>
  <c r="I128" i="23"/>
  <c r="K128" i="23"/>
  <c r="M128" i="23"/>
  <c r="O128" i="23"/>
  <c r="Q128" i="23"/>
  <c r="V128" i="23"/>
  <c r="G142" i="23"/>
  <c r="I142" i="23"/>
  <c r="K142" i="23"/>
  <c r="M142" i="23"/>
  <c r="O142" i="23"/>
  <c r="Q142" i="23"/>
  <c r="V142" i="23"/>
  <c r="G156" i="23"/>
  <c r="I156" i="23"/>
  <c r="G157" i="23"/>
  <c r="I157" i="23"/>
  <c r="K157" i="23"/>
  <c r="K156" i="23" s="1"/>
  <c r="M157" i="23"/>
  <c r="M156" i="23" s="1"/>
  <c r="O157" i="23"/>
  <c r="O156" i="23" s="1"/>
  <c r="Q157" i="23"/>
  <c r="Q156" i="23" s="1"/>
  <c r="V157" i="23"/>
  <c r="V156" i="23" s="1"/>
  <c r="G159" i="23"/>
  <c r="I159" i="23"/>
  <c r="K159" i="23"/>
  <c r="M159" i="23"/>
  <c r="G160" i="23"/>
  <c r="I160" i="23"/>
  <c r="K160" i="23"/>
  <c r="M160" i="23"/>
  <c r="O160" i="23"/>
  <c r="O159" i="23" s="1"/>
  <c r="Q160" i="23"/>
  <c r="Q159" i="23" s="1"/>
  <c r="V160" i="23"/>
  <c r="V159" i="23" s="1"/>
  <c r="O162" i="23"/>
  <c r="Q162" i="23"/>
  <c r="G163" i="23"/>
  <c r="I163" i="23"/>
  <c r="K163" i="23"/>
  <c r="M163" i="23"/>
  <c r="O163" i="23"/>
  <c r="Q163" i="23"/>
  <c r="V163" i="23"/>
  <c r="V162" i="23" s="1"/>
  <c r="G165" i="23"/>
  <c r="I165" i="23"/>
  <c r="K165" i="23"/>
  <c r="M165" i="23"/>
  <c r="O165" i="23"/>
  <c r="Q165" i="23"/>
  <c r="V165" i="23"/>
  <c r="G167" i="23"/>
  <c r="G162" i="23" s="1"/>
  <c r="I167" i="23"/>
  <c r="K167" i="23"/>
  <c r="O167" i="23"/>
  <c r="Q167" i="23"/>
  <c r="V167" i="23"/>
  <c r="G169" i="23"/>
  <c r="I169" i="23"/>
  <c r="K169" i="23"/>
  <c r="M169" i="23"/>
  <c r="O169" i="23"/>
  <c r="Q169" i="23"/>
  <c r="V169" i="23"/>
  <c r="G171" i="23"/>
  <c r="M171" i="23" s="1"/>
  <c r="I171" i="23"/>
  <c r="I162" i="23" s="1"/>
  <c r="K171" i="23"/>
  <c r="K162" i="23" s="1"/>
  <c r="O171" i="23"/>
  <c r="Q171" i="23"/>
  <c r="V171" i="23"/>
  <c r="Q174" i="23"/>
  <c r="V174" i="23"/>
  <c r="G175" i="23"/>
  <c r="G174" i="23" s="1"/>
  <c r="I175" i="23"/>
  <c r="I174" i="23" s="1"/>
  <c r="K175" i="23"/>
  <c r="K174" i="23" s="1"/>
  <c r="M175" i="23"/>
  <c r="M174" i="23" s="1"/>
  <c r="O175" i="23"/>
  <c r="O174" i="23" s="1"/>
  <c r="Q175" i="23"/>
  <c r="V175" i="23"/>
  <c r="G180" i="23"/>
  <c r="I180" i="23"/>
  <c r="K180" i="23"/>
  <c r="M180" i="23"/>
  <c r="O180" i="23"/>
  <c r="Q180" i="23"/>
  <c r="V180" i="23"/>
  <c r="G185" i="23"/>
  <c r="I185" i="23"/>
  <c r="K185" i="23"/>
  <c r="M185" i="23"/>
  <c r="O185" i="23"/>
  <c r="Q185" i="23"/>
  <c r="V185" i="23"/>
  <c r="G186" i="23"/>
  <c r="I186" i="23"/>
  <c r="K186" i="23"/>
  <c r="M186" i="23"/>
  <c r="O186" i="23"/>
  <c r="Q186" i="23"/>
  <c r="V186" i="23"/>
  <c r="V188" i="23"/>
  <c r="G189" i="23"/>
  <c r="G188" i="23" s="1"/>
  <c r="I189" i="23"/>
  <c r="I188" i="23" s="1"/>
  <c r="K189" i="23"/>
  <c r="O189" i="23"/>
  <c r="Q189" i="23"/>
  <c r="V189" i="23"/>
  <c r="G191" i="23"/>
  <c r="I191" i="23"/>
  <c r="K191" i="23"/>
  <c r="M191" i="23"/>
  <c r="O191" i="23"/>
  <c r="Q191" i="23"/>
  <c r="V191" i="23"/>
  <c r="G201" i="23"/>
  <c r="I201" i="23"/>
  <c r="K201" i="23"/>
  <c r="K188" i="23" s="1"/>
  <c r="M201" i="23"/>
  <c r="O201" i="23"/>
  <c r="Q201" i="23"/>
  <c r="V201" i="23"/>
  <c r="G211" i="23"/>
  <c r="I211" i="23"/>
  <c r="K211" i="23"/>
  <c r="M211" i="23"/>
  <c r="O211" i="23"/>
  <c r="Q211" i="23"/>
  <c r="V211" i="23"/>
  <c r="G215" i="23"/>
  <c r="I215" i="23"/>
  <c r="K215" i="23"/>
  <c r="M215" i="23"/>
  <c r="O215" i="23"/>
  <c r="O188" i="23" s="1"/>
  <c r="Q215" i="23"/>
  <c r="Q188" i="23" s="1"/>
  <c r="V215" i="23"/>
  <c r="G221" i="23"/>
  <c r="G220" i="23" s="1"/>
  <c r="I221" i="23"/>
  <c r="I220" i="23" s="1"/>
  <c r="K221" i="23"/>
  <c r="K220" i="23" s="1"/>
  <c r="M221" i="23"/>
  <c r="O221" i="23"/>
  <c r="O220" i="23" s="1"/>
  <c r="Q221" i="23"/>
  <c r="Q220" i="23" s="1"/>
  <c r="V221" i="23"/>
  <c r="V220" i="23" s="1"/>
  <c r="G223" i="23"/>
  <c r="M223" i="23" s="1"/>
  <c r="I223" i="23"/>
  <c r="K223" i="23"/>
  <c r="O223" i="23"/>
  <c r="Q223" i="23"/>
  <c r="V223" i="23"/>
  <c r="G226" i="23"/>
  <c r="I226" i="23"/>
  <c r="K226" i="23"/>
  <c r="M226" i="23"/>
  <c r="O226" i="23"/>
  <c r="Q226" i="23"/>
  <c r="V226" i="23"/>
  <c r="G228" i="23"/>
  <c r="M228" i="23" s="1"/>
  <c r="I228" i="23"/>
  <c r="K228" i="23"/>
  <c r="O228" i="23"/>
  <c r="Q228" i="23"/>
  <c r="V228" i="23"/>
  <c r="G230" i="23"/>
  <c r="I230" i="23"/>
  <c r="K230" i="23"/>
  <c r="M230" i="23"/>
  <c r="O230" i="23"/>
  <c r="Q230" i="23"/>
  <c r="V230" i="23"/>
  <c r="G232" i="23"/>
  <c r="I232" i="23"/>
  <c r="K232" i="23"/>
  <c r="M232" i="23"/>
  <c r="O232" i="23"/>
  <c r="Q232" i="23"/>
  <c r="V232" i="23"/>
  <c r="G234" i="23"/>
  <c r="I234" i="23"/>
  <c r="K234" i="23"/>
  <c r="M234" i="23"/>
  <c r="O234" i="23"/>
  <c r="Q234" i="23"/>
  <c r="V234" i="23"/>
  <c r="G236" i="23"/>
  <c r="I236" i="23"/>
  <c r="K236" i="23"/>
  <c r="M236" i="23"/>
  <c r="O236" i="23"/>
  <c r="Q236" i="23"/>
  <c r="V236" i="23"/>
  <c r="G240" i="23"/>
  <c r="G239" i="23" s="1"/>
  <c r="I240" i="23"/>
  <c r="I239" i="23" s="1"/>
  <c r="K240" i="23"/>
  <c r="K239" i="23" s="1"/>
  <c r="M240" i="23"/>
  <c r="O240" i="23"/>
  <c r="O239" i="23" s="1"/>
  <c r="Q240" i="23"/>
  <c r="Q239" i="23" s="1"/>
  <c r="V240" i="23"/>
  <c r="V239" i="23" s="1"/>
  <c r="G242" i="23"/>
  <c r="M242" i="23" s="1"/>
  <c r="I242" i="23"/>
  <c r="K242" i="23"/>
  <c r="O242" i="23"/>
  <c r="Q242" i="23"/>
  <c r="V242" i="23"/>
  <c r="G245" i="23"/>
  <c r="I245" i="23"/>
  <c r="K245" i="23"/>
  <c r="M245" i="23"/>
  <c r="O245" i="23"/>
  <c r="Q245" i="23"/>
  <c r="V245" i="23"/>
  <c r="G247" i="23"/>
  <c r="I247" i="23"/>
  <c r="K247" i="23"/>
  <c r="M247" i="23"/>
  <c r="G248" i="23"/>
  <c r="I248" i="23"/>
  <c r="K248" i="23"/>
  <c r="M248" i="23"/>
  <c r="O248" i="23"/>
  <c r="O247" i="23" s="1"/>
  <c r="Q248" i="23"/>
  <c r="Q247" i="23" s="1"/>
  <c r="V248" i="23"/>
  <c r="V247" i="23" s="1"/>
  <c r="G251" i="23"/>
  <c r="I251" i="23"/>
  <c r="K251" i="23"/>
  <c r="M251" i="23"/>
  <c r="O251" i="23"/>
  <c r="Q251" i="23"/>
  <c r="V251" i="23"/>
  <c r="G253" i="23"/>
  <c r="I253" i="23"/>
  <c r="K253" i="23"/>
  <c r="M253" i="23"/>
  <c r="O253" i="23"/>
  <c r="Q253" i="23"/>
  <c r="V253" i="23"/>
  <c r="O255" i="23"/>
  <c r="Q255" i="23"/>
  <c r="V255" i="23"/>
  <c r="G256" i="23"/>
  <c r="G255" i="23" s="1"/>
  <c r="I256" i="23"/>
  <c r="K256" i="23"/>
  <c r="O256" i="23"/>
  <c r="Q256" i="23"/>
  <c r="V256" i="23"/>
  <c r="G259" i="23"/>
  <c r="I259" i="23"/>
  <c r="K259" i="23"/>
  <c r="M259" i="23"/>
  <c r="O259" i="23"/>
  <c r="Q259" i="23"/>
  <c r="V259" i="23"/>
  <c r="G265" i="23"/>
  <c r="M265" i="23" s="1"/>
  <c r="I265" i="23"/>
  <c r="I255" i="23" s="1"/>
  <c r="K265" i="23"/>
  <c r="K255" i="23" s="1"/>
  <c r="O265" i="23"/>
  <c r="Q265" i="23"/>
  <c r="V265" i="23"/>
  <c r="AE269" i="23"/>
  <c r="G62" i="22"/>
  <c r="BA55" i="22"/>
  <c r="BA39" i="22"/>
  <c r="BA36" i="22"/>
  <c r="G9" i="22"/>
  <c r="AF62" i="22" s="1"/>
  <c r="I9" i="22"/>
  <c r="I8" i="22" s="1"/>
  <c r="K9" i="22"/>
  <c r="K8" i="22" s="1"/>
  <c r="M9" i="22"/>
  <c r="O9" i="22"/>
  <c r="O8" i="22" s="1"/>
  <c r="Q9" i="22"/>
  <c r="Q8" i="22" s="1"/>
  <c r="V9" i="22"/>
  <c r="G12" i="22"/>
  <c r="I12" i="22"/>
  <c r="K12" i="22"/>
  <c r="M12" i="22"/>
  <c r="O12" i="22"/>
  <c r="Q12" i="22"/>
  <c r="V12" i="22"/>
  <c r="G15" i="22"/>
  <c r="I15" i="22"/>
  <c r="K15" i="22"/>
  <c r="M15" i="22"/>
  <c r="O15" i="22"/>
  <c r="Q15" i="22"/>
  <c r="V15" i="22"/>
  <c r="V8" i="22" s="1"/>
  <c r="G17" i="22"/>
  <c r="M17" i="22" s="1"/>
  <c r="I17" i="22"/>
  <c r="K17" i="22"/>
  <c r="O17" i="22"/>
  <c r="Q17" i="22"/>
  <c r="V17" i="22"/>
  <c r="Q20" i="22"/>
  <c r="V20" i="22"/>
  <c r="G21" i="22"/>
  <c r="M21" i="22" s="1"/>
  <c r="M20" i="22" s="1"/>
  <c r="I21" i="22"/>
  <c r="I20" i="22" s="1"/>
  <c r="K21" i="22"/>
  <c r="K20" i="22" s="1"/>
  <c r="O21" i="22"/>
  <c r="Q21" i="22"/>
  <c r="V21" i="22"/>
  <c r="G25" i="22"/>
  <c r="I25" i="22"/>
  <c r="K25" i="22"/>
  <c r="M25" i="22"/>
  <c r="O25" i="22"/>
  <c r="Q25" i="22"/>
  <c r="V25" i="22"/>
  <c r="G27" i="22"/>
  <c r="I27" i="22"/>
  <c r="K27" i="22"/>
  <c r="M27" i="22"/>
  <c r="O27" i="22"/>
  <c r="O20" i="22" s="1"/>
  <c r="Q27" i="22"/>
  <c r="V27" i="22"/>
  <c r="G30" i="22"/>
  <c r="G29" i="22" s="1"/>
  <c r="I30" i="22"/>
  <c r="I29" i="22" s="1"/>
  <c r="K30" i="22"/>
  <c r="K29" i="22" s="1"/>
  <c r="M30" i="22"/>
  <c r="O30" i="22"/>
  <c r="O29" i="22" s="1"/>
  <c r="Q30" i="22"/>
  <c r="Q29" i="22" s="1"/>
  <c r="V30" i="22"/>
  <c r="V29" i="22" s="1"/>
  <c r="G33" i="22"/>
  <c r="I33" i="22"/>
  <c r="K33" i="22"/>
  <c r="M33" i="22"/>
  <c r="O33" i="22"/>
  <c r="Q33" i="22"/>
  <c r="V33" i="22"/>
  <c r="G35" i="22"/>
  <c r="I35" i="22"/>
  <c r="K35" i="22"/>
  <c r="M35" i="22"/>
  <c r="O35" i="22"/>
  <c r="Q35" i="22"/>
  <c r="V35" i="22"/>
  <c r="G38" i="22"/>
  <c r="M38" i="22" s="1"/>
  <c r="I38" i="22"/>
  <c r="K38" i="22"/>
  <c r="O38" i="22"/>
  <c r="Q38" i="22"/>
  <c r="V38" i="22"/>
  <c r="G42" i="22"/>
  <c r="I42" i="22"/>
  <c r="K42" i="22"/>
  <c r="M42" i="22"/>
  <c r="O42" i="22"/>
  <c r="Q42" i="22"/>
  <c r="V42" i="22"/>
  <c r="G45" i="22"/>
  <c r="I45" i="22"/>
  <c r="K45" i="22"/>
  <c r="M45" i="22"/>
  <c r="O45" i="22"/>
  <c r="Q45" i="22"/>
  <c r="V45" i="22"/>
  <c r="G48" i="22"/>
  <c r="I48" i="22"/>
  <c r="K48" i="22"/>
  <c r="M48" i="22"/>
  <c r="O48" i="22"/>
  <c r="Q48" i="22"/>
  <c r="V48" i="22"/>
  <c r="G50" i="22"/>
  <c r="I50" i="22"/>
  <c r="K50" i="22"/>
  <c r="M50" i="22"/>
  <c r="O50" i="22"/>
  <c r="Q50" i="22"/>
  <c r="V50" i="22"/>
  <c r="G58" i="22"/>
  <c r="G57" i="22" s="1"/>
  <c r="I58" i="22"/>
  <c r="I57" i="22" s="1"/>
  <c r="K58" i="22"/>
  <c r="K57" i="22" s="1"/>
  <c r="M58" i="22"/>
  <c r="M57" i="22" s="1"/>
  <c r="O58" i="22"/>
  <c r="O57" i="22" s="1"/>
  <c r="Q58" i="22"/>
  <c r="Q57" i="22" s="1"/>
  <c r="V58" i="22"/>
  <c r="V57" i="22" s="1"/>
  <c r="AE62" i="22"/>
  <c r="G211" i="21"/>
  <c r="BA200" i="21"/>
  <c r="BA166" i="21"/>
  <c r="BA165" i="21"/>
  <c r="BA156" i="21"/>
  <c r="BA155" i="21"/>
  <c r="BA146" i="21"/>
  <c r="BA145" i="21"/>
  <c r="BA114" i="21"/>
  <c r="BA82" i="21"/>
  <c r="BA79" i="21"/>
  <c r="BA66" i="21"/>
  <c r="BA63" i="21"/>
  <c r="BA60" i="21"/>
  <c r="BA53" i="21"/>
  <c r="BA50" i="21"/>
  <c r="BA38" i="21"/>
  <c r="BA35" i="21"/>
  <c r="BA19" i="21"/>
  <c r="BA16" i="21"/>
  <c r="BA13" i="21"/>
  <c r="G9" i="21"/>
  <c r="AF211" i="21" s="1"/>
  <c r="I9" i="21"/>
  <c r="I8" i="21" s="1"/>
  <c r="K9" i="21"/>
  <c r="K8" i="21" s="1"/>
  <c r="M9" i="21"/>
  <c r="O9" i="21"/>
  <c r="O8" i="21" s="1"/>
  <c r="Q9" i="21"/>
  <c r="V9" i="21"/>
  <c r="G12" i="21"/>
  <c r="I12" i="21"/>
  <c r="K12" i="21"/>
  <c r="M12" i="21"/>
  <c r="O12" i="21"/>
  <c r="Q12" i="21"/>
  <c r="V12" i="21"/>
  <c r="G15" i="21"/>
  <c r="I15" i="21"/>
  <c r="K15" i="21"/>
  <c r="M15" i="21"/>
  <c r="O15" i="21"/>
  <c r="Q15" i="21"/>
  <c r="Q8" i="21" s="1"/>
  <c r="V15" i="21"/>
  <c r="V8" i="21" s="1"/>
  <c r="G18" i="21"/>
  <c r="I18" i="21"/>
  <c r="K18" i="21"/>
  <c r="M18" i="21"/>
  <c r="O18" i="21"/>
  <c r="Q18" i="21"/>
  <c r="V18" i="21"/>
  <c r="G21" i="21"/>
  <c r="I21" i="21"/>
  <c r="K21" i="21"/>
  <c r="M21" i="21"/>
  <c r="O21" i="21"/>
  <c r="Q21" i="21"/>
  <c r="V21" i="21"/>
  <c r="G24" i="21"/>
  <c r="M24" i="21" s="1"/>
  <c r="I24" i="21"/>
  <c r="K24" i="21"/>
  <c r="O24" i="21"/>
  <c r="Q24" i="21"/>
  <c r="V24" i="21"/>
  <c r="G26" i="21"/>
  <c r="I26" i="21"/>
  <c r="K26" i="21"/>
  <c r="M26" i="21"/>
  <c r="O26" i="21"/>
  <c r="Q26" i="21"/>
  <c r="V26" i="21"/>
  <c r="I29" i="21"/>
  <c r="K29" i="21"/>
  <c r="G30" i="21"/>
  <c r="I30" i="21"/>
  <c r="K30" i="21"/>
  <c r="M30" i="21"/>
  <c r="O30" i="21"/>
  <c r="O29" i="21" s="1"/>
  <c r="Q30" i="21"/>
  <c r="Q29" i="21" s="1"/>
  <c r="V30" i="21"/>
  <c r="V29" i="21" s="1"/>
  <c r="G34" i="21"/>
  <c r="I34" i="21"/>
  <c r="K34" i="21"/>
  <c r="M34" i="21"/>
  <c r="O34" i="21"/>
  <c r="Q34" i="21"/>
  <c r="V34" i="21"/>
  <c r="G37" i="21"/>
  <c r="I37" i="21"/>
  <c r="K37" i="21"/>
  <c r="M37" i="21"/>
  <c r="O37" i="21"/>
  <c r="Q37" i="21"/>
  <c r="V37" i="21"/>
  <c r="G41" i="21"/>
  <c r="I41" i="21"/>
  <c r="K41" i="21"/>
  <c r="M41" i="21"/>
  <c r="O41" i="21"/>
  <c r="Q41" i="21"/>
  <c r="V41" i="21"/>
  <c r="G43" i="21"/>
  <c r="M43" i="21" s="1"/>
  <c r="M29" i="21" s="1"/>
  <c r="I43" i="21"/>
  <c r="K43" i="21"/>
  <c r="O43" i="21"/>
  <c r="Q43" i="21"/>
  <c r="V43" i="21"/>
  <c r="Q45" i="21"/>
  <c r="V45" i="21"/>
  <c r="G46" i="21"/>
  <c r="M46" i="21" s="1"/>
  <c r="M45" i="21" s="1"/>
  <c r="I46" i="21"/>
  <c r="I45" i="21" s="1"/>
  <c r="K46" i="21"/>
  <c r="K45" i="21" s="1"/>
  <c r="O46" i="21"/>
  <c r="Q46" i="21"/>
  <c r="V46" i="21"/>
  <c r="G49" i="21"/>
  <c r="I49" i="21"/>
  <c r="K49" i="21"/>
  <c r="M49" i="21"/>
  <c r="O49" i="21"/>
  <c r="Q49" i="21"/>
  <c r="V49" i="21"/>
  <c r="G52" i="21"/>
  <c r="I52" i="21"/>
  <c r="K52" i="21"/>
  <c r="M52" i="21"/>
  <c r="O52" i="21"/>
  <c r="O45" i="21" s="1"/>
  <c r="Q52" i="21"/>
  <c r="V52" i="21"/>
  <c r="G56" i="21"/>
  <c r="I56" i="21"/>
  <c r="K56" i="21"/>
  <c r="M56" i="21"/>
  <c r="O56" i="21"/>
  <c r="Q56" i="21"/>
  <c r="V56" i="21"/>
  <c r="O58" i="21"/>
  <c r="Q58" i="21"/>
  <c r="V58" i="21"/>
  <c r="G59" i="21"/>
  <c r="I59" i="21"/>
  <c r="K59" i="21"/>
  <c r="M59" i="21"/>
  <c r="O59" i="21"/>
  <c r="Q59" i="21"/>
  <c r="V59" i="21"/>
  <c r="G62" i="21"/>
  <c r="I62" i="21"/>
  <c r="K62" i="21"/>
  <c r="M62" i="21"/>
  <c r="O62" i="21"/>
  <c r="Q62" i="21"/>
  <c r="V62" i="21"/>
  <c r="G65" i="21"/>
  <c r="M65" i="21" s="1"/>
  <c r="M58" i="21" s="1"/>
  <c r="I65" i="21"/>
  <c r="I58" i="21" s="1"/>
  <c r="K65" i="21"/>
  <c r="O65" i="21"/>
  <c r="Q65" i="21"/>
  <c r="V65" i="21"/>
  <c r="G68" i="21"/>
  <c r="I68" i="21"/>
  <c r="K68" i="21"/>
  <c r="M68" i="21"/>
  <c r="O68" i="21"/>
  <c r="Q68" i="21"/>
  <c r="V68" i="21"/>
  <c r="G71" i="21"/>
  <c r="I71" i="21"/>
  <c r="K71" i="21"/>
  <c r="K58" i="21" s="1"/>
  <c r="M71" i="21"/>
  <c r="O71" i="21"/>
  <c r="Q71" i="21"/>
  <c r="V71" i="21"/>
  <c r="G75" i="21"/>
  <c r="G74" i="21" s="1"/>
  <c r="I75" i="21"/>
  <c r="I74" i="21" s="1"/>
  <c r="K75" i="21"/>
  <c r="K74" i="21" s="1"/>
  <c r="M75" i="21"/>
  <c r="O75" i="21"/>
  <c r="O74" i="21" s="1"/>
  <c r="Q75" i="21"/>
  <c r="Q74" i="21" s="1"/>
  <c r="V75" i="21"/>
  <c r="G78" i="21"/>
  <c r="I78" i="21"/>
  <c r="K78" i="21"/>
  <c r="M78" i="21"/>
  <c r="O78" i="21"/>
  <c r="Q78" i="21"/>
  <c r="V78" i="21"/>
  <c r="G81" i="21"/>
  <c r="I81" i="21"/>
  <c r="K81" i="21"/>
  <c r="M81" i="21"/>
  <c r="O81" i="21"/>
  <c r="Q81" i="21"/>
  <c r="V81" i="21"/>
  <c r="V74" i="21" s="1"/>
  <c r="G85" i="21"/>
  <c r="M85" i="21" s="1"/>
  <c r="I85" i="21"/>
  <c r="K85" i="21"/>
  <c r="O85" i="21"/>
  <c r="Q85" i="21"/>
  <c r="V85" i="21"/>
  <c r="G89" i="21"/>
  <c r="I89" i="21"/>
  <c r="K89" i="21"/>
  <c r="M89" i="21"/>
  <c r="O89" i="21"/>
  <c r="Q89" i="21"/>
  <c r="V89" i="21"/>
  <c r="G93" i="21"/>
  <c r="M93" i="21" s="1"/>
  <c r="I93" i="21"/>
  <c r="K93" i="21"/>
  <c r="O93" i="21"/>
  <c r="Q93" i="21"/>
  <c r="V93" i="21"/>
  <c r="G98" i="21"/>
  <c r="I98" i="21"/>
  <c r="K98" i="21"/>
  <c r="M98" i="21"/>
  <c r="O98" i="21"/>
  <c r="Q98" i="21"/>
  <c r="V98" i="21"/>
  <c r="G100" i="21"/>
  <c r="I100" i="21"/>
  <c r="K100" i="21"/>
  <c r="M100" i="21"/>
  <c r="O100" i="21"/>
  <c r="Q100" i="21"/>
  <c r="V100" i="21"/>
  <c r="G102" i="21"/>
  <c r="I102" i="21"/>
  <c r="K102" i="21"/>
  <c r="M102" i="21"/>
  <c r="O102" i="21"/>
  <c r="Q102" i="21"/>
  <c r="V102" i="21"/>
  <c r="G104" i="21"/>
  <c r="I104" i="21"/>
  <c r="K104" i="21"/>
  <c r="M104" i="21"/>
  <c r="O104" i="21"/>
  <c r="Q104" i="21"/>
  <c r="V104" i="21"/>
  <c r="G107" i="21"/>
  <c r="I107" i="21"/>
  <c r="K107" i="21"/>
  <c r="M107" i="21"/>
  <c r="O107" i="21"/>
  <c r="Q107" i="21"/>
  <c r="V107" i="21"/>
  <c r="G109" i="21"/>
  <c r="I109" i="21"/>
  <c r="K109" i="21"/>
  <c r="M109" i="21"/>
  <c r="O109" i="21"/>
  <c r="Q109" i="21"/>
  <c r="V109" i="21"/>
  <c r="G116" i="21"/>
  <c r="I116" i="21"/>
  <c r="G117" i="21"/>
  <c r="I117" i="21"/>
  <c r="K117" i="21"/>
  <c r="K116" i="21" s="1"/>
  <c r="M117" i="21"/>
  <c r="M116" i="21" s="1"/>
  <c r="O117" i="21"/>
  <c r="O116" i="21" s="1"/>
  <c r="Q117" i="21"/>
  <c r="Q116" i="21" s="1"/>
  <c r="V117" i="21"/>
  <c r="V116" i="21" s="1"/>
  <c r="G120" i="21"/>
  <c r="I120" i="21"/>
  <c r="K120" i="21"/>
  <c r="M120" i="21"/>
  <c r="O120" i="21"/>
  <c r="O119" i="21" s="1"/>
  <c r="Q120" i="21"/>
  <c r="Q119" i="21" s="1"/>
  <c r="V120" i="21"/>
  <c r="V119" i="21" s="1"/>
  <c r="G122" i="21"/>
  <c r="I122" i="21"/>
  <c r="K122" i="21"/>
  <c r="M122" i="21"/>
  <c r="O122" i="21"/>
  <c r="Q122" i="21"/>
  <c r="V122" i="21"/>
  <c r="G124" i="21"/>
  <c r="I124" i="21"/>
  <c r="K124" i="21"/>
  <c r="M124" i="21"/>
  <c r="O124" i="21"/>
  <c r="Q124" i="21"/>
  <c r="V124" i="21"/>
  <c r="G126" i="21"/>
  <c r="I126" i="21"/>
  <c r="K126" i="21"/>
  <c r="M126" i="21"/>
  <c r="O126" i="21"/>
  <c r="Q126" i="21"/>
  <c r="V126" i="21"/>
  <c r="G128" i="21"/>
  <c r="G119" i="21" s="1"/>
  <c r="I128" i="21"/>
  <c r="K128" i="21"/>
  <c r="O128" i="21"/>
  <c r="Q128" i="21"/>
  <c r="V128" i="21"/>
  <c r="G130" i="21"/>
  <c r="I130" i="21"/>
  <c r="K130" i="21"/>
  <c r="M130" i="21"/>
  <c r="O130" i="21"/>
  <c r="Q130" i="21"/>
  <c r="V130" i="21"/>
  <c r="G132" i="21"/>
  <c r="M132" i="21" s="1"/>
  <c r="I132" i="21"/>
  <c r="I119" i="21" s="1"/>
  <c r="K132" i="21"/>
  <c r="K119" i="21" s="1"/>
  <c r="O132" i="21"/>
  <c r="Q132" i="21"/>
  <c r="V132" i="21"/>
  <c r="G134" i="21"/>
  <c r="I134" i="21"/>
  <c r="K134" i="21"/>
  <c r="M134" i="21"/>
  <c r="O134" i="21"/>
  <c r="Q134" i="21"/>
  <c r="V134" i="21"/>
  <c r="G136" i="21"/>
  <c r="I136" i="21"/>
  <c r="K136" i="21"/>
  <c r="M136" i="21"/>
  <c r="O136" i="21"/>
  <c r="Q136" i="21"/>
  <c r="V136" i="21"/>
  <c r="G140" i="21"/>
  <c r="G139" i="21" s="1"/>
  <c r="I140" i="21"/>
  <c r="I139" i="21" s="1"/>
  <c r="K140" i="21"/>
  <c r="K139" i="21" s="1"/>
  <c r="M140" i="21"/>
  <c r="O140" i="21"/>
  <c r="O139" i="21" s="1"/>
  <c r="Q140" i="21"/>
  <c r="Q139" i="21" s="1"/>
  <c r="V140" i="21"/>
  <c r="V139" i="21" s="1"/>
  <c r="G144" i="21"/>
  <c r="I144" i="21"/>
  <c r="K144" i="21"/>
  <c r="M144" i="21"/>
  <c r="O144" i="21"/>
  <c r="Q144" i="21"/>
  <c r="V144" i="21"/>
  <c r="G154" i="21"/>
  <c r="I154" i="21"/>
  <c r="K154" i="21"/>
  <c r="M154" i="21"/>
  <c r="O154" i="21"/>
  <c r="Q154" i="21"/>
  <c r="V154" i="21"/>
  <c r="G164" i="21"/>
  <c r="M164" i="21" s="1"/>
  <c r="I164" i="21"/>
  <c r="K164" i="21"/>
  <c r="O164" i="21"/>
  <c r="Q164" i="21"/>
  <c r="V164" i="21"/>
  <c r="G174" i="21"/>
  <c r="I174" i="21"/>
  <c r="K174" i="21"/>
  <c r="M174" i="21"/>
  <c r="O174" i="21"/>
  <c r="Q174" i="21"/>
  <c r="V174" i="21"/>
  <c r="G179" i="21"/>
  <c r="I179" i="21"/>
  <c r="K179" i="21"/>
  <c r="M179" i="21"/>
  <c r="O179" i="21"/>
  <c r="O178" i="21" s="1"/>
  <c r="Q179" i="21"/>
  <c r="Q178" i="21" s="1"/>
  <c r="V179" i="21"/>
  <c r="V178" i="21" s="1"/>
  <c r="G181" i="21"/>
  <c r="I181" i="21"/>
  <c r="K181" i="21"/>
  <c r="M181" i="21"/>
  <c r="O181" i="21"/>
  <c r="Q181" i="21"/>
  <c r="V181" i="21"/>
  <c r="G184" i="21"/>
  <c r="I184" i="21"/>
  <c r="K184" i="21"/>
  <c r="M184" i="21"/>
  <c r="O184" i="21"/>
  <c r="Q184" i="21"/>
  <c r="V184" i="21"/>
  <c r="G186" i="21"/>
  <c r="I186" i="21"/>
  <c r="K186" i="21"/>
  <c r="M186" i="21"/>
  <c r="O186" i="21"/>
  <c r="Q186" i="21"/>
  <c r="V186" i="21"/>
  <c r="G188" i="21"/>
  <c r="M188" i="21" s="1"/>
  <c r="I188" i="21"/>
  <c r="K188" i="21"/>
  <c r="O188" i="21"/>
  <c r="Q188" i="21"/>
  <c r="V188" i="21"/>
  <c r="G190" i="21"/>
  <c r="I190" i="21"/>
  <c r="K190" i="21"/>
  <c r="M190" i="21"/>
  <c r="O190" i="21"/>
  <c r="Q190" i="21"/>
  <c r="V190" i="21"/>
  <c r="G192" i="21"/>
  <c r="M192" i="21" s="1"/>
  <c r="I192" i="21"/>
  <c r="I178" i="21" s="1"/>
  <c r="K192" i="21"/>
  <c r="K178" i="21" s="1"/>
  <c r="O192" i="21"/>
  <c r="Q192" i="21"/>
  <c r="V192" i="21"/>
  <c r="Q195" i="21"/>
  <c r="V195" i="21"/>
  <c r="G196" i="21"/>
  <c r="G195" i="21" s="1"/>
  <c r="I196" i="21"/>
  <c r="I195" i="21" s="1"/>
  <c r="K196" i="21"/>
  <c r="K195" i="21" s="1"/>
  <c r="M196" i="21"/>
  <c r="M195" i="21" s="1"/>
  <c r="O196" i="21"/>
  <c r="O195" i="21" s="1"/>
  <c r="Q196" i="21"/>
  <c r="V196" i="21"/>
  <c r="G199" i="21"/>
  <c r="I199" i="21"/>
  <c r="K199" i="21"/>
  <c r="M199" i="21"/>
  <c r="O199" i="21"/>
  <c r="Q199" i="21"/>
  <c r="V199" i="21"/>
  <c r="G202" i="21"/>
  <c r="I202" i="21"/>
  <c r="K202" i="21"/>
  <c r="M202" i="21"/>
  <c r="O202" i="21"/>
  <c r="Q202" i="21"/>
  <c r="V202" i="21"/>
  <c r="G203" i="21"/>
  <c r="I203" i="21"/>
  <c r="K203" i="21"/>
  <c r="M203" i="21"/>
  <c r="O203" i="21"/>
  <c r="Q203" i="21"/>
  <c r="V203" i="21"/>
  <c r="AE211" i="21"/>
  <c r="G111" i="20"/>
  <c r="BA105" i="20"/>
  <c r="BA102" i="20"/>
  <c r="BA82" i="20"/>
  <c r="BA57" i="20"/>
  <c r="BA54" i="20"/>
  <c r="BA41" i="20"/>
  <c r="BA35" i="20"/>
  <c r="BA19" i="20"/>
  <c r="BA16" i="20"/>
  <c r="BA13" i="20"/>
  <c r="BA10" i="20"/>
  <c r="O8" i="20"/>
  <c r="G9" i="20"/>
  <c r="I9" i="20"/>
  <c r="K9" i="20"/>
  <c r="M9" i="20"/>
  <c r="O9" i="20"/>
  <c r="Q9" i="20"/>
  <c r="Q8" i="20" s="1"/>
  <c r="V9" i="20"/>
  <c r="V8" i="20" s="1"/>
  <c r="G12" i="20"/>
  <c r="AF111" i="20" s="1"/>
  <c r="I12" i="20"/>
  <c r="K12" i="20"/>
  <c r="M12" i="20"/>
  <c r="O12" i="20"/>
  <c r="Q12" i="20"/>
  <c r="V12" i="20"/>
  <c r="G15" i="20"/>
  <c r="I15" i="20"/>
  <c r="K15" i="20"/>
  <c r="M15" i="20"/>
  <c r="O15" i="20"/>
  <c r="Q15" i="20"/>
  <c r="V15" i="20"/>
  <c r="G18" i="20"/>
  <c r="I18" i="20"/>
  <c r="K18" i="20"/>
  <c r="M18" i="20"/>
  <c r="O18" i="20"/>
  <c r="Q18" i="20"/>
  <c r="V18" i="20"/>
  <c r="G21" i="20"/>
  <c r="M21" i="20" s="1"/>
  <c r="M8" i="20" s="1"/>
  <c r="I21" i="20"/>
  <c r="I8" i="20" s="1"/>
  <c r="K21" i="20"/>
  <c r="O21" i="20"/>
  <c r="Q21" i="20"/>
  <c r="V21" i="20"/>
  <c r="G24" i="20"/>
  <c r="I24" i="20"/>
  <c r="K24" i="20"/>
  <c r="M24" i="20"/>
  <c r="O24" i="20"/>
  <c r="Q24" i="20"/>
  <c r="V24" i="20"/>
  <c r="G26" i="20"/>
  <c r="I26" i="20"/>
  <c r="K26" i="20"/>
  <c r="K8" i="20" s="1"/>
  <c r="M26" i="20"/>
  <c r="O26" i="20"/>
  <c r="Q26" i="20"/>
  <c r="V26" i="20"/>
  <c r="V29" i="20"/>
  <c r="G30" i="20"/>
  <c r="G29" i="20" s="1"/>
  <c r="I30" i="20"/>
  <c r="I29" i="20" s="1"/>
  <c r="K30" i="20"/>
  <c r="K29" i="20" s="1"/>
  <c r="M30" i="20"/>
  <c r="M29" i="20" s="1"/>
  <c r="O30" i="20"/>
  <c r="O29" i="20" s="1"/>
  <c r="Q30" i="20"/>
  <c r="Q29" i="20" s="1"/>
  <c r="V30" i="20"/>
  <c r="G34" i="20"/>
  <c r="G33" i="20" s="1"/>
  <c r="I34" i="20"/>
  <c r="I33" i="20" s="1"/>
  <c r="K34" i="20"/>
  <c r="K33" i="20" s="1"/>
  <c r="M34" i="20"/>
  <c r="O34" i="20"/>
  <c r="O33" i="20" s="1"/>
  <c r="Q34" i="20"/>
  <c r="Q33" i="20" s="1"/>
  <c r="V34" i="20"/>
  <c r="V33" i="20" s="1"/>
  <c r="G37" i="20"/>
  <c r="M37" i="20" s="1"/>
  <c r="I37" i="20"/>
  <c r="K37" i="20"/>
  <c r="O37" i="20"/>
  <c r="Q37" i="20"/>
  <c r="V37" i="20"/>
  <c r="G40" i="20"/>
  <c r="I40" i="20"/>
  <c r="K40" i="20"/>
  <c r="M40" i="20"/>
  <c r="O40" i="20"/>
  <c r="Q40" i="20"/>
  <c r="V40" i="20"/>
  <c r="G43" i="20"/>
  <c r="M43" i="20" s="1"/>
  <c r="I43" i="20"/>
  <c r="K43" i="20"/>
  <c r="O43" i="20"/>
  <c r="Q43" i="20"/>
  <c r="V43" i="20"/>
  <c r="G48" i="20"/>
  <c r="I48" i="20"/>
  <c r="K48" i="20"/>
  <c r="M48" i="20"/>
  <c r="O48" i="20"/>
  <c r="Q48" i="20"/>
  <c r="V48" i="20"/>
  <c r="G53" i="20"/>
  <c r="I53" i="20"/>
  <c r="K53" i="20"/>
  <c r="M53" i="20"/>
  <c r="O53" i="20"/>
  <c r="Q53" i="20"/>
  <c r="V53" i="20"/>
  <c r="G56" i="20"/>
  <c r="I56" i="20"/>
  <c r="K56" i="20"/>
  <c r="M56" i="20"/>
  <c r="O56" i="20"/>
  <c r="Q56" i="20"/>
  <c r="V56" i="20"/>
  <c r="G59" i="20"/>
  <c r="I59" i="20"/>
  <c r="K59" i="20"/>
  <c r="M59" i="20"/>
  <c r="O59" i="20"/>
  <c r="Q59" i="20"/>
  <c r="V59" i="20"/>
  <c r="G61" i="20"/>
  <c r="I61" i="20"/>
  <c r="K61" i="20"/>
  <c r="M61" i="20"/>
  <c r="O61" i="20"/>
  <c r="Q61" i="20"/>
  <c r="V61" i="20"/>
  <c r="G63" i="20"/>
  <c r="I63" i="20"/>
  <c r="K63" i="20"/>
  <c r="M63" i="20"/>
  <c r="O63" i="20"/>
  <c r="Q63" i="20"/>
  <c r="V63" i="20"/>
  <c r="G68" i="20"/>
  <c r="I68" i="20"/>
  <c r="G69" i="20"/>
  <c r="I69" i="20"/>
  <c r="K69" i="20"/>
  <c r="K68" i="20" s="1"/>
  <c r="M69" i="20"/>
  <c r="M68" i="20" s="1"/>
  <c r="O69" i="20"/>
  <c r="O68" i="20" s="1"/>
  <c r="Q69" i="20"/>
  <c r="Q68" i="20" s="1"/>
  <c r="V69" i="20"/>
  <c r="V68" i="20" s="1"/>
  <c r="G71" i="20"/>
  <c r="I71" i="20"/>
  <c r="K71" i="20"/>
  <c r="M71" i="20"/>
  <c r="O71" i="20"/>
  <c r="Q71" i="20"/>
  <c r="V71" i="20"/>
  <c r="G74" i="20"/>
  <c r="G73" i="20" s="1"/>
  <c r="I74" i="20"/>
  <c r="I73" i="20" s="1"/>
  <c r="K74" i="20"/>
  <c r="K73" i="20" s="1"/>
  <c r="M74" i="20"/>
  <c r="M73" i="20" s="1"/>
  <c r="O74" i="20"/>
  <c r="O73" i="20" s="1"/>
  <c r="Q74" i="20"/>
  <c r="Q73" i="20" s="1"/>
  <c r="V74" i="20"/>
  <c r="G78" i="20"/>
  <c r="I78" i="20"/>
  <c r="K78" i="20"/>
  <c r="M78" i="20"/>
  <c r="O78" i="20"/>
  <c r="Q78" i="20"/>
  <c r="V78" i="20"/>
  <c r="G80" i="20"/>
  <c r="I80" i="20"/>
  <c r="K80" i="20"/>
  <c r="M80" i="20"/>
  <c r="O80" i="20"/>
  <c r="Q80" i="20"/>
  <c r="V80" i="20"/>
  <c r="V73" i="20" s="1"/>
  <c r="G85" i="20"/>
  <c r="G86" i="20"/>
  <c r="I86" i="20"/>
  <c r="I85" i="20" s="1"/>
  <c r="K86" i="20"/>
  <c r="K85" i="20" s="1"/>
  <c r="M86" i="20"/>
  <c r="M85" i="20" s="1"/>
  <c r="O86" i="20"/>
  <c r="O85" i="20" s="1"/>
  <c r="Q86" i="20"/>
  <c r="Q85" i="20" s="1"/>
  <c r="V86" i="20"/>
  <c r="V85" i="20" s="1"/>
  <c r="G88" i="20"/>
  <c r="I88" i="20"/>
  <c r="K88" i="20"/>
  <c r="G89" i="20"/>
  <c r="I89" i="20"/>
  <c r="K89" i="20"/>
  <c r="M89" i="20"/>
  <c r="M88" i="20" s="1"/>
  <c r="O89" i="20"/>
  <c r="O88" i="20" s="1"/>
  <c r="Q89" i="20"/>
  <c r="Q88" i="20" s="1"/>
  <c r="V89" i="20"/>
  <c r="V88" i="20" s="1"/>
  <c r="O92" i="20"/>
  <c r="G93" i="20"/>
  <c r="I93" i="20"/>
  <c r="K93" i="20"/>
  <c r="M93" i="20"/>
  <c r="O93" i="20"/>
  <c r="Q93" i="20"/>
  <c r="Q92" i="20" s="1"/>
  <c r="V93" i="20"/>
  <c r="V92" i="20" s="1"/>
  <c r="G95" i="20"/>
  <c r="I95" i="20"/>
  <c r="K95" i="20"/>
  <c r="M95" i="20"/>
  <c r="O95" i="20"/>
  <c r="Q95" i="20"/>
  <c r="V95" i="20"/>
  <c r="G97" i="20"/>
  <c r="I97" i="20"/>
  <c r="K97" i="20"/>
  <c r="M97" i="20"/>
  <c r="O97" i="20"/>
  <c r="Q97" i="20"/>
  <c r="V97" i="20"/>
  <c r="G99" i="20"/>
  <c r="I99" i="20"/>
  <c r="K99" i="20"/>
  <c r="M99" i="20"/>
  <c r="O99" i="20"/>
  <c r="Q99" i="20"/>
  <c r="V99" i="20"/>
  <c r="G101" i="20"/>
  <c r="M101" i="20" s="1"/>
  <c r="M92" i="20" s="1"/>
  <c r="I101" i="20"/>
  <c r="I92" i="20" s="1"/>
  <c r="K101" i="20"/>
  <c r="O101" i="20"/>
  <c r="Q101" i="20"/>
  <c r="V101" i="20"/>
  <c r="G104" i="20"/>
  <c r="I104" i="20"/>
  <c r="K104" i="20"/>
  <c r="M104" i="20"/>
  <c r="O104" i="20"/>
  <c r="Q104" i="20"/>
  <c r="V104" i="20"/>
  <c r="G107" i="20"/>
  <c r="I107" i="20"/>
  <c r="K107" i="20"/>
  <c r="K92" i="20" s="1"/>
  <c r="M107" i="20"/>
  <c r="O107" i="20"/>
  <c r="Q107" i="20"/>
  <c r="V107" i="20"/>
  <c r="AE111" i="20"/>
  <c r="G138" i="19"/>
  <c r="BA132" i="19"/>
  <c r="BA129" i="19"/>
  <c r="BA105" i="19"/>
  <c r="BA102" i="19"/>
  <c r="BA99" i="19"/>
  <c r="BA79" i="19"/>
  <c r="BA72" i="19"/>
  <c r="BA59" i="19"/>
  <c r="BA42" i="19"/>
  <c r="BA33" i="19"/>
  <c r="BA28" i="19"/>
  <c r="BA25" i="19"/>
  <c r="BA10" i="19"/>
  <c r="G8" i="19"/>
  <c r="I8" i="19"/>
  <c r="K8" i="19"/>
  <c r="G9" i="19"/>
  <c r="I9" i="19"/>
  <c r="K9" i="19"/>
  <c r="M9" i="19"/>
  <c r="M8" i="19" s="1"/>
  <c r="O9" i="19"/>
  <c r="O8" i="19" s="1"/>
  <c r="Q9" i="19"/>
  <c r="Q8" i="19" s="1"/>
  <c r="V9" i="19"/>
  <c r="V8" i="19" s="1"/>
  <c r="G12" i="19"/>
  <c r="I12" i="19"/>
  <c r="K12" i="19"/>
  <c r="M12" i="19"/>
  <c r="O12" i="19"/>
  <c r="Q12" i="19"/>
  <c r="V12" i="19"/>
  <c r="G15" i="19"/>
  <c r="I15" i="19"/>
  <c r="K15" i="19"/>
  <c r="M15" i="19"/>
  <c r="O15" i="19"/>
  <c r="Q15" i="19"/>
  <c r="V15" i="19"/>
  <c r="G17" i="19"/>
  <c r="I17" i="19"/>
  <c r="K17" i="19"/>
  <c r="M17" i="19"/>
  <c r="O17" i="19"/>
  <c r="Q17" i="19"/>
  <c r="V17" i="19"/>
  <c r="G21" i="19"/>
  <c r="G20" i="19" s="1"/>
  <c r="I21" i="19"/>
  <c r="I20" i="19" s="1"/>
  <c r="K21" i="19"/>
  <c r="K20" i="19" s="1"/>
  <c r="M21" i="19"/>
  <c r="M20" i="19" s="1"/>
  <c r="O21" i="19"/>
  <c r="O20" i="19" s="1"/>
  <c r="Q21" i="19"/>
  <c r="Q20" i="19" s="1"/>
  <c r="V21" i="19"/>
  <c r="V20" i="19" s="1"/>
  <c r="G24" i="19"/>
  <c r="M24" i="19" s="1"/>
  <c r="I24" i="19"/>
  <c r="K24" i="19"/>
  <c r="O24" i="19"/>
  <c r="Q24" i="19"/>
  <c r="V24" i="19"/>
  <c r="G27" i="19"/>
  <c r="I27" i="19"/>
  <c r="K27" i="19"/>
  <c r="M27" i="19"/>
  <c r="O27" i="19"/>
  <c r="Q27" i="19"/>
  <c r="V27" i="19"/>
  <c r="G32" i="19"/>
  <c r="I32" i="19"/>
  <c r="K32" i="19"/>
  <c r="M32" i="19"/>
  <c r="O32" i="19"/>
  <c r="O31" i="19" s="1"/>
  <c r="Q32" i="19"/>
  <c r="Q31" i="19" s="1"/>
  <c r="V32" i="19"/>
  <c r="V31" i="19" s="1"/>
  <c r="G35" i="19"/>
  <c r="I35" i="19"/>
  <c r="K35" i="19"/>
  <c r="M35" i="19"/>
  <c r="O35" i="19"/>
  <c r="Q35" i="19"/>
  <c r="V35" i="19"/>
  <c r="G38" i="19"/>
  <c r="I38" i="19"/>
  <c r="K38" i="19"/>
  <c r="M38" i="19"/>
  <c r="O38" i="19"/>
  <c r="Q38" i="19"/>
  <c r="V38" i="19"/>
  <c r="G41" i="19"/>
  <c r="I41" i="19"/>
  <c r="K41" i="19"/>
  <c r="M41" i="19"/>
  <c r="O41" i="19"/>
  <c r="Q41" i="19"/>
  <c r="V41" i="19"/>
  <c r="G44" i="19"/>
  <c r="M44" i="19" s="1"/>
  <c r="M31" i="19" s="1"/>
  <c r="I44" i="19"/>
  <c r="K44" i="19"/>
  <c r="O44" i="19"/>
  <c r="Q44" i="19"/>
  <c r="V44" i="19"/>
  <c r="G49" i="19"/>
  <c r="I49" i="19"/>
  <c r="K49" i="19"/>
  <c r="M49" i="19"/>
  <c r="O49" i="19"/>
  <c r="Q49" i="19"/>
  <c r="V49" i="19"/>
  <c r="G54" i="19"/>
  <c r="M54" i="19" s="1"/>
  <c r="I54" i="19"/>
  <c r="I31" i="19" s="1"/>
  <c r="K54" i="19"/>
  <c r="K31" i="19" s="1"/>
  <c r="O54" i="19"/>
  <c r="Q54" i="19"/>
  <c r="V54" i="19"/>
  <c r="G58" i="19"/>
  <c r="I58" i="19"/>
  <c r="K58" i="19"/>
  <c r="M58" i="19"/>
  <c r="O58" i="19"/>
  <c r="Q58" i="19"/>
  <c r="V58" i="19"/>
  <c r="G61" i="19"/>
  <c r="I61" i="19"/>
  <c r="K61" i="19"/>
  <c r="M61" i="19"/>
  <c r="O61" i="19"/>
  <c r="Q61" i="19"/>
  <c r="V61" i="19"/>
  <c r="G63" i="19"/>
  <c r="I63" i="19"/>
  <c r="K63" i="19"/>
  <c r="M63" i="19"/>
  <c r="O63" i="19"/>
  <c r="Q63" i="19"/>
  <c r="V63" i="19"/>
  <c r="G65" i="19"/>
  <c r="I65" i="19"/>
  <c r="K65" i="19"/>
  <c r="M65" i="19"/>
  <c r="O65" i="19"/>
  <c r="Q65" i="19"/>
  <c r="V65" i="19"/>
  <c r="G67" i="19"/>
  <c r="M67" i="19" s="1"/>
  <c r="I67" i="19"/>
  <c r="K67" i="19"/>
  <c r="O67" i="19"/>
  <c r="Q67" i="19"/>
  <c r="V67" i="19"/>
  <c r="G69" i="19"/>
  <c r="I69" i="19"/>
  <c r="K69" i="19"/>
  <c r="M69" i="19"/>
  <c r="O69" i="19"/>
  <c r="Q69" i="19"/>
  <c r="V69" i="19"/>
  <c r="G71" i="19"/>
  <c r="M71" i="19" s="1"/>
  <c r="I71" i="19"/>
  <c r="K71" i="19"/>
  <c r="O71" i="19"/>
  <c r="Q71" i="19"/>
  <c r="V71" i="19"/>
  <c r="G74" i="19"/>
  <c r="I74" i="19"/>
  <c r="K74" i="19"/>
  <c r="M74" i="19"/>
  <c r="O74" i="19"/>
  <c r="Q74" i="19"/>
  <c r="V74" i="19"/>
  <c r="G82" i="19"/>
  <c r="I82" i="19"/>
  <c r="K82" i="19"/>
  <c r="M82" i="19"/>
  <c r="O82" i="19"/>
  <c r="O81" i="19" s="1"/>
  <c r="Q82" i="19"/>
  <c r="Q81" i="19" s="1"/>
  <c r="V82" i="19"/>
  <c r="V81" i="19" s="1"/>
  <c r="G84" i="19"/>
  <c r="I84" i="19"/>
  <c r="K84" i="19"/>
  <c r="M84" i="19"/>
  <c r="O84" i="19"/>
  <c r="Q84" i="19"/>
  <c r="V84" i="19"/>
  <c r="G86" i="19"/>
  <c r="I86" i="19"/>
  <c r="K86" i="19"/>
  <c r="M86" i="19"/>
  <c r="O86" i="19"/>
  <c r="Q86" i="19"/>
  <c r="V86" i="19"/>
  <c r="G88" i="19"/>
  <c r="I88" i="19"/>
  <c r="K88" i="19"/>
  <c r="M88" i="19"/>
  <c r="O88" i="19"/>
  <c r="Q88" i="19"/>
  <c r="V88" i="19"/>
  <c r="G90" i="19"/>
  <c r="M90" i="19" s="1"/>
  <c r="I90" i="19"/>
  <c r="K90" i="19"/>
  <c r="O90" i="19"/>
  <c r="Q90" i="19"/>
  <c r="V90" i="19"/>
  <c r="G92" i="19"/>
  <c r="I92" i="19"/>
  <c r="K92" i="19"/>
  <c r="M92" i="19"/>
  <c r="O92" i="19"/>
  <c r="Q92" i="19"/>
  <c r="V92" i="19"/>
  <c r="G95" i="19"/>
  <c r="M95" i="19" s="1"/>
  <c r="I95" i="19"/>
  <c r="I81" i="19" s="1"/>
  <c r="K95" i="19"/>
  <c r="K81" i="19" s="1"/>
  <c r="O95" i="19"/>
  <c r="Q95" i="19"/>
  <c r="V95" i="19"/>
  <c r="G98" i="19"/>
  <c r="I98" i="19"/>
  <c r="K98" i="19"/>
  <c r="M98" i="19"/>
  <c r="O98" i="19"/>
  <c r="Q98" i="19"/>
  <c r="V98" i="19"/>
  <c r="G101" i="19"/>
  <c r="I101" i="19"/>
  <c r="K101" i="19"/>
  <c r="M101" i="19"/>
  <c r="O101" i="19"/>
  <c r="Q101" i="19"/>
  <c r="V101" i="19"/>
  <c r="G104" i="19"/>
  <c r="I104" i="19"/>
  <c r="K104" i="19"/>
  <c r="M104" i="19"/>
  <c r="O104" i="19"/>
  <c r="Q104" i="19"/>
  <c r="V104" i="19"/>
  <c r="G107" i="19"/>
  <c r="I107" i="19"/>
  <c r="K107" i="19"/>
  <c r="M107" i="19"/>
  <c r="O107" i="19"/>
  <c r="Q107" i="19"/>
  <c r="V107" i="19"/>
  <c r="G109" i="19"/>
  <c r="M109" i="19" s="1"/>
  <c r="I109" i="19"/>
  <c r="K109" i="19"/>
  <c r="O109" i="19"/>
  <c r="Q109" i="19"/>
  <c r="V109" i="19"/>
  <c r="G111" i="19"/>
  <c r="I111" i="19"/>
  <c r="K111" i="19"/>
  <c r="M111" i="19"/>
  <c r="O111" i="19"/>
  <c r="Q111" i="19"/>
  <c r="V111" i="19"/>
  <c r="G113" i="19"/>
  <c r="M113" i="19" s="1"/>
  <c r="I113" i="19"/>
  <c r="K113" i="19"/>
  <c r="O113" i="19"/>
  <c r="Q113" i="19"/>
  <c r="V113" i="19"/>
  <c r="G115" i="19"/>
  <c r="I115" i="19"/>
  <c r="K115" i="19"/>
  <c r="M115" i="19"/>
  <c r="O115" i="19"/>
  <c r="Q115" i="19"/>
  <c r="V115" i="19"/>
  <c r="G117" i="19"/>
  <c r="I117" i="19"/>
  <c r="K117" i="19"/>
  <c r="M117" i="19"/>
  <c r="O117" i="19"/>
  <c r="Q117" i="19"/>
  <c r="V117" i="19"/>
  <c r="V119" i="19"/>
  <c r="G120" i="19"/>
  <c r="G119" i="19" s="1"/>
  <c r="I120" i="19"/>
  <c r="I119" i="19" s="1"/>
  <c r="K120" i="19"/>
  <c r="K119" i="19" s="1"/>
  <c r="M120" i="19"/>
  <c r="M119" i="19" s="1"/>
  <c r="O120" i="19"/>
  <c r="O119" i="19" s="1"/>
  <c r="Q120" i="19"/>
  <c r="Q119" i="19" s="1"/>
  <c r="V120" i="19"/>
  <c r="G124" i="19"/>
  <c r="G123" i="19" s="1"/>
  <c r="I124" i="19"/>
  <c r="I123" i="19" s="1"/>
  <c r="K124" i="19"/>
  <c r="K123" i="19" s="1"/>
  <c r="M124" i="19"/>
  <c r="O124" i="19"/>
  <c r="O123" i="19" s="1"/>
  <c r="Q124" i="19"/>
  <c r="Q123" i="19" s="1"/>
  <c r="V124" i="19"/>
  <c r="V123" i="19" s="1"/>
  <c r="G126" i="19"/>
  <c r="M126" i="19" s="1"/>
  <c r="I126" i="19"/>
  <c r="K126" i="19"/>
  <c r="O126" i="19"/>
  <c r="Q126" i="19"/>
  <c r="V126" i="19"/>
  <c r="G128" i="19"/>
  <c r="I128" i="19"/>
  <c r="K128" i="19"/>
  <c r="M128" i="19"/>
  <c r="O128" i="19"/>
  <c r="Q128" i="19"/>
  <c r="V128" i="19"/>
  <c r="G131" i="19"/>
  <c r="M131" i="19" s="1"/>
  <c r="I131" i="19"/>
  <c r="K131" i="19"/>
  <c r="O131" i="19"/>
  <c r="Q131" i="19"/>
  <c r="V131" i="19"/>
  <c r="G134" i="19"/>
  <c r="I134" i="19"/>
  <c r="K134" i="19"/>
  <c r="M134" i="19"/>
  <c r="O134" i="19"/>
  <c r="Q134" i="19"/>
  <c r="V134" i="19"/>
  <c r="AE138" i="19"/>
  <c r="G374" i="18"/>
  <c r="BA364" i="18"/>
  <c r="BA334" i="18"/>
  <c r="BA331" i="18"/>
  <c r="BA311" i="18"/>
  <c r="BA306" i="18"/>
  <c r="BA289" i="18"/>
  <c r="BA286" i="18"/>
  <c r="BA280" i="18"/>
  <c r="BA202" i="18"/>
  <c r="BA164" i="18"/>
  <c r="BA161" i="18"/>
  <c r="BA142" i="18"/>
  <c r="BA139" i="18"/>
  <c r="BA135" i="18"/>
  <c r="BA127" i="18"/>
  <c r="BA118" i="18"/>
  <c r="BA115" i="18"/>
  <c r="BA112" i="18"/>
  <c r="BA98" i="18"/>
  <c r="BA95" i="18"/>
  <c r="BA78" i="18"/>
  <c r="BA75" i="18"/>
  <c r="BA54" i="18"/>
  <c r="BA51" i="18"/>
  <c r="BA41" i="18"/>
  <c r="BA38" i="18"/>
  <c r="BA16" i="18"/>
  <c r="BA13" i="18"/>
  <c r="I8" i="18"/>
  <c r="K8" i="18"/>
  <c r="M8" i="18"/>
  <c r="G9" i="18"/>
  <c r="I9" i="18"/>
  <c r="K9" i="18"/>
  <c r="M9" i="18"/>
  <c r="O9" i="18"/>
  <c r="Q9" i="18"/>
  <c r="V9" i="18"/>
  <c r="G12" i="18"/>
  <c r="AF374" i="18" s="1"/>
  <c r="I12" i="18"/>
  <c r="K12" i="18"/>
  <c r="M12" i="18"/>
  <c r="O12" i="18"/>
  <c r="Q12" i="18"/>
  <c r="V12" i="18"/>
  <c r="G15" i="18"/>
  <c r="I15" i="18"/>
  <c r="K15" i="18"/>
  <c r="M15" i="18"/>
  <c r="O15" i="18"/>
  <c r="Q15" i="18"/>
  <c r="V15" i="18"/>
  <c r="G18" i="18"/>
  <c r="I18" i="18"/>
  <c r="K18" i="18"/>
  <c r="M18" i="18"/>
  <c r="O18" i="18"/>
  <c r="Q18" i="18"/>
  <c r="V18" i="18"/>
  <c r="G21" i="18"/>
  <c r="M21" i="18" s="1"/>
  <c r="I21" i="18"/>
  <c r="K21" i="18"/>
  <c r="O21" i="18"/>
  <c r="Q21" i="18"/>
  <c r="V21" i="18"/>
  <c r="G24" i="18"/>
  <c r="I24" i="18"/>
  <c r="K24" i="18"/>
  <c r="M24" i="18"/>
  <c r="O24" i="18"/>
  <c r="Q24" i="18"/>
  <c r="V24" i="18"/>
  <c r="G26" i="18"/>
  <c r="M26" i="18" s="1"/>
  <c r="I26" i="18"/>
  <c r="K26" i="18"/>
  <c r="O26" i="18"/>
  <c r="Q26" i="18"/>
  <c r="V26" i="18"/>
  <c r="G28" i="18"/>
  <c r="I28" i="18"/>
  <c r="K28" i="18"/>
  <c r="M28" i="18"/>
  <c r="O28" i="18"/>
  <c r="Q28" i="18"/>
  <c r="V28" i="18"/>
  <c r="G31" i="18"/>
  <c r="I31" i="18"/>
  <c r="K31" i="18"/>
  <c r="M31" i="18"/>
  <c r="O31" i="18"/>
  <c r="Q31" i="18"/>
  <c r="V31" i="18"/>
  <c r="G34" i="18"/>
  <c r="I34" i="18"/>
  <c r="K34" i="18"/>
  <c r="M34" i="18"/>
  <c r="O34" i="18"/>
  <c r="Q34" i="18"/>
  <c r="V34" i="18"/>
  <c r="G37" i="18"/>
  <c r="I37" i="18"/>
  <c r="K37" i="18"/>
  <c r="M37" i="18"/>
  <c r="O37" i="18"/>
  <c r="Q37" i="18"/>
  <c r="V37" i="18"/>
  <c r="G40" i="18"/>
  <c r="I40" i="18"/>
  <c r="K40" i="18"/>
  <c r="M40" i="18"/>
  <c r="O40" i="18"/>
  <c r="Q40" i="18"/>
  <c r="V40" i="18"/>
  <c r="G43" i="18"/>
  <c r="I43" i="18"/>
  <c r="K43" i="18"/>
  <c r="M43" i="18"/>
  <c r="O43" i="18"/>
  <c r="Q43" i="18"/>
  <c r="V43" i="18"/>
  <c r="G46" i="18"/>
  <c r="I46" i="18"/>
  <c r="I45" i="18" s="1"/>
  <c r="K46" i="18"/>
  <c r="M46" i="18"/>
  <c r="O46" i="18"/>
  <c r="Q46" i="18"/>
  <c r="V46" i="18"/>
  <c r="G50" i="18"/>
  <c r="I50" i="18"/>
  <c r="K50" i="18"/>
  <c r="M50" i="18"/>
  <c r="O50" i="18"/>
  <c r="Q50" i="18"/>
  <c r="V50" i="18"/>
  <c r="G53" i="18"/>
  <c r="I53" i="18"/>
  <c r="K53" i="18"/>
  <c r="M53" i="18"/>
  <c r="O53" i="18"/>
  <c r="Q53" i="18"/>
  <c r="V53" i="18"/>
  <c r="G57" i="18"/>
  <c r="I57" i="18"/>
  <c r="K57" i="18"/>
  <c r="M57" i="18"/>
  <c r="O57" i="18"/>
  <c r="Q57" i="18"/>
  <c r="V57" i="18"/>
  <c r="G59" i="18"/>
  <c r="I59" i="18"/>
  <c r="K59" i="18"/>
  <c r="M59" i="18"/>
  <c r="O59" i="18"/>
  <c r="Q59" i="18"/>
  <c r="V59" i="18"/>
  <c r="G62" i="18"/>
  <c r="M62" i="18" s="1"/>
  <c r="I62" i="18"/>
  <c r="K62" i="18"/>
  <c r="O62" i="18"/>
  <c r="Q62" i="18"/>
  <c r="V62" i="18"/>
  <c r="G64" i="18"/>
  <c r="M64" i="18" s="1"/>
  <c r="I64" i="18"/>
  <c r="K64" i="18"/>
  <c r="O64" i="18"/>
  <c r="Q64" i="18"/>
  <c r="V64" i="18"/>
  <c r="G66" i="18"/>
  <c r="I66" i="18"/>
  <c r="K66" i="18"/>
  <c r="M66" i="18"/>
  <c r="O66" i="18"/>
  <c r="Q66" i="18"/>
  <c r="V66" i="18"/>
  <c r="G69" i="18"/>
  <c r="I69" i="18"/>
  <c r="K69" i="18"/>
  <c r="K68" i="18" s="1"/>
  <c r="M69" i="18"/>
  <c r="O69" i="18"/>
  <c r="Q69" i="18"/>
  <c r="V69" i="18"/>
  <c r="G72" i="18"/>
  <c r="G68" i="18" s="1"/>
  <c r="I72" i="18"/>
  <c r="I68" i="18" s="1"/>
  <c r="K72" i="18"/>
  <c r="M72" i="18"/>
  <c r="O72" i="18"/>
  <c r="Q72" i="18"/>
  <c r="V72" i="18"/>
  <c r="G74" i="18"/>
  <c r="I74" i="18"/>
  <c r="K74" i="18"/>
  <c r="M74" i="18"/>
  <c r="O74" i="18"/>
  <c r="Q74" i="18"/>
  <c r="V74" i="18"/>
  <c r="G77" i="18"/>
  <c r="I77" i="18"/>
  <c r="K77" i="18"/>
  <c r="M77" i="18"/>
  <c r="O77" i="18"/>
  <c r="Q77" i="18"/>
  <c r="V77" i="18"/>
  <c r="G81" i="18"/>
  <c r="I81" i="18"/>
  <c r="K81" i="18"/>
  <c r="M81" i="18"/>
  <c r="O81" i="18"/>
  <c r="Q81" i="18"/>
  <c r="V81" i="18"/>
  <c r="G83" i="18"/>
  <c r="I83" i="18"/>
  <c r="K83" i="18"/>
  <c r="M83" i="18"/>
  <c r="O83" i="18"/>
  <c r="Q83" i="18"/>
  <c r="V83" i="18"/>
  <c r="G85" i="18"/>
  <c r="M85" i="18" s="1"/>
  <c r="I85" i="18"/>
  <c r="K85" i="18"/>
  <c r="O85" i="18"/>
  <c r="Q85" i="18"/>
  <c r="V85" i="18"/>
  <c r="G88" i="18"/>
  <c r="I88" i="18"/>
  <c r="K88" i="18"/>
  <c r="M88" i="18"/>
  <c r="O88" i="18"/>
  <c r="Q88" i="18"/>
  <c r="V88" i="18"/>
  <c r="I90" i="18"/>
  <c r="K90" i="18"/>
  <c r="M90" i="18"/>
  <c r="G91" i="18"/>
  <c r="I91" i="18"/>
  <c r="K91" i="18"/>
  <c r="M91" i="18"/>
  <c r="O91" i="18"/>
  <c r="Q91" i="18"/>
  <c r="V91" i="18"/>
  <c r="G94" i="18"/>
  <c r="I94" i="18"/>
  <c r="K94" i="18"/>
  <c r="M94" i="18"/>
  <c r="O94" i="18"/>
  <c r="Q94" i="18"/>
  <c r="V94" i="18"/>
  <c r="G97" i="18"/>
  <c r="I97" i="18"/>
  <c r="K97" i="18"/>
  <c r="M97" i="18"/>
  <c r="O97" i="18"/>
  <c r="Q97" i="18"/>
  <c r="V97" i="18"/>
  <c r="G101" i="18"/>
  <c r="I101" i="18"/>
  <c r="K101" i="18"/>
  <c r="M101" i="18"/>
  <c r="O101" i="18"/>
  <c r="Q101" i="18"/>
  <c r="V101" i="18"/>
  <c r="G104" i="18"/>
  <c r="M104" i="18" s="1"/>
  <c r="I104" i="18"/>
  <c r="K104" i="18"/>
  <c r="O104" i="18"/>
  <c r="Q104" i="18"/>
  <c r="V104" i="18"/>
  <c r="G107" i="18"/>
  <c r="I107" i="18"/>
  <c r="K107" i="18"/>
  <c r="M107" i="18"/>
  <c r="O107" i="18"/>
  <c r="Q107" i="18"/>
  <c r="V107" i="18"/>
  <c r="G110" i="18"/>
  <c r="I110" i="18"/>
  <c r="G111" i="18"/>
  <c r="I111" i="18"/>
  <c r="K111" i="18"/>
  <c r="K110" i="18" s="1"/>
  <c r="M111" i="18"/>
  <c r="M110" i="18" s="1"/>
  <c r="O111" i="18"/>
  <c r="Q111" i="18"/>
  <c r="V111" i="18"/>
  <c r="G114" i="18"/>
  <c r="I114" i="18"/>
  <c r="K114" i="18"/>
  <c r="M114" i="18"/>
  <c r="O114" i="18"/>
  <c r="Q114" i="18"/>
  <c r="V114" i="18"/>
  <c r="G117" i="18"/>
  <c r="I117" i="18"/>
  <c r="K117" i="18"/>
  <c r="M117" i="18"/>
  <c r="O117" i="18"/>
  <c r="Q117" i="18"/>
  <c r="V117" i="18"/>
  <c r="G120" i="18"/>
  <c r="I120" i="18"/>
  <c r="K120" i="18"/>
  <c r="M120" i="18"/>
  <c r="O120" i="18"/>
  <c r="Q120" i="18"/>
  <c r="V120" i="18"/>
  <c r="G124" i="18"/>
  <c r="I124" i="18"/>
  <c r="K124" i="18"/>
  <c r="M124" i="18"/>
  <c r="O124" i="18"/>
  <c r="O123" i="18" s="1"/>
  <c r="Q124" i="18"/>
  <c r="Q123" i="18" s="1"/>
  <c r="V124" i="18"/>
  <c r="V123" i="18" s="1"/>
  <c r="G126" i="18"/>
  <c r="M126" i="18" s="1"/>
  <c r="I126" i="18"/>
  <c r="K126" i="18"/>
  <c r="O126" i="18"/>
  <c r="Q126" i="18"/>
  <c r="V126" i="18"/>
  <c r="G129" i="18"/>
  <c r="I129" i="18"/>
  <c r="K129" i="18"/>
  <c r="M129" i="18"/>
  <c r="O129" i="18"/>
  <c r="Q129" i="18"/>
  <c r="V129" i="18"/>
  <c r="G131" i="18"/>
  <c r="M131" i="18" s="1"/>
  <c r="I131" i="18"/>
  <c r="K131" i="18"/>
  <c r="O131" i="18"/>
  <c r="Q131" i="18"/>
  <c r="V131" i="18"/>
  <c r="G134" i="18"/>
  <c r="I134" i="18"/>
  <c r="K134" i="18"/>
  <c r="M134" i="18"/>
  <c r="M133" i="18" s="1"/>
  <c r="O134" i="18"/>
  <c r="O133" i="18" s="1"/>
  <c r="Q134" i="18"/>
  <c r="Q133" i="18" s="1"/>
  <c r="V134" i="18"/>
  <c r="G138" i="18"/>
  <c r="I138" i="18"/>
  <c r="K138" i="18"/>
  <c r="M138" i="18"/>
  <c r="O138" i="18"/>
  <c r="Q138" i="18"/>
  <c r="V138" i="18"/>
  <c r="G141" i="18"/>
  <c r="I141" i="18"/>
  <c r="K141" i="18"/>
  <c r="M141" i="18"/>
  <c r="O141" i="18"/>
  <c r="Q141" i="18"/>
  <c r="V141" i="18"/>
  <c r="V133" i="18" s="1"/>
  <c r="G144" i="18"/>
  <c r="M144" i="18" s="1"/>
  <c r="I144" i="18"/>
  <c r="K144" i="18"/>
  <c r="O144" i="18"/>
  <c r="Q144" i="18"/>
  <c r="V144" i="18"/>
  <c r="G147" i="18"/>
  <c r="I147" i="18"/>
  <c r="K147" i="18"/>
  <c r="M147" i="18"/>
  <c r="O147" i="18"/>
  <c r="Q147" i="18"/>
  <c r="V147" i="18"/>
  <c r="G149" i="18"/>
  <c r="M149" i="18" s="1"/>
  <c r="I149" i="18"/>
  <c r="K149" i="18"/>
  <c r="O149" i="18"/>
  <c r="Q149" i="18"/>
  <c r="V149" i="18"/>
  <c r="G152" i="18"/>
  <c r="I152" i="18"/>
  <c r="K152" i="18"/>
  <c r="M152" i="18"/>
  <c r="O152" i="18"/>
  <c r="Q152" i="18"/>
  <c r="V152" i="18"/>
  <c r="G154" i="18"/>
  <c r="I154" i="18"/>
  <c r="K154" i="18"/>
  <c r="M154" i="18"/>
  <c r="O154" i="18"/>
  <c r="Q154" i="18"/>
  <c r="V154" i="18"/>
  <c r="G157" i="18"/>
  <c r="I157" i="18"/>
  <c r="K157" i="18"/>
  <c r="M157" i="18"/>
  <c r="O157" i="18"/>
  <c r="Q157" i="18"/>
  <c r="V157" i="18"/>
  <c r="V156" i="18" s="1"/>
  <c r="G160" i="18"/>
  <c r="I160" i="18"/>
  <c r="K160" i="18"/>
  <c r="M160" i="18"/>
  <c r="O160" i="18"/>
  <c r="Q160" i="18"/>
  <c r="V160" i="18"/>
  <c r="G163" i="18"/>
  <c r="M163" i="18" s="1"/>
  <c r="I163" i="18"/>
  <c r="K163" i="18"/>
  <c r="O163" i="18"/>
  <c r="Q163" i="18"/>
  <c r="V163" i="18"/>
  <c r="G166" i="18"/>
  <c r="M166" i="18" s="1"/>
  <c r="I166" i="18"/>
  <c r="K166" i="18"/>
  <c r="O166" i="18"/>
  <c r="Q166" i="18"/>
  <c r="V166" i="18"/>
  <c r="G170" i="18"/>
  <c r="I170" i="18"/>
  <c r="K170" i="18"/>
  <c r="M170" i="18"/>
  <c r="O170" i="18"/>
  <c r="Q170" i="18"/>
  <c r="V170" i="18"/>
  <c r="G175" i="18"/>
  <c r="I175" i="18"/>
  <c r="K175" i="18"/>
  <c r="M175" i="18"/>
  <c r="O175" i="18"/>
  <c r="Q175" i="18"/>
  <c r="V175" i="18"/>
  <c r="G178" i="18"/>
  <c r="I178" i="18"/>
  <c r="K178" i="18"/>
  <c r="M178" i="18"/>
  <c r="O178" i="18"/>
  <c r="O156" i="18" s="1"/>
  <c r="Q178" i="18"/>
  <c r="Q156" i="18" s="1"/>
  <c r="V178" i="18"/>
  <c r="G181" i="18"/>
  <c r="I181" i="18"/>
  <c r="K181" i="18"/>
  <c r="M181" i="18"/>
  <c r="O181" i="18"/>
  <c r="Q181" i="18"/>
  <c r="V181" i="18"/>
  <c r="G183" i="18"/>
  <c r="I183" i="18"/>
  <c r="K183" i="18"/>
  <c r="M183" i="18"/>
  <c r="O183" i="18"/>
  <c r="Q183" i="18"/>
  <c r="V183" i="18"/>
  <c r="G185" i="18"/>
  <c r="M185" i="18" s="1"/>
  <c r="I185" i="18"/>
  <c r="K185" i="18"/>
  <c r="O185" i="18"/>
  <c r="Q185" i="18"/>
  <c r="V185" i="18"/>
  <c r="G188" i="18"/>
  <c r="M188" i="18" s="1"/>
  <c r="I188" i="18"/>
  <c r="K188" i="18"/>
  <c r="O188" i="18"/>
  <c r="Q188" i="18"/>
  <c r="V188" i="18"/>
  <c r="G191" i="18"/>
  <c r="I191" i="18"/>
  <c r="K191" i="18"/>
  <c r="M191" i="18"/>
  <c r="O191" i="18"/>
  <c r="Q191" i="18"/>
  <c r="V191" i="18"/>
  <c r="G193" i="18"/>
  <c r="M193" i="18" s="1"/>
  <c r="I193" i="18"/>
  <c r="K193" i="18"/>
  <c r="O193" i="18"/>
  <c r="Q193" i="18"/>
  <c r="V193" i="18"/>
  <c r="G195" i="18"/>
  <c r="I195" i="18"/>
  <c r="K195" i="18"/>
  <c r="M195" i="18"/>
  <c r="O195" i="18"/>
  <c r="Q195" i="18"/>
  <c r="V195" i="18"/>
  <c r="G197" i="18"/>
  <c r="I197" i="18"/>
  <c r="K197" i="18"/>
  <c r="M197" i="18"/>
  <c r="O197" i="18"/>
  <c r="Q197" i="18"/>
  <c r="V197" i="18"/>
  <c r="G205" i="18"/>
  <c r="I205" i="18"/>
  <c r="K205" i="18"/>
  <c r="M205" i="18"/>
  <c r="O205" i="18"/>
  <c r="O204" i="18" s="1"/>
  <c r="Q205" i="18"/>
  <c r="Q204" i="18" s="1"/>
  <c r="V205" i="18"/>
  <c r="G210" i="18"/>
  <c r="I210" i="18"/>
  <c r="K210" i="18"/>
  <c r="M210" i="18"/>
  <c r="O210" i="18"/>
  <c r="Q210" i="18"/>
  <c r="V210" i="18"/>
  <c r="G213" i="18"/>
  <c r="I213" i="18"/>
  <c r="K213" i="18"/>
  <c r="M213" i="18"/>
  <c r="O213" i="18"/>
  <c r="Q213" i="18"/>
  <c r="V213" i="18"/>
  <c r="V204" i="18" s="1"/>
  <c r="G216" i="18"/>
  <c r="M216" i="18" s="1"/>
  <c r="I216" i="18"/>
  <c r="K216" i="18"/>
  <c r="O216" i="18"/>
  <c r="Q216" i="18"/>
  <c r="V216" i="18"/>
  <c r="G218" i="18"/>
  <c r="I218" i="18"/>
  <c r="K218" i="18"/>
  <c r="M218" i="18"/>
  <c r="O218" i="18"/>
  <c r="Q218" i="18"/>
  <c r="V218" i="18"/>
  <c r="G220" i="18"/>
  <c r="I220" i="18"/>
  <c r="K220" i="18"/>
  <c r="M220" i="18"/>
  <c r="O220" i="18"/>
  <c r="Q220" i="18"/>
  <c r="V220" i="18"/>
  <c r="G223" i="18"/>
  <c r="I223" i="18"/>
  <c r="K223" i="18"/>
  <c r="M223" i="18"/>
  <c r="O223" i="18"/>
  <c r="Q223" i="18"/>
  <c r="V223" i="18"/>
  <c r="G226" i="18"/>
  <c r="I226" i="18"/>
  <c r="K226" i="18"/>
  <c r="M226" i="18"/>
  <c r="O226" i="18"/>
  <c r="Q226" i="18"/>
  <c r="G227" i="18"/>
  <c r="I227" i="18"/>
  <c r="K227" i="18"/>
  <c r="M227" i="18"/>
  <c r="O227" i="18"/>
  <c r="Q227" i="18"/>
  <c r="V227" i="18"/>
  <c r="V226" i="18" s="1"/>
  <c r="I229" i="18"/>
  <c r="K229" i="18"/>
  <c r="O229" i="18"/>
  <c r="Q229" i="18"/>
  <c r="V229" i="18"/>
  <c r="G230" i="18"/>
  <c r="M230" i="18" s="1"/>
  <c r="M229" i="18" s="1"/>
  <c r="I230" i="18"/>
  <c r="K230" i="18"/>
  <c r="O230" i="18"/>
  <c r="Q230" i="18"/>
  <c r="V230" i="18"/>
  <c r="G233" i="18"/>
  <c r="I233" i="18"/>
  <c r="K233" i="18"/>
  <c r="M233" i="18"/>
  <c r="O233" i="18"/>
  <c r="Q233" i="18"/>
  <c r="V233" i="18"/>
  <c r="G235" i="18"/>
  <c r="K235" i="18"/>
  <c r="G236" i="18"/>
  <c r="I236" i="18"/>
  <c r="I235" i="18" s="1"/>
  <c r="K236" i="18"/>
  <c r="M236" i="18"/>
  <c r="O236" i="18"/>
  <c r="Q236" i="18"/>
  <c r="Q235" i="18" s="1"/>
  <c r="V236" i="18"/>
  <c r="V235" i="18" s="1"/>
  <c r="G239" i="18"/>
  <c r="I239" i="18"/>
  <c r="K239" i="18"/>
  <c r="M239" i="18"/>
  <c r="O239" i="18"/>
  <c r="Q239" i="18"/>
  <c r="V239" i="18"/>
  <c r="G242" i="18"/>
  <c r="I242" i="18"/>
  <c r="K242" i="18"/>
  <c r="M242" i="18"/>
  <c r="O242" i="18"/>
  <c r="Q242" i="18"/>
  <c r="V242" i="18"/>
  <c r="G245" i="18"/>
  <c r="I245" i="18"/>
  <c r="K245" i="18"/>
  <c r="M245" i="18"/>
  <c r="O245" i="18"/>
  <c r="V245" i="18"/>
  <c r="G246" i="18"/>
  <c r="I246" i="18"/>
  <c r="K246" i="18"/>
  <c r="M246" i="18"/>
  <c r="O246" i="18"/>
  <c r="Q246" i="18"/>
  <c r="Q245" i="18" s="1"/>
  <c r="V246" i="18"/>
  <c r="V248" i="18"/>
  <c r="G249" i="18"/>
  <c r="M249" i="18" s="1"/>
  <c r="I249" i="18"/>
  <c r="I248" i="18" s="1"/>
  <c r="K249" i="18"/>
  <c r="O249" i="18"/>
  <c r="Q249" i="18"/>
  <c r="V249" i="18"/>
  <c r="G251" i="18"/>
  <c r="M251" i="18" s="1"/>
  <c r="I251" i="18"/>
  <c r="K251" i="18"/>
  <c r="O251" i="18"/>
  <c r="Q251" i="18"/>
  <c r="V251" i="18"/>
  <c r="G253" i="18"/>
  <c r="I253" i="18"/>
  <c r="K253" i="18"/>
  <c r="K248" i="18" s="1"/>
  <c r="M253" i="18"/>
  <c r="O253" i="18"/>
  <c r="Q253" i="18"/>
  <c r="V253" i="18"/>
  <c r="G255" i="18"/>
  <c r="I255" i="18"/>
  <c r="K255" i="18"/>
  <c r="M255" i="18"/>
  <c r="O255" i="18"/>
  <c r="Q255" i="18"/>
  <c r="V255" i="18"/>
  <c r="G257" i="18"/>
  <c r="I257" i="18"/>
  <c r="K257" i="18"/>
  <c r="M257" i="18"/>
  <c r="O257" i="18"/>
  <c r="O248" i="18" s="1"/>
  <c r="Q257" i="18"/>
  <c r="Q248" i="18" s="1"/>
  <c r="V257" i="18"/>
  <c r="G261" i="18"/>
  <c r="I261" i="18"/>
  <c r="K261" i="18"/>
  <c r="K260" i="18" s="1"/>
  <c r="O261" i="18"/>
  <c r="Q261" i="18"/>
  <c r="V261" i="18"/>
  <c r="G263" i="18"/>
  <c r="M263" i="18" s="1"/>
  <c r="I263" i="18"/>
  <c r="K263" i="18"/>
  <c r="O263" i="18"/>
  <c r="Q263" i="18"/>
  <c r="V263" i="18"/>
  <c r="G265" i="18"/>
  <c r="I265" i="18"/>
  <c r="K265" i="18"/>
  <c r="M265" i="18"/>
  <c r="O265" i="18"/>
  <c r="O260" i="18" s="1"/>
  <c r="Q265" i="18"/>
  <c r="Q260" i="18" s="1"/>
  <c r="V265" i="18"/>
  <c r="G267" i="18"/>
  <c r="M267" i="18" s="1"/>
  <c r="I267" i="18"/>
  <c r="K267" i="18"/>
  <c r="O267" i="18"/>
  <c r="Q267" i="18"/>
  <c r="V267" i="18"/>
  <c r="G269" i="18"/>
  <c r="I269" i="18"/>
  <c r="K269" i="18"/>
  <c r="M269" i="18"/>
  <c r="O269" i="18"/>
  <c r="Q269" i="18"/>
  <c r="V269" i="18"/>
  <c r="V260" i="18" s="1"/>
  <c r="G271" i="18"/>
  <c r="M271" i="18" s="1"/>
  <c r="I271" i="18"/>
  <c r="K271" i="18"/>
  <c r="O271" i="18"/>
  <c r="Q271" i="18"/>
  <c r="V271" i="18"/>
  <c r="G273" i="18"/>
  <c r="I273" i="18"/>
  <c r="K273" i="18"/>
  <c r="M273" i="18"/>
  <c r="O273" i="18"/>
  <c r="Q273" i="18"/>
  <c r="V273" i="18"/>
  <c r="G277" i="18"/>
  <c r="I277" i="18"/>
  <c r="K277" i="18"/>
  <c r="M277" i="18"/>
  <c r="O277" i="18"/>
  <c r="Q277" i="18"/>
  <c r="Q276" i="18" s="1"/>
  <c r="V277" i="18"/>
  <c r="V276" i="18" s="1"/>
  <c r="G282" i="18"/>
  <c r="I282" i="18"/>
  <c r="K282" i="18"/>
  <c r="M282" i="18"/>
  <c r="O282" i="18"/>
  <c r="O276" i="18" s="1"/>
  <c r="Q282" i="18"/>
  <c r="V282" i="18"/>
  <c r="G288" i="18"/>
  <c r="M288" i="18" s="1"/>
  <c r="I288" i="18"/>
  <c r="K288" i="18"/>
  <c r="O288" i="18"/>
  <c r="Q288" i="18"/>
  <c r="V288" i="18"/>
  <c r="G291" i="18"/>
  <c r="I291" i="18"/>
  <c r="K291" i="18"/>
  <c r="M291" i="18"/>
  <c r="O291" i="18"/>
  <c r="Q291" i="18"/>
  <c r="V291" i="18"/>
  <c r="G293" i="18"/>
  <c r="M293" i="18" s="1"/>
  <c r="M276" i="18" s="1"/>
  <c r="I293" i="18"/>
  <c r="I276" i="18" s="1"/>
  <c r="K293" i="18"/>
  <c r="O293" i="18"/>
  <c r="Q293" i="18"/>
  <c r="V293" i="18"/>
  <c r="G295" i="18"/>
  <c r="I295" i="18"/>
  <c r="K295" i="18"/>
  <c r="M295" i="18"/>
  <c r="O295" i="18"/>
  <c r="Q295" i="18"/>
  <c r="V295" i="18"/>
  <c r="G297" i="18"/>
  <c r="I297" i="18"/>
  <c r="K297" i="18"/>
  <c r="K276" i="18" s="1"/>
  <c r="M297" i="18"/>
  <c r="O297" i="18"/>
  <c r="Q297" i="18"/>
  <c r="V297" i="18"/>
  <c r="G299" i="18"/>
  <c r="I299" i="18"/>
  <c r="K299" i="18"/>
  <c r="M299" i="18"/>
  <c r="O299" i="18"/>
  <c r="Q299" i="18"/>
  <c r="V299" i="18"/>
  <c r="G301" i="18"/>
  <c r="I301" i="18"/>
  <c r="K301" i="18"/>
  <c r="M301" i="18"/>
  <c r="O301" i="18"/>
  <c r="Q301" i="18"/>
  <c r="V301" i="18"/>
  <c r="G305" i="18"/>
  <c r="G304" i="18" s="1"/>
  <c r="I305" i="18"/>
  <c r="K305" i="18"/>
  <c r="M305" i="18"/>
  <c r="O305" i="18"/>
  <c r="Q305" i="18"/>
  <c r="Q304" i="18" s="1"/>
  <c r="V305" i="18"/>
  <c r="V304" i="18" s="1"/>
  <c r="G310" i="18"/>
  <c r="M310" i="18" s="1"/>
  <c r="I310" i="18"/>
  <c r="K310" i="18"/>
  <c r="O310" i="18"/>
  <c r="Q310" i="18"/>
  <c r="V310" i="18"/>
  <c r="G316" i="18"/>
  <c r="I316" i="18"/>
  <c r="K316" i="18"/>
  <c r="M316" i="18"/>
  <c r="O316" i="18"/>
  <c r="Q316" i="18"/>
  <c r="V316" i="18"/>
  <c r="G318" i="18"/>
  <c r="I318" i="18"/>
  <c r="K318" i="18"/>
  <c r="M318" i="18"/>
  <c r="O318" i="18"/>
  <c r="Q318" i="18"/>
  <c r="V318" i="18"/>
  <c r="M320" i="18"/>
  <c r="O320" i="18"/>
  <c r="G321" i="18"/>
  <c r="G320" i="18" s="1"/>
  <c r="I321" i="18"/>
  <c r="I320" i="18" s="1"/>
  <c r="K321" i="18"/>
  <c r="K320" i="18" s="1"/>
  <c r="M321" i="18"/>
  <c r="O321" i="18"/>
  <c r="Q321" i="18"/>
  <c r="Q320" i="18" s="1"/>
  <c r="V321" i="18"/>
  <c r="V320" i="18" s="1"/>
  <c r="G327" i="18"/>
  <c r="I327" i="18"/>
  <c r="I326" i="18" s="1"/>
  <c r="K327" i="18"/>
  <c r="K326" i="18" s="1"/>
  <c r="M327" i="18"/>
  <c r="O327" i="18"/>
  <c r="O326" i="18" s="1"/>
  <c r="Q327" i="18"/>
  <c r="V327" i="18"/>
  <c r="G330" i="18"/>
  <c r="M330" i="18" s="1"/>
  <c r="I330" i="18"/>
  <c r="K330" i="18"/>
  <c r="O330" i="18"/>
  <c r="Q330" i="18"/>
  <c r="V330" i="18"/>
  <c r="G333" i="18"/>
  <c r="I333" i="18"/>
  <c r="K333" i="18"/>
  <c r="M333" i="18"/>
  <c r="O333" i="18"/>
  <c r="Q333" i="18"/>
  <c r="Q326" i="18" s="1"/>
  <c r="V333" i="18"/>
  <c r="V326" i="18" s="1"/>
  <c r="G336" i="18"/>
  <c r="M336" i="18" s="1"/>
  <c r="I336" i="18"/>
  <c r="K336" i="18"/>
  <c r="O336" i="18"/>
  <c r="Q336" i="18"/>
  <c r="V336" i="18"/>
  <c r="Q339" i="18"/>
  <c r="V339" i="18"/>
  <c r="G340" i="18"/>
  <c r="G339" i="18" s="1"/>
  <c r="I340" i="18"/>
  <c r="I339" i="18" s="1"/>
  <c r="K340" i="18"/>
  <c r="K339" i="18" s="1"/>
  <c r="M340" i="18"/>
  <c r="M339" i="18" s="1"/>
  <c r="O340" i="18"/>
  <c r="O339" i="18" s="1"/>
  <c r="Q340" i="18"/>
  <c r="V340" i="18"/>
  <c r="G343" i="18"/>
  <c r="I343" i="18"/>
  <c r="K343" i="18"/>
  <c r="M343" i="18"/>
  <c r="O343" i="18"/>
  <c r="Q343" i="18"/>
  <c r="V343" i="18"/>
  <c r="G346" i="18"/>
  <c r="I346" i="18"/>
  <c r="K346" i="18"/>
  <c r="M346" i="18"/>
  <c r="O346" i="18"/>
  <c r="Q346" i="18"/>
  <c r="V346" i="18"/>
  <c r="G347" i="18"/>
  <c r="M347" i="18" s="1"/>
  <c r="I347" i="18"/>
  <c r="K347" i="18"/>
  <c r="O347" i="18"/>
  <c r="Q347" i="18"/>
  <c r="V347" i="18"/>
  <c r="Q349" i="18"/>
  <c r="V349" i="18"/>
  <c r="G350" i="18"/>
  <c r="M350" i="18" s="1"/>
  <c r="M349" i="18" s="1"/>
  <c r="I350" i="18"/>
  <c r="I349" i="18" s="1"/>
  <c r="K350" i="18"/>
  <c r="K349" i="18" s="1"/>
  <c r="O350" i="18"/>
  <c r="Q350" i="18"/>
  <c r="V350" i="18"/>
  <c r="G352" i="18"/>
  <c r="I352" i="18"/>
  <c r="K352" i="18"/>
  <c r="M352" i="18"/>
  <c r="O352" i="18"/>
  <c r="Q352" i="18"/>
  <c r="V352" i="18"/>
  <c r="G354" i="18"/>
  <c r="I354" i="18"/>
  <c r="K354" i="18"/>
  <c r="M354" i="18"/>
  <c r="O354" i="18"/>
  <c r="O349" i="18" s="1"/>
  <c r="Q354" i="18"/>
  <c r="V354" i="18"/>
  <c r="G357" i="18"/>
  <c r="G356" i="18" s="1"/>
  <c r="I357" i="18"/>
  <c r="I356" i="18" s="1"/>
  <c r="K357" i="18"/>
  <c r="K356" i="18" s="1"/>
  <c r="M357" i="18"/>
  <c r="M356" i="18" s="1"/>
  <c r="O357" i="18"/>
  <c r="O356" i="18" s="1"/>
  <c r="Q357" i="18"/>
  <c r="Q356" i="18" s="1"/>
  <c r="V357" i="18"/>
  <c r="V356" i="18" s="1"/>
  <c r="G360" i="18"/>
  <c r="I360" i="18"/>
  <c r="K360" i="18"/>
  <c r="M360" i="18"/>
  <c r="O360" i="18"/>
  <c r="Q360" i="18"/>
  <c r="V360" i="18"/>
  <c r="K370" i="18"/>
  <c r="O370" i="18"/>
  <c r="Q370" i="18"/>
  <c r="V370" i="18"/>
  <c r="G371" i="18"/>
  <c r="M371" i="18" s="1"/>
  <c r="M370" i="18" s="1"/>
  <c r="I371" i="18"/>
  <c r="I370" i="18" s="1"/>
  <c r="K371" i="18"/>
  <c r="O371" i="18"/>
  <c r="Q371" i="18"/>
  <c r="V371" i="18"/>
  <c r="AE374" i="18"/>
  <c r="G45" i="17"/>
  <c r="BA39" i="17"/>
  <c r="BA28" i="17"/>
  <c r="BA10" i="17"/>
  <c r="G9" i="17"/>
  <c r="G8" i="17" s="1"/>
  <c r="I9" i="17"/>
  <c r="I8" i="17" s="1"/>
  <c r="K9" i="17"/>
  <c r="K8" i="17" s="1"/>
  <c r="M9" i="17"/>
  <c r="O9" i="17"/>
  <c r="O8" i="17" s="1"/>
  <c r="Q9" i="17"/>
  <c r="Q8" i="17" s="1"/>
  <c r="V9" i="17"/>
  <c r="G12" i="17"/>
  <c r="I12" i="17"/>
  <c r="K12" i="17"/>
  <c r="M12" i="17"/>
  <c r="O12" i="17"/>
  <c r="Q12" i="17"/>
  <c r="V12" i="17"/>
  <c r="G15" i="17"/>
  <c r="I15" i="17"/>
  <c r="K15" i="17"/>
  <c r="M15" i="17"/>
  <c r="O15" i="17"/>
  <c r="Q15" i="17"/>
  <c r="V15" i="17"/>
  <c r="V8" i="17" s="1"/>
  <c r="G18" i="17"/>
  <c r="M18" i="17" s="1"/>
  <c r="I18" i="17"/>
  <c r="K18" i="17"/>
  <c r="O18" i="17"/>
  <c r="Q18" i="17"/>
  <c r="V18" i="17"/>
  <c r="G20" i="17"/>
  <c r="I20" i="17"/>
  <c r="K20" i="17"/>
  <c r="M20" i="17"/>
  <c r="O20" i="17"/>
  <c r="Q20" i="17"/>
  <c r="V20" i="17"/>
  <c r="G24" i="17"/>
  <c r="M24" i="17" s="1"/>
  <c r="I24" i="17"/>
  <c r="K24" i="17"/>
  <c r="O24" i="17"/>
  <c r="Q24" i="17"/>
  <c r="V24" i="17"/>
  <c r="G27" i="17"/>
  <c r="I27" i="17"/>
  <c r="K27" i="17"/>
  <c r="M27" i="17"/>
  <c r="O27" i="17"/>
  <c r="Q27" i="17"/>
  <c r="V27" i="17"/>
  <c r="G30" i="17"/>
  <c r="I30" i="17"/>
  <c r="K30" i="17"/>
  <c r="M30" i="17"/>
  <c r="O30" i="17"/>
  <c r="Q30" i="17"/>
  <c r="V30" i="17"/>
  <c r="G32" i="17"/>
  <c r="I32" i="17"/>
  <c r="K32" i="17"/>
  <c r="M32" i="17"/>
  <c r="O32" i="17"/>
  <c r="Q32" i="17"/>
  <c r="V32" i="17"/>
  <c r="G34" i="17"/>
  <c r="I34" i="17"/>
  <c r="K34" i="17"/>
  <c r="M34" i="17"/>
  <c r="O34" i="17"/>
  <c r="Q34" i="17"/>
  <c r="V34" i="17"/>
  <c r="G42" i="17"/>
  <c r="G41" i="17" s="1"/>
  <c r="I42" i="17"/>
  <c r="I41" i="17" s="1"/>
  <c r="K42" i="17"/>
  <c r="K41" i="17" s="1"/>
  <c r="M42" i="17"/>
  <c r="M41" i="17" s="1"/>
  <c r="O42" i="17"/>
  <c r="O41" i="17" s="1"/>
  <c r="Q42" i="17"/>
  <c r="Q41" i="17" s="1"/>
  <c r="V42" i="17"/>
  <c r="V41" i="17" s="1"/>
  <c r="AE45" i="17"/>
  <c r="AF45" i="17"/>
  <c r="G110" i="16"/>
  <c r="BA104" i="16"/>
  <c r="BA101" i="16"/>
  <c r="BA56" i="16"/>
  <c r="BA45" i="16"/>
  <c r="BA21" i="16"/>
  <c r="BA18" i="16"/>
  <c r="BA15" i="16"/>
  <c r="BA12" i="16"/>
  <c r="G9" i="16"/>
  <c r="G8" i="16" s="1"/>
  <c r="I9" i="16"/>
  <c r="K9" i="16"/>
  <c r="O9" i="16"/>
  <c r="Q9" i="16"/>
  <c r="V9" i="16"/>
  <c r="G11" i="16"/>
  <c r="I11" i="16"/>
  <c r="K11" i="16"/>
  <c r="M11" i="16"/>
  <c r="O11" i="16"/>
  <c r="Q11" i="16"/>
  <c r="V11" i="16"/>
  <c r="G14" i="16"/>
  <c r="M14" i="16" s="1"/>
  <c r="I14" i="16"/>
  <c r="I8" i="16" s="1"/>
  <c r="K14" i="16"/>
  <c r="K8" i="16" s="1"/>
  <c r="O14" i="16"/>
  <c r="Q14" i="16"/>
  <c r="V14" i="16"/>
  <c r="G17" i="16"/>
  <c r="I17" i="16"/>
  <c r="K17" i="16"/>
  <c r="M17" i="16"/>
  <c r="O17" i="16"/>
  <c r="Q17" i="16"/>
  <c r="V17" i="16"/>
  <c r="G20" i="16"/>
  <c r="I20" i="16"/>
  <c r="K20" i="16"/>
  <c r="M20" i="16"/>
  <c r="O20" i="16"/>
  <c r="O8" i="16" s="1"/>
  <c r="Q20" i="16"/>
  <c r="V20" i="16"/>
  <c r="G23" i="16"/>
  <c r="I23" i="16"/>
  <c r="K23" i="16"/>
  <c r="M23" i="16"/>
  <c r="O23" i="16"/>
  <c r="Q23" i="16"/>
  <c r="V23" i="16"/>
  <c r="G26" i="16"/>
  <c r="I26" i="16"/>
  <c r="K26" i="16"/>
  <c r="M26" i="16"/>
  <c r="O26" i="16"/>
  <c r="Q26" i="16"/>
  <c r="Q8" i="16" s="1"/>
  <c r="V26" i="16"/>
  <c r="V8" i="16" s="1"/>
  <c r="G29" i="16"/>
  <c r="I29" i="16"/>
  <c r="K29" i="16"/>
  <c r="M29" i="16"/>
  <c r="O29" i="16"/>
  <c r="Q29" i="16"/>
  <c r="V29" i="16"/>
  <c r="G32" i="16"/>
  <c r="I32" i="16"/>
  <c r="K32" i="16"/>
  <c r="M32" i="16"/>
  <c r="O32" i="16"/>
  <c r="Q32" i="16"/>
  <c r="V32" i="16"/>
  <c r="G34" i="16"/>
  <c r="M34" i="16" s="1"/>
  <c r="I34" i="16"/>
  <c r="K34" i="16"/>
  <c r="O34" i="16"/>
  <c r="Q34" i="16"/>
  <c r="V34" i="16"/>
  <c r="G38" i="16"/>
  <c r="I38" i="16"/>
  <c r="K38" i="16"/>
  <c r="M38" i="16"/>
  <c r="O38" i="16"/>
  <c r="Q38" i="16"/>
  <c r="V38" i="16"/>
  <c r="G41" i="16"/>
  <c r="I41" i="16"/>
  <c r="K41" i="16"/>
  <c r="M41" i="16"/>
  <c r="O41" i="16"/>
  <c r="Q41" i="16"/>
  <c r="V41" i="16"/>
  <c r="G44" i="16"/>
  <c r="I44" i="16"/>
  <c r="K44" i="16"/>
  <c r="M44" i="16"/>
  <c r="O44" i="16"/>
  <c r="Q44" i="16"/>
  <c r="V44" i="16"/>
  <c r="G47" i="16"/>
  <c r="I47" i="16"/>
  <c r="K47" i="16"/>
  <c r="M47" i="16"/>
  <c r="O47" i="16"/>
  <c r="Q47" i="16"/>
  <c r="V47" i="16"/>
  <c r="G49" i="16"/>
  <c r="I49" i="16"/>
  <c r="K49" i="16"/>
  <c r="M49" i="16"/>
  <c r="O49" i="16"/>
  <c r="Q49" i="16"/>
  <c r="V49" i="16"/>
  <c r="G51" i="16"/>
  <c r="I51" i="16"/>
  <c r="K51" i="16"/>
  <c r="M51" i="16"/>
  <c r="O51" i="16"/>
  <c r="Q51" i="16"/>
  <c r="V51" i="16"/>
  <c r="G58" i="16"/>
  <c r="G59" i="16"/>
  <c r="I59" i="16"/>
  <c r="I58" i="16" s="1"/>
  <c r="K59" i="16"/>
  <c r="K58" i="16" s="1"/>
  <c r="M59" i="16"/>
  <c r="M58" i="16" s="1"/>
  <c r="O59" i="16"/>
  <c r="O58" i="16" s="1"/>
  <c r="Q59" i="16"/>
  <c r="Q58" i="16" s="1"/>
  <c r="V59" i="16"/>
  <c r="V58" i="16" s="1"/>
  <c r="G72" i="16"/>
  <c r="I72" i="16"/>
  <c r="K72" i="16"/>
  <c r="G73" i="16"/>
  <c r="I73" i="16"/>
  <c r="K73" i="16"/>
  <c r="M73" i="16"/>
  <c r="M72" i="16" s="1"/>
  <c r="O73" i="16"/>
  <c r="O72" i="16" s="1"/>
  <c r="Q73" i="16"/>
  <c r="Q72" i="16" s="1"/>
  <c r="V73" i="16"/>
  <c r="V72" i="16" s="1"/>
  <c r="G77" i="16"/>
  <c r="I77" i="16"/>
  <c r="K77" i="16"/>
  <c r="M77" i="16"/>
  <c r="O77" i="16"/>
  <c r="Q77" i="16"/>
  <c r="V77" i="16"/>
  <c r="G79" i="16"/>
  <c r="I79" i="16"/>
  <c r="K79" i="16"/>
  <c r="M79" i="16"/>
  <c r="O79" i="16"/>
  <c r="Q79" i="16"/>
  <c r="V79" i="16"/>
  <c r="G81" i="16"/>
  <c r="I81" i="16"/>
  <c r="K81" i="16"/>
  <c r="M81" i="16"/>
  <c r="O81" i="16"/>
  <c r="Q81" i="16"/>
  <c r="V81" i="16"/>
  <c r="G82" i="16"/>
  <c r="I82" i="16"/>
  <c r="K82" i="16"/>
  <c r="M82" i="16"/>
  <c r="O82" i="16"/>
  <c r="Q82" i="16"/>
  <c r="V82" i="16"/>
  <c r="G86" i="16"/>
  <c r="I86" i="16"/>
  <c r="K86" i="16"/>
  <c r="M86" i="16"/>
  <c r="O86" i="16"/>
  <c r="Q86" i="16"/>
  <c r="V86" i="16"/>
  <c r="G88" i="16"/>
  <c r="I88" i="16"/>
  <c r="G89" i="16"/>
  <c r="I89" i="16"/>
  <c r="K89" i="16"/>
  <c r="K88" i="16" s="1"/>
  <c r="M89" i="16"/>
  <c r="M88" i="16" s="1"/>
  <c r="O89" i="16"/>
  <c r="O88" i="16" s="1"/>
  <c r="Q89" i="16"/>
  <c r="Q88" i="16" s="1"/>
  <c r="V89" i="16"/>
  <c r="V88" i="16" s="1"/>
  <c r="G91" i="16"/>
  <c r="I91" i="16"/>
  <c r="K91" i="16"/>
  <c r="M91" i="16"/>
  <c r="G92" i="16"/>
  <c r="I92" i="16"/>
  <c r="K92" i="16"/>
  <c r="M92" i="16"/>
  <c r="O92" i="16"/>
  <c r="O91" i="16" s="1"/>
  <c r="Q92" i="16"/>
  <c r="Q91" i="16" s="1"/>
  <c r="V92" i="16"/>
  <c r="V91" i="16" s="1"/>
  <c r="O95" i="16"/>
  <c r="Q95" i="16"/>
  <c r="G96" i="16"/>
  <c r="I96" i="16"/>
  <c r="K96" i="16"/>
  <c r="M96" i="16"/>
  <c r="O96" i="16"/>
  <c r="Q96" i="16"/>
  <c r="V96" i="16"/>
  <c r="V95" i="16" s="1"/>
  <c r="G98" i="16"/>
  <c r="I98" i="16"/>
  <c r="K98" i="16"/>
  <c r="M98" i="16"/>
  <c r="O98" i="16"/>
  <c r="Q98" i="16"/>
  <c r="V98" i="16"/>
  <c r="G100" i="16"/>
  <c r="G95" i="16" s="1"/>
  <c r="I100" i="16"/>
  <c r="K100" i="16"/>
  <c r="O100" i="16"/>
  <c r="Q100" i="16"/>
  <c r="V100" i="16"/>
  <c r="G103" i="16"/>
  <c r="I103" i="16"/>
  <c r="K103" i="16"/>
  <c r="M103" i="16"/>
  <c r="O103" i="16"/>
  <c r="Q103" i="16"/>
  <c r="V103" i="16"/>
  <c r="G106" i="16"/>
  <c r="M106" i="16" s="1"/>
  <c r="I106" i="16"/>
  <c r="I95" i="16" s="1"/>
  <c r="K106" i="16"/>
  <c r="K95" i="16" s="1"/>
  <c r="O106" i="16"/>
  <c r="Q106" i="16"/>
  <c r="V106" i="16"/>
  <c r="AE110" i="16"/>
  <c r="G149" i="15"/>
  <c r="BA38" i="15"/>
  <c r="BA29" i="15"/>
  <c r="BA10" i="15"/>
  <c r="G9" i="15"/>
  <c r="G8" i="15" s="1"/>
  <c r="I9" i="15"/>
  <c r="I8" i="15" s="1"/>
  <c r="K9" i="15"/>
  <c r="K8" i="15" s="1"/>
  <c r="M9" i="15"/>
  <c r="O9" i="15"/>
  <c r="O8" i="15" s="1"/>
  <c r="Q9" i="15"/>
  <c r="Q8" i="15" s="1"/>
  <c r="V9" i="15"/>
  <c r="G12" i="15"/>
  <c r="I12" i="15"/>
  <c r="K12" i="15"/>
  <c r="M12" i="15"/>
  <c r="O12" i="15"/>
  <c r="Q12" i="15"/>
  <c r="V12" i="15"/>
  <c r="G15" i="15"/>
  <c r="I15" i="15"/>
  <c r="K15" i="15"/>
  <c r="M15" i="15"/>
  <c r="O15" i="15"/>
  <c r="Q15" i="15"/>
  <c r="V15" i="15"/>
  <c r="V8" i="15" s="1"/>
  <c r="G18" i="15"/>
  <c r="M18" i="15" s="1"/>
  <c r="I18" i="15"/>
  <c r="K18" i="15"/>
  <c r="O18" i="15"/>
  <c r="Q18" i="15"/>
  <c r="V18" i="15"/>
  <c r="G21" i="15"/>
  <c r="I21" i="15"/>
  <c r="K21" i="15"/>
  <c r="M21" i="15"/>
  <c r="O21" i="15"/>
  <c r="Q21" i="15"/>
  <c r="V21" i="15"/>
  <c r="G23" i="15"/>
  <c r="M23" i="15" s="1"/>
  <c r="I23" i="15"/>
  <c r="K23" i="15"/>
  <c r="O23" i="15"/>
  <c r="Q23" i="15"/>
  <c r="V23" i="15"/>
  <c r="G25" i="15"/>
  <c r="I25" i="15"/>
  <c r="K25" i="15"/>
  <c r="M25" i="15"/>
  <c r="O25" i="15"/>
  <c r="Q25" i="15"/>
  <c r="V25" i="15"/>
  <c r="G28" i="15"/>
  <c r="I28" i="15"/>
  <c r="K28" i="15"/>
  <c r="M28" i="15"/>
  <c r="O28" i="15"/>
  <c r="Q28" i="15"/>
  <c r="V28" i="15"/>
  <c r="G31" i="15"/>
  <c r="I31" i="15"/>
  <c r="K31" i="15"/>
  <c r="M31" i="15"/>
  <c r="O31" i="15"/>
  <c r="Q31" i="15"/>
  <c r="V31" i="15"/>
  <c r="G33" i="15"/>
  <c r="I33" i="15"/>
  <c r="K33" i="15"/>
  <c r="M33" i="15"/>
  <c r="O33" i="15"/>
  <c r="Q33" i="15"/>
  <c r="V33" i="15"/>
  <c r="G41" i="15"/>
  <c r="G40" i="15" s="1"/>
  <c r="I41" i="15"/>
  <c r="I40" i="15" s="1"/>
  <c r="K41" i="15"/>
  <c r="K40" i="15" s="1"/>
  <c r="M41" i="15"/>
  <c r="M40" i="15" s="1"/>
  <c r="O41" i="15"/>
  <c r="O40" i="15" s="1"/>
  <c r="Q41" i="15"/>
  <c r="Q40" i="15" s="1"/>
  <c r="V41" i="15"/>
  <c r="V40" i="15" s="1"/>
  <c r="G45" i="15"/>
  <c r="I45" i="15"/>
  <c r="K45" i="15"/>
  <c r="K44" i="15" s="1"/>
  <c r="M45" i="15"/>
  <c r="O45" i="15"/>
  <c r="O44" i="15" s="1"/>
  <c r="Q45" i="15"/>
  <c r="Q44" i="15" s="1"/>
  <c r="V45" i="15"/>
  <c r="V44" i="15" s="1"/>
  <c r="G48" i="15"/>
  <c r="I48" i="15"/>
  <c r="K48" i="15"/>
  <c r="M48" i="15"/>
  <c r="O48" i="15"/>
  <c r="Q48" i="15"/>
  <c r="V48" i="15"/>
  <c r="G51" i="15"/>
  <c r="I51" i="15"/>
  <c r="K51" i="15"/>
  <c r="M51" i="15"/>
  <c r="O51" i="15"/>
  <c r="Q51" i="15"/>
  <c r="V51" i="15"/>
  <c r="G54" i="15"/>
  <c r="I54" i="15"/>
  <c r="K54" i="15"/>
  <c r="M54" i="15"/>
  <c r="O54" i="15"/>
  <c r="Q54" i="15"/>
  <c r="V54" i="15"/>
  <c r="G57" i="15"/>
  <c r="I57" i="15"/>
  <c r="K57" i="15"/>
  <c r="M57" i="15"/>
  <c r="O57" i="15"/>
  <c r="Q57" i="15"/>
  <c r="V57" i="15"/>
  <c r="G60" i="15"/>
  <c r="I60" i="15"/>
  <c r="K60" i="15"/>
  <c r="M60" i="15"/>
  <c r="O60" i="15"/>
  <c r="Q60" i="15"/>
  <c r="V60" i="15"/>
  <c r="G63" i="15"/>
  <c r="M63" i="15" s="1"/>
  <c r="I63" i="15"/>
  <c r="K63" i="15"/>
  <c r="O63" i="15"/>
  <c r="Q63" i="15"/>
  <c r="V63" i="15"/>
  <c r="G66" i="15"/>
  <c r="I66" i="15"/>
  <c r="K66" i="15"/>
  <c r="M66" i="15"/>
  <c r="O66" i="15"/>
  <c r="Q66" i="15"/>
  <c r="V66" i="15"/>
  <c r="G69" i="15"/>
  <c r="M69" i="15" s="1"/>
  <c r="I69" i="15"/>
  <c r="K69" i="15"/>
  <c r="O69" i="15"/>
  <c r="Q69" i="15"/>
  <c r="V69" i="15"/>
  <c r="G72" i="15"/>
  <c r="I72" i="15"/>
  <c r="K72" i="15"/>
  <c r="M72" i="15"/>
  <c r="O72" i="15"/>
  <c r="Q72" i="15"/>
  <c r="V72" i="15"/>
  <c r="G75" i="15"/>
  <c r="I75" i="15"/>
  <c r="K75" i="15"/>
  <c r="M75" i="15"/>
  <c r="O75" i="15"/>
  <c r="Q75" i="15"/>
  <c r="V75" i="15"/>
  <c r="G78" i="15"/>
  <c r="I78" i="15"/>
  <c r="K78" i="15"/>
  <c r="M78" i="15"/>
  <c r="O78" i="15"/>
  <c r="Q78" i="15"/>
  <c r="V78" i="15"/>
  <c r="G81" i="15"/>
  <c r="I81" i="15"/>
  <c r="K81" i="15"/>
  <c r="M81" i="15"/>
  <c r="O81" i="15"/>
  <c r="Q81" i="15"/>
  <c r="V81" i="15"/>
  <c r="G84" i="15"/>
  <c r="I84" i="15"/>
  <c r="K84" i="15"/>
  <c r="M84" i="15"/>
  <c r="O84" i="15"/>
  <c r="Q84" i="15"/>
  <c r="V84" i="15"/>
  <c r="G87" i="15"/>
  <c r="I87" i="15"/>
  <c r="K87" i="15"/>
  <c r="M87" i="15"/>
  <c r="O87" i="15"/>
  <c r="Q87" i="15"/>
  <c r="V87" i="15"/>
  <c r="G90" i="15"/>
  <c r="M90" i="15" s="1"/>
  <c r="I90" i="15"/>
  <c r="I44" i="15" s="1"/>
  <c r="K90" i="15"/>
  <c r="O90" i="15"/>
  <c r="Q90" i="15"/>
  <c r="V90" i="15"/>
  <c r="G92" i="15"/>
  <c r="I92" i="15"/>
  <c r="K92" i="15"/>
  <c r="M92" i="15"/>
  <c r="O92" i="15"/>
  <c r="Q92" i="15"/>
  <c r="V92" i="15"/>
  <c r="G94" i="15"/>
  <c r="I94" i="15"/>
  <c r="K94" i="15"/>
  <c r="M94" i="15"/>
  <c r="O94" i="15"/>
  <c r="Q94" i="15"/>
  <c r="V94" i="15"/>
  <c r="G96" i="15"/>
  <c r="I96" i="15"/>
  <c r="K96" i="15"/>
  <c r="M96" i="15"/>
  <c r="O96" i="15"/>
  <c r="Q96" i="15"/>
  <c r="V96" i="15"/>
  <c r="G98" i="15"/>
  <c r="I98" i="15"/>
  <c r="K98" i="15"/>
  <c r="M98" i="15"/>
  <c r="O98" i="15"/>
  <c r="Q98" i="15"/>
  <c r="V98" i="15"/>
  <c r="G100" i="15"/>
  <c r="I100" i="15"/>
  <c r="K100" i="15"/>
  <c r="M100" i="15"/>
  <c r="O100" i="15"/>
  <c r="Q100" i="15"/>
  <c r="V100" i="15"/>
  <c r="G102" i="15"/>
  <c r="I102" i="15"/>
  <c r="K102" i="15"/>
  <c r="M102" i="15"/>
  <c r="O102" i="15"/>
  <c r="Q102" i="15"/>
  <c r="V102" i="15"/>
  <c r="G104" i="15"/>
  <c r="M104" i="15" s="1"/>
  <c r="I104" i="15"/>
  <c r="K104" i="15"/>
  <c r="O104" i="15"/>
  <c r="Q104" i="15"/>
  <c r="V104" i="15"/>
  <c r="G106" i="15"/>
  <c r="I106" i="15"/>
  <c r="K106" i="15"/>
  <c r="M106" i="15"/>
  <c r="O106" i="15"/>
  <c r="Q106" i="15"/>
  <c r="V106" i="15"/>
  <c r="G108" i="15"/>
  <c r="M108" i="15" s="1"/>
  <c r="I108" i="15"/>
  <c r="K108" i="15"/>
  <c r="O108" i="15"/>
  <c r="Q108" i="15"/>
  <c r="V108" i="15"/>
  <c r="G110" i="15"/>
  <c r="I110" i="15"/>
  <c r="K110" i="15"/>
  <c r="M110" i="15"/>
  <c r="O110" i="15"/>
  <c r="Q110" i="15"/>
  <c r="V110" i="15"/>
  <c r="G112" i="15"/>
  <c r="I112" i="15"/>
  <c r="K112" i="15"/>
  <c r="M112" i="15"/>
  <c r="O112" i="15"/>
  <c r="Q112" i="15"/>
  <c r="V112" i="15"/>
  <c r="G114" i="15"/>
  <c r="I114" i="15"/>
  <c r="K114" i="15"/>
  <c r="M114" i="15"/>
  <c r="O114" i="15"/>
  <c r="Q114" i="15"/>
  <c r="V114" i="15"/>
  <c r="G116" i="15"/>
  <c r="I116" i="15"/>
  <c r="K116" i="15"/>
  <c r="M116" i="15"/>
  <c r="O116" i="15"/>
  <c r="Q116" i="15"/>
  <c r="V116" i="15"/>
  <c r="G118" i="15"/>
  <c r="I118" i="15"/>
  <c r="K118" i="15"/>
  <c r="M118" i="15"/>
  <c r="O118" i="15"/>
  <c r="Q118" i="15"/>
  <c r="V118" i="15"/>
  <c r="G120" i="15"/>
  <c r="I120" i="15"/>
  <c r="K120" i="15"/>
  <c r="M120" i="15"/>
  <c r="O120" i="15"/>
  <c r="Q120" i="15"/>
  <c r="V120" i="15"/>
  <c r="G122" i="15"/>
  <c r="M122" i="15" s="1"/>
  <c r="I122" i="15"/>
  <c r="K122" i="15"/>
  <c r="O122" i="15"/>
  <c r="Q122" i="15"/>
  <c r="V122" i="15"/>
  <c r="G124" i="15"/>
  <c r="I124" i="15"/>
  <c r="K124" i="15"/>
  <c r="M124" i="15"/>
  <c r="O124" i="15"/>
  <c r="Q124" i="15"/>
  <c r="V124" i="15"/>
  <c r="G126" i="15"/>
  <c r="I126" i="15"/>
  <c r="K126" i="15"/>
  <c r="M126" i="15"/>
  <c r="O126" i="15"/>
  <c r="Q126" i="15"/>
  <c r="V126" i="15"/>
  <c r="G128" i="15"/>
  <c r="I128" i="15"/>
  <c r="K128" i="15"/>
  <c r="M128" i="15"/>
  <c r="O128" i="15"/>
  <c r="Q128" i="15"/>
  <c r="V128" i="15"/>
  <c r="G130" i="15"/>
  <c r="I130" i="15"/>
  <c r="K130" i="15"/>
  <c r="M130" i="15"/>
  <c r="O130" i="15"/>
  <c r="Q130" i="15"/>
  <c r="V130" i="15"/>
  <c r="G132" i="15"/>
  <c r="I132" i="15"/>
  <c r="K132" i="15"/>
  <c r="M132" i="15"/>
  <c r="O132" i="15"/>
  <c r="Q132" i="15"/>
  <c r="V132" i="15"/>
  <c r="G134" i="15"/>
  <c r="I134" i="15"/>
  <c r="K134" i="15"/>
  <c r="M134" i="15"/>
  <c r="O134" i="15"/>
  <c r="Q134" i="15"/>
  <c r="V134" i="15"/>
  <c r="G136" i="15"/>
  <c r="M136" i="15" s="1"/>
  <c r="I136" i="15"/>
  <c r="K136" i="15"/>
  <c r="O136" i="15"/>
  <c r="Q136" i="15"/>
  <c r="V136" i="15"/>
  <c r="G138" i="15"/>
  <c r="I138" i="15"/>
  <c r="K138" i="15"/>
  <c r="M138" i="15"/>
  <c r="O138" i="15"/>
  <c r="Q138" i="15"/>
  <c r="V138" i="15"/>
  <c r="G140" i="15"/>
  <c r="M140" i="15" s="1"/>
  <c r="I140" i="15"/>
  <c r="K140" i="15"/>
  <c r="O140" i="15"/>
  <c r="Q140" i="15"/>
  <c r="V140" i="15"/>
  <c r="G142" i="15"/>
  <c r="I142" i="15"/>
  <c r="K142" i="15"/>
  <c r="M142" i="15"/>
  <c r="O142" i="15"/>
  <c r="Q142" i="15"/>
  <c r="V142" i="15"/>
  <c r="G144" i="15"/>
  <c r="I144" i="15"/>
  <c r="K144" i="15"/>
  <c r="M144" i="15"/>
  <c r="O144" i="15"/>
  <c r="G145" i="15"/>
  <c r="I145" i="15"/>
  <c r="K145" i="15"/>
  <c r="M145" i="15"/>
  <c r="O145" i="15"/>
  <c r="Q145" i="15"/>
  <c r="Q144" i="15" s="1"/>
  <c r="V145" i="15"/>
  <c r="V144" i="15" s="1"/>
  <c r="AE149" i="15"/>
  <c r="G99" i="14"/>
  <c r="BA60" i="14"/>
  <c r="BA57" i="14"/>
  <c r="BA38" i="14"/>
  <c r="BA29" i="14"/>
  <c r="BA10" i="14"/>
  <c r="G9" i="14"/>
  <c r="G8" i="14" s="1"/>
  <c r="I9" i="14"/>
  <c r="I8" i="14" s="1"/>
  <c r="K9" i="14"/>
  <c r="K8" i="14" s="1"/>
  <c r="M9" i="14"/>
  <c r="O9" i="14"/>
  <c r="Q9" i="14"/>
  <c r="V9" i="14"/>
  <c r="G12" i="14"/>
  <c r="I12" i="14"/>
  <c r="K12" i="14"/>
  <c r="M12" i="14"/>
  <c r="O12" i="14"/>
  <c r="Q12" i="14"/>
  <c r="V12" i="14"/>
  <c r="G15" i="14"/>
  <c r="I15" i="14"/>
  <c r="K15" i="14"/>
  <c r="M15" i="14"/>
  <c r="O15" i="14"/>
  <c r="O8" i="14" s="1"/>
  <c r="Q15" i="14"/>
  <c r="Q8" i="14" s="1"/>
  <c r="V15" i="14"/>
  <c r="G18" i="14"/>
  <c r="I18" i="14"/>
  <c r="K18" i="14"/>
  <c r="M18" i="14"/>
  <c r="O18" i="14"/>
  <c r="Q18" i="14"/>
  <c r="V18" i="14"/>
  <c r="G21" i="14"/>
  <c r="I21" i="14"/>
  <c r="K21" i="14"/>
  <c r="M21" i="14"/>
  <c r="O21" i="14"/>
  <c r="Q21" i="14"/>
  <c r="V21" i="14"/>
  <c r="V8" i="14" s="1"/>
  <c r="G23" i="14"/>
  <c r="M23" i="14" s="1"/>
  <c r="I23" i="14"/>
  <c r="K23" i="14"/>
  <c r="O23" i="14"/>
  <c r="Q23" i="14"/>
  <c r="V23" i="14"/>
  <c r="G25" i="14"/>
  <c r="I25" i="14"/>
  <c r="K25" i="14"/>
  <c r="M25" i="14"/>
  <c r="O25" i="14"/>
  <c r="Q25" i="14"/>
  <c r="V25" i="14"/>
  <c r="G28" i="14"/>
  <c r="M28" i="14" s="1"/>
  <c r="I28" i="14"/>
  <c r="K28" i="14"/>
  <c r="O28" i="14"/>
  <c r="Q28" i="14"/>
  <c r="V28" i="14"/>
  <c r="G31" i="14"/>
  <c r="I31" i="14"/>
  <c r="K31" i="14"/>
  <c r="M31" i="14"/>
  <c r="O31" i="14"/>
  <c r="Q31" i="14"/>
  <c r="V31" i="14"/>
  <c r="G33" i="14"/>
  <c r="I33" i="14"/>
  <c r="K33" i="14"/>
  <c r="M33" i="14"/>
  <c r="O33" i="14"/>
  <c r="Q33" i="14"/>
  <c r="V33" i="14"/>
  <c r="G41" i="14"/>
  <c r="G40" i="14" s="1"/>
  <c r="I41" i="14"/>
  <c r="I40" i="14" s="1"/>
  <c r="K41" i="14"/>
  <c r="K40" i="14" s="1"/>
  <c r="M41" i="14"/>
  <c r="M40" i="14" s="1"/>
  <c r="O41" i="14"/>
  <c r="O40" i="14" s="1"/>
  <c r="Q41" i="14"/>
  <c r="Q40" i="14" s="1"/>
  <c r="V41" i="14"/>
  <c r="V40" i="14" s="1"/>
  <c r="G45" i="14"/>
  <c r="G44" i="14" s="1"/>
  <c r="I45" i="14"/>
  <c r="I44" i="14" s="1"/>
  <c r="K45" i="14"/>
  <c r="K44" i="14" s="1"/>
  <c r="M45" i="14"/>
  <c r="O45" i="14"/>
  <c r="O44" i="14" s="1"/>
  <c r="Q45" i="14"/>
  <c r="Q44" i="14" s="1"/>
  <c r="V45" i="14"/>
  <c r="V44" i="14" s="1"/>
  <c r="G47" i="14"/>
  <c r="M47" i="14" s="1"/>
  <c r="I47" i="14"/>
  <c r="K47" i="14"/>
  <c r="O47" i="14"/>
  <c r="Q47" i="14"/>
  <c r="V47" i="14"/>
  <c r="G51" i="14"/>
  <c r="G50" i="14" s="1"/>
  <c r="I51" i="14"/>
  <c r="I50" i="14" s="1"/>
  <c r="K51" i="14"/>
  <c r="K50" i="14" s="1"/>
  <c r="M51" i="14"/>
  <c r="O51" i="14"/>
  <c r="Q51" i="14"/>
  <c r="V51" i="14"/>
  <c r="G54" i="14"/>
  <c r="I54" i="14"/>
  <c r="K54" i="14"/>
  <c r="M54" i="14"/>
  <c r="O54" i="14"/>
  <c r="Q54" i="14"/>
  <c r="V54" i="14"/>
  <c r="G56" i="14"/>
  <c r="I56" i="14"/>
  <c r="K56" i="14"/>
  <c r="M56" i="14"/>
  <c r="O56" i="14"/>
  <c r="O50" i="14" s="1"/>
  <c r="Q56" i="14"/>
  <c r="Q50" i="14" s="1"/>
  <c r="V56" i="14"/>
  <c r="G59" i="14"/>
  <c r="I59" i="14"/>
  <c r="K59" i="14"/>
  <c r="M59" i="14"/>
  <c r="O59" i="14"/>
  <c r="Q59" i="14"/>
  <c r="V59" i="14"/>
  <c r="G62" i="14"/>
  <c r="I62" i="14"/>
  <c r="K62" i="14"/>
  <c r="M62" i="14"/>
  <c r="O62" i="14"/>
  <c r="Q62" i="14"/>
  <c r="V62" i="14"/>
  <c r="V50" i="14" s="1"/>
  <c r="G64" i="14"/>
  <c r="M64" i="14" s="1"/>
  <c r="I64" i="14"/>
  <c r="K64" i="14"/>
  <c r="O64" i="14"/>
  <c r="Q64" i="14"/>
  <c r="V64" i="14"/>
  <c r="G66" i="14"/>
  <c r="I66" i="14"/>
  <c r="K66" i="14"/>
  <c r="M66" i="14"/>
  <c r="O66" i="14"/>
  <c r="Q66" i="14"/>
  <c r="V66" i="14"/>
  <c r="G68" i="14"/>
  <c r="M68" i="14" s="1"/>
  <c r="I68" i="14"/>
  <c r="K68" i="14"/>
  <c r="O68" i="14"/>
  <c r="Q68" i="14"/>
  <c r="V68" i="14"/>
  <c r="G70" i="14"/>
  <c r="I70" i="14"/>
  <c r="K70" i="14"/>
  <c r="M70" i="14"/>
  <c r="O70" i="14"/>
  <c r="Q70" i="14"/>
  <c r="V70" i="14"/>
  <c r="G72" i="14"/>
  <c r="I72" i="14"/>
  <c r="K72" i="14"/>
  <c r="M72" i="14"/>
  <c r="O72" i="14"/>
  <c r="Q72" i="14"/>
  <c r="V72" i="14"/>
  <c r="G74" i="14"/>
  <c r="I74" i="14"/>
  <c r="K74" i="14"/>
  <c r="M74" i="14"/>
  <c r="O74" i="14"/>
  <c r="Q74" i="14"/>
  <c r="V74" i="14"/>
  <c r="G76" i="14"/>
  <c r="I76" i="14"/>
  <c r="K76" i="14"/>
  <c r="M76" i="14"/>
  <c r="O76" i="14"/>
  <c r="Q76" i="14"/>
  <c r="V76" i="14"/>
  <c r="G79" i="14"/>
  <c r="G78" i="14" s="1"/>
  <c r="I79" i="14"/>
  <c r="I78" i="14" s="1"/>
  <c r="K79" i="14"/>
  <c r="K78" i="14" s="1"/>
  <c r="M79" i="14"/>
  <c r="O79" i="14"/>
  <c r="O78" i="14" s="1"/>
  <c r="Q79" i="14"/>
  <c r="Q78" i="14" s="1"/>
  <c r="V79" i="14"/>
  <c r="V78" i="14" s="1"/>
  <c r="G82" i="14"/>
  <c r="M82" i="14" s="1"/>
  <c r="I82" i="14"/>
  <c r="K82" i="14"/>
  <c r="O82" i="14"/>
  <c r="Q82" i="14"/>
  <c r="V82" i="14"/>
  <c r="G84" i="14"/>
  <c r="I84" i="14"/>
  <c r="K84" i="14"/>
  <c r="M84" i="14"/>
  <c r="O84" i="14"/>
  <c r="Q84" i="14"/>
  <c r="V84" i="14"/>
  <c r="G87" i="14"/>
  <c r="I87" i="14"/>
  <c r="K87" i="14"/>
  <c r="M87" i="14"/>
  <c r="G88" i="14"/>
  <c r="I88" i="14"/>
  <c r="K88" i="14"/>
  <c r="M88" i="14"/>
  <c r="O88" i="14"/>
  <c r="O87" i="14" s="1"/>
  <c r="Q88" i="14"/>
  <c r="Q87" i="14" s="1"/>
  <c r="V88" i="14"/>
  <c r="V87" i="14" s="1"/>
  <c r="I91" i="14"/>
  <c r="K91" i="14"/>
  <c r="O91" i="14"/>
  <c r="Q91" i="14"/>
  <c r="G92" i="14"/>
  <c r="I92" i="14"/>
  <c r="K92" i="14"/>
  <c r="M92" i="14"/>
  <c r="O92" i="14"/>
  <c r="Q92" i="14"/>
  <c r="V92" i="14"/>
  <c r="V91" i="14" s="1"/>
  <c r="G94" i="14"/>
  <c r="I94" i="14"/>
  <c r="K94" i="14"/>
  <c r="M94" i="14"/>
  <c r="O94" i="14"/>
  <c r="Q94" i="14"/>
  <c r="V94" i="14"/>
  <c r="G96" i="14"/>
  <c r="M96" i="14" s="1"/>
  <c r="M91" i="14" s="1"/>
  <c r="I96" i="14"/>
  <c r="K96" i="14"/>
  <c r="O96" i="14"/>
  <c r="Q96" i="14"/>
  <c r="V96" i="14"/>
  <c r="AE99" i="14"/>
  <c r="G44" i="13"/>
  <c r="G9" i="13"/>
  <c r="G8" i="13" s="1"/>
  <c r="I9" i="13"/>
  <c r="I8" i="13" s="1"/>
  <c r="K9" i="13"/>
  <c r="K8" i="13" s="1"/>
  <c r="M9" i="13"/>
  <c r="O9" i="13"/>
  <c r="O8" i="13" s="1"/>
  <c r="Q9" i="13"/>
  <c r="Q8" i="13" s="1"/>
  <c r="V9" i="13"/>
  <c r="V8" i="13" s="1"/>
  <c r="G11" i="13"/>
  <c r="M11" i="13" s="1"/>
  <c r="I11" i="13"/>
  <c r="K11" i="13"/>
  <c r="O11" i="13"/>
  <c r="Q11" i="13"/>
  <c r="V11" i="13"/>
  <c r="G13" i="13"/>
  <c r="I13" i="13"/>
  <c r="K13" i="13"/>
  <c r="M13" i="13"/>
  <c r="O13" i="13"/>
  <c r="Q13" i="13"/>
  <c r="V13" i="13"/>
  <c r="G15" i="13"/>
  <c r="I15" i="13"/>
  <c r="K15" i="13"/>
  <c r="M15" i="13"/>
  <c r="O15" i="13"/>
  <c r="Q15" i="13"/>
  <c r="V15" i="13"/>
  <c r="G17" i="13"/>
  <c r="I17" i="13"/>
  <c r="K17" i="13"/>
  <c r="M17" i="13"/>
  <c r="O17" i="13"/>
  <c r="Q17" i="13"/>
  <c r="V17" i="13"/>
  <c r="G19" i="13"/>
  <c r="I19" i="13"/>
  <c r="K19" i="13"/>
  <c r="M19" i="13"/>
  <c r="O19" i="13"/>
  <c r="Q19" i="13"/>
  <c r="V19" i="13"/>
  <c r="G21" i="13"/>
  <c r="I21" i="13"/>
  <c r="K21" i="13"/>
  <c r="M21" i="13"/>
  <c r="O21" i="13"/>
  <c r="Q21" i="13"/>
  <c r="V21" i="13"/>
  <c r="G23" i="13"/>
  <c r="I23" i="13"/>
  <c r="K23" i="13"/>
  <c r="M23" i="13"/>
  <c r="O23" i="13"/>
  <c r="Q23" i="13"/>
  <c r="V23" i="13"/>
  <c r="G25" i="13"/>
  <c r="G26" i="13"/>
  <c r="I26" i="13"/>
  <c r="I25" i="13" s="1"/>
  <c r="K26" i="13"/>
  <c r="K25" i="13" s="1"/>
  <c r="M26" i="13"/>
  <c r="O26" i="13"/>
  <c r="O25" i="13" s="1"/>
  <c r="Q26" i="13"/>
  <c r="Q25" i="13" s="1"/>
  <c r="V26" i="13"/>
  <c r="V25" i="13" s="1"/>
  <c r="G28" i="13"/>
  <c r="M28" i="13" s="1"/>
  <c r="I28" i="13"/>
  <c r="K28" i="13"/>
  <c r="O28" i="13"/>
  <c r="Q28" i="13"/>
  <c r="V28" i="13"/>
  <c r="G30" i="13"/>
  <c r="I30" i="13"/>
  <c r="K30" i="13"/>
  <c r="M30" i="13"/>
  <c r="O30" i="13"/>
  <c r="Q30" i="13"/>
  <c r="V30" i="13"/>
  <c r="G32" i="13"/>
  <c r="I32" i="13"/>
  <c r="K32" i="13"/>
  <c r="M32" i="13"/>
  <c r="O32" i="13"/>
  <c r="Q32" i="13"/>
  <c r="V32" i="13"/>
  <c r="G34" i="13"/>
  <c r="I34" i="13"/>
  <c r="K34" i="13"/>
  <c r="M34" i="13"/>
  <c r="O34" i="13"/>
  <c r="Q34" i="13"/>
  <c r="V34" i="13"/>
  <c r="G36" i="13"/>
  <c r="I36" i="13"/>
  <c r="K36" i="13"/>
  <c r="M36" i="13"/>
  <c r="O36" i="13"/>
  <c r="Q36" i="13"/>
  <c r="V36" i="13"/>
  <c r="G38" i="13"/>
  <c r="I38" i="13"/>
  <c r="K38" i="13"/>
  <c r="M38" i="13"/>
  <c r="O38" i="13"/>
  <c r="Q38" i="13"/>
  <c r="V38" i="13"/>
  <c r="K40" i="13"/>
  <c r="O40" i="13"/>
  <c r="Q40" i="13"/>
  <c r="V40" i="13"/>
  <c r="G41" i="13"/>
  <c r="M41" i="13" s="1"/>
  <c r="M40" i="13" s="1"/>
  <c r="I41" i="13"/>
  <c r="I40" i="13" s="1"/>
  <c r="K41" i="13"/>
  <c r="O41" i="13"/>
  <c r="Q41" i="13"/>
  <c r="V41" i="13"/>
  <c r="AE44" i="13"/>
  <c r="G33" i="12"/>
  <c r="G9" i="12"/>
  <c r="G8" i="12" s="1"/>
  <c r="I9" i="12"/>
  <c r="I8" i="12" s="1"/>
  <c r="K9" i="12"/>
  <c r="K8" i="12" s="1"/>
  <c r="M9" i="12"/>
  <c r="O9" i="12"/>
  <c r="O8" i="12" s="1"/>
  <c r="Q9" i="12"/>
  <c r="Q8" i="12" s="1"/>
  <c r="V9" i="12"/>
  <c r="V8" i="12" s="1"/>
  <c r="G11" i="12"/>
  <c r="M11" i="12" s="1"/>
  <c r="I11" i="12"/>
  <c r="K11" i="12"/>
  <c r="O11" i="12"/>
  <c r="Q11" i="12"/>
  <c r="V11" i="12"/>
  <c r="G13" i="12"/>
  <c r="I13" i="12"/>
  <c r="K13" i="12"/>
  <c r="M13" i="12"/>
  <c r="O13" i="12"/>
  <c r="Q13" i="12"/>
  <c r="V13" i="12"/>
  <c r="G15" i="12"/>
  <c r="I15" i="12"/>
  <c r="K15" i="12"/>
  <c r="M15" i="12"/>
  <c r="O15" i="12"/>
  <c r="Q15" i="12"/>
  <c r="V15" i="12"/>
  <c r="G17" i="12"/>
  <c r="I17" i="12"/>
  <c r="K17" i="12"/>
  <c r="M17" i="12"/>
  <c r="O17" i="12"/>
  <c r="Q17" i="12"/>
  <c r="V17" i="12"/>
  <c r="G19" i="12"/>
  <c r="I19" i="12"/>
  <c r="K19" i="12"/>
  <c r="M19" i="12"/>
  <c r="O19" i="12"/>
  <c r="Q19" i="12"/>
  <c r="V19" i="12"/>
  <c r="G21" i="12"/>
  <c r="I21" i="12"/>
  <c r="K21" i="12"/>
  <c r="M21" i="12"/>
  <c r="O21" i="12"/>
  <c r="Q21" i="12"/>
  <c r="V21" i="12"/>
  <c r="G23" i="12"/>
  <c r="I23" i="12"/>
  <c r="K23" i="12"/>
  <c r="M23" i="12"/>
  <c r="O23" i="12"/>
  <c r="Q23" i="12"/>
  <c r="V23" i="12"/>
  <c r="G25" i="12"/>
  <c r="M25" i="12" s="1"/>
  <c r="I25" i="12"/>
  <c r="K25" i="12"/>
  <c r="O25" i="12"/>
  <c r="Q25" i="12"/>
  <c r="V25" i="12"/>
  <c r="G27" i="12"/>
  <c r="I27" i="12"/>
  <c r="K27" i="12"/>
  <c r="M27" i="12"/>
  <c r="O27" i="12"/>
  <c r="Q27" i="12"/>
  <c r="V27" i="12"/>
  <c r="G30" i="12"/>
  <c r="M30" i="12" s="1"/>
  <c r="I30" i="12"/>
  <c r="K30" i="12"/>
  <c r="O30" i="12"/>
  <c r="Q30" i="12"/>
  <c r="V30" i="12"/>
  <c r="AE33" i="12"/>
  <c r="I20" i="1"/>
  <c r="I19" i="1"/>
  <c r="I18" i="1"/>
  <c r="I17" i="1"/>
  <c r="I16" i="1"/>
  <c r="I167" i="1"/>
  <c r="J160" i="1" s="1"/>
  <c r="F69" i="1"/>
  <c r="G23" i="1" s="1"/>
  <c r="G69" i="1"/>
  <c r="G25" i="1" s="1"/>
  <c r="H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39" i="1"/>
  <c r="I69" i="1" s="1"/>
  <c r="J166" i="1" l="1"/>
  <c r="J153" i="1"/>
  <c r="J165" i="1"/>
  <c r="J154" i="1"/>
  <c r="J164" i="1"/>
  <c r="J155" i="1"/>
  <c r="J163" i="1"/>
  <c r="J129" i="1"/>
  <c r="J156" i="1"/>
  <c r="J130" i="1"/>
  <c r="J145" i="1"/>
  <c r="J118" i="1"/>
  <c r="J107" i="1"/>
  <c r="J146" i="1"/>
  <c r="J108" i="1"/>
  <c r="J121" i="1"/>
  <c r="J134" i="1"/>
  <c r="J109" i="1"/>
  <c r="J110" i="1"/>
  <c r="J162" i="1"/>
  <c r="J125" i="1"/>
  <c r="J157" i="1"/>
  <c r="J137" i="1"/>
  <c r="J147" i="1"/>
  <c r="J126" i="1"/>
  <c r="J148" i="1"/>
  <c r="J116" i="1"/>
  <c r="J138" i="1"/>
  <c r="J117" i="1"/>
  <c r="J139" i="1"/>
  <c r="J158" i="1"/>
  <c r="J114" i="1"/>
  <c r="J132" i="1"/>
  <c r="J141" i="1"/>
  <c r="J150" i="1"/>
  <c r="J113" i="1"/>
  <c r="J140" i="1"/>
  <c r="J123" i="1"/>
  <c r="J105" i="1"/>
  <c r="J122" i="1"/>
  <c r="J131" i="1"/>
  <c r="J149" i="1"/>
  <c r="J106" i="1"/>
  <c r="J115" i="1"/>
  <c r="J124" i="1"/>
  <c r="J133" i="1"/>
  <c r="J142" i="1"/>
  <c r="J161" i="1"/>
  <c r="J111" i="1"/>
  <c r="J159" i="1"/>
  <c r="J119" i="1"/>
  <c r="J127" i="1"/>
  <c r="J135" i="1"/>
  <c r="J143" i="1"/>
  <c r="J151" i="1"/>
  <c r="J112" i="1"/>
  <c r="J120" i="1"/>
  <c r="J128" i="1"/>
  <c r="J136" i="1"/>
  <c r="J144" i="1"/>
  <c r="J152" i="1"/>
  <c r="A27" i="1"/>
  <c r="G8" i="32"/>
  <c r="M46" i="31"/>
  <c r="M8" i="31"/>
  <c r="AF88" i="31"/>
  <c r="G46" i="31"/>
  <c r="M48" i="30"/>
  <c r="M8" i="30"/>
  <c r="G44" i="30"/>
  <c r="G48" i="30"/>
  <c r="G8" i="30"/>
  <c r="M89" i="29"/>
  <c r="M8" i="29"/>
  <c r="AF132" i="29"/>
  <c r="M8" i="28"/>
  <c r="G23" i="28"/>
  <c r="M25" i="27"/>
  <c r="M8" i="27"/>
  <c r="G38" i="27"/>
  <c r="AF46" i="27"/>
  <c r="M57" i="26"/>
  <c r="M8" i="26"/>
  <c r="AF117" i="26"/>
  <c r="M117" i="25"/>
  <c r="M38" i="25"/>
  <c r="M305" i="25"/>
  <c r="M286" i="25"/>
  <c r="G154" i="25"/>
  <c r="G286" i="25"/>
  <c r="G271" i="25"/>
  <c r="G8" i="25"/>
  <c r="G34" i="25"/>
  <c r="G38" i="25"/>
  <c r="M207" i="24"/>
  <c r="M172" i="24"/>
  <c r="AF218" i="24"/>
  <c r="G8" i="24"/>
  <c r="M102" i="24"/>
  <c r="M83" i="24" s="1"/>
  <c r="M189" i="24"/>
  <c r="M188" i="24" s="1"/>
  <c r="M220" i="23"/>
  <c r="M239" i="23"/>
  <c r="M8" i="23"/>
  <c r="G65" i="23"/>
  <c r="G40" i="23"/>
  <c r="AF269" i="23"/>
  <c r="M256" i="23"/>
  <c r="M255" i="23" s="1"/>
  <c r="M167" i="23"/>
  <c r="M162" i="23" s="1"/>
  <c r="M189" i="23"/>
  <c r="M188" i="23" s="1"/>
  <c r="M29" i="22"/>
  <c r="M8" i="22"/>
  <c r="G8" i="22"/>
  <c r="G20" i="22"/>
  <c r="M74" i="21"/>
  <c r="M8" i="21"/>
  <c r="M139" i="21"/>
  <c r="M178" i="21"/>
  <c r="G29" i="21"/>
  <c r="G178" i="21"/>
  <c r="M128" i="21"/>
  <c r="M119" i="21" s="1"/>
  <c r="G58" i="21"/>
  <c r="G8" i="21"/>
  <c r="G45" i="21"/>
  <c r="M33" i="20"/>
  <c r="G8" i="20"/>
  <c r="G92" i="20"/>
  <c r="M123" i="19"/>
  <c r="M81" i="19"/>
  <c r="G31" i="19"/>
  <c r="G81" i="19"/>
  <c r="AF138" i="19"/>
  <c r="M248" i="18"/>
  <c r="O45" i="18"/>
  <c r="M326" i="18"/>
  <c r="I260" i="18"/>
  <c r="M45" i="18"/>
  <c r="G260" i="18"/>
  <c r="M204" i="18"/>
  <c r="K45" i="18"/>
  <c r="G276" i="18"/>
  <c r="K204" i="18"/>
  <c r="M123" i="18"/>
  <c r="G90" i="18"/>
  <c r="G8" i="18"/>
  <c r="G326" i="18"/>
  <c r="I204" i="18"/>
  <c r="K123" i="18"/>
  <c r="V68" i="18"/>
  <c r="G204" i="18"/>
  <c r="K133" i="18"/>
  <c r="I123" i="18"/>
  <c r="Q68" i="18"/>
  <c r="I133" i="18"/>
  <c r="G123" i="18"/>
  <c r="O68" i="18"/>
  <c r="G45" i="18"/>
  <c r="G133" i="18"/>
  <c r="M68" i="18"/>
  <c r="O304" i="18"/>
  <c r="G229" i="18"/>
  <c r="G349" i="18"/>
  <c r="M304" i="18"/>
  <c r="V90" i="18"/>
  <c r="V8" i="18"/>
  <c r="K304" i="18"/>
  <c r="Q90" i="18"/>
  <c r="Q8" i="18"/>
  <c r="I304" i="18"/>
  <c r="M156" i="18"/>
  <c r="O90" i="18"/>
  <c r="O8" i="18"/>
  <c r="G370" i="18"/>
  <c r="K156" i="18"/>
  <c r="O235" i="18"/>
  <c r="I156" i="18"/>
  <c r="V110" i="18"/>
  <c r="G248" i="18"/>
  <c r="M235" i="18"/>
  <c r="G156" i="18"/>
  <c r="Q110" i="18"/>
  <c r="V45" i="18"/>
  <c r="M261" i="18"/>
  <c r="M260" i="18" s="1"/>
  <c r="O110" i="18"/>
  <c r="Q45" i="18"/>
  <c r="M8" i="17"/>
  <c r="AF110" i="16"/>
  <c r="M100" i="16"/>
  <c r="M95" i="16" s="1"/>
  <c r="M9" i="16"/>
  <c r="M8" i="16" s="1"/>
  <c r="M8" i="15"/>
  <c r="M44" i="15"/>
  <c r="G44" i="15"/>
  <c r="AF149" i="15"/>
  <c r="M44" i="14"/>
  <c r="M78" i="14"/>
  <c r="M8" i="14"/>
  <c r="M50" i="14"/>
  <c r="AF99" i="14"/>
  <c r="G91" i="14"/>
  <c r="M25" i="13"/>
  <c r="M8" i="13"/>
  <c r="G40" i="13"/>
  <c r="AF44" i="13"/>
  <c r="M8" i="12"/>
  <c r="AF33" i="12"/>
  <c r="J62" i="1"/>
  <c r="J54" i="1"/>
  <c r="J46" i="1"/>
  <c r="J61" i="1"/>
  <c r="J53" i="1"/>
  <c r="J45" i="1"/>
  <c r="J68" i="1"/>
  <c r="J60" i="1"/>
  <c r="J52" i="1"/>
  <c r="J44" i="1"/>
  <c r="J67" i="1"/>
  <c r="J51" i="1"/>
  <c r="J43" i="1"/>
  <c r="J66" i="1"/>
  <c r="J58" i="1"/>
  <c r="J50" i="1"/>
  <c r="J42" i="1"/>
  <c r="J57" i="1"/>
  <c r="J49" i="1"/>
  <c r="J56" i="1"/>
  <c r="J39" i="1"/>
  <c r="J69" i="1" s="1"/>
  <c r="J63" i="1"/>
  <c r="J55" i="1"/>
  <c r="J47" i="1"/>
  <c r="J59" i="1"/>
  <c r="J65" i="1"/>
  <c r="J41" i="1"/>
  <c r="J64" i="1"/>
  <c r="J48" i="1"/>
  <c r="I21" i="1"/>
  <c r="J28" i="1"/>
  <c r="J26" i="1"/>
  <c r="G38" i="1"/>
  <c r="F38" i="1"/>
  <c r="J23" i="1"/>
  <c r="J24" i="1"/>
  <c r="J25" i="1"/>
  <c r="J27" i="1"/>
  <c r="E24" i="1"/>
  <c r="G24" i="1"/>
  <c r="E26" i="1"/>
  <c r="G26" i="1"/>
  <c r="J167" i="1" l="1"/>
  <c r="G28" i="1"/>
  <c r="G27" i="1" s="1"/>
  <c r="G29" i="1" s="1"/>
  <c r="A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Havran Jaroslav</author>
  </authors>
  <commentList>
    <comment ref="S6" authorId="0" shapeId="0" xr:uid="{9CC07900-7C75-43FC-B939-E823BDED2BE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F0369D2-1EFF-4CCC-89A4-F1A95C25BB3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Havran Jaroslav</author>
  </authors>
  <commentList>
    <comment ref="S6" authorId="0" shapeId="0" xr:uid="{CAE30025-900C-4ED1-AF1B-7E96248F738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47BD1E5-8BF0-49D6-8D3C-1D770E4DED2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Havran Jaroslav</author>
  </authors>
  <commentList>
    <comment ref="S6" authorId="0" shapeId="0" xr:uid="{2AE46304-D4BF-414E-AF5F-552EDF32320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37A4FD3-9223-49DC-B3C1-DABEBF9175C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Havran Jaroslav</author>
  </authors>
  <commentList>
    <comment ref="S6" authorId="0" shapeId="0" xr:uid="{62E70D56-FF26-49DF-8EA5-22539BF5F0D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8C76A30-B70D-488A-9178-8D383240FEE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Havran Jaroslav</author>
  </authors>
  <commentList>
    <comment ref="S6" authorId="0" shapeId="0" xr:uid="{FC96BE80-E395-4DEF-9898-40A77FC9474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56896AB-F5B3-4F2B-BD88-A03DBCDFC2C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Havran Jaroslav</author>
  </authors>
  <commentList>
    <comment ref="S6" authorId="0" shapeId="0" xr:uid="{084F2E26-E0C7-4D83-BA76-FC3F528D5C3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5178963-BE6A-404A-A9FA-3079B0CC995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Havran Jaroslav</author>
  </authors>
  <commentList>
    <comment ref="S6" authorId="0" shapeId="0" xr:uid="{5BE7869F-9CAE-4932-A98D-DC30305FE2A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EE38A14-F573-46D3-8A97-2A6BF43F6ED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Havran Jaroslav</author>
  </authors>
  <commentList>
    <comment ref="S6" authorId="0" shapeId="0" xr:uid="{B1D550A0-7B11-494C-B5A9-589688D605B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4E2052D-469B-4FF4-A0F3-6DAC3BBD75E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Havran Jaroslav</author>
  </authors>
  <commentList>
    <comment ref="S6" authorId="0" shapeId="0" xr:uid="{13D3BED5-BD55-46BC-BBC8-7206D6C8657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1F66E41-36A4-459B-8D4E-DCDFE2CD2D6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Havran Jaroslav</author>
  </authors>
  <commentList>
    <comment ref="S6" authorId="0" shapeId="0" xr:uid="{D7739B2C-66DE-43DE-9600-8D39E893645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2D75304-18FD-4B6C-8C16-16957AD3C1C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Havran Jaroslav</author>
  </authors>
  <commentList>
    <comment ref="S6" authorId="0" shapeId="0" xr:uid="{33973502-FE91-4F2A-ABAC-7BAA0E70E31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C0639ED-E6AB-4D36-9439-93CEBF9BFEF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Havran Jaroslav</author>
  </authors>
  <commentList>
    <comment ref="S6" authorId="0" shapeId="0" xr:uid="{ACA23412-7083-42E2-85F3-92517EC6800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18689AA-ED68-47DE-8C5C-F9A53693002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Havran Jaroslav</author>
  </authors>
  <commentList>
    <comment ref="S6" authorId="0" shapeId="0" xr:uid="{F7F201C7-C784-4236-A492-5F0784E6938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08B0958-0DB6-49F9-BBCA-7BC5901EE75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Havran Jaroslav</author>
  </authors>
  <commentList>
    <comment ref="S6" authorId="0" shapeId="0" xr:uid="{903F8375-BD48-46A6-AC15-1E5BDCBAAA2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5474A8D-70B9-4B51-BCE2-1709255017D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Havran Jaroslav</author>
  </authors>
  <commentList>
    <comment ref="S6" authorId="0" shapeId="0" xr:uid="{6DB070AB-44D0-4A69-A9D2-B0E846503AF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2C6C9B3-E1AE-4555-A467-5B56E62174F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Havran Jaroslav</author>
  </authors>
  <commentList>
    <comment ref="S6" authorId="0" shapeId="0" xr:uid="{42ECEF72-1D90-4265-86F7-E2A1D04DE46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A473767-DA5A-4C7F-9EEC-A913E07D0C8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Havran Jaroslav</author>
  </authors>
  <commentList>
    <comment ref="S6" authorId="0" shapeId="0" xr:uid="{ED2C824D-C6DE-464F-931D-DC91B849DFA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49033D4-C172-4CA9-8EFF-34AA93331E1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Havran Jaroslav</author>
  </authors>
  <commentList>
    <comment ref="S6" authorId="0" shapeId="0" xr:uid="{2CB5B103-437E-4FC6-BDA6-34D7AAF016F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525A5A6-6E9F-496A-8CC0-0F98DDC40F6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Havran Jaroslav</author>
  </authors>
  <commentList>
    <comment ref="S6" authorId="0" shapeId="0" xr:uid="{CA9F49E1-5BC2-4430-8116-8C1AA5C2779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C17A5E6-D43D-4131-884D-023FD39770A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Havran Jaroslav</author>
  </authors>
  <commentList>
    <comment ref="S6" authorId="0" shapeId="0" xr:uid="{237C0366-58BC-4C68-8CBE-1A7C7D77FE3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910BEA5-A044-4E48-993C-475DB2D74DA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Havran Jaroslav</author>
  </authors>
  <commentList>
    <comment ref="S6" authorId="0" shapeId="0" xr:uid="{08EB4478-AD45-4630-B1CB-113D31C63D0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9A9B9DA-B31B-4BA9-83E2-26EDA9F7CC4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<sst xmlns="http://schemas.openxmlformats.org/spreadsheetml/2006/main" count="12354" uniqueCount="1898">
  <si>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</si>
  <si>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</si>
  <si>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</si>
  <si>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</si>
  <si>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</si>
  <si>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</si>
  <si>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</si>
  <si>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</si>
  <si>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</si>
  <si>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</si>
  <si>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</si>
  <si>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</si>
  <si>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</si>
  <si>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</si>
  <si>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</si>
  <si>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</si>
  <si>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</si>
  <si>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</si>
  <si>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</si>
  <si>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</si>
  <si>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</si>
  <si>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</si>
  <si>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</si>
  <si>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</si>
  <si>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</si>
  <si>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</si>
  <si>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</si>
  <si>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</si>
  <si>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</si>
  <si>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</si>
  <si>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</si>
  <si>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</si>
  <si>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</si>
  <si>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</si>
  <si>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</si>
  <si>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</si>
  <si>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</si>
  <si>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</si>
  <si>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</si>
  <si>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</si>
  <si>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</si>
  <si>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</si>
  <si>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</si>
  <si>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sdfsdf</t>
  </si>
  <si>
    <t>1220016649</t>
  </si>
  <si>
    <t>Pěkov - Modernizace farmy</t>
  </si>
  <si>
    <t>Stavba</t>
  </si>
  <si>
    <t>Stavební objekt</t>
  </si>
  <si>
    <t>00</t>
  </si>
  <si>
    <t>Příprava a zařízení staveniště</t>
  </si>
  <si>
    <t>00 a</t>
  </si>
  <si>
    <t>Zařízení staveniště</t>
  </si>
  <si>
    <t>IO 01</t>
  </si>
  <si>
    <t>Faremní elektro přípojka</t>
  </si>
  <si>
    <t>01 a</t>
  </si>
  <si>
    <t>Elektroinstalace</t>
  </si>
  <si>
    <t>IO 02</t>
  </si>
  <si>
    <t>Faremní vodovodní přípojka</t>
  </si>
  <si>
    <t>02 a</t>
  </si>
  <si>
    <t>IO 03</t>
  </si>
  <si>
    <t>Faremní dešťová kanalizace</t>
  </si>
  <si>
    <t>03 a</t>
  </si>
  <si>
    <t>Dešťová kanalizace</t>
  </si>
  <si>
    <t>03 b</t>
  </si>
  <si>
    <t>Jímka dešťových vod</t>
  </si>
  <si>
    <t>03c</t>
  </si>
  <si>
    <t>Vsakovací objekt</t>
  </si>
  <si>
    <t>SO 01</t>
  </si>
  <si>
    <t>Produkční stáj</t>
  </si>
  <si>
    <t>Stáj</t>
  </si>
  <si>
    <t>01 b</t>
  </si>
  <si>
    <t>Štítový kanál</t>
  </si>
  <si>
    <t>01 c</t>
  </si>
  <si>
    <t>Čerpací jímka</t>
  </si>
  <si>
    <t>01 d</t>
  </si>
  <si>
    <t>Robotické stání</t>
  </si>
  <si>
    <t>01 e</t>
  </si>
  <si>
    <t>Základ pod sila</t>
  </si>
  <si>
    <t>01 f</t>
  </si>
  <si>
    <t>Zázemí</t>
  </si>
  <si>
    <t>01 g</t>
  </si>
  <si>
    <t>Kanalizace</t>
  </si>
  <si>
    <t>01 h</t>
  </si>
  <si>
    <t>Vodoinstalace</t>
  </si>
  <si>
    <t>01 i</t>
  </si>
  <si>
    <t>01 j</t>
  </si>
  <si>
    <t>Pospojování a zemnění</t>
  </si>
  <si>
    <t>01 k</t>
  </si>
  <si>
    <t>Bleskosvod</t>
  </si>
  <si>
    <t>01 l</t>
  </si>
  <si>
    <t>Rozvaděč RMS01</t>
  </si>
  <si>
    <t>01 m</t>
  </si>
  <si>
    <t>Tlaková kanalizace</t>
  </si>
  <si>
    <t>SO 02</t>
  </si>
  <si>
    <t>Areálové komunikace</t>
  </si>
  <si>
    <t>Komunikace</t>
  </si>
  <si>
    <t>SO 03</t>
  </si>
  <si>
    <t>Sadové úpravy</t>
  </si>
  <si>
    <t>Celkem za stavbu</t>
  </si>
  <si>
    <t>CZK</t>
  </si>
  <si>
    <t>#POPS</t>
  </si>
  <si>
    <t>Popis stavby: 1220016649 - Pěkov - Modernizace farmy</t>
  </si>
  <si>
    <t>#POPO</t>
  </si>
  <si>
    <t>Popis objektu: 00 - Příprava a zařízení staveniště</t>
  </si>
  <si>
    <t>#POPR</t>
  </si>
  <si>
    <t>Popis rozpočtu: 00 a - Zařízení staveniště</t>
  </si>
  <si>
    <t>Popis objektu: IO 01 - Faremní elektro přípojka</t>
  </si>
  <si>
    <t>Popis rozpočtu: 01 a - Elektroinstalace</t>
  </si>
  <si>
    <t>Popis objektu: IO 02 - Faremní vodovodní přípojka</t>
  </si>
  <si>
    <t>Popis rozpočtu: 02 a - Faremní vodovodní přípojka</t>
  </si>
  <si>
    <t>Popis objektu: IO 03 - Faremní dešťová kanalizace</t>
  </si>
  <si>
    <t>Popis rozpočtu: 03 a - Dešťová kanalizace</t>
  </si>
  <si>
    <t>Popis rozpočtu: 03 b - Jímka dešťových vod</t>
  </si>
  <si>
    <t>Popis rozpočtu: 03c - Vsakovací objekt</t>
  </si>
  <si>
    <t>Popis objektu: SO 01 - Produkční stáj</t>
  </si>
  <si>
    <t>Popis rozpočtu: 01 a - Stáj</t>
  </si>
  <si>
    <t>Popis rozpočtu: 01 b - Štítový kanál</t>
  </si>
  <si>
    <t>Popis rozpočtu: 01 c - Čerpací jímka</t>
  </si>
  <si>
    <t>Popis rozpočtu: 01 d - Robotické stání</t>
  </si>
  <si>
    <t>Popis rozpočtu: 01 e - Základ pod sila</t>
  </si>
  <si>
    <t>Popis rozpočtu: 01 f - Zázemí</t>
  </si>
  <si>
    <t>Popis rozpočtu: 01 g - Kanalizace</t>
  </si>
  <si>
    <t>Popis rozpočtu: 01 h - Vodoinstalace</t>
  </si>
  <si>
    <t>Popis rozpočtu: 01 i - Elektroinstalace</t>
  </si>
  <si>
    <t>Popis rozpočtu: 01 j - Pospojování a zemnění</t>
  </si>
  <si>
    <t>Popis rozpočtu: 01 k - Bleskosvod</t>
  </si>
  <si>
    <t>Popis rozpočtu: 01 l - Rozvaděč RMS01</t>
  </si>
  <si>
    <t>Popis rozpočtu: 01 m - Tlaková kanalizace</t>
  </si>
  <si>
    <t>Popis objektu: SO 02 - Areálové komunikace</t>
  </si>
  <si>
    <t>Popis rozpočtu: 02 a - Komunikace</t>
  </si>
  <si>
    <t>Popis objektu: SO 03 - Sadové úpravy</t>
  </si>
  <si>
    <t>Popis rozpočtu: 03 a - Sadové úpravy</t>
  </si>
  <si>
    <t>Rekapitulace dílů</t>
  </si>
  <si>
    <t>Typ dílu</t>
  </si>
  <si>
    <t>0</t>
  </si>
  <si>
    <t>materiál</t>
  </si>
  <si>
    <t>Nepřiřazený díl</t>
  </si>
  <si>
    <t>1</t>
  </si>
  <si>
    <t>Zemní práce</t>
  </si>
  <si>
    <t>2</t>
  </si>
  <si>
    <t>Základy a zvláštní zakládání</t>
  </si>
  <si>
    <t>27</t>
  </si>
  <si>
    <t>Základy</t>
  </si>
  <si>
    <t>274</t>
  </si>
  <si>
    <t>Základy - pasy</t>
  </si>
  <si>
    <t>275</t>
  </si>
  <si>
    <t>Základy-patky</t>
  </si>
  <si>
    <t>278</t>
  </si>
  <si>
    <t>Základy - kotevní otvory</t>
  </si>
  <si>
    <t>3</t>
  </si>
  <si>
    <t>Svislé a kompletní konstrukce</t>
  </si>
  <si>
    <t>31</t>
  </si>
  <si>
    <t>31_8</t>
  </si>
  <si>
    <t>Stěny - prefabrikované sokly stájí</t>
  </si>
  <si>
    <t>31_9</t>
  </si>
  <si>
    <t>Svislé konstrukce - stájové bariéry</t>
  </si>
  <si>
    <t>34</t>
  </si>
  <si>
    <t>Stěny a příčky</t>
  </si>
  <si>
    <t>38</t>
  </si>
  <si>
    <t>Kompletní konstrukce</t>
  </si>
  <si>
    <t>4</t>
  </si>
  <si>
    <t>Vodorovné konstrukce</t>
  </si>
  <si>
    <t>5</t>
  </si>
  <si>
    <t>61</t>
  </si>
  <si>
    <t>Upravy povrchů vnitřní</t>
  </si>
  <si>
    <t>62</t>
  </si>
  <si>
    <t>Úpravy povrchů vnější</t>
  </si>
  <si>
    <t>63</t>
  </si>
  <si>
    <t>Podlahy a podlahové konstrukce</t>
  </si>
  <si>
    <t>639</t>
  </si>
  <si>
    <t>Podlahy - vnější plochy</t>
  </si>
  <si>
    <t>64</t>
  </si>
  <si>
    <t>Výplně otvorů</t>
  </si>
  <si>
    <t>8</t>
  </si>
  <si>
    <t>Trubní vedení</t>
  </si>
  <si>
    <t>91</t>
  </si>
  <si>
    <t>Doplňující práce na komunikaci</t>
  </si>
  <si>
    <t>93</t>
  </si>
  <si>
    <t>Dokončovací práce inženýrských staveb</t>
  </si>
  <si>
    <t>94</t>
  </si>
  <si>
    <t>Lešení a stavební výtahy</t>
  </si>
  <si>
    <t>95</t>
  </si>
  <si>
    <t>Dokončovací konstrukce na pozemních stavbách</t>
  </si>
  <si>
    <t>953</t>
  </si>
  <si>
    <t>Osazování kovových předmětů - prvky technologie</t>
  </si>
  <si>
    <t>96</t>
  </si>
  <si>
    <t>Bourání konstrukcí</t>
  </si>
  <si>
    <t>99</t>
  </si>
  <si>
    <t>Staveništní přesun hmot</t>
  </si>
  <si>
    <t>711</t>
  </si>
  <si>
    <t>Izolace proti vodě</t>
  </si>
  <si>
    <t>713</t>
  </si>
  <si>
    <t>Izolace tepelné</t>
  </si>
  <si>
    <t>721</t>
  </si>
  <si>
    <t>Vnitřní kanalizace</t>
  </si>
  <si>
    <t>722</t>
  </si>
  <si>
    <t>Vnitřní vodovod</t>
  </si>
  <si>
    <t>725</t>
  </si>
  <si>
    <t>Zařizovací předměty</t>
  </si>
  <si>
    <t>726</t>
  </si>
  <si>
    <t>Předstěnové systémy</t>
  </si>
  <si>
    <t>728</t>
  </si>
  <si>
    <t>Vzduchotechnika</t>
  </si>
  <si>
    <t>732</t>
  </si>
  <si>
    <t>Strojovny</t>
  </si>
  <si>
    <t>734</t>
  </si>
  <si>
    <t>Armatury</t>
  </si>
  <si>
    <t>762</t>
  </si>
  <si>
    <t>Konstrukce tesařské</t>
  </si>
  <si>
    <t>763</t>
  </si>
  <si>
    <t>Dřevostavby</t>
  </si>
  <si>
    <t>764</t>
  </si>
  <si>
    <t>Konstrukce klempířské</t>
  </si>
  <si>
    <t>765</t>
  </si>
  <si>
    <t>Krytiny tvrdé</t>
  </si>
  <si>
    <t>766</t>
  </si>
  <si>
    <t>Konstrukce truhlářské</t>
  </si>
  <si>
    <t>Konstrukce truhlářské, okna a dveře</t>
  </si>
  <si>
    <t>767</t>
  </si>
  <si>
    <t>Konstrukce zámečnické</t>
  </si>
  <si>
    <t>771</t>
  </si>
  <si>
    <t>Podlahy z dlaždic a obklady</t>
  </si>
  <si>
    <t>771_1</t>
  </si>
  <si>
    <t>Polymerbetonové žlaby</t>
  </si>
  <si>
    <t>776</t>
  </si>
  <si>
    <t>Podlahy povlakové</t>
  </si>
  <si>
    <t>777</t>
  </si>
  <si>
    <t>Podlahy ze syntetických hmot</t>
  </si>
  <si>
    <t>783</t>
  </si>
  <si>
    <t>Nátěry</t>
  </si>
  <si>
    <t>799</t>
  </si>
  <si>
    <t>Ostatní</t>
  </si>
  <si>
    <t>M21</t>
  </si>
  <si>
    <t>Elektromontáže</t>
  </si>
  <si>
    <t>M22</t>
  </si>
  <si>
    <t>Montáž sdělovací a zabezp. techniky</t>
  </si>
  <si>
    <t>M26</t>
  </si>
  <si>
    <t>Montáže zařízení pro zemědělství</t>
  </si>
  <si>
    <t>M43</t>
  </si>
  <si>
    <t>Montáže ocelových konstrukcí</t>
  </si>
  <si>
    <t>M43_1</t>
  </si>
  <si>
    <t>Montáže ocelových konstrukcí - dodávka haly</t>
  </si>
  <si>
    <t>M46</t>
  </si>
  <si>
    <t>Zemní práce při montážích</t>
  </si>
  <si>
    <t>D96</t>
  </si>
  <si>
    <t>Přesuny suti a vybouraných hmot</t>
  </si>
  <si>
    <t>PSU</t>
  </si>
  <si>
    <t>VN</t>
  </si>
  <si>
    <t>ON</t>
  </si>
  <si>
    <t>Položkový soupis prací a dodávek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</si>
  <si>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</si>
  <si>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</si>
  <si>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</si>
  <si>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</si>
  <si>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</si>
  <si>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</si>
  <si>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</si>
  <si>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</si>
  <si>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</si>
  <si>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</si>
  <si>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</si>
  <si>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</si>
  <si>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</si>
  <si>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</si>
  <si>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</si>
  <si>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</si>
  <si>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</si>
  <si>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</si>
  <si>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</si>
  <si>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</si>
  <si>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</si>
  <si>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</si>
  <si>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</si>
  <si>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</si>
  <si>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</si>
  <si>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</si>
  <si>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</si>
  <si>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</si>
  <si>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21-01T</t>
  </si>
  <si>
    <t>Eektroinstalace uzemněn a pospojení  technologie</t>
  </si>
  <si>
    <t>Soubor</t>
  </si>
  <si>
    <t>Vlastní</t>
  </si>
  <si>
    <t>Indiv</t>
  </si>
  <si>
    <t>Specifikace</t>
  </si>
  <si>
    <t>Běžná</t>
  </si>
  <si>
    <t>POL3_</t>
  </si>
  <si>
    <t>SPU</t>
  </si>
  <si>
    <t>00511 R</t>
  </si>
  <si>
    <t xml:space="preserve">Geodetické práce </t>
  </si>
  <si>
    <t>RTS 26/ I</t>
  </si>
  <si>
    <t>VRN</t>
  </si>
  <si>
    <t>POL99_8</t>
  </si>
  <si>
    <t>005111020R</t>
  </si>
  <si>
    <t>Vytyčení stavby</t>
  </si>
  <si>
    <t>soubor</t>
  </si>
  <si>
    <t>005111021R</t>
  </si>
  <si>
    <t>Vytyčení inženýrských sítí</t>
  </si>
  <si>
    <t>005124010R</t>
  </si>
  <si>
    <t>Koordinační činnost</t>
  </si>
  <si>
    <t>005241010R</t>
  </si>
  <si>
    <t xml:space="preserve">Dokumentace skutečného provedení </t>
  </si>
  <si>
    <t>005241020R</t>
  </si>
  <si>
    <t xml:space="preserve">Geodetické zaměření skutečného provedení  </t>
  </si>
  <si>
    <t>ON/01</t>
  </si>
  <si>
    <t>Inženýrská činnost zhotovitele - zkoušky a revize, ostatní zkoušky, výrobní a montážní dokumentace, statické výpočty realizovaných konstrukcí, dokladová část, kompletační činnost</t>
  </si>
  <si>
    <t>kompl</t>
  </si>
  <si>
    <t>ON/02</t>
  </si>
  <si>
    <t>Dohled geotechnika při zakládání stavby</t>
  </si>
  <si>
    <t>ON/03</t>
  </si>
  <si>
    <t>Předání a převzetí stavby</t>
  </si>
  <si>
    <t>Náklady spojené s provozem staveniště, které vzniknou dodavateli podle podmínek smlouvy.</t>
  </si>
  <si>
    <t>POP</t>
  </si>
  <si>
    <t>PC</t>
  </si>
  <si>
    <t>Dokumentace pro provádění stavby</t>
  </si>
  <si>
    <t>SUM</t>
  </si>
  <si>
    <t>END</t>
  </si>
  <si>
    <t>R02</t>
  </si>
  <si>
    <t>Pomocný materiál jinde neuvedený (kotvy, průchodky, štítky apod.)</t>
  </si>
  <si>
    <t>kus</t>
  </si>
  <si>
    <t>R-položka</t>
  </si>
  <si>
    <t>POL12_0</t>
  </si>
  <si>
    <t>34113229R</t>
  </si>
  <si>
    <t>kabel 1-AYKY; silový, instalační; pevné uložení vnitřní, pevné uložení do země a vně; Al jádro kulaté plné (RE), Al jádro sektorové lanované (SM); počet žil 4; vnější průměr 45,0 mm; jmen.průřez jádra 3x150+70 mm2; teplota použití -35 až 70 °C; odolný proti šíření plamene podle vyhlášky č. 21/1996</t>
  </si>
  <si>
    <t>m</t>
  </si>
  <si>
    <t>SPCM</t>
  </si>
  <si>
    <t>3457114702R</t>
  </si>
  <si>
    <t>Trubka elektroinstalační - kabelová chránička; ohebná; kombinovaný hladký a vlnitý povrch; materiál: HDPE; bezhalogenový; de = 63,0 mm; di = 52,0 mm; odolnost proti stlačení: 450 N/20 cm; RtF: A1</t>
  </si>
  <si>
    <t>35432253R</t>
  </si>
  <si>
    <t>oko kabelové lisovací, plné; mat. čistý hliník; povrch. úprava mechanická; průřez 70,0 mm2; pr.vodiče 9,3-11,0 mm; délka l = 72 mm; vnější průměr D= 18,5 mm; vnitř.průměr d= 11,2 mm; otvor pro šroub = 13,0 mm</t>
  </si>
  <si>
    <t>35432270R</t>
  </si>
  <si>
    <t>oko kabelové lisovací, plné; mat. čistý hliník; povrch. úprava mechanická; průřez 150,0 mm2; pr.vodiče 13,9-15 mm; délka l = 90 mm; vnější průměr D= 25,0 mm; vnitř.průměr d= 16,3 mm; otvor pro šroub = 13,0 mm</t>
  </si>
  <si>
    <t>358251032R</t>
  </si>
  <si>
    <t>Vložka pojistková nožová vel. 2; charakt. gG; jmen.proud 160 A; jmen.napětí 690 V a.c./440 V d.c.</t>
  </si>
  <si>
    <t>673909992034R</t>
  </si>
  <si>
    <t>síťovina výstražná PP; červená; š = 340,0 mm</t>
  </si>
  <si>
    <t>R01</t>
  </si>
  <si>
    <t>Mikrotrubička HDPE MicroDuct DB 16/12mm, vnitřní žebrování, silicore</t>
  </si>
  <si>
    <t>210100007R00</t>
  </si>
  <si>
    <t>Ukončení vodičů  v rozvaděči včetně zapojení a vodičové koncovky,  , průřez do 70 mm2</t>
  </si>
  <si>
    <t>Práce</t>
  </si>
  <si>
    <t>POL1_</t>
  </si>
  <si>
    <t>210100010R00</t>
  </si>
  <si>
    <t>Ukončení vodičů  v rozvaděči včetně zapojení a vodičové koncovky,  , průřez do 150 mm2</t>
  </si>
  <si>
    <t>210120102R00</t>
  </si>
  <si>
    <t>Montáž patrony nožové,  , do 500 V</t>
  </si>
  <si>
    <t>210901076R00</t>
  </si>
  <si>
    <t>Vodiče, šňůry a kabely hliníkové kabel silový AYKY 1 kV, 3x150 + 70 mm2, volně uložený</t>
  </si>
  <si>
    <t>222260546R00</t>
  </si>
  <si>
    <t>Montáž trubky elektroinstalační plastové korugované, ohebné, průměr 63 mm, uložené na povrchu</t>
  </si>
  <si>
    <t>Výchozí revize elektrozařízení</t>
  </si>
  <si>
    <t>R03</t>
  </si>
  <si>
    <t>Pomocné práce jinde neuvedené</t>
  </si>
  <si>
    <t>222085001R00</t>
  </si>
  <si>
    <t>Trubka HDPE do D25 v kabelové rýze</t>
  </si>
  <si>
    <t>132201212R00</t>
  </si>
  <si>
    <t xml:space="preserve">Hloubení rýh šířky přes 60 do 200 cm do 1000 m3, v hornině 3, hloubení strojně </t>
  </si>
  <si>
    <t>m3</t>
  </si>
  <si>
    <t>800-1</t>
  </si>
  <si>
    <t>POL1_1</t>
  </si>
  <si>
    <t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t>
  </si>
  <si>
    <t>SPI</t>
  </si>
  <si>
    <t>151101101R00</t>
  </si>
  <si>
    <t>Zřízení pažení a rozepření stěn rýh příložné  pro jakoukoliv mezerovitost, hloubky do 2 m</t>
  </si>
  <si>
    <t>m2</t>
  </si>
  <si>
    <t>pro podzemní vedení pro všechny šířky rýhy,</t>
  </si>
  <si>
    <t>151101111R00</t>
  </si>
  <si>
    <t>Odstranění pažení a rozepření rýh příložné , hloubky do 2 m</t>
  </si>
  <si>
    <t>pro podzemní vedení s uložením materiálu na vzdálenost do 3 m od kraje výkopu,</t>
  </si>
  <si>
    <t>162301101R00</t>
  </si>
  <si>
    <t>Vodorovné přemístění výkopku z horniny 1 až 4, na vzdálenost přes 50  do 500 m</t>
  </si>
  <si>
    <t>po suchu, bez naložení výkopku, avšak se složením bez rozhrnutí, zpáteční cesta vozidla.</t>
  </si>
  <si>
    <t>167101101R00</t>
  </si>
  <si>
    <t>Nakládání, skládání, překládání neulehlého výkopku nakládání výkopku  do 100 m3, z horniny 1 až 4</t>
  </si>
  <si>
    <t>171201201R00</t>
  </si>
  <si>
    <t>Uložení sypaniny na dočasnou skládku tak, že na 1 m2 plochy připadá přes 2 m3 výkopku nebo ornice</t>
  </si>
  <si>
    <t>174101101R00</t>
  </si>
  <si>
    <t>Zásyp sypaninou se zhutněním jam, šachet, rýh nebo kolem objektů v těchto vykopávkách</t>
  </si>
  <si>
    <t>z jakékoliv horniny s uložením výkopku po vrstvách,</t>
  </si>
  <si>
    <t>175101101R00</t>
  </si>
  <si>
    <t>Obsyp potrubí bez prohození sypaniny, bez dodávky obsypového materiálu</t>
  </si>
  <si>
    <t>sypaninou z vhodných hornin tř. 1 - 4 nebo materiálem připraveným podél výkopu ve vzdálenosti do 3 m od jeho kraje, pro jakoukoliv hloubku výkopu a jakoukoliv míru zhutnění,</t>
  </si>
  <si>
    <t>58337330R</t>
  </si>
  <si>
    <t>štěrkopísek frakce 0,0 až 22,0 mm; třída A</t>
  </si>
  <si>
    <t>t</t>
  </si>
  <si>
    <t>RTS 22/ I</t>
  </si>
  <si>
    <t>POL3_0</t>
  </si>
  <si>
    <t>PC-SKL</t>
  </si>
  <si>
    <t>Sklápěč 8x4, doprava včetně čekací doby, vykládky a nakládky</t>
  </si>
  <si>
    <t xml:space="preserve">km    </t>
  </si>
  <si>
    <t>FM</t>
  </si>
  <si>
    <t>Stroj</t>
  </si>
  <si>
    <t>POL6_</t>
  </si>
  <si>
    <t>sklápěč</t>
  </si>
  <si>
    <t>nosnost 30 t</t>
  </si>
  <si>
    <t>pohon 8x4</t>
  </si>
  <si>
    <t/>
  </si>
  <si>
    <t>"Výše uvedená položka vymezuje požadovaný standard, zadavatel umožňuje i jiné technicky a kvalitativně srovnatelné řešení".</t>
  </si>
  <si>
    <t>451573111R00</t>
  </si>
  <si>
    <t>Lože pod potrubí, stoky a drobné objekty z písku a štěrkopísku  do 65 mm</t>
  </si>
  <si>
    <t>827-1</t>
  </si>
  <si>
    <t>v otevřeném výkopu,</t>
  </si>
  <si>
    <t>564861111RT4</t>
  </si>
  <si>
    <t>Podklad ze štěrkodrti s rozprostřením a zhutněním frakce 0-63 mm, tloušťka po zhutnění 200 mm</t>
  </si>
  <si>
    <t>822-1</t>
  </si>
  <si>
    <t>566905111R00</t>
  </si>
  <si>
    <t>Vyspravení podkladu po překopech podkladním betonem</t>
  </si>
  <si>
    <t>pro inženýrské sítě, se zhutněním</t>
  </si>
  <si>
    <t>871231121R00</t>
  </si>
  <si>
    <t>Montáž potrubí z plastických hmot z tlakových trubek polyetylenových, vnějšího průměru 75 mm</t>
  </si>
  <si>
    <t>871812112R00</t>
  </si>
  <si>
    <t>Pokládka potrubí pluhem Příplatek za položení signalizačního vodiče</t>
  </si>
  <si>
    <t>892241111R00</t>
  </si>
  <si>
    <t>Tlakové zkoušky vodovodního potrubí do DN 80</t>
  </si>
  <si>
    <t>POL1_7</t>
  </si>
  <si>
    <t>přísun, montáže, demontáže a odsunu zkoušecího čerpadla, napuštění tlakovou vodou a dodání vody pro tlakovou zkoušku,</t>
  </si>
  <si>
    <t>892273111R00</t>
  </si>
  <si>
    <t>Proplach a desinfekce vodovodního potrubí od DN 80 do DN 125</t>
  </si>
  <si>
    <t>napuštění a vypuštění vody, dodání vody a desinfekčního prostředku, náklady na bakteriologický rozbor vody,</t>
  </si>
  <si>
    <t>899731114R00</t>
  </si>
  <si>
    <t>Signalizační vodič CYY, 6 mm2</t>
  </si>
  <si>
    <t>722173988R00</t>
  </si>
  <si>
    <t>Opravy vodovodního potrubí z plastových trubek ostatní práce mimo spojové svary s přidáním materiálu  spoje elektrotvarovkami, přes D 63 do D 75 mm</t>
  </si>
  <si>
    <t>800-721</t>
  </si>
  <si>
    <t>28314148R</t>
  </si>
  <si>
    <t>fólie výstražná PE; pro vodu; bílá; š = 300,0 mm; tl. 0,09 mm; l = 250 m</t>
  </si>
  <si>
    <t>286134325R</t>
  </si>
  <si>
    <t>Trubka plastová materiál: PE 100 RC; Dmax = 78,4 mm; de = 75,0 mm; tl. stěny = 6,8 mm; opláštění: PE-HD tl. 1,7 mm; příslušenství: detekční vodič; PN 16; SDR 11,0</t>
  </si>
  <si>
    <t>286538006R</t>
  </si>
  <si>
    <t>Spojka plastová typ: přesuvná, jednoznačná; materiál: PE 100; ds = 75,0 mm; PN 16; SDR 11,0</t>
  </si>
  <si>
    <t>286538096R</t>
  </si>
  <si>
    <t>Koleno plastové typ: jednoznačné; materiál: PE 100; úhel = 90,0 °; ds = 75,0 mm; PN 16; SDR 11,0</t>
  </si>
  <si>
    <t>286538110R</t>
  </si>
  <si>
    <t>Koleno plastové typ: jednoznačné; materiál: PE 100; úhel = 45,0 °; ds = 75,0 mm; PN 16; SDR 11,0</t>
  </si>
  <si>
    <t>28655386R</t>
  </si>
  <si>
    <t>Spojka plastová typ: se zarážkou, přechodová; materiál: PP; ds = 75,0 mm; G; 2 1/2"; těsnění: NBR; PN 10; teplota média do 80 °C</t>
  </si>
  <si>
    <t>919735124R00</t>
  </si>
  <si>
    <t>Řezání stávajících krytů nebo podkladů betonových, hloubky přes 150 do 200 mm</t>
  </si>
  <si>
    <t>včetně spotřeby vody</t>
  </si>
  <si>
    <t>965042241R00</t>
  </si>
  <si>
    <t>Bourání podkladů pod dlažby nebo litých celistvých dlažeb a mazanin  betonových nebo z litého asfaltu, tloušťky přes 100 mm, plochy přes 4 m2</t>
  </si>
  <si>
    <t>801-3</t>
  </si>
  <si>
    <t>979096211R00</t>
  </si>
  <si>
    <t>Drcení a třídění stavební suti drcení drticí jednotkou</t>
  </si>
  <si>
    <t>800-6</t>
  </si>
  <si>
    <t>Včetně dovozu a odvozu drticí jednotky.</t>
  </si>
  <si>
    <t>998276201R00</t>
  </si>
  <si>
    <t>Přesun hmot pro trubní vedení z trub plastových nebo sklolaminátových obsypaných kamenivem</t>
  </si>
  <si>
    <t>Přesun hmot</t>
  </si>
  <si>
    <t>POL7_</t>
  </si>
  <si>
    <t>vodovodu nebo kanalizace ražené nebo hloubené (827 1.1, 827 1.9, 827 2.1, 827 2.9), drobných objektů</t>
  </si>
  <si>
    <t>722239107R00</t>
  </si>
  <si>
    <t>Montáž armatury závitové se dvěma závity G 2 1/2"</t>
  </si>
  <si>
    <t>551100016R</t>
  </si>
  <si>
    <t>kohout kulový vnitřní-vnitřní závit FF; pro vodovod; PN 10; 2 1/2 "; ovládání páčka</t>
  </si>
  <si>
    <t>998734101R00</t>
  </si>
  <si>
    <t>Přesun hmot pro armatury v objektech výšky do 6 m</t>
  </si>
  <si>
    <t>800-731</t>
  </si>
  <si>
    <t>871313121R00</t>
  </si>
  <si>
    <t>Montáž potrubí z trub z plastů těsněných gumovým kroužkem  DN 150 mm</t>
  </si>
  <si>
    <t>v otevřeném výkopu ve sklonu do 20 %,</t>
  </si>
  <si>
    <t>871353121R00</t>
  </si>
  <si>
    <t>Montáž potrubí z trub z plastů těsněných gumovým kroužkem  DN 200 mm</t>
  </si>
  <si>
    <t>871373121R00</t>
  </si>
  <si>
    <t>Montáž potrubí z trub z plastů těsněných gumovým kroužkem  DN 300 mm</t>
  </si>
  <si>
    <t>871393121R00</t>
  </si>
  <si>
    <t>Montáž potrubí z trub z plastů těsněných gumovým kroužkem  DN 400 mm</t>
  </si>
  <si>
    <t>877353121R00</t>
  </si>
  <si>
    <t>Montáž tvarovek na potrubí z trub z plastů těsněných gumovým kroužkem odbočných DN 200 mm</t>
  </si>
  <si>
    <t>877363121R00</t>
  </si>
  <si>
    <t>Montáž tvarovek na potrubí z trub z plastů těsněných gumovým kroužkem odbočných DN 250 mm</t>
  </si>
  <si>
    <t>877373121R00</t>
  </si>
  <si>
    <t>Montáž tvarovek na potrubí z trub z plastů těsněných gumovým kroužkem odbočných DN 300 mm</t>
  </si>
  <si>
    <t>877313123R00</t>
  </si>
  <si>
    <t>Montáž tvarovek na potrubí z trub z plastů těsněných gumovým kroužkem jednoosých DN 150 mm</t>
  </si>
  <si>
    <t>892571111R00</t>
  </si>
  <si>
    <t>Zkoušky těsnosti kanalizačního potrubí zkouška těsnosti kanalizačního potrubí vodou do DN 200 mm</t>
  </si>
  <si>
    <t>vodou nebo vzduchem,</t>
  </si>
  <si>
    <t>892581111R00</t>
  </si>
  <si>
    <t>Zkoušky těsnosti kanalizačního potrubí zkouška těsnosti kanalizačního potrubí vodou do DN 300 mm</t>
  </si>
  <si>
    <t>892591111R00</t>
  </si>
  <si>
    <t>Zkoušky těsnosti kanalizačního potrubí zkouška těsnosti kanalizačního potrubí vodou do DN 400 mm</t>
  </si>
  <si>
    <t>894421111R00</t>
  </si>
  <si>
    <t>Osazení betonových dílců pro šachty podle DIN 4034 skruže rovné, o hmotnosti do 0,5 t</t>
  </si>
  <si>
    <t>na kroužek,</t>
  </si>
  <si>
    <t>894423112R00</t>
  </si>
  <si>
    <t>Osazení betonových dílců pro šachty podle DIN 4034 šachtového dna, o hmotnosti do 3 t</t>
  </si>
  <si>
    <t>895941311RT2</t>
  </si>
  <si>
    <t xml:space="preserve">Zřízení vpusti kanalizační uliční z betonových dílců včetně dodávky dílců pro uliční vpusti TBV  pro typ UVB-50 </t>
  </si>
  <si>
    <t>včetně zřízení lože ze štěrkopísku,</t>
  </si>
  <si>
    <t>899204111R00</t>
  </si>
  <si>
    <t>Osazení mříží litinových o hmotnost jednotlivě přes 150 kg</t>
  </si>
  <si>
    <t>včetně rámů a košů na bahno,</t>
  </si>
  <si>
    <t>283141494R</t>
  </si>
  <si>
    <t>fólie výstražná PE; pro tlakovou kanalizaci; šedá; š = 300,0 mm; tl. 0,09 mm; l = 250 m</t>
  </si>
  <si>
    <t>286111034R</t>
  </si>
  <si>
    <t>Trubka plastová kanalizační materiál: PVC-U; skladba: pěnová střední vrstva; povrch: hladký; DN = 150; de = 160,0 mm; tl. stěny = 4,7 mm; SN 8</t>
  </si>
  <si>
    <t>286111036R</t>
  </si>
  <si>
    <t>Trubka plastová kanalizační materiál: PVC-U; skladba: pěnová střední vrstva; povrch: hladký; DN = 200; de = 200,0 mm; tl. stěny = 5,9 mm; SN 8</t>
  </si>
  <si>
    <t>286111038R</t>
  </si>
  <si>
    <t>Trubka plastová kanalizační materiál: PVC-U; skladba: pěnová střední vrstva; povrch: hladký; DN = 250; de = 250,0 mm; tl. stěny = 7,3 mm; SN 8</t>
  </si>
  <si>
    <t>286111040R</t>
  </si>
  <si>
    <t>Trubka plastová kanalizační materiál: PVC-U; skladba: pěnová střední vrstva; povrch: hladký; DN = 300; de = 315,0 mm; tl. stěny = 9,2 mm; SN 8</t>
  </si>
  <si>
    <t>286111042R</t>
  </si>
  <si>
    <t>Trubka plastová kanalizační materiál: PVC-U; skladba: pěnová střední vrstva; povrch: hladký; DN = 400; de = 400,0 mm; tl. stěny = 11,7 mm; SN 8</t>
  </si>
  <si>
    <t>28651662.AR</t>
  </si>
  <si>
    <t>Koleno plastové kanalizační typ: jednoznačné; materiál: PVC-U; úhel = 45,0 °; DN = 150; těsnění: elastomerní</t>
  </si>
  <si>
    <t>28651667.AR</t>
  </si>
  <si>
    <t>Koleno plastové kanalizační typ: jednoznačné; materiál: PVC-U; úhel = 45,0 °; DN = 200; těsnění: elastomerní</t>
  </si>
  <si>
    <t>286516933R</t>
  </si>
  <si>
    <t>Spojka plastová kanalizační typ: redukovaná excentrická; materiál: PVC-U; DN = 250; DN2 = 150; těsnění: elastomerní</t>
  </si>
  <si>
    <t>28651709.AR</t>
  </si>
  <si>
    <t>Odbočka plastová kanalizační typ: jednoduchá, jednoznačná; materiál: PVC-U; úhel = 45,0 °; DN = 200; těsnění: elastomerní</t>
  </si>
  <si>
    <t>28651712.AR</t>
  </si>
  <si>
    <t>Odbočka plastová kanalizační typ: jednoduchá, redukovaná; materiál: PVC-U; úhel = 45,0 °; DN = 250; DN3 = 150; těsnění: elastomerní</t>
  </si>
  <si>
    <t>28651713.AR</t>
  </si>
  <si>
    <t>Odbočka plastová kanalizační typ: jednoduchá, redukovaná; materiál: PVC-U; úhel = 45,0 °; DN = 250; DN3 = 200; těsnění: elastomerní</t>
  </si>
  <si>
    <t>28651717.AR</t>
  </si>
  <si>
    <t>Odbočka plastová kanalizační typ: jednoduchá, redukovaná; materiál: PVC-U; úhel = 45,0 °; DN = 300; DN3 = 150; těsnění: elastomerní</t>
  </si>
  <si>
    <t>28651718.AR</t>
  </si>
  <si>
    <t>Odbočka plastová kanalizační typ: jednoduchá, redukovaná; materiál: PVC-U; úhel = 45,0 °; DN = 300; DN3 = 200; těsnění: elastomerní</t>
  </si>
  <si>
    <t>55243095R</t>
  </si>
  <si>
    <t>mříž vtoková; litina; rozměr 500x500 mm; příslušenství závěs; únosnost D 400 kN</t>
  </si>
  <si>
    <t>552433406R</t>
  </si>
  <si>
    <t>Poklop šachtový materiál: litina; s rámem; vnější d = 785 mm; rozměr otvoru: 610 mm; v = 160 mm; zatížení: D 400</t>
  </si>
  <si>
    <t>55243560R</t>
  </si>
  <si>
    <t>lapač střešních splavenin litina; světlost 150 mm</t>
  </si>
  <si>
    <t>55343911R</t>
  </si>
  <si>
    <t>koš kalový; pozink; kruhový; pro rám 500 x 500 mm mm</t>
  </si>
  <si>
    <t>59224347.AR</t>
  </si>
  <si>
    <t>prstenec vyrovnávací šachetní; betonový; TBW; DN = 625,0 mm; h = 60,0 mm; s = 120,00 mm</t>
  </si>
  <si>
    <t>59224349.AR</t>
  </si>
  <si>
    <t>prstenec vyrovnávací šachetní; betonový; TBW; DN = 625,0 mm; h = 100,0 mm; s = 120,00 mm</t>
  </si>
  <si>
    <t>59224349R</t>
  </si>
  <si>
    <t>prstenec vyrovnávací šachetní; betonový; TBW; DN = 625,0 mm; h = 120,0 mm; s = 120,00 mm</t>
  </si>
  <si>
    <t>59224354R</t>
  </si>
  <si>
    <t>deska zákrytová šachetní železobetonová; TZK; D1 = 1 000 mm; D = 1 240 mm; D vnitřní 625 mm; h = 165 mm</t>
  </si>
  <si>
    <t>59224358.AR</t>
  </si>
  <si>
    <t>skruž železobetonová TBS; DN = 1 000,0 mm; h = 250,0 mm; s = 120,00 mm; počet stupadel 1; ocelové s PE povlakem; beton C 40/50</t>
  </si>
  <si>
    <t>59224361.AR</t>
  </si>
  <si>
    <t>skruž železobetonová TBS; DN = 1 000,0 mm; h = 500,0 mm; s = 120,00 mm; počet stupadel 2; ocelové s PE povlakem; beton C 40/50</t>
  </si>
  <si>
    <t>59224364.AR</t>
  </si>
  <si>
    <t>skruž železobetonová TBS; DN = 1 000,0 mm; h = 1 000,0 mm; s = 120,00 mm; počet stupadel 4; ocelové s PE povlakem; beton C 40/50</t>
  </si>
  <si>
    <t>59224368.AR</t>
  </si>
  <si>
    <t>dno šachetní přímé; železobeton; TBZ; DN = 1 000,0 mm; D odtoku do 600 mm; h = 1 000 mm; t = 150 mm; beton C 40/50</t>
  </si>
  <si>
    <t>59224373.AR</t>
  </si>
  <si>
    <t>Příslušenství šachty - těsnění elastomerové DN 1000</t>
  </si>
  <si>
    <t>561471125T01</t>
  </si>
  <si>
    <t>Statické zkoušky na provedené stabilizaci</t>
  </si>
  <si>
    <t xml:space="preserve">ks    </t>
  </si>
  <si>
    <t>115101201R00</t>
  </si>
  <si>
    <t>Čerpání vody na dopravní výšku do 10 m  s uvažovaným průměrným přítokem do 500 l/min</t>
  </si>
  <si>
    <t>h</t>
  </si>
  <si>
    <t>na vzdálenost od hladiny vody v jímce po výšku roviny proložené osou nejvyššího bodu výtlačného potrubí. Včetně odpadní potrubí v délce do 20 m.</t>
  </si>
  <si>
    <t>115101301R00</t>
  </si>
  <si>
    <t>Pohotovost záložní čerpací soupravy na dopravní výšku do 10 m  s uvažovaným průměrným přítokem do 500 l/min</t>
  </si>
  <si>
    <t>den</t>
  </si>
  <si>
    <t>na vzdálenost (výšku) od hladiny vody v jímce po výšku roviny proložené osou nejvyššího bodu výtlačného potrubí. Včetně sacího a výtlačného potrubí, příp. odpadních žlabů, lešení pod čerpadlo a pod potrubí nebo pod odpadní žlaby a záložního zdroje energie.</t>
  </si>
  <si>
    <t>131201112R00</t>
  </si>
  <si>
    <t>Hloubení nezapažených jam a zářezů do 1000 m3, v hornině 3, hloubení strojně</t>
  </si>
  <si>
    <t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t>
  </si>
  <si>
    <t>131401112R00</t>
  </si>
  <si>
    <t>Hloubení nezapažených jam a zářezů do 1000 m3, v hornině 5, hloubení strojně</t>
  </si>
  <si>
    <t>162301151R00</t>
  </si>
  <si>
    <t>Vodorovné přemístění výkopku z horniny 5 až 7, na vzdálenost přes 50  do 500 m</t>
  </si>
  <si>
    <t>171101111R00</t>
  </si>
  <si>
    <t>Uložení sypaniny do násypů zhutněných z hornin nesoudržných sypkých s relativní ulehlostí l(d) 0,9 nebo v aktivní zóně</t>
  </si>
  <si>
    <t>s rozprostřením sypaniny ve vrstvách a s hrubým urovnáním,</t>
  </si>
  <si>
    <t>včetně strojního přemístění materiálu pro zásyp ze vzdálenosti do 10 m od okraje zásypu</t>
  </si>
  <si>
    <t>180401211R00</t>
  </si>
  <si>
    <t>Založení trávníku luční trávník, výsevem, v rovině nebo na svahu do 1:5</t>
  </si>
  <si>
    <t>823-1</t>
  </si>
  <si>
    <t>na půdě předem připravené s pokosením, naložením, odvozem odpadu do 20 km a se složením,</t>
  </si>
  <si>
    <t>181101104R00</t>
  </si>
  <si>
    <t>Úprava pláně v zářezech v hornině 5, se zhutněním</t>
  </si>
  <si>
    <t>vyrovnáním výškových rozdílů, ploch vodorovných a ploch do sklonu 1 : 5.</t>
  </si>
  <si>
    <t>181301101R00</t>
  </si>
  <si>
    <t>Rozprostření a urovnání ornice v rovině v souvislé ploše do 500 m2, tloušťka vrstvy do 100 mm</t>
  </si>
  <si>
    <t>s případným nutným přemístěním hromad nebo dočasných skládek na místo potřeby ze vzdálenosti do 30 m, v rovině nebo ve svahu do 1 : 5,</t>
  </si>
  <si>
    <t>00572460R</t>
  </si>
  <si>
    <t>směs travní technická</t>
  </si>
  <si>
    <t>kg</t>
  </si>
  <si>
    <t>58344200T</t>
  </si>
  <si>
    <t>Štěrkodrť frakce 0-63 B</t>
  </si>
  <si>
    <t xml:space="preserve">t     </t>
  </si>
  <si>
    <t>Železobetonová jímka na dešťové vody, vnitřní průměr 10 m, vnitřní výška 4 m, otevřená D+M, vč. oplocení</t>
  </si>
  <si>
    <t>kpl</t>
  </si>
  <si>
    <t>POL12_1</t>
  </si>
  <si>
    <t>Jednokomorová kruhová železobetonová monolitická nádrž otevřená</t>
  </si>
  <si>
    <t>- příprava staveniště,</t>
  </si>
  <si>
    <t>- prováděcí a armovací plán nádrží,</t>
  </si>
  <si>
    <t>- transport veškerého bednění, armování a ostatního spojovacího materiálu a příslušenství,</t>
  </si>
  <si>
    <t>- vodostavební beton a jeho zpracování,</t>
  </si>
  <si>
    <t>- ocelová výztuž (kari-sítě a vroubkovaná prutová výztuž),</t>
  </si>
  <si>
    <t>- pracovní spára je zajištěna těsnícími pásy a spojovací výztuží</t>
  </si>
  <si>
    <t>- oplocení na koruně jímky.</t>
  </si>
  <si>
    <t>631313511R00</t>
  </si>
  <si>
    <t xml:space="preserve">Mazanina z betonu prostého tl. přes 80 do 120 mm třídy C 12/15,  </t>
  </si>
  <si>
    <t>801-1</t>
  </si>
  <si>
    <t>(z kameniva) hlazená dřevěným hladítkem</t>
  </si>
  <si>
    <t>Včetně vytvoření dilatačních spár, bez zaplnění.</t>
  </si>
  <si>
    <t>631351101R00</t>
  </si>
  <si>
    <t>Bednění stěn, rýh a otvorů v podlahách zřízení</t>
  </si>
  <si>
    <t>631351102R00</t>
  </si>
  <si>
    <t>Bednění stěn, rýh a otvorů v podlahách odstranění</t>
  </si>
  <si>
    <t>933901111R00</t>
  </si>
  <si>
    <t>Zkoušky objektů a vymývání provedení zkoušky vodotěsnosti betonové nádrže jakéhokoliv druhu a tvaru, o obsahu do 1000 m3</t>
  </si>
  <si>
    <t>801-5</t>
  </si>
  <si>
    <t>-</t>
  </si>
  <si>
    <t>Včetně napuštění a vypuštění vody z nádrže po skončení zkoušky.</t>
  </si>
  <si>
    <t>08211320R</t>
  </si>
  <si>
    <t>vodné pro vodu pitnou</t>
  </si>
  <si>
    <t>POL3_1</t>
  </si>
  <si>
    <t>941955004R00</t>
  </si>
  <si>
    <t>Lešení lehké pracovní pomocné pomocné, o výšce lešeňové podlahy přes 2,5 do 3,5 m</t>
  </si>
  <si>
    <t>800-3</t>
  </si>
  <si>
    <t>998142261R00</t>
  </si>
  <si>
    <t>Přesun hmot pro nádrže a jímky pro zásobníky a jámy pozemní pro zemědělství (814 4 JKSO) se svislou konstrukcí monolitickou betonovou tyčovou nebo plošnou (KMCH 2 a 3 - 6. místo JKSO) vodorovně do 20 m jakýchkoliv rozměrů</t>
  </si>
  <si>
    <t>na novostavbách a změnách objektů</t>
  </si>
  <si>
    <t>711112001R00</t>
  </si>
  <si>
    <t>Provedení izolace proti zemní vlhkosti natěradly za studena na ploše svislé, včetně pomocného lešení o výšce podlahy do 1900 mm a pro zatížení do 1,5 kPa. nátěrem penetračním, 1x nátěr, materiál ve specifikaci</t>
  </si>
  <si>
    <t>800-711</t>
  </si>
  <si>
    <t>711112011R00</t>
  </si>
  <si>
    <t>Provedení izolace proti zemní vlhkosti natěradly za studena na ploše svislé, včetně pomocného lešení o výšce podlahy do 1900 mm a pro zatížení do 1,5 kPa. nátěrem asfaltovou suspenzí, 1x nátěr, materiál ve specifikaci</t>
  </si>
  <si>
    <t>11163150V01T</t>
  </si>
  <si>
    <t>B 95 L - živičný silolak (spotřeba 1,1 kg/l - 0,25 l/m2)</t>
  </si>
  <si>
    <t>11163150V06T</t>
  </si>
  <si>
    <t>BE 901 - penetrační nátěr (ředění 1:1, spotřeba 0,15 kg/m2)</t>
  </si>
  <si>
    <t>998711101R00</t>
  </si>
  <si>
    <t>Přesun hmot pro izolace proti vodě svisle do 6 m</t>
  </si>
  <si>
    <t>50 m vodorovně měřeno od těžiště půdorysné plochy skládky do těžiště půdorysné plochy objektu</t>
  </si>
  <si>
    <t>V CENĚ NÁDRŽE JE ZAHRNUTO:</t>
  </si>
  <si>
    <t>- kompletní výstavba nádrž, tj.  základová deska a kruhová stěna,</t>
  </si>
  <si>
    <t>171101121R00</t>
  </si>
  <si>
    <t>Uložení sypaniny do násypů zhutněných z hornin nesoudržných   kamenitých</t>
  </si>
  <si>
    <t>289970111R00</t>
  </si>
  <si>
    <t>Geotextílie separační, filtrační, zpevňující polypropylén, 300 g/m2</t>
  </si>
  <si>
    <t>800-2</t>
  </si>
  <si>
    <t>122201103R00</t>
  </si>
  <si>
    <t>Odkopávky a  prokopávky nezapažené v hornině 3  přes 1 000 do 10 000 m3</t>
  </si>
  <si>
    <t>s přehozením výkopku na vzdálenost do 3 m nebo s naložením na dopravní prostředek,</t>
  </si>
  <si>
    <t>132201111R00</t>
  </si>
  <si>
    <t>Hloubení rýh šířky do 60 cm do 100 m3, v hornině 3, hloubení strojně</t>
  </si>
  <si>
    <t>zapažených i nezapažených s urovnáním dna do předepsaného profilu a spádu, s přehozením výkopku na přilehlém terénu na vzdálenost do 3 m od podélné osy rýhy nebo s naložením výkopku na dopravní prostředek.</t>
  </si>
  <si>
    <t>167101102R00</t>
  </si>
  <si>
    <t>Nakládání, skládání, překládání neulehlého výkopku nakládání výkopku  přes 100 m3, z horniny 1 až 4</t>
  </si>
  <si>
    <t>180401212R00</t>
  </si>
  <si>
    <t>Založení trávníku luční trávník, výsevem, na svahu přes 1:5 do 1:2</t>
  </si>
  <si>
    <t>181101102R00</t>
  </si>
  <si>
    <t>Úprava pláně v zářezech v hornině 1 až 4, se zhutněním</t>
  </si>
  <si>
    <t>181301111R00</t>
  </si>
  <si>
    <t>Rozprostření a urovnání ornice v rovině v souvislé ploše přes 500 m2, tloušťka vrstvy do 100 mm</t>
  </si>
  <si>
    <t>182301121R00</t>
  </si>
  <si>
    <t>Rozprostření a urovnání ornice ve svahu v souvislé ploše do 500 m2, tloušťka vrstvy do 100 mm</t>
  </si>
  <si>
    <t>s případným nutným přemístěním hromad nebo dočasných skládek na místo potřeby ze vzdálenosti do 30 m, ve svahu sklonu přes 1 : 5,</t>
  </si>
  <si>
    <t>Směs travní technická</t>
  </si>
  <si>
    <t>274313621R00</t>
  </si>
  <si>
    <t>Beton základových pasů prostý třídy C 20/25</t>
  </si>
  <si>
    <t>XC2</t>
  </si>
  <si>
    <t>Včetně dodávky a uložení betonu a kamene.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</si>
  <si>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</si>
  <si>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</si>
  <si>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</si>
  <si>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274351216R00</t>
  </si>
  <si>
    <t>Bednění stěn základových pasů odstranění</t>
  </si>
  <si>
    <t>Včetně očištění, vytřídění a uložení bednicího materiálu.</t>
  </si>
  <si>
    <t>274362021R00</t>
  </si>
  <si>
    <t xml:space="preserve">Výztuž základových pasů ze svařovaných sítí,  ,  ,  </t>
  </si>
  <si>
    <t>953943122R00</t>
  </si>
  <si>
    <t>Osazování jiných kovových výrobků do betonu (např. kotev) se zajištěním polohy k bednění nebo k výztuži před zabetonováním  přes 1 kg do 5 kg/kus</t>
  </si>
  <si>
    <t>osazování výrobků ostatních jinde neuvedených, bez dodání</t>
  </si>
  <si>
    <t>28611161V01T</t>
  </si>
  <si>
    <t>Prostup beton - plastová trouba DN 250 D+M</t>
  </si>
  <si>
    <t xml:space="preserve">m     </t>
  </si>
  <si>
    <t>28611161V05T</t>
  </si>
  <si>
    <t>Prostup beton - plastová trouba DN 100 D+M</t>
  </si>
  <si>
    <t>55399992R</t>
  </si>
  <si>
    <t>Výrobek kovový</t>
  </si>
  <si>
    <t>275313621R00</t>
  </si>
  <si>
    <t>Beton základových patek prostý třídy C 20/25</t>
  </si>
  <si>
    <t>275313811R00</t>
  </si>
  <si>
    <t>Beton základových patek prostý třídy C 30/37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</si>
  <si>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</si>
  <si>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</si>
  <si>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</si>
  <si>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275351216R00</t>
  </si>
  <si>
    <t>Bednění stěn základových patek odstranění</t>
  </si>
  <si>
    <t>Včetně očištění, vytřídění a uložení bednícího materiálu.</t>
  </si>
  <si>
    <t>275361821R00</t>
  </si>
  <si>
    <t xml:space="preserve">Výztuž a svařované sítě základových patek z prutové oceli, B500B,  ,  ,  </t>
  </si>
  <si>
    <t>821-1</t>
  </si>
  <si>
    <t>275362021R00</t>
  </si>
  <si>
    <t xml:space="preserve">Výztuž a svařované sítě základových patek ze svařovaných sítí,  ,  ,  ,  </t>
  </si>
  <si>
    <t>273313611R00</t>
  </si>
  <si>
    <t>Beton základových desek prostý třídy C 16/20</t>
  </si>
  <si>
    <t>dodávka a uložení betonu do připravené konstrukce,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</si>
  <si>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</si>
  <si>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</si>
  <si>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</si>
  <si>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273351216R00</t>
  </si>
  <si>
    <t>Bednění stěn základových desek odstranění</t>
  </si>
  <si>
    <t>275353131R00</t>
  </si>
  <si>
    <t>Bednění kotevních otvorů a prostupů v základových patkách o průřezu přes 0,05 do 0,10 m2, hloubky do 1,00 m</t>
  </si>
  <si>
    <t>POL1_0</t>
  </si>
  <si>
    <t>včetně polohového zajištění a odbednění, popřípadě ztraceného bednění z pletiva a podobně.</t>
  </si>
  <si>
    <t>275353141R00</t>
  </si>
  <si>
    <t>Bednění kotevních otvorů a prostupů v základových patkách o průřezu přes 0,10 do 0,17 m2, hloubky do 1,00 m</t>
  </si>
  <si>
    <t>278311042R00</t>
  </si>
  <si>
    <t>Zálivka kotevních otvorů z betonu prostého C 16/20, při objemu jednoho otvoru přes 0,02 do 0,10 m3</t>
  </si>
  <si>
    <t>a zatření povrchu</t>
  </si>
  <si>
    <t>311321412R00</t>
  </si>
  <si>
    <t>Beton nadzákladových zdí železový třídy C 30/37</t>
  </si>
  <si>
    <t>nosných, výplňových, obkladových, půdních, štítových, poprsních apod. (bez výztuže), s pomocným lešením o výšce podlahy do 1900 mm a pro zatížení 1,5 kPa,</t>
  </si>
  <si>
    <t>311351111R00</t>
  </si>
  <si>
    <t>Bednění nadzákladových zdí oboustranné za každou stranu zvlášť únosné nebo zvlášť hladké nebo zvlášť přesné zřízení</t>
  </si>
  <si>
    <t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t>
  </si>
  <si>
    <t>311351112R00</t>
  </si>
  <si>
    <t>Bednění nadzákladových zdí oboustranné za každou stranu zvlášť únosné nebo zvlášť hladké nebo zvlášť přesné odstranění</t>
  </si>
  <si>
    <t>311362021R00</t>
  </si>
  <si>
    <t>Výztuž nadzákladových zdí ze svařovaných sítí</t>
  </si>
  <si>
    <t>včetně distančních prvků</t>
  </si>
  <si>
    <t>342125101R00</t>
  </si>
  <si>
    <t>Montáž stěnových panelů ze ŽB obvodových do 1,5 t</t>
  </si>
  <si>
    <t>971042121R00</t>
  </si>
  <si>
    <t>Vyvrtání otvorů v betonových příčkách a zdech průměru do 30 mm, do hloubky 150 mm</t>
  </si>
  <si>
    <t>základových nebo nadzákladových, včetně pomocného lešení o výšce podlahy do 1900 mm a pro zatížení do 1,5 kPa  (150 kg/m2),</t>
  </si>
  <si>
    <t>437841097T</t>
  </si>
  <si>
    <t>ŽB parapetní stájový prefabrikát z betonu C 25/30 XC4 XF1 XA1 (dodávka+ doprava), specifikace dle PD</t>
  </si>
  <si>
    <t xml:space="preserve">m3    </t>
  </si>
  <si>
    <t>63444178T</t>
  </si>
  <si>
    <t>Kotva HVA(-E)(5.8) M10</t>
  </si>
  <si>
    <t>311321411R00</t>
  </si>
  <si>
    <t>Beton nadzákladových zdí železový třídy C 25/30</t>
  </si>
  <si>
    <t>XA1 XC4 XF1</t>
  </si>
  <si>
    <t>342125002R00</t>
  </si>
  <si>
    <t>Montáž stěnových panelů ze ŽB příčkových do 3 t</t>
  </si>
  <si>
    <t>437841075V02T</t>
  </si>
  <si>
    <t>ŽB prefa bariéry sekcí z betonu C 25/30 XA1 XC4 vč. výztuže (dodávka+ doprava), specifikace dle PD</t>
  </si>
  <si>
    <t>Uložení sypaniny do násypů zhutněných z hornin nesoudržných sypkých  s relativní ulehlostí l(d) 0,9 nebo v aktivní zóně</t>
  </si>
  <si>
    <t>388381112R00</t>
  </si>
  <si>
    <t>Kanály betonové a železobetonové z prostého betonu, volné vnitřního průřezu přes 150 x 150 do 300 x 300 mm</t>
  </si>
  <si>
    <t>pro rozvody inženýrských sítí (suché) včetně bednění a odbednění (u kanálů z betonu železového i včetně výztuže), s betonovou základovou deskou a se zatřením dna, s vyspravením vnitřních stěn cementovou maltou nebo s omítnutím vnitřních stěn zatřenou omítkou. Bez úpravy vnějších stěn, bez zemních prací, izolace a bez zakrytí,</t>
  </si>
  <si>
    <t>388381114R00</t>
  </si>
  <si>
    <t>Kanály betonové a železobetonové z prostého betonu, volné vnitřního průřezu přes 450 x 450 do 600 x 750 mm</t>
  </si>
  <si>
    <t>631315711R00</t>
  </si>
  <si>
    <t xml:space="preserve">Mazanina z betonu prostého tl. přes 120 do 240 mm třídy C 25/30,  </t>
  </si>
  <si>
    <t>XA1 XC4 XF3</t>
  </si>
  <si>
    <t>631316231R00</t>
  </si>
  <si>
    <t xml:space="preserve">Mazanina z betonu prostého speciální povrchové úpravy mazanin hlazení strojně,  </t>
  </si>
  <si>
    <t>631317110R00</t>
  </si>
  <si>
    <t>Mazanina z betonu prostého řezání dilatačních spár v čerstvém betonu prostém, hloubky 0-100 mm</t>
  </si>
  <si>
    <t>631362021R00</t>
  </si>
  <si>
    <t>Výztuž mazanin z betonů a z lehkých betonů ze svařovaných sítí ze svařovaných sítí</t>
  </si>
  <si>
    <t>634601111R00</t>
  </si>
  <si>
    <t>Zaplnění dilatačních spár v mazaninách tl. do 10 cm v šířce spáry do 10 mm</t>
  </si>
  <si>
    <t>50 % zasypání pískem a 50 % zalití asfaltem</t>
  </si>
  <si>
    <t>631317205T01</t>
  </si>
  <si>
    <t>Drážkování betonu</t>
  </si>
  <si>
    <t xml:space="preserve">m2    </t>
  </si>
  <si>
    <t>631317205T02</t>
  </si>
  <si>
    <t>Rastrování betonu</t>
  </si>
  <si>
    <t>1002544810V02T</t>
  </si>
  <si>
    <t>Sklápěč AD 410T45 - 8x4, doprava včetně čekací doby, vykládky a nakládky</t>
  </si>
  <si>
    <t>631313711R00</t>
  </si>
  <si>
    <t xml:space="preserve">Mazanina z betonu prostého tl. přes 80 do 120 mm třídy C 25/30 ,  </t>
  </si>
  <si>
    <t>XC4 XF1</t>
  </si>
  <si>
    <t>631319173R00</t>
  </si>
  <si>
    <t>Příplatek za stržení povrchu tloušťka mazaniny od 80 mm do 120 mm</t>
  </si>
  <si>
    <t>spodní vrstvy mazaniny latí před vložením výztuže nebo pletiva pro tloušťku obou vrstev mazaniny</t>
  </si>
  <si>
    <t>941955003R00</t>
  </si>
  <si>
    <t>Lešení lehké pracovní pomocné pomocné, o výšce lešeňové podlahy přes 1,9 do 2,5 m</t>
  </si>
  <si>
    <t>953943125R00</t>
  </si>
  <si>
    <t>Osazování jiných kovových výrobků do betonu (např. kotev) se zajištěním polohy k bednění nebo k výztuži před zabetonováním  přes 30 kg do 120 kg/kus</t>
  </si>
  <si>
    <t>13384015R</t>
  </si>
  <si>
    <t>Tyč ocelová válcovaná za tepla průřez: U; značka: S235JR (1.0038); h = 65 mm; b = 42 mm; s = 5,5 mm; t = 7,5 mm</t>
  </si>
  <si>
    <t>953943123R00</t>
  </si>
  <si>
    <t>Osazování jiných kovových výrobků do betonu (např. kotev) se zajištěním polohy k bednění nebo k výztuži před zabetonováním  přes 5 kg do 15 kg/kus</t>
  </si>
  <si>
    <t>953943124R00</t>
  </si>
  <si>
    <t>Osazování jiných kovových výrobků do betonu (např. kotev) se zajištěním polohy k bednění nebo k výztuži před zabetonováním  přes 15 kg do 30 kg/kus</t>
  </si>
  <si>
    <t>998014011R00</t>
  </si>
  <si>
    <t>Přesun hmot, budovy mont. jednopodl. s pláštěm</t>
  </si>
  <si>
    <t>711111001R00</t>
  </si>
  <si>
    <t>Provedení izolace proti zemní vlhkosti natěradly za studena na ploše vodorovné nátěrem penetračním, 1 x nátěr, materiál ve specifikaci</t>
  </si>
  <si>
    <t>711141559R00</t>
  </si>
  <si>
    <t xml:space="preserve">Provedení izolace proti zemní vlhkosti pásy přitavením vodorovná, 1 vrstva, bez dodávky izolačních pásů,  </t>
  </si>
  <si>
    <t>11163150R</t>
  </si>
  <si>
    <t>Penetrace asfaltová; funkce: zpevnění povrchu, adhezní můstek; ředidlo: organické</t>
  </si>
  <si>
    <t>RTS 25/ I</t>
  </si>
  <si>
    <t>62832278R</t>
  </si>
  <si>
    <t>Pás hydroizolační asfaltový tl = 4,0 mm; stabilizace: natavení; nosná vložka: skelná rohož; asfalt: oxidovaný; horní strana: minerální posyp</t>
  </si>
  <si>
    <t>762085151R00</t>
  </si>
  <si>
    <t>Zvláštní výkony hoblování viditelných částí krovu  strojně na pile</t>
  </si>
  <si>
    <t>800-762</t>
  </si>
  <si>
    <t>762112130R00</t>
  </si>
  <si>
    <t>Konstrukce stěn a příček na hladko montáž  z hraněného a polohraněného řeziva, průřezové plochy přes 224  do 288 cm2</t>
  </si>
  <si>
    <t>762195000R00</t>
  </si>
  <si>
    <t>Spojovací a ochranné prostředky hřebíky, svory, fixační prkna, impregnace</t>
  </si>
  <si>
    <t>762633110R00</t>
  </si>
  <si>
    <t>Montáž vrat tesařských otočných</t>
  </si>
  <si>
    <t>60515284R</t>
  </si>
  <si>
    <t>Hranol dřevina: SM; tl od 200 mm; š od 200 mm; dl do 6 000 mm</t>
  </si>
  <si>
    <t>611655010T</t>
  </si>
  <si>
    <t>Stájová vrata dřevěná, 2 křídlá, otvíravá 1,7 x 2,0 m, vč. závěsů, atypická nezateplená, s oboustranným dřev.hobl.bedněním tl.22 mm, vnitřní plocha AL</t>
  </si>
  <si>
    <t>998762102R00</t>
  </si>
  <si>
    <t>Přesun hmot pro konstrukce tesařské v objektech výšky do 12 m</t>
  </si>
  <si>
    <t>50 m vodorovně</t>
  </si>
  <si>
    <t>764908110R00</t>
  </si>
  <si>
    <t>Odpadní trouby kruhové, průměr 120 mm, z pozinkovaného plechu s povrchem z polyesteru, v barvě hnědé, dodávka a montáž</t>
  </si>
  <si>
    <t>800-764</t>
  </si>
  <si>
    <t>RTS 25/ II</t>
  </si>
  <si>
    <t>včetně kolena, objímky, mezikusu, spojovacího materiálu a zednické výpomoci.</t>
  </si>
  <si>
    <t>Výše uvedená položka vymezuje požadovaný standard, zadavatel umožňuje i jiné technicky a kvalitativně srovnatelné řešení.</t>
  </si>
  <si>
    <t>764908106R00</t>
  </si>
  <si>
    <t>Žlaby podokapní půlkruhové, z pozinkovaného plechu s povrchovou úpravou z polyesteru v barvě hnědé, průměr 190 mm, dodávka a montáž</t>
  </si>
  <si>
    <t>včetně háků, čel, rohů, rovných hrdel a dilatací</t>
  </si>
  <si>
    <t>včetně háku, čela a spojky.</t>
  </si>
  <si>
    <t>764908102R00</t>
  </si>
  <si>
    <t>Ostatní prvky ke žlabům a odpadním troubám kotlík žlabový kónický, z lakovaného pozinkovaného plechu s povrchem z polyuretanu v barvě hnědé, pro žlab šířky 150 mm, dodávka a montáž</t>
  </si>
  <si>
    <t>764221293T00</t>
  </si>
  <si>
    <t xml:space="preserve">Rohové ukončení opláštění stáje a ukončení u rolovacích vrat, poz.plech - povrch polyester </t>
  </si>
  <si>
    <t>764221294T00</t>
  </si>
  <si>
    <t>Spodní okapový plech nad stříškou vrat a na rozhraní opláštění a ŽB zdí štítu, poz.plech - polyester</t>
  </si>
  <si>
    <t>764221295T00</t>
  </si>
  <si>
    <t>Oplecování spodního ukončení panelů, pozinkovaný plech - povrch polyester</t>
  </si>
  <si>
    <t>764221295T01</t>
  </si>
  <si>
    <t>Ukončovací U profil panelů, pozinkovaný plech - povrch polyester</t>
  </si>
  <si>
    <t>764391340T02</t>
  </si>
  <si>
    <t>Závětrná lišta, rš 500 mm, pozinkovaný plech s povrchem z polyesteru</t>
  </si>
  <si>
    <t>998764101R00</t>
  </si>
  <si>
    <t>Přesun hmot pro konstrukce klempířské v objektech výšky do 6 m</t>
  </si>
  <si>
    <t>28318202V01T</t>
  </si>
  <si>
    <t>TD5 - střešní panel PLECH/PIR/PLECH - 50 mm, D + M + doprava RAL 9002/9010 - (0,5/PIR/0,4) Zn 140/140</t>
  </si>
  <si>
    <t>Krytina stáje - včetně kotevních prvků a těsnících profilů</t>
  </si>
  <si>
    <t>krytina ošetřovny paznechtů - včetně kotevních prvků a těsnících profilů</t>
  </si>
  <si>
    <t>28318202V03T</t>
  </si>
  <si>
    <t>Sněhové zábrany PZ sendvičový panel, materiál + výroba + doprava + montáž</t>
  </si>
  <si>
    <t>nad ošetřovnou paznehtů - 37,0 m</t>
  </si>
  <si>
    <t>28318202V06T</t>
  </si>
  <si>
    <t>Manipulace, mechanizace, plošina, přísavky, likvidace odpadů, zař.staveniště</t>
  </si>
  <si>
    <t>Štítový panel PLECH/PIR/PLECH - 40 mm, D + M + doprava RAL dřevo/9010 - (0,5/PIR/0,4) Zn 140/140</t>
  </si>
  <si>
    <t>D+M Lávka - pororošt</t>
  </si>
  <si>
    <t>Z03</t>
  </si>
  <si>
    <t>vč. kování, kotvení na chemické kotvy, pozink</t>
  </si>
  <si>
    <t>771575119R00</t>
  </si>
  <si>
    <t>Montáž podlah vnitřních z dlaždic keramických nad 600 x 600 mm, režných nebo glazovaných, hladkých, kladených do flexibilního tmele</t>
  </si>
  <si>
    <t>800-771</t>
  </si>
  <si>
    <t>alt.montáž polymerbetonových žlabů EH 90</t>
  </si>
  <si>
    <t>59764208T</t>
  </si>
  <si>
    <t>Příplatek za kyselinovzdorné spárování např. EF 500</t>
  </si>
  <si>
    <t>59764209T</t>
  </si>
  <si>
    <t>Polymerbetonové žlaby EH 90 - dodávka + doprava</t>
  </si>
  <si>
    <t>998777101R00</t>
  </si>
  <si>
    <t>Přesun hmot pro podlahy syntetické v objektech výšky do 6 m</t>
  </si>
  <si>
    <t>800-773</t>
  </si>
  <si>
    <t>783626200R00</t>
  </si>
  <si>
    <t>Nátěry truhlářských výrobků syntetické lazurovací, 2x lakování</t>
  </si>
  <si>
    <t>800-783</t>
  </si>
  <si>
    <t>včetně montáže, dodávkya demontáže lešení.</t>
  </si>
  <si>
    <t>783626300R00</t>
  </si>
  <si>
    <t>Nátěry truhlářských výrobků syntetické lazurovací, 3x lakování</t>
  </si>
  <si>
    <t>953941312V01</t>
  </si>
  <si>
    <t>Osazení hasicího přístroje na stěnu, vč.hasícího přístroje D + M</t>
  </si>
  <si>
    <t>970051100R00</t>
  </si>
  <si>
    <t>Jádrové vrtání, kruhové prostupy v železobetonu jádrové vrtání , do D 100 mm</t>
  </si>
  <si>
    <t>998145421T01</t>
  </si>
  <si>
    <t>Skládání a přeprava technologie - traktorbagr s vidlemi/manipulátor s vidlemi vč. obsluhy</t>
  </si>
  <si>
    <t xml:space="preserve">hod   </t>
  </si>
  <si>
    <t>PC2</t>
  </si>
  <si>
    <t>Vrtání otvoru v sendvičových panelech, včetně následného oplechování prostupu</t>
  </si>
  <si>
    <t>430862010T02</t>
  </si>
  <si>
    <t>Ocelové pozinkované vazničky D + M + doprava vč. táhel, vzpěr, botek, šroubů a vrutů</t>
  </si>
  <si>
    <t>vazničky stáje a zázemí</t>
  </si>
  <si>
    <t>Ocelová kce haly D+ M+doprava vč.zákl. i vrchního nátěru,vč.kce štítů stáje a zázemí, vč. uvažovaného zatížení od FVE, vč. podlití a veškerých doplňků dle PD</t>
  </si>
  <si>
    <t>NÁTĚRY - VOLIT DLE ZVYKLOSTÍ DODAVATELE PŘI SPLNĚNÍ NÁSLEDUJÍCÍCH PARAMETRŮ:</t>
  </si>
  <si>
    <t>STUPEŇ KOROZNÍ ATMOSFÉRY DLE ČSN EN ISO 12944-2: C4</t>
  </si>
  <si>
    <t>ŽIVOTNOST NÁTĚROVÉHO SYSTÉMU DLE ČSN EN ISO 12944-5: VYSOKÁ (H)</t>
  </si>
  <si>
    <t>V KONTAKTU SE ZVÍŘATY (DO VÝŠKY 2,0 m) MUSÍ BÝT NÁTĚROVÝ SYSTÉM NAVRŽEN TAK, ABY BYL CELÝ NÁTĚROVÝ SYSTÉM ZDRAVOTNĚ NEZÁVADNÝ!</t>
  </si>
  <si>
    <t>vč. kce štítů stáje, zázemí, podlití a veškerých doplňků dle PD</t>
  </si>
  <si>
    <t>vč. sekundární ocelové konstrukce otvorových prvků zázemí</t>
  </si>
  <si>
    <t>vč. uvažovaného zatížení od FVE</t>
  </si>
  <si>
    <t>PC1</t>
  </si>
  <si>
    <t>Likvidace směsného odpadu - dodávka technologie, naložení, odvoz, skládkovné</t>
  </si>
  <si>
    <t>JKSO:</t>
  </si>
  <si>
    <t>812.41</t>
  </si>
  <si>
    <t>budovy pro skot a koně</t>
  </si>
  <si>
    <t>JKSO</t>
  </si>
  <si>
    <t xml:space="preserve">404 ks    </t>
  </si>
  <si>
    <t>svislá nosná konstrukce kovová</t>
  </si>
  <si>
    <t>JKSOChar</t>
  </si>
  <si>
    <t>novostavba objektu</t>
  </si>
  <si>
    <t>JKSOAkce</t>
  </si>
  <si>
    <t>3 řady</t>
  </si>
  <si>
    <t>nad zázemím - 37,0 m</t>
  </si>
  <si>
    <t>273313511R00</t>
  </si>
  <si>
    <t>Beton základových desek prostý třídy C 12/15</t>
  </si>
  <si>
    <t>111161611X3T01</t>
  </si>
  <si>
    <t>D+M Těsnění pracovní spáry, Bitumenový těsnící plech BK</t>
  </si>
  <si>
    <t>311361821R00</t>
  </si>
  <si>
    <t>Výztuž nadzákladových zdí z betonářské oceli 10 505(R)</t>
  </si>
  <si>
    <t>380321452R00</t>
  </si>
  <si>
    <t>Kompletní konstrukce z betonu železového třídy C 30/37, tloušťky konstrukce od 150 do 300 mm</t>
  </si>
  <si>
    <t>čistíren odpadních vod (mimo budovy), nádrží, vodojemů, žlabů nebo kanálů, včetně pomocného pracovního lešení o výšce podlahy do 1900 mm a pro zatížení do 1,5 kPa,</t>
  </si>
  <si>
    <t>380356211R00</t>
  </si>
  <si>
    <t>Bednění kompletních konstrukcí omítaných z betonu prostého nebo železového obyčejného i vodostavebního, ploch rovinných, zřízení</t>
  </si>
  <si>
    <t>čistíren odpadních vod (mimo budovy), nádrží, vodojemů, žlabů nebo kanálů:</t>
  </si>
  <si>
    <t>- konstrukcí omítaných z betonu prostého nebo železového obyčejného i vodostavebního</t>
  </si>
  <si>
    <t>- konstrukcí neomítaných z betonu prostého nebo železového obyčejného</t>
  </si>
  <si>
    <t>380356212R00</t>
  </si>
  <si>
    <t>Bednění kompletních konstrukcí omítaných z betonu prostého nebo železového obyčejného i vodostavebního, ploch rovinných, odbednění</t>
  </si>
  <si>
    <t>631315611R00</t>
  </si>
  <si>
    <t xml:space="preserve">Mazanina z betonu prostého tl. přes 120 do 240 mm třídy C 16/20 ,  </t>
  </si>
  <si>
    <t>931981021V02</t>
  </si>
  <si>
    <t>Těsnění pracovní spáry těsnícím páskem, vodou bobtnající na akrylové bázi D+M</t>
  </si>
  <si>
    <t>PC07</t>
  </si>
  <si>
    <t>Kluzný žlab DN 600 - půlkruhový</t>
  </si>
  <si>
    <t>PC08</t>
  </si>
  <si>
    <t>Osazení - kluzný žlab</t>
  </si>
  <si>
    <t>28611161V06T</t>
  </si>
  <si>
    <t>Prostup beton - plastová trouba DN 200 D+M</t>
  </si>
  <si>
    <t>62543290V05T</t>
  </si>
  <si>
    <t>Křížový těsnící plech BK D+M</t>
  </si>
  <si>
    <t>317121102R00</t>
  </si>
  <si>
    <t>Osazení překladu světlost otvoru do 180 cm</t>
  </si>
  <si>
    <t>411121131V01</t>
  </si>
  <si>
    <t>Osaz.stropních panelů š. do 180, dl. do 380 cm, atyp.přejezdné prefabrikáty propadel vč.zabetonovaných vodících prvků</t>
  </si>
  <si>
    <t>2017/II</t>
  </si>
  <si>
    <t>411121131V02</t>
  </si>
  <si>
    <t>Osaz.stropních panelů š. do 180, dl. do 380 cm, deska s otvorem prům.610 mm</t>
  </si>
  <si>
    <t>411121135V01</t>
  </si>
  <si>
    <t>Osaz.stropních panelů š. do 180, dl. do 700 cm, atyp.přejezdné prefabrikáty propadel vč.zabetonovaných vodících prvků</t>
  </si>
  <si>
    <t>411321315R00</t>
  </si>
  <si>
    <t>Beton stropů železový stropů deskových, desek plochých střech, desek balkónových, desek hřibových stropů včetně hlavic hřibových sloupů, železový (bez výztuže) třídy C 20/25</t>
  </si>
  <si>
    <t>411351101R00</t>
  </si>
  <si>
    <t>Bednění stropů deskových, balkonových nebo plošných konzol plné, rovné, popř. s náběhy systémové, včetně podepření, tloušťka stropu 120 mm, - zřízení</t>
  </si>
  <si>
    <t>s pomocným lešením</t>
  </si>
  <si>
    <t>411351102R00</t>
  </si>
  <si>
    <t>Bednění stropů deskových, balkonových nebo plošných konzol plné, rovné, popř. s náběhy  , - odstranění</t>
  </si>
  <si>
    <t>411354171R00</t>
  </si>
  <si>
    <t>Podpěrná konstrukce bednění stropů do 5 kPa, - zřízení</t>
  </si>
  <si>
    <t>výšky do 4 m se zesílením dna bednění podle hodnoty zatížení betonovou směsí a výztuží. Bez pomocného lešení.</t>
  </si>
  <si>
    <t>411354172R00</t>
  </si>
  <si>
    <t>Podpěrná konstrukce bednění stropů do 5 kPa, - odstranění</t>
  </si>
  <si>
    <t>411361821R00</t>
  </si>
  <si>
    <t>Výztuž stropů z betonářské oceli 10 505(R)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</si>
  <si>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</si>
  <si>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>899311114R00</t>
  </si>
  <si>
    <t>Osazení poklopů litinových s rámem nad 150 kg</t>
  </si>
  <si>
    <t>437841075V03T</t>
  </si>
  <si>
    <t>Přejezdné prefabrikáty propadel vč. výztuže (dodávka+ doprava), vč. zabetonovaných vodících profilů (specifikace dle PD)</t>
  </si>
  <si>
    <t>437841075V05T</t>
  </si>
  <si>
    <t>Přejezdná deska KD nad přeronovým kanálem vč.výztuže (dodávka+ doprava), (specifikace dle PD)</t>
  </si>
  <si>
    <t>55340325R</t>
  </si>
  <si>
    <t>poklop kanalizační s tlumící vložkou; litinový; D výrobku 785 mm; únosnost D 400 kN; bez odvětrání</t>
  </si>
  <si>
    <t>RTS 23/ I</t>
  </si>
  <si>
    <t>59321140R</t>
  </si>
  <si>
    <t>překlad nosný železobetonový; RZP; plný; l = 119,0 cm; š = 24,0 cm; h = 19,0 cm</t>
  </si>
  <si>
    <t>59321210R</t>
  </si>
  <si>
    <t>překlad nosný železobetonový; RZP; vylehčený dutinou; l = 119,0 cm; š = 14,0 cm; h = 14,0 cm</t>
  </si>
  <si>
    <t>BE 901 - živičný základní nátěr (spotřeba 0,15 kg/m2)</t>
  </si>
  <si>
    <t>Čerpání vody na dopravní výšku do 10 m s uvažovaným průměrným přítokem do 500 l/min</t>
  </si>
  <si>
    <t>Pohotovost záložní čerpací soupravy na dopravní výšku do 10 m s uvažovaným průměrným přítokem do 500 l/min</t>
  </si>
  <si>
    <t>131201111R00</t>
  </si>
  <si>
    <t>Hloubení nezapažených jam a zářezů do 100 m3, v hornině 3, hloubení strojně</t>
  </si>
  <si>
    <t>380361007R00</t>
  </si>
  <si>
    <t>Výztuž kompletních konstrukcí z oceli z oceli 10 505</t>
  </si>
  <si>
    <t>čistíren odpadních vod (mimo budovy), nádrží, vodojemů, žlabů nebo kanálů , včetně pomocného pracovního lešení o výšce podlahy do 1900 mm a pro zatížení do 1,5 kPa,</t>
  </si>
  <si>
    <t>411122231R00</t>
  </si>
  <si>
    <t>Montáž stropních panelů dl. do 600 cm, do 5,4 t</t>
  </si>
  <si>
    <t>437841075V07T</t>
  </si>
  <si>
    <t>ŽB prefa desky (dodávka+ doprava)</t>
  </si>
  <si>
    <t>2025/II</t>
  </si>
  <si>
    <t>55340021T</t>
  </si>
  <si>
    <t>Ocelové poklopy - žárkově zinkovat - OCEL S 235 JRG2</t>
  </si>
  <si>
    <t>PŘESNÉ ROZMĚRY POKLOPŮ ZAMĚŘIT NA MÍSTĚ AŽ PO MONTÁŽI TECHNOLOGIE ČERPÁNÍ A MÍCHÁNÍ!</t>
  </si>
  <si>
    <t>PŘESNÉ ROZMĚRY A UMÍSTĚNÍ OTVORŮ V POKLOPECH ZAMĚŘIT NA MÍSTĚ AŽ PO MONTÁŽI TECHNOLOGIE ČERPÁNÍ A MÍCHÁNÍ A PŘÍVODNÍCH KABELŮ!</t>
  </si>
  <si>
    <t>ŽÁROVĚ ZINKOVAT AŽ PO ZAMĚŘENÍ A PROVEDENÍ POKLOPŮ A VŠECH OTVORŮ V NICH!</t>
  </si>
  <si>
    <t>711111011R00</t>
  </si>
  <si>
    <t>Provedení izolace proti zemní vlhkosti natěradly za studena na ploše vodorovné nátěrem asfaltovou suspenzí, 1 x nátěr, materiál ve specifikaci</t>
  </si>
  <si>
    <t>122201102R00</t>
  </si>
  <si>
    <t>Odkopávky a  prokopávky nezapažené v hornině 3  přes 100 do 1 000 m3</t>
  </si>
  <si>
    <t>132201110R00</t>
  </si>
  <si>
    <t>Hloubení rýh šířky do 60 cm do 50 m3, v hornině 3, hloubení strojně</t>
  </si>
  <si>
    <t>132401111R00</t>
  </si>
  <si>
    <t>Hloubení rýh šířky do 60 cm jakékoliv množství, v hornině 5, hloubení strojně</t>
  </si>
  <si>
    <t>132201210R00</t>
  </si>
  <si>
    <t xml:space="preserve">Hloubení rýh šířky přes 60 do 200 cm do 50 m3, v hornině 3, hloubení strojně </t>
  </si>
  <si>
    <t>28611161V02T</t>
  </si>
  <si>
    <t>Prostup beton - plastová trouba DN 350 D+M</t>
  </si>
  <si>
    <t>631315621R00</t>
  </si>
  <si>
    <t xml:space="preserve">Mazanina z betonu prostého tl. přes 120 do 240 mm třídy C 20/25,  </t>
  </si>
  <si>
    <t>711132311R00</t>
  </si>
  <si>
    <t>Provedení izolace proti zemní vlhkosti pásy na sucho svislá,  , nopovou fólií včetně uchycovacích prvků</t>
  </si>
  <si>
    <t>711142559R00</t>
  </si>
  <si>
    <t xml:space="preserve">Provedení izolace proti zemní vlhkosti pásy přitavením svislá, 1 vrstva, bez dodávky izolačních pásů,  </t>
  </si>
  <si>
    <t>lak asfaltový penetrační; bod hoření nad 40 °C; skupenství při 20°C  kapalné; hustota při 15°C 890 až 910 kg/m3; nerozpustný ve vodě; hořlavý; zpracování za studena; černý</t>
  </si>
  <si>
    <t>28323115R</t>
  </si>
  <si>
    <t>fólie izolační zemní drenážní; tloušťka 0,60 mm; výška nopů 8,0 mm; plošná hmotnost 550 g/m2; HDPE</t>
  </si>
  <si>
    <t>Pás hydroizolační asfaltový tloušťka = 4,0 mm; asfalt: oxidovaný; nosná vložka: skelná rohož; horní strana: minerální posyp; spodní strana: tavitelná polymerní fólie</t>
  </si>
  <si>
    <t>D+ M Klempířské prvky zastropení robot.stání, plech, RAL</t>
  </si>
  <si>
    <t>Hliníkový plech v barvě RAL, síla plechu 0,6mm.</t>
  </si>
  <si>
    <t>Montáž a dodávka včetně kotvícího materiálu a tmelení.</t>
  </si>
  <si>
    <t>D+M Zastropení robot.stání - sendvičové panely tl. 120 mm, šroubované; plech 0,5/PIR/plech 0,4</t>
  </si>
  <si>
    <t>Sendvičové panely podhledu musí splňovat vyhl.č. 268/2011 § 24(2). V konstrukci podhledu, stropu nebo střešní konstrukci prostoru stáje musí být navrženy výrobky třídy reakce na oheň nejméně D-s2-d0, které při požáru dle ČSN 73 0865 jako hořící neodkapávají nebo neodpadávají (nutno doložit u kolaudace).</t>
  </si>
  <si>
    <t>PDD - stěnový panel PLECH/PIR/PLECH - 120 mm</t>
  </si>
  <si>
    <t>PIR PANEL 120 mm ds2d0</t>
  </si>
  <si>
    <t>Exteriér 0,5mm RAl 9002</t>
  </si>
  <si>
    <t>Interirér 0,4mm RAL 9010 zvýšené zinkování ZN275</t>
  </si>
  <si>
    <t>gr/m2</t>
  </si>
  <si>
    <t>D+M Opláštění zázemí - sendvičové panely tl. 120 mm, šroubované; plech 0,5/PIR/plech 0,4, stěny, podhledy</t>
  </si>
  <si>
    <t>PDD - stěnový panel PLECH/PIR/PLECH - 120mm</t>
  </si>
  <si>
    <t>PIR PANEL 120mm ds2d0</t>
  </si>
  <si>
    <t>D+M Podhled zázemí - sendvičové panely tl. 120 mm, šroubované</t>
  </si>
  <si>
    <t>PDD - stěnový panel PLECH/PIR/PLECH - 60mm</t>
  </si>
  <si>
    <t>D+M Oplechování podhledu, příček, obvodových stěn, výplní otvorů,  RAL</t>
  </si>
  <si>
    <t>bm</t>
  </si>
  <si>
    <t>Hliníkový plech v barvě RAL panelů síla plechu 0,6mm.</t>
  </si>
  <si>
    <t>766629302R00</t>
  </si>
  <si>
    <t>Montáž otvorových prvků plastových oken, plochy do 2,70 m2</t>
  </si>
  <si>
    <t>800-766</t>
  </si>
  <si>
    <t>766711021R00</t>
  </si>
  <si>
    <t xml:space="preserve">Montáž otvorových prvků plastových vstupních dveří,  </t>
  </si>
  <si>
    <t>Montáž plastových dveří včetně dodávky a montáže PU pěny.</t>
  </si>
  <si>
    <t>61143210T</t>
  </si>
  <si>
    <t xml:space="preserve">Dveře chladírenské ocelové s PIR panelem tl. 60 mm, 1 KŘ posuvné 1100 x 2100 mm - plné, D+ M + doprava, včetně lemování, rámu, závěsu, vodící lišty a </t>
  </si>
  <si>
    <t>61143266T</t>
  </si>
  <si>
    <t>Dveře interierové plastové 1křídlové 90x200 cm plné , včetně rámu</t>
  </si>
  <si>
    <t>61143270T</t>
  </si>
  <si>
    <t>Dveře exterierové plastové 1křídlové 90x210 cm 1/3 prosklení, včetně rámu a prahu</t>
  </si>
  <si>
    <t>61143962R</t>
  </si>
  <si>
    <t>Odhad ceny okna - plastové, otevíravě-sklopné, 7 komor, stavební hloubka 82 mm, oboustranně bílé; otevíravé, sklápěcí</t>
  </si>
  <si>
    <t>998766101R00</t>
  </si>
  <si>
    <t>Přesun hmot pro konstrukce truhlářské v objektech výšky do 6 m</t>
  </si>
  <si>
    <t>24592204TV01</t>
  </si>
  <si>
    <t>Polyuretanbeton WR vč. fabionu s pojivem z polyuretanové pryskyřice - pro přímý styk s potravinou, tl. 4 mm, D+M+doprava</t>
  </si>
  <si>
    <t>Stěny a fabiony</t>
  </si>
  <si>
    <t>24592205T</t>
  </si>
  <si>
    <t>Polyuretanbeton SR01 s pojivem z polyuretanové pryskyřice - pro přímý styk s potravinou, vč. fabionu - tl. 4 mm, D+M+doprava</t>
  </si>
  <si>
    <t>430862011T00</t>
  </si>
  <si>
    <t>Ocelová konstrukce zastřešení robot.stání - materiál nerez</t>
  </si>
  <si>
    <t>Dodávka + montáž + doprava předem opracovaných výrobků z válcované oceli těchto průřezů:</t>
  </si>
  <si>
    <t>I a U ocel ........................ až do průřezu 20 včetně</t>
  </si>
  <si>
    <t>úhelníky a ostatní ........... až do rozměru 100 x 100 x 10</t>
  </si>
  <si>
    <t>důlní kolejnice ................. všechny</t>
  </si>
  <si>
    <t>plechy ............................. až do tloušťky 8 mm včetně</t>
  </si>
  <si>
    <t>122201101R00</t>
  </si>
  <si>
    <t>Odkopávky a  prokopávky nezapažené v hornině 3 do 100 m3</t>
  </si>
  <si>
    <t>631315511R00</t>
  </si>
  <si>
    <t xml:space="preserve">Mazanina z betonu prostého tl. přes 120 do 240 mm třídy C 12/15,  </t>
  </si>
  <si>
    <t>273321412T00</t>
  </si>
  <si>
    <t>Železobeton základových desek C 25/30 XC4 XF3</t>
  </si>
  <si>
    <t>273361821R00</t>
  </si>
  <si>
    <t>Výztuž základových desek z betonářské oceli 10 505(R)</t>
  </si>
  <si>
    <t>273362021R00</t>
  </si>
  <si>
    <t>Výztuž základových desek ze svařovaných sítí ze svařovaných sítí</t>
  </si>
  <si>
    <t>998224111R00</t>
  </si>
  <si>
    <t>Přesun hmot komunikací, kryt monolitický betonový jakékoliv délky objektu</t>
  </si>
  <si>
    <t>vodorovně do 200 m</t>
  </si>
  <si>
    <t>Odkopávky a  prokopávky nezapažené v hornině 3  do 100 m3</t>
  </si>
  <si>
    <t>162501102R00</t>
  </si>
  <si>
    <t>Vodorovné přemístění výkopku z horniny 1 až 4, na vzdálenost přes 2 500  do 3 000 m</t>
  </si>
  <si>
    <t>317121101R00</t>
  </si>
  <si>
    <t>Osazení překladu světlost otvoru do 105 cm</t>
  </si>
  <si>
    <t>342247542R00</t>
  </si>
  <si>
    <t>Příčky z tvárnic pálených Příčky z tvárnic pálených tloušťky 140 mm, z děrovaných příčkovek, P 10, zděných na tenkovrstvou maltu</t>
  </si>
  <si>
    <t>jednoduché nebo příčky zděné do svislé dřevěné, cihelné, betonové nebo ocelové konstrukce na jakoukoliv maltu vápenocementovou (MVC) nebo cementovou (MC),</t>
  </si>
  <si>
    <t>612421637R00</t>
  </si>
  <si>
    <t>Omítky vnitřní stěn vápenné nebo vápenocementové v podlaží i ve schodišti štukové</t>
  </si>
  <si>
    <t>620991004R00</t>
  </si>
  <si>
    <t>Připojovací í lišty začišťovací okenní lišta,  , pro omítku tl. 15 mm</t>
  </si>
  <si>
    <t>nalepení a odříznutí po dokončení omítek</t>
  </si>
  <si>
    <t>620991121R00</t>
  </si>
  <si>
    <t>Zakrývání výplní vnějších otvorů z postaveného lešení</t>
  </si>
  <si>
    <t>s rámy a zárubněmi, zábradlí, předmětů oplechování apod., které se zřizují ještě před úpravami povrchu, před jejich znečištěním při úpravách povrchu nástřikem plastických (lepivých) maltovin</t>
  </si>
  <si>
    <t>622325523RU1</t>
  </si>
  <si>
    <t>Zateplení soklu extrudovaným polystyrénem, tloušťky 120 mm, kontaktní nátěr a mozaiková omítka</t>
  </si>
  <si>
    <t>nanesení lepicího tmelu na izolační desky, nalepení desek, zajištění talířovými hmoždinkami (6 ks/m2), přebroušení desek, natažení stěrky, vtlačení výztužné tkaniny, přehlazení stěrky. Další vrstvy podle popisu položky. Včetně rohových lišt na hranách budov.</t>
  </si>
  <si>
    <t>622421131R00</t>
  </si>
  <si>
    <t>Omítky vnější stěn vápenné nebo vápenocementové hladké,  , složitost 1÷ 2</t>
  </si>
  <si>
    <t>622481211R00</t>
  </si>
  <si>
    <t>Vyztužení povrchových úprav vnějších stěn stěrkou s výztužnou sklotextilní tkaninou, bez dodávky materiálu</t>
  </si>
  <si>
    <t>620471151U00</t>
  </si>
  <si>
    <t>Vně om silikon tkvr Z tl 1,5mm</t>
  </si>
  <si>
    <t>Kalkul</t>
  </si>
  <si>
    <t>Výše uvedená položka vymezuje požadovaný standard, zadavatel umožňuje i jiné technicky a kvalitativně srovnatelné řešení</t>
  </si>
  <si>
    <t>620471851U00</t>
  </si>
  <si>
    <t>Nátěr penetrační PGM</t>
  </si>
  <si>
    <t>61143036V-O01</t>
  </si>
  <si>
    <t>Venkovní předokenní  lamelová žaluzie D+M, 1600*2200mm</t>
  </si>
  <si>
    <t>O 01</t>
  </si>
  <si>
    <t>Venkovní předokenní žaluzie</t>
  </si>
  <si>
    <t>hliníkové lamely plněné PUR pěnou</t>
  </si>
  <si>
    <t>ovládání vypínačem</t>
  </si>
  <si>
    <t>vč.pletiva v rámu do staveb.otvoru</t>
  </si>
  <si>
    <t>pletivo z tahokovu 20x15x1,5 mm</t>
  </si>
  <si>
    <t>nerez</t>
  </si>
  <si>
    <t>Rozměry:</t>
  </si>
  <si>
    <t>1600 x 2200mm</t>
  </si>
  <si>
    <t>61143036V-O03</t>
  </si>
  <si>
    <t>Venkovní předokenní  lamelová žaluzie D+M, 1600*2000mm</t>
  </si>
  <si>
    <t>O 02</t>
  </si>
  <si>
    <t>1600 x 2000mm</t>
  </si>
  <si>
    <t>61143036V-O04</t>
  </si>
  <si>
    <t>Venkovní předokenní  lamelová žaluzie D+M, 1880*2100mm</t>
  </si>
  <si>
    <t>O 03</t>
  </si>
  <si>
    <t>1880 x 2100mm</t>
  </si>
  <si>
    <t>952901311R00</t>
  </si>
  <si>
    <t>Vyčištění budov a ostatních objektů zemědělských budov a objektů - zametení a čištění dlažeb, umytí, vyčištění okenních a dveřních rámů a zařizovacích předmětů jakékoliv výšky podlaží</t>
  </si>
  <si>
    <t>Pás hydroizolační asfaltový tl = 4,0 mm; funkce: parobrzdná; nosná vložka: skelná rohož; asfalt: oxidovaný; horní strana: minerální posyp; spodní strana: tavitelná fólie</t>
  </si>
  <si>
    <t>998711201R00</t>
  </si>
  <si>
    <t>721176222R00</t>
  </si>
  <si>
    <t>Potrubí KG svodné (ležaté) v zemi vnější průměr D 110 mm, tloušťka stěny 3,2 mm, DN 100</t>
  </si>
  <si>
    <t>včetně tvarovek, objímek. Bez zednických výpomocí.</t>
  </si>
  <si>
    <t>O03a, O03b, O04, O05 - Odtah z místností zázemí</t>
  </si>
  <si>
    <t>Potrubí včetně tvarovek.</t>
  </si>
  <si>
    <t>727212177R00-V01</t>
  </si>
  <si>
    <t>Mřížka větrací fasádní 30x30cm</t>
  </si>
  <si>
    <t>Přisávání do půdního prostoru nad zázemím dojírny.</t>
  </si>
  <si>
    <t>Včetně montáže a dodávky tvarovek nebo armatur, montované do panelů opláštění.</t>
  </si>
  <si>
    <t>Sádrokartonový podhled požárně odolný EI 30, (zdola, shora)</t>
  </si>
  <si>
    <t>poplastovaný sendvičový podhledový panel 60 mm - D+M+doprava, jádro PIR, RAL 9002/bílá</t>
  </si>
  <si>
    <t>výplně vratových otvorů + dělící stěna tanku</t>
  </si>
  <si>
    <t>vč. kotevních prvků, nízkoexpanzní pěny, lemování otvoru tanku, osazeného dveřního otvor 900x2000 mm včetně lemování otvoru, zakládacího U profilu příček</t>
  </si>
  <si>
    <t>Montáž otvorových prvků plastových nebo z dřevěných europrofilů oken, plochy do 2,70 m2</t>
  </si>
  <si>
    <t xml:space="preserve">Montáž otvorových prvků plastových nebo z dřevěných europrofilů vstupních dveří,  </t>
  </si>
  <si>
    <t>61143267T</t>
  </si>
  <si>
    <t>Dveře exterierové plastové 2křídlové 200x216 cm 1/3 prosklení, včetně rámu a prahu</t>
  </si>
  <si>
    <t>61143271T</t>
  </si>
  <si>
    <t>Dveře exterierové plastové 1křídlové 120x210 cm 1/3 prosklení, včetně rámu a prahu</t>
  </si>
  <si>
    <t>61143272T</t>
  </si>
  <si>
    <t>Dveře interierové plastové 1křídlové 80x200 cm 1/3 prosklení, včetně rámu a prahu</t>
  </si>
  <si>
    <t>771575109R00</t>
  </si>
  <si>
    <t>Montáž podlah z dlaždic keramických 300 x 300 mm, režných nebo glazovaných, hladkých, kladených do flexibilního tmele</t>
  </si>
  <si>
    <t>998771101R00</t>
  </si>
  <si>
    <t>Přesun hmot pro podlahy z dlaždic v objektech výšky do 6 m</t>
  </si>
  <si>
    <t>POL1_1001</t>
  </si>
  <si>
    <t>59764203R</t>
  </si>
  <si>
    <t>Dlažba keramická bez glazury (UGL); tl. = 9,0 mm; a = 298 mm; b = 298 mm; povrch: hladký, matný; mrazuvzdorný; protiskluznost: R9; µ = 0,5; barva: šedá</t>
  </si>
  <si>
    <t>RTS 24/ II</t>
  </si>
  <si>
    <t>998776101R00</t>
  </si>
  <si>
    <t>Přesun hmot pro podlahy povlakové v objektech výšky do 6 m</t>
  </si>
  <si>
    <t>800-775</t>
  </si>
  <si>
    <t>vodorovně do 50 m</t>
  </si>
  <si>
    <t>272509991000R</t>
  </si>
  <si>
    <t>podlahovina pryžová dezén podélný; pro elektrotechniku; pro interiér; v rolích; š = 1 300,0 mm; tl. 5,00 mm; barva černá; dielektrická pevnost 26,5 kV; tvrdost 80,0 °Sh</t>
  </si>
  <si>
    <t>RTS 24/ I</t>
  </si>
  <si>
    <t>POL3_7</t>
  </si>
  <si>
    <t>Dielektrický koberec S1 - montáž</t>
  </si>
  <si>
    <t>777615113R00</t>
  </si>
  <si>
    <t>Nátěry epoxidové podlah betonových, 1 x</t>
  </si>
  <si>
    <t>m.č. 3</t>
  </si>
  <si>
    <t>- podlahový systém určený pro potravinářské provozy s velkým mechanickým zatížením</t>
  </si>
  <si>
    <t>- protiskluzná přesypávaná stěrka s barevnou vrchní pečeticí vrstvou</t>
  </si>
  <si>
    <t>- jednotlivé výměry jsou pouze odhadnuty, nutno dopřesnit v další fázi PD a finálním rozmístění zař. předmětů!!!</t>
  </si>
  <si>
    <t>Nakládání, skládání, překládání neulehlého výkopku nakládání výkopku do 100 m3, z horniny 1 až 4</t>
  </si>
  <si>
    <t>320101112R00</t>
  </si>
  <si>
    <t>Osazení betonových prefabrikátů hmotnost přes 1000 do 5000 kg</t>
  </si>
  <si>
    <t>832-1</t>
  </si>
  <si>
    <t>Včetně kotevních prvků a odstranění transportní výztuže.</t>
  </si>
  <si>
    <t>PC03</t>
  </si>
  <si>
    <t>Doprava jímky</t>
  </si>
  <si>
    <t>- včetně naložení a skládání</t>
  </si>
  <si>
    <t>PC04</t>
  </si>
  <si>
    <t>Jímka prefabrikovaná, vnitřní pr. 2,2 m, výška 1,5, objem 5,0 m3</t>
  </si>
  <si>
    <t>- ref. typ SL150 (www.septiky-zumpy.cz)</t>
  </si>
  <si>
    <t>PC05</t>
  </si>
  <si>
    <t>Skruž prefabrikovaná kruhová, vnitřní pr. 2,2, výška 1,5 m, objem 5,7 m3</t>
  </si>
  <si>
    <t>PC06</t>
  </si>
  <si>
    <t>Zákrytová deska prefabrikovaná kruhová</t>
  </si>
  <si>
    <t>871251111R00</t>
  </si>
  <si>
    <t>Montáž potrubí z plastických hmot z tlakových trubek z tvrdého PVC těsněných gumovým kroužkem, vnějšího průměru 110 mm</t>
  </si>
  <si>
    <t>877313123R01</t>
  </si>
  <si>
    <t>Montáž tvarovek jednoos. plast. gum.kroužek DN 110</t>
  </si>
  <si>
    <t>Fólie výstražná PE; pro tlakovou kanalizaci; šedá; š = 300,0 mm; tl. 0,09 mm; l = 250 m</t>
  </si>
  <si>
    <t>28350067R</t>
  </si>
  <si>
    <t>Hlavice odvětrávací plast; 400 x 400 mm</t>
  </si>
  <si>
    <t>286111010R</t>
  </si>
  <si>
    <t>Trubka plastová kanalizační materiál: PVC-U; skladba: pěnová střední vrstva; povrch: hladký; DN = 100; de = 110,0 mm; tl. stěny = 3,2 mm; SN 4</t>
  </si>
  <si>
    <t>28651652.AR</t>
  </si>
  <si>
    <t>Koleno plastové kanalizační typ: jednoznačné; materiál: PVC-U; úhel = 45,0 °; DN = 100; těsnění: elastomerní</t>
  </si>
  <si>
    <t>28651669.AR</t>
  </si>
  <si>
    <t>Koleno plastové kanalizační typ: jednoznačné; materiál: PVC-U; úhel = 87,5 °; DN = 200; těsnění: elastomerní</t>
  </si>
  <si>
    <t>28651672.AR</t>
  </si>
  <si>
    <t>Koleno plastové kanalizační typ: jednoznačné; materiál: PVC-U; úhel = 45,0 °; DN = 250; těsnění: elastomerní</t>
  </si>
  <si>
    <t>28651691.AR</t>
  </si>
  <si>
    <t>Spojka plastová kanalizační typ: redukovaná excentrická; materiál: PVC-U; DN = 150; DN2 = 100; těsnění: elastomerní</t>
  </si>
  <si>
    <t>286516931R</t>
  </si>
  <si>
    <t>Spojka plastová kanalizační typ: redukovaná excentrická; materiál: PVC-U; DN = 250; DN2 = 100; těsnění: elastomerní</t>
  </si>
  <si>
    <t>28651694.AR</t>
  </si>
  <si>
    <t>Spojka plastová kanalizační typ: redukovaná excentrická; materiál: PVC-U; DN = 250; DN2 = 200; těsnění: elastomerní</t>
  </si>
  <si>
    <t>28651700.AR</t>
  </si>
  <si>
    <t>Odbočka plastová kanalizační typ: jednoduchá, jednoznačná; materiál: PVC-U; úhel = 45,0 °; DN = 100; těsnění: elastomerní</t>
  </si>
  <si>
    <t>28651703.AR</t>
  </si>
  <si>
    <t>Odbočka plastová kanalizační typ: jednoduchá, redukovaná; materiál: PVC-U; úhel = 45,0 °; DN = 150; DN3 = 100; těsnění: elastomerní</t>
  </si>
  <si>
    <t>28651705.AR</t>
  </si>
  <si>
    <t>Odbočka plastová kanalizační typ: jednoduchá, jednoznačná; materiál: PVC-U; úhel = 45,0 °; DN = 150; těsnění: elastomerní</t>
  </si>
  <si>
    <t>28651706.AR</t>
  </si>
  <si>
    <t>Odbočka plastová kanalizační typ: jednoduchá, redukovaná; materiál: PVC-U; úhel = 45,0 °; DN = 200; DN3 = 100; těsnění: elastomerní</t>
  </si>
  <si>
    <t>28651710.AR</t>
  </si>
  <si>
    <t>Odbočka plastová kanalizační typ: jednoduchá, redukovaná; materiál: PVC-U; úhel = 45,0 °; DN = 250; DN3 = 100; těsnění: elastomerní</t>
  </si>
  <si>
    <t>28651714.AR</t>
  </si>
  <si>
    <t>Odbočka plastová kanalizační typ: jednoduchá, jednoznačná; materiál: PVC-U; úhel = 45,0 °; DN = 250; těsnění: elastomerní</t>
  </si>
  <si>
    <t>28651830.AR</t>
  </si>
  <si>
    <t>Zátka plastová kanalizační materiál: PVC-U; DN = 100</t>
  </si>
  <si>
    <t>28651832.AR</t>
  </si>
  <si>
    <t>Zátka plastová kanalizační materiál: PVC-U; DN = 150</t>
  </si>
  <si>
    <t>970051200R00</t>
  </si>
  <si>
    <t>Jádrové vrtání, kruhové prostupy v železobetonu jádrové vrtání , do D 200 mm</t>
  </si>
  <si>
    <t>970051300R00</t>
  </si>
  <si>
    <t>Jádrové vrtání, kruhové prostupy v železobetonu jádrové vrtání , do D 300 mm</t>
  </si>
  <si>
    <t>721176102R00</t>
  </si>
  <si>
    <t>Potrubí HT připojovací vnější průměr D 40 mm, tloušťka stěny 1,8 mm, DN 40</t>
  </si>
  <si>
    <t>Potrubí včetně tvarovek. Bez zednických výpomocí.</t>
  </si>
  <si>
    <t>286154016R</t>
  </si>
  <si>
    <t>Spojka plastová pro vnitřní kanalizaci typ: redukovaná excentrická; spoj: hrdlový; potrubí: jednovrstvé; materiál: PP; povrch: hladký; DN/OD = 110; DN/OD2 = 40</t>
  </si>
  <si>
    <t>vpust-PV</t>
  </si>
  <si>
    <t>D+M podlahová vpusť nerezová, mřížkový rošt 200x200 (250x250mm), odpad DN110 svislý/boční</t>
  </si>
  <si>
    <t>- počet a umístění nutno dopřesnit v další fázi PD</t>
  </si>
  <si>
    <t>zlab-0Z1</t>
  </si>
  <si>
    <t>D+M odvodňovací žlab nerezový - OŽ1 200 x 1200 mm, odpad DN110 svislý</t>
  </si>
  <si>
    <t>- počet, rozměr a umístění nutno dopřesnit v další fázi PD</t>
  </si>
  <si>
    <t>zlab-0Z2</t>
  </si>
  <si>
    <t>D+M odvodňovací žlab nerezový - OŽ2, 200 x 3200 mm, odpad DN110 svislý</t>
  </si>
  <si>
    <t>725019101R00</t>
  </si>
  <si>
    <t>Výlevka diturvitová s plastovou mřížkou, stojící</t>
  </si>
  <si>
    <t>725411113T00</t>
  </si>
  <si>
    <t>Osazení vložky dezinfekční vany</t>
  </si>
  <si>
    <t>ks</t>
  </si>
  <si>
    <t>725869101R00</t>
  </si>
  <si>
    <t>Montáž zápachové uzávěrky pro zařiz. předměty umyvadlové, D 32</t>
  </si>
  <si>
    <t>28695919T</t>
  </si>
  <si>
    <t>Vložka odtokové šachty dezinfekční vany z polypropylenu tl. 8 mm, 300x300x100 mm, specifikace dle PD</t>
  </si>
  <si>
    <t>551620220R</t>
  </si>
  <si>
    <t>sifon umyvadlový; s výpustí; plast; d 40; napojení 40 mm; nerez mřížka</t>
  </si>
  <si>
    <t>PC01</t>
  </si>
  <si>
    <t>D+M Nerez rošt s rámem 300 x 300mm</t>
  </si>
  <si>
    <t>- dodávka včetně osazení</t>
  </si>
  <si>
    <t>- vč. vložky do hrdla pr. 200 mm pro kejdovou zátku</t>
  </si>
  <si>
    <t>998725101R00</t>
  </si>
  <si>
    <t>Přesun hmot pro zařizovací předměty v objektech výšky do 6 m</t>
  </si>
  <si>
    <t>726212122R00</t>
  </si>
  <si>
    <t>Klozet zavěšené, s nádržkou, pro instalaci s mokrými procesy do masivních zděných konstrukcí, bez soupravy na tlumení hluku, bez ovladacího tlačitka, ovládání zepředu, stavební výška 78 cm, včetně dodávky materiálu</t>
  </si>
  <si>
    <t>Včetně dodávky a připevnění montážního prvku vč. napojení na kanalizační popř. vodovodní potrubí.</t>
  </si>
  <si>
    <t>64238805R</t>
  </si>
  <si>
    <t>Mísa záchodová keramická se samostatným přívodem vody; zabudování: nástěnné; tvar: oválný; splachování: hluboké; odpad: vodorovný; příslušenství: sedátko</t>
  </si>
  <si>
    <t>979083112R00</t>
  </si>
  <si>
    <t>Vodorovné přemístění suti přes 100 m do 1000 m</t>
  </si>
  <si>
    <t>Přesun suti</t>
  </si>
  <si>
    <t>POL8_</t>
  </si>
  <si>
    <t>včetně naložení na dopravní prostředek a složení,</t>
  </si>
  <si>
    <t>- komplet včetně krycí mřížky a zátky pro zašpuntování - kejdová zátka pr. 200 mm, výška zátky160 mm, výška vč. držadla pro hák 220 mm, ateriál - plastová skořepina vyplněná pískem, hmotnost 4,4 kg</t>
  </si>
  <si>
    <t>871151121R00</t>
  </si>
  <si>
    <t>Montáž potrubí z plastických hmot z tlakových trubek polyetylenových, vnějšího průměru 25 mm</t>
  </si>
  <si>
    <t>871161121R00</t>
  </si>
  <si>
    <t>Montáž potrubí z plastických hmot z tlakových trubek polyetylenových, vnějšího průměru 32 mm</t>
  </si>
  <si>
    <t>871171121R00</t>
  </si>
  <si>
    <t>Montáž potrubí z plastických hmot z tlakových trubek polyetylenových, vnějšího průměru 40 mm</t>
  </si>
  <si>
    <t>871181121R00</t>
  </si>
  <si>
    <t>Montáž potrubí z plastických hmot z tlakových trubek polyetylenových, vnějšího průměru 50 mm</t>
  </si>
  <si>
    <t>871211121R00</t>
  </si>
  <si>
    <t>Montáž potrubí z plastických hmot z tlakových trubek polyetylenových, vnějšího průměru 63 mm</t>
  </si>
  <si>
    <t>Tlakové zkoušky vodovodního potrubí DN do 80 mm</t>
  </si>
  <si>
    <t>893332111R00</t>
  </si>
  <si>
    <t>Šachty armaturní ze železového betonu se stropem z dílců, vnitřní půdorysné plochy přes 2,5 do 3,5 m2</t>
  </si>
  <si>
    <t>včetně osazení stropních desek, žebříku, mřížky na odvodňovací jímce a odpadní trouby délky do 1 m,</t>
  </si>
  <si>
    <t>722173983R00</t>
  </si>
  <si>
    <t>Opravy vodovodního potrubí z plastových trubek ostatní práce mimo spojové svary s přidáním materiálu  spoje elektrotvarovkami, přes D 20 do D 25 mm</t>
  </si>
  <si>
    <t>722173984R00</t>
  </si>
  <si>
    <t>Opravy vodovodního potrubí z plastových trubek ostatní práce mimo spojové svary s přidáním materiálu  spoje elektrotvarovkami, přes D 25 do D 32 mm</t>
  </si>
  <si>
    <t>722173985R00</t>
  </si>
  <si>
    <t>Opravy vodovodního potrubí z plastových trubek ostatní práce mimo spojové svary s přidáním materiálu  spoje elektrotvarovkami, přes D 32 do D 40 mm</t>
  </si>
  <si>
    <t>722173986R00</t>
  </si>
  <si>
    <t>Opravy vodovodního potrubí z plastových trubek ostatní práce mimo spojové svary s přidáním materiálu  spoje elektrotvarovkami, přes D 40 do D 50 mm</t>
  </si>
  <si>
    <t>722173987R00</t>
  </si>
  <si>
    <t>Opravy vodovodního potrubí z plastových trubek ostatní práce mimo spojové svary s přidáním materiálu  spoje elektrotvarovkami, přes D 50 do D 63 mm</t>
  </si>
  <si>
    <t>722290234R00</t>
  </si>
  <si>
    <t>Proplach a dezinfekce vodovodního potrubí do DN 80</t>
  </si>
  <si>
    <t>Včetně dodání desinfekčního prostředku.</t>
  </si>
  <si>
    <t>28613162.AR</t>
  </si>
  <si>
    <t>vložka k přechodce PE 100; mosaz; vnější závit; SDR 11,0; D = 25,0 mm; G 3/4"; spoj elektrosvařovaný</t>
  </si>
  <si>
    <t>286134311R</t>
  </si>
  <si>
    <t>Trubka plastová materiál: PE 100 RC; Dmax = 35,4 mm; de = 32,0 mm; tl. stěny = 3,0 mm; opláštění: PE-HD tl. 1,7 mm; PN 16; SDR 11,0; příslušenství: detekční vodič</t>
  </si>
  <si>
    <t>286134313R</t>
  </si>
  <si>
    <t>Trubka plastová materiál: PE 100 RC; Dmax = 43,4 mm; de = 40,0 mm; tl. stěny = 3,7 mm; opláštění: PE-HD tl. 1,7 mm; PN 16; SDR 11,0; příslušenství: detekční vodič</t>
  </si>
  <si>
    <t>286134317R</t>
  </si>
  <si>
    <t>Trubka plastová materiál: PE 100 RC; Dmax = 53,4 mm; de = 50,0 mm; tl. stěny = 4,6 mm; opláštění: PE-HD tl. 1,7 mm; PN 16; SDR 11,0; příslušenství: detekční vodič</t>
  </si>
  <si>
    <t>286134321R</t>
  </si>
  <si>
    <t>Trubka plastová materiál: PE 100 RC; Dmax = 66,4 mm; de = 63,0 mm; tl. stěny = 5,8 mm; opláštění: PE-HD tl. 1,7 mm; příslušenství: detekční vodič; PN 16; SDR 11,0</t>
  </si>
  <si>
    <t>28613741R</t>
  </si>
  <si>
    <t>trubka plastová vodovodní hladká; HDPE (PE 80); SDR 11,0; PN 10; D = 25,0 mm; s = 2,30 mm; l = 100 000,0 mm</t>
  </si>
  <si>
    <t>286538067R</t>
  </si>
  <si>
    <t>Spojka plastová typ: redukovaná centrická; materiál: PE 100; de = 45,0 mm; de2 = 38,0 mm; PN 16; SDR 11,0</t>
  </si>
  <si>
    <t>286538069R</t>
  </si>
  <si>
    <t>Spojka plastová typ: redukovaná centrická; materiál: PE 100; de = 54,0 mm; de2 = 45,0 mm; PN 16; SDR 11,0</t>
  </si>
  <si>
    <t>286538071R</t>
  </si>
  <si>
    <t>Spojka plastová typ: redukovaná centrická; materiál: PE 100; ds = 50,0 mm; ds2 = 32,0 mm; PN 16; SDR 11,0</t>
  </si>
  <si>
    <t>286538074R</t>
  </si>
  <si>
    <t>Spojka plastová typ: redukovaná centrická; materiál: PE 100; ds = 63,0 mm; ds2 = 40,0 mm; PN 16; SDR 11,0</t>
  </si>
  <si>
    <t>286538091R</t>
  </si>
  <si>
    <t>Koleno plastové typ: jednoznačné; úhel = 90,0 °; materiál: PE 100; de = 37,0 mm; de2 = 37,0 mm; PN 16; SDR 11,0</t>
  </si>
  <si>
    <t>286538092R</t>
  </si>
  <si>
    <t>Koleno plastové typ: jednoznačné; úhel = 90,0 °; materiál: PE 100; de = 43,0 mm; de2 = 43,0 mm; PN 16; SDR 11,0</t>
  </si>
  <si>
    <t>286538094R</t>
  </si>
  <si>
    <t>Koleno plastové typ: jednoznačné; úhel = 90,0 °; materiál: PE 100; de = 66,0 mm; de2 = 66,0 mm; PN 16; SDR 11,0</t>
  </si>
  <si>
    <t>286538095R</t>
  </si>
  <si>
    <t>Koleno plastové typ: jednoznačné; materiál: PE 100; úhel = 90,0 °; ds = 63,0 mm; PN 16; SDR 11,0</t>
  </si>
  <si>
    <t>286538139R</t>
  </si>
  <si>
    <t>T-kus plastový typ: redukovaný, přechodový; materiál: PE 100; de = 44,0 mm; de3 = 32,0 mm; PN 16; SDR 11,0</t>
  </si>
  <si>
    <t>286538140R</t>
  </si>
  <si>
    <t>T-kus plastový typ: redukovaný, přechodový; materiál: PE 100; de = 53,0 mm; de3 = 40,0 mm; PN 16; SDR 11,0</t>
  </si>
  <si>
    <t>286538141R</t>
  </si>
  <si>
    <t>T-kus plastový typ: redukovaný, přechodový; materiál: PE 100; de = 67,0 mm; de3 = 50,0 mm; PN 16; SDR 11,0</t>
  </si>
  <si>
    <t>286538142R</t>
  </si>
  <si>
    <t>T-kus plastový typ: jednoznačný; materiál: PE 100; ds = 63,0 mm; PN 16; SDR 11,0</t>
  </si>
  <si>
    <t>28655384R</t>
  </si>
  <si>
    <t>Spojka plastová typ: se zarážkou, přechodová; materiál: PP; ds = 50,0 mm; G; 1 1/2"; těsnění: NBR; PN 16; teplota média do 80 °C</t>
  </si>
  <si>
    <t>28655385R</t>
  </si>
  <si>
    <t>Spojka plastová typ: se zarážkou, přechodová; materiál: PP; ds = 63,0 mm; G; 2"; těsnění: NBR; PN 16; teplota média do 80 °C</t>
  </si>
  <si>
    <t>722181211RT7</t>
  </si>
  <si>
    <t>Izolace vodovodního potrubí návleková z trubic z pěnového polyetylenu, tloušťka stěny 6 mm, d 22 mm</t>
  </si>
  <si>
    <t>V položce je kalkulována dodávka izolační trubice, spon a lepicí pásky.</t>
  </si>
  <si>
    <t>722181211RT8</t>
  </si>
  <si>
    <t>Izolace vodovodního potrubí návleková z trubic z pěnového polyetylenu, tloušťka stěny 6 mm, d 25 mm</t>
  </si>
  <si>
    <t>722181211RU1</t>
  </si>
  <si>
    <t>Izolace vodovodního potrubí návleková z trubic z pěnového polyetylenu, tloušťka stěny 6 mm, d 32 mm</t>
  </si>
  <si>
    <t>722181211RV9</t>
  </si>
  <si>
    <t>Izolace vodovodního potrubí návleková z trubic z pěnového polyetylenu, tloušťka stěny 6 mm, d 40 mm</t>
  </si>
  <si>
    <t>722181212RW6</t>
  </si>
  <si>
    <t>Izolace vodovodního potrubí návleková z trubic z pěnového polyetylenu, tloušťka stěny 9 mm, d 50 mm</t>
  </si>
  <si>
    <t>722181214RT7</t>
  </si>
  <si>
    <t>Izolace vodovodního potrubí návleková z trubic z pěnového polyetylenu, tloušťka stěny 20 mm, d 22 mm</t>
  </si>
  <si>
    <t>722181214RT8</t>
  </si>
  <si>
    <t>Izolace vodovodního potrubí návleková z trubic z pěnového polyetylenu, tloušťka stěny 20 mm, d 25 mm</t>
  </si>
  <si>
    <t>722181214RU2</t>
  </si>
  <si>
    <t>Izolace vodovodního potrubí návleková z trubic z pěnového polyetylenu, tloušťka stěny 20 mm, d 35 mm</t>
  </si>
  <si>
    <t>722181214RV9</t>
  </si>
  <si>
    <t>Izolace vodovodního potrubí návleková z trubic z pěnového polyetylenu, tloušťka stěny 20 mm, d 40 mm</t>
  </si>
  <si>
    <t>722181214RY3</t>
  </si>
  <si>
    <t>Izolace vodovodního potrubí návleková z trubic z pěnového polyetylenu, tloušťka stěny 20 mm, d 63 mm</t>
  </si>
  <si>
    <t>998713101R00</t>
  </si>
  <si>
    <t>Přesun hmot pro izolace tepelné v objektech výšky do 6 m</t>
  </si>
  <si>
    <t>800-713</t>
  </si>
  <si>
    <t>722130236R00</t>
  </si>
  <si>
    <t>Potrubí z ocelových trubek závitových pozinkovaných DN 50, svařovaných 11 343,  , včetně dodávky materiálu</t>
  </si>
  <si>
    <t>Potrubí včetně tvarovek a zednických výpomocí.</t>
  </si>
  <si>
    <t>722175122R00</t>
  </si>
  <si>
    <t>Montáž tvarovek - bez dodávky materiálu svařovaných polyfuzně, D přes 16 do 20 mm, dva spoje</t>
  </si>
  <si>
    <t>Včetně pomocného lešení o výšce podlahy do 1900 mm a pro zatížení do 1,5 kPa.</t>
  </si>
  <si>
    <t>722175123R00</t>
  </si>
  <si>
    <t>Montáž tvarovek - bez dodávky materiálu svařovaných polyfuzně, D přes 20 do 25 mm, dva spoje</t>
  </si>
  <si>
    <t>722175124R00</t>
  </si>
  <si>
    <t>Montáž tvarovek - bez dodávky materiálu svařovaných polyfuzně, D přes 25 do 32 mm, dva spoje</t>
  </si>
  <si>
    <t>722175125R00</t>
  </si>
  <si>
    <t>Montáž tvarovek - bez dodávky materiálu svařovaných polyfuzně, D přes 32 do 40 mm, dva spoje</t>
  </si>
  <si>
    <t>722175126R00</t>
  </si>
  <si>
    <t>Montáž tvarovek - bez dodávky materiálu svařovaných polyfuzně, D přes 40 do 50 mm, dva spoje</t>
  </si>
  <si>
    <t>722176112R00</t>
  </si>
  <si>
    <t>Montáž rozvodů vody podle technologie spojování svařovaných polyfuzně, D přes 16 do 20 mm</t>
  </si>
  <si>
    <t>V položkách jsou započteny 3 svary na 1m délky rozvodu, náklady na montáž tvarovek, bez dodávky potrubí, tvarovek a závěsů. Včetně zednických výpomocí.</t>
  </si>
  <si>
    <t>722176113R00</t>
  </si>
  <si>
    <t>Montáž rozvodů vody podle technologie spojování svařovaných polyfuzně, D přes 20 do 25 mm</t>
  </si>
  <si>
    <t>722176114R00</t>
  </si>
  <si>
    <t>Montáž rozvodů vody podle technologie spojování svařovaných polyfuzně, D přes 25 do 32 mm</t>
  </si>
  <si>
    <t>722176115R00</t>
  </si>
  <si>
    <t>Montáž rozvodů vody podle technologie spojování svařovaných polyfuzně, D přes 32 do 40 mm</t>
  </si>
  <si>
    <t>722176116R00</t>
  </si>
  <si>
    <t>Montáž rozvodů vody podle technologie spojování svařovaných polyfuzně, D přes 40 do 50 mm</t>
  </si>
  <si>
    <t>722280107R00</t>
  </si>
  <si>
    <t>Tlakové zkoušky vodovodního potrubí přes DN 32 do DN 40</t>
  </si>
  <si>
    <t>Včetně dodávky vody, uzavření a zabezpečení konců potrubí.</t>
  </si>
  <si>
    <t>FH7221 T00</t>
  </si>
  <si>
    <t>Propojení PE a kulového kohoutu v noze žlabu a hadicového vývodu pro žlab ,1 hod jeden NŽ</t>
  </si>
  <si>
    <t>hod</t>
  </si>
  <si>
    <t>FH7222 T00</t>
  </si>
  <si>
    <t>Dokončení montáže napájecího žlabu, vč. izol. nohy 1 hod jeden NŽ</t>
  </si>
  <si>
    <t>28615133R</t>
  </si>
  <si>
    <t>Trubka plastová materiál: PP-R; ohebná; de = 20,0 mm; tl. stěny = 2,8 mm; PN 16; SDR 7,4; teplota média do 60 °C</t>
  </si>
  <si>
    <t>28615135R</t>
  </si>
  <si>
    <t>Trubka plastová materiál: PP-R; ohebná; de = 25,0 mm; tl. stěny = 3,5 mm; PN 16; SDR 7,4; teplota média do 60 °C</t>
  </si>
  <si>
    <t>28615138R</t>
  </si>
  <si>
    <t>Trubka plastová materiál: PP-R; ohebná; de = 32,0 mm; tl. stěny = 4,4 mm; PN 16; SDR 7,4; teplota média do 60 °C</t>
  </si>
  <si>
    <t>28615140R</t>
  </si>
  <si>
    <t>Trubka plastová materiál: PP-R; ohebná; de = 40,0 mm; tl. stěny = 5,5 mm; PN 16; SDR 7,4; teplota média do 60 °C</t>
  </si>
  <si>
    <t>28615143R</t>
  </si>
  <si>
    <t>Trubka plastová materiál: PP-R; ohebná; de = 50,0 mm; tl. stěny = 6,9 mm; PN 16; SDR 7,4; teplota média do 60 °C</t>
  </si>
  <si>
    <t>286151870R</t>
  </si>
  <si>
    <t>Trubka plastová skladba: PP-RCT - PP-RCT+BF - PP-RCT; ohebná; de = 20,0 mm; tl. stěny = 2,8 mm; SDR 7,4; teplota média do 90 °C</t>
  </si>
  <si>
    <t>286151871R</t>
  </si>
  <si>
    <t>Trubka plastová skladba: PP-RCT - PP-RCT+BF - PP-RCT; ohebná; de = 25,0 mm; tl. stěny = 3,5 mm; SDR 7,4; teplota média do 90 °C</t>
  </si>
  <si>
    <t>286151872R</t>
  </si>
  <si>
    <t>Trubka plastová skladba: PP-RCT - PP-RCT+BF - PP-RCT; ohebná; de = 32,0 mm; tl. stěny = 4,4 mm; SDR 7,4; teplota média do 90 °C</t>
  </si>
  <si>
    <t>286151873R</t>
  </si>
  <si>
    <t>Trubka plastová skladba: PP-RCT - PP-RCT+BF - PP-RCT; ohebná; de = 40,0 mm; tl. stěny = 5,5 mm; SDR 7,4; teplota média do 90 °C</t>
  </si>
  <si>
    <t>28654002R</t>
  </si>
  <si>
    <t>Koleno plastové typ: jednoznačné; úhel = 90,0 °; materiál: PP-RCT; ds = 20,0 mm; PN 20; teplota média do 70 °C</t>
  </si>
  <si>
    <t>28654004R</t>
  </si>
  <si>
    <t>Koleno plastové typ: jednoznačné; úhel = 90,0 °; materiál: PP-RCT; ds = 25,0 mm; PN 20; teplota média do 70 °C</t>
  </si>
  <si>
    <t>28654006R</t>
  </si>
  <si>
    <t>Koleno plastové typ: jednoznačné; úhel = 90,0 °; materiál: PP-RCT; ds = 32,0 mm; PN 20; teplota média do 70 °C</t>
  </si>
  <si>
    <t>28654008R</t>
  </si>
  <si>
    <t>Koleno plastové typ: jednoznačné; úhel = 90,0 °; materiál: PP-RCT; ds = 40,0 mm; PN 20; teplota média do 70 °C</t>
  </si>
  <si>
    <t>28654074R</t>
  </si>
  <si>
    <t>T-kus plastový typ: jednoznačný; materiál: PP-RCT; ds = 25,0 mm; ds3 = 25,0 mm; PN 20; teplota média do 70 °C</t>
  </si>
  <si>
    <t>28654076R</t>
  </si>
  <si>
    <t>T-kus plastový typ: jednoznačný; materiál: PP-RCT; ds = 32,0 mm; ds3 = 32,0 mm; PN 20; teplota média do 70 °C</t>
  </si>
  <si>
    <t>28654078R</t>
  </si>
  <si>
    <t>T-kus plastový typ: jednoznačný; materiál: PP-RCT; ds = 40,0 mm; ds3 = 40,0 mm; PN 20; teplota média do 70 °C</t>
  </si>
  <si>
    <t>28654080R</t>
  </si>
  <si>
    <t>T-kus plastový typ: jednoznačný; materiál: PP-RCT; ds = 50,0 mm; ds3 = 50,0 mm; PN 20; teplota média do 70 °C</t>
  </si>
  <si>
    <t>28654197R</t>
  </si>
  <si>
    <t>Spojka plastová typ: redukovaná centrická; materiál: PP-RCT; de = 25,0 mm; ds2 = 20,0 mm; PN 20; teplota média do 70 °C</t>
  </si>
  <si>
    <t>28654199R</t>
  </si>
  <si>
    <t>Spojka plastová typ: redukovaná centrická; materiál: PP-RCT; de = 32,0 mm; ds2 = 20,0 mm; PN 20; teplota média do 70 °C</t>
  </si>
  <si>
    <t>28654201R</t>
  </si>
  <si>
    <t>Spojka plastová typ: redukovaná centrická; materiál: PP-RCT; de = 32,0 mm; ds2 = 25,0 mm; PN 20; teplota média do 70 °C</t>
  </si>
  <si>
    <t>286542021R</t>
  </si>
  <si>
    <t>Spojka plastová typ: redukovaná centrická; materiál: PP-RCT; de = 40,0 mm; ds2 = 20,0 mm; PN 20; teplota média do 70 °C</t>
  </si>
  <si>
    <t>286542022R</t>
  </si>
  <si>
    <t>Spojka plastová typ: redukovaná centrická; materiál: PP-RCT; de = 40,0 mm; ds2 = 25,0 mm; PN 20; teplota média do 70 °C</t>
  </si>
  <si>
    <t>28654203R</t>
  </si>
  <si>
    <t>Spojka plastová typ: redukovaná centrická; materiál: PP-RCT; de = 40,0 mm; ds2 = 32,0 mm; PN 20; teplota média do 70 °C</t>
  </si>
  <si>
    <t>28654204R</t>
  </si>
  <si>
    <t>Spojka plastová typ: redukovaná centrická; materiál: PP-RCT; de = 50,0 mm; ds2 = 25,0 mm; PN 20; teplota média do 70 °C</t>
  </si>
  <si>
    <t>28654205R</t>
  </si>
  <si>
    <t>Spojka plastová typ: redukovaná centrická; materiál: PP-RCT; de = 50,0 mm; ds2 = 32,0 mm; PN 20; teplota média do 70 °C</t>
  </si>
  <si>
    <t>28654207R</t>
  </si>
  <si>
    <t>Spojka plastová typ: redukovaná centrická; materiál: PP-RCT; de = 50,0 mm; ds2 = 40,0 mm; PN 20; teplota média do 70 °C</t>
  </si>
  <si>
    <t>28654299R</t>
  </si>
  <si>
    <t>Spojka plastová typ: přechodová; materiál: PP-R; ds = 32,0 mm; R; 1"; PN 20; teplota média do 70 °C</t>
  </si>
  <si>
    <t>28654300R</t>
  </si>
  <si>
    <t>Spojka plastová typ: přechodová; materiál: PP-RCT; ds = 40,0 mm; R; 1 1/4"; PN 20; teplota média do 70 °C</t>
  </si>
  <si>
    <t>28654301R</t>
  </si>
  <si>
    <t>Spojka plastová typ: přechodová; materiál: PP-R; ds = 50,0 mm; R; 1 1/2"; PN 20; teplota média do 70 °C</t>
  </si>
  <si>
    <t>286543071R</t>
  </si>
  <si>
    <t>Spojka plastová typ: přechodová; materiál: PP-RCT; ds = 25,0 mm; Rp; 1/2"; PN 20; teplota média do 70 °C</t>
  </si>
  <si>
    <t>28654307R</t>
  </si>
  <si>
    <t>Spojka plastová typ: přechodová; materiál: PP-R; ds = 25,0 mm; Rp; 3/4"; PN 20; teplota média do 70 °C</t>
  </si>
  <si>
    <t>28654321R</t>
  </si>
  <si>
    <t>Koleno plastové typ: přechodové, nástěnné; úhel = 90,0 °; materiál: PP-R; ds = 20,0 mm; Rp; 1/2"; PN 20; teplota média do 70 °C</t>
  </si>
  <si>
    <t>286543221R</t>
  </si>
  <si>
    <t>Koleno plastové typ: přechodové, nástěnné; materiál: PP-RCT; úhel = 90,0 °; ds = 25,0 mm; Rp; 1/2"; PN 20; teplota média do 70 °C</t>
  </si>
  <si>
    <t>Příchytky pro vedení potrubí po stěně včetně šroubů a hmoždinek D+M</t>
  </si>
  <si>
    <t>998722101R00</t>
  </si>
  <si>
    <t>Přesun hmot pro vnitřní vodovod v objektech výšky do 6 m</t>
  </si>
  <si>
    <t>725017123R00</t>
  </si>
  <si>
    <t>Umyvadlo na šrouby, bílé, šířka 600 mm, hloubka 450 mm</t>
  </si>
  <si>
    <t>725219401R00</t>
  </si>
  <si>
    <t>Umyvadlo montáž na šrouby do zdiva</t>
  </si>
  <si>
    <t>Včetně dodání zápachové uzávěrky.</t>
  </si>
  <si>
    <t>725823121R00</t>
  </si>
  <si>
    <t>Baterie umyvadlové a dřezové baterie umyvadlová, stojánková, ruční ovládání s otvíráním odpadu, standardní</t>
  </si>
  <si>
    <t>725825111RT1</t>
  </si>
  <si>
    <t>Baterie umyvadlové a dřezové umyvadlová, nástěnná, ruční ovládání, standardní, včetně dodávky materiálu</t>
  </si>
  <si>
    <t>64221350R</t>
  </si>
  <si>
    <t>Umyvadlo keramické typ: jednoduchý; š = 450 mm; hl = 340 mm; tvar: hranatý; otvor pro baterii uprostřed</t>
  </si>
  <si>
    <t>732219315R00</t>
  </si>
  <si>
    <t>Montáž ohříváků vody zásobníkových stojatých, PN 0,6/0,6, do 1000 l</t>
  </si>
  <si>
    <t>732291915R00</t>
  </si>
  <si>
    <t>Ostatní opravy ohříváků a výměníků tepla napuštění výměníků a ohříváků vodou o obsahu do 1 000 l</t>
  </si>
  <si>
    <t>UPRAVNA</t>
  </si>
  <si>
    <t>D+M úpravny vody</t>
  </si>
  <si>
    <t>Montáž změkčovače vody, včetně montáže a dodávky potřebných armatur.</t>
  </si>
  <si>
    <t>Cílové parametry změkčené vody dle TZ.</t>
  </si>
  <si>
    <t>55102022R</t>
  </si>
  <si>
    <t>ventil termostatický pro vodovod; regulační rozsah 35 až 65 °C</t>
  </si>
  <si>
    <t>PC_HURT R-B300</t>
  </si>
  <si>
    <t>Elektrický ohřívač vody - stojatý HURT R-B 300l, 4,5kW, vč. pojistné sestavy</t>
  </si>
  <si>
    <t>dodání vč. předepsaných armatur</t>
  </si>
  <si>
    <t>PC_HURT R-B800</t>
  </si>
  <si>
    <t>Elektrický ohřívač vody - stojatý HURT R-B 800l, 12kW, vč. pojistné sestavy</t>
  </si>
  <si>
    <t>998732101R00</t>
  </si>
  <si>
    <t>Přesun hmot pro strojovny v objektech výšky do 6 m</t>
  </si>
  <si>
    <t>722229102R00</t>
  </si>
  <si>
    <t>Montáž armatury závitové s jedním závitem G 3/4"</t>
  </si>
  <si>
    <t>722238336R00</t>
  </si>
  <si>
    <t>Ventil uzavírací přímý ventil s vypouštěním, vnitřní-vnitřní závit, DN 50, PN 10, mosaz</t>
  </si>
  <si>
    <t>722239103R00</t>
  </si>
  <si>
    <t>Montáž armatury závitové se dvěma závity G 1"</t>
  </si>
  <si>
    <t>722239104R00</t>
  </si>
  <si>
    <t>Montáž armatury závitové se dvěma závity G 5/4"</t>
  </si>
  <si>
    <t>722239105R00</t>
  </si>
  <si>
    <t>Montáž armatury závitové se dvěma závity G 6/4"</t>
  </si>
  <si>
    <t>722239106R00</t>
  </si>
  <si>
    <t>Montáž armatury závitové se dvěma závity G 2"</t>
  </si>
  <si>
    <t>722265117R00</t>
  </si>
  <si>
    <t>Vodoměr domovní, závitový, vícevtokový, mokroběžný, DN 32, pro teplotu vody do 40 °C, montáž horizontálně , jmenovitý průtok 6,0 m3/hod, PN 16, délka 260 mm</t>
  </si>
  <si>
    <t>734247125R00</t>
  </si>
  <si>
    <t>Ventil zpětný, mosazný, DN 40, PN 10, vnitřní-vnitřní závit, včetně dodávky materiálu</t>
  </si>
  <si>
    <t>734247126R00</t>
  </si>
  <si>
    <t>Ventil zpětný, mosazný, DN 50, PN 10, vnitřní-vnitřní závit, včetně dodávky materiálu</t>
  </si>
  <si>
    <t>28377880R</t>
  </si>
  <si>
    <t>šňůra těsnicí polyamidové vlákno; kruhová; plná; teplotní odolnost -20 až 130 °C; max. tlak 1,6 MPa</t>
  </si>
  <si>
    <t>31945191R</t>
  </si>
  <si>
    <t>Spojka mosazná typ: redukovaná centrická, s pevným vícehranem; značka: CW617N; 2"; 1 1/4"; PN 10; teplota média do 120 °C</t>
  </si>
  <si>
    <t>31945192R</t>
  </si>
  <si>
    <t>Spojka mosazná typ: redukovaná centrická, s pevným vícehranem; značka: CW617N; 2"; 1 1/2"; PN 10; teplota média do 120 °C</t>
  </si>
  <si>
    <t>31945193R</t>
  </si>
  <si>
    <t>Spojka mosazná typ: redukovaná centrická, s pevným vícehranem; značka: CW617N; 2 1/2"; 2"; PN 10; teplota média do 120 °C</t>
  </si>
  <si>
    <t>551100015R</t>
  </si>
  <si>
    <t>kohout kulový vnitřní-vnitřní závit FF; pro vodovod; PN 16; 2 "; ovládání páčka</t>
  </si>
  <si>
    <t>551100032R</t>
  </si>
  <si>
    <t>Kohout kulový vnitřní-vnější závit MF; pro vodovod; PN 25; 1 "; ovládání páčka</t>
  </si>
  <si>
    <t>551100033R</t>
  </si>
  <si>
    <t>Kohout kulový vnitřní-vnější závit MF; pro vodovod; PN 25; 5/4 "; ovládání páčka</t>
  </si>
  <si>
    <t>551100034R</t>
  </si>
  <si>
    <t>kohout kulový vnitřní-vnější závit MF; pro vodovod; PN 25; 6/4 "; ovládání páčka</t>
  </si>
  <si>
    <t>551100083R</t>
  </si>
  <si>
    <t>kohout kulový vnitřní-vnitřní závit FF, oboustranně prodloužený závit; pro vodovod; PN 40; 3/4 "; ovládání motýl</t>
  </si>
  <si>
    <t>Do hohy žlabu</t>
  </si>
  <si>
    <t>55110050R</t>
  </si>
  <si>
    <t>hadice sanitární k baterii; PN 10; teplota do 90 °C; opletení nerez; F 1/2" x M 10; l = 400 mm</t>
  </si>
  <si>
    <t>55111855R</t>
  </si>
  <si>
    <t>ventil výtokový pro užitkovou vodu; DN 20 mm; pracovní tlak do 1,00 MPa; ovládání manuální; pracovní teplota 1 až 60 ° C</t>
  </si>
  <si>
    <t>55118033R</t>
  </si>
  <si>
    <t>souprava vodoměrná zpětná klapka, ventily, vodoměrná matka; vodoměr 5/4"; souprava 5/4"</t>
  </si>
  <si>
    <t>55141103R</t>
  </si>
  <si>
    <t>ventil rohový pro vodovod, sanitu; kulový, rohový; DN 15 mm; pracovní teplota do 90 ° C; médium voda; 1/2" x 3/8"; připojení závitové</t>
  </si>
  <si>
    <t>21-02T</t>
  </si>
  <si>
    <t>Vodič CY 6mm2 zž pro pospojování</t>
  </si>
  <si>
    <t>314520456R</t>
  </si>
  <si>
    <t>Lano ocelové; pozinkované; šestipramenné; počet drátů 6 x 7 = 42 ; textilní duše; průměr lana 6,00 mm; pevnost drátů 1770 N/mm2; hmotnost 0,12 kg/m</t>
  </si>
  <si>
    <t>34111030R</t>
  </si>
  <si>
    <t>Kabel CYKY; instalační; pro pevné uložení ve vnitřních a venk.prostorách v zemi, betonu; Cu plné holé jádro, tvar jádra RE-kulatý jednodrát; počet a průřez žil 3x1,5mm2; počet žil 3; teplota použití -30 až 70 °C; max.provoz.teplota při zkratu 160 °C; min.teplota pokládky -5 °C; průřez vodiče 1,5 mm2; samozhášivý; odolnost vůči UV záření; barva pláště černá</t>
  </si>
  <si>
    <t>34111036R</t>
  </si>
  <si>
    <t>Kabel CYKY; instalační; pro pevné uložení ve vnitřních a venk.prostorách v zemi, betonu; Cu plné holé jádro, tvar jádra RE-kulatý jednodrát; počet a průřez žil 3x2,5mm2; počet žil 3; teplota použití -30 až 70 °C; max.provoz.teplota při zkratu 160 °C; min.teplota pokládky -5 °C; průřez vodiče 2,5 mm2; samozhášivý; odolnost vůči UV záření; barva pláště černá</t>
  </si>
  <si>
    <t>34111090R</t>
  </si>
  <si>
    <t>Kabel CYKY; instalační; pro pevné uložení ve vnitřních a venk.prostorách v zemi, betonu; Cu plné holé jádro, tvar jádra RE-kulatý jednodrát; počet a průřez žil 5x1,5mm2; počet žil 5; teplota použití -30 až 70 °C; max.provoz.teplota při zkratu 160 °C; min.teplota pokládky -5 °C; průřez vodiče 1,5 mm2; samozhášivý; odolnost vůči UV záření; barva pláště černá</t>
  </si>
  <si>
    <t>34111094R</t>
  </si>
  <si>
    <t>Kabel CYKY; instalační; pro pevné uložení ve vnitřních a venk.prostorách v zemi, betonu; Cu plné holé jádro, tvar jádra RE-kulatý jednodrát; počet a průřez žil 5x2,5mm2; počet žil 5; teplota použití -30 až 70 °C; max.provoz.teplota při zkratu 160 °C; min.teplota pokládky -5 °C; průřez vodiče 2,5 mm2; samozhášivý; odolnost vůči UV záření; barva pláště černá</t>
  </si>
  <si>
    <t>34111098R</t>
  </si>
  <si>
    <t>Kabel CYKY; instalační; pro pevné uložení ve vnitřních a venk.prostorách v zemi, betonu; Cu plné holé jádro, tvar jádra RE-kulatý jednodrát; počet a průřez žil 5x4mm2; počet žil 5; teplota použití -30 až 70 °C; max.provoz.teplota při zkratu 160 °C; min.teplota pokládky -5 °C; průřez vodiče 4,0 mm2; samozhášivý; odolnost vůči UV záření; barva pláště černá</t>
  </si>
  <si>
    <t>34111100R</t>
  </si>
  <si>
    <t>Kabel CYKY; instalační; pro pevné uložení ve vnitřních a venk.prostorách v zemi, betonu; Cu plné holé jádro, tvar jádra RE-kulatý jednodrát; počet a průřez žil 5x6mm2; počet žil 5; teplota použití -30 až 70 °C; max.provoz.teplota při zkratu 160 °C; min.teplota pokládky -5 °C; průřez vodiče 6,0 mm2; samozhášivý; odolnost vůči UV záření; barva pláště černá</t>
  </si>
  <si>
    <t>34111101R</t>
  </si>
  <si>
    <t>Kabel CYKY; instalační; pro pevné uložení ve vnitřních a venk.prostorách v zemi, betonu; Cu plné holé jádro, tvar jádra RE-kulatý jednodrát; počet a průřez žil 5x10mm2; počet žil 5; teplota použití -30 až 70 °C; max.provoz.teplota při zkratu 160 °C; min.teplota pokládky -5 °C; průřez vodiče 10 mm2; samozhášivý; odolnost vůči UV záření; barva pláště černá</t>
  </si>
  <si>
    <t>34535560R</t>
  </si>
  <si>
    <t>spínač nástěnný stiskací; jednopólový; IP 44; řazení 1; 10AX/250VAC; barva bílá</t>
  </si>
  <si>
    <t>34535563R</t>
  </si>
  <si>
    <t>přepínač nástěnný stiskací, střídavý; řazení 6; 10AX/250VAC; IP 44; barva bílá</t>
  </si>
  <si>
    <t>34535564R</t>
  </si>
  <si>
    <t>přepínač nástěnný stiskací, křížový; řazení 7; 10AX/250VAC; IP 44; barva bílá</t>
  </si>
  <si>
    <t>34551476.AR</t>
  </si>
  <si>
    <t>Zásuvka jednonásobná, s ochranným kolíkem, s víčkem; řazení 2P+PE; 16 A, 250 V AC; IP 44</t>
  </si>
  <si>
    <t>34564015R</t>
  </si>
  <si>
    <t>Rozvodka 6455-12, krabicová</t>
  </si>
  <si>
    <t>34571092R</t>
  </si>
  <si>
    <t>trubka tuhá hrdlová, elektroinstalační; mat. PVC samozhášivé; vnější pr.= 25,0 mm; vnitřní pr.= 22,1 mm; mech.odolnost nízká; mezní hodnota zatížení 320 N/5 cm; teplot.rozsah -25 až 60 °C; stupeň hořlavosti A1-F; použití: vyhovuje zkoušce odolnosti plamene. lze montovat do prostoru nebezpečné zóny 2 v prostředí s nebezpečím výbuchu; délka l = 3 m</t>
  </si>
  <si>
    <t>3457114701R</t>
  </si>
  <si>
    <t>Trubka elektroinstalační - kabelová chránička; ohebná; kombinovaný hladký a vlnitý povrch; materiál: HDPE; bezhalogenový; de = 50,0 mm; di = 41,0 mm; odolnost proti stlačení: 450 N/20 cm; RtF: A1</t>
  </si>
  <si>
    <t>345717552R</t>
  </si>
  <si>
    <t>příchytka typ nasouvací; PVC samozhášivé, světle šedá RAL 7035; rozměr pro tuhou trubku vnějšího rozměru 25 mm</t>
  </si>
  <si>
    <t>358112503R</t>
  </si>
  <si>
    <t>Zásuvka průmyslová nástěnná; proud 16 A; napětí 400 W; zapojení 3P+N+PE; 5-pólů; hodinový úhel 6 hod.; červená; IP 44; balení: po 9 ks</t>
  </si>
  <si>
    <t>358112505R</t>
  </si>
  <si>
    <t>Zásuvka průmyslová nástěnná; proud 32 A; napětí 400 W; zapojení 3P+N+PE; 5-pólů; hodinový úhel 6 hod.; červená; IP 44; balení: po 6 ks</t>
  </si>
  <si>
    <t>5531300013R</t>
  </si>
  <si>
    <t>Žlab kabelový galvanicky/elektrolyticky zinkovaná ocel; drátěný s integrovanou spojkou; l = 3 000,0 mm; š = 300 mm; h = 110,0 mm; tl. 4,30 mm</t>
  </si>
  <si>
    <t>LED reflektor 230V/50W, IP44, 4000K, směrovatelný venkovní, nástěnný</t>
  </si>
  <si>
    <t>R04</t>
  </si>
  <si>
    <t>Lineární LED svítidlo. přisazené/závěsné, 230V/103W, 13828 Lm, 4000K, čiré, IP65, neztmívatelné</t>
  </si>
  <si>
    <t>R05</t>
  </si>
  <si>
    <t>Přisazené LED svítidlo MODUS BRSB 285mm, 230V/20W, IP44</t>
  </si>
  <si>
    <t>210010017R00</t>
  </si>
  <si>
    <t xml:space="preserve">Montáž trubky tuhé včetně příslušenství (kolena, přípojky atd.), bezhalogenové, uložené pevně, vnější průměr 25 mm,  ,  </t>
  </si>
  <si>
    <t>210010124R00</t>
  </si>
  <si>
    <t>Montáž trubky  ochranné, polyetylenové, DN do 80 mm, volně uložené</t>
  </si>
  <si>
    <t>210010313R00</t>
  </si>
  <si>
    <t xml:space="preserve">Montáž krabice plastové odbočné, čtvercové, o rozměru 150 x 150 mm, hloubky 77 mm,  , do zdiva, bez zapojení,  </t>
  </si>
  <si>
    <t>210060202R00</t>
  </si>
  <si>
    <t xml:space="preserve">Montáž závěsu kotevního, jednoduché vedení,  ,  ,  </t>
  </si>
  <si>
    <t>210100001R00</t>
  </si>
  <si>
    <t>Ukončení vodičů  v rozvaděči včetně zapojení a vodičové koncovky,  , průřez do 2,5 mm2</t>
  </si>
  <si>
    <t>210100002R00</t>
  </si>
  <si>
    <t>Ukončení vodičů  v rozvaděči včetně zapojení a vodičové koncovky,  , průřez do 6 mm2</t>
  </si>
  <si>
    <t>210100003R00</t>
  </si>
  <si>
    <t>Ukončení vodičů  v rozvaděči včetně zapojení a vodičové koncovky,  , průřez do 16 mm2</t>
  </si>
  <si>
    <t>210110021R00</t>
  </si>
  <si>
    <t>Montáž spínače nástěnného pro prostředí venkovní a mokré včetně zapojení, jednopólového,  , řazení 1</t>
  </si>
  <si>
    <t>210110024R00</t>
  </si>
  <si>
    <t>Montáž spínače nástěnného pro prostředí venkovní a mokré včetně zapojení, střídavého,  , řazení 6</t>
  </si>
  <si>
    <t>210110025R00</t>
  </si>
  <si>
    <t>Montáž spínače nástěnného pro prostředí venkovní a mokré včetně zapojení, křížového,  , řazení 7</t>
  </si>
  <si>
    <t>210111131R00</t>
  </si>
  <si>
    <t>Montáž zásuvky průmyslové včetně zapojení, IP 44, provedení 2P+PE, 16 A</t>
  </si>
  <si>
    <t>210111136R00</t>
  </si>
  <si>
    <t>Montáž zásuvky průmyslové včetně zapojení, IP 44, provedení 3P+N+PE, 16 A</t>
  </si>
  <si>
    <t>210111137R00</t>
  </si>
  <si>
    <t>Montáž zásuvky průmyslové včetně zapojení, IP 44, provedení 3P+N+PE, 32 A</t>
  </si>
  <si>
    <t>210190001R00</t>
  </si>
  <si>
    <t>Montáž oceloplechové rozvodnice, do hmotnosti 20 kg</t>
  </si>
  <si>
    <t>montáž rozvaděčů nn a vn včetně usazení, sestavení dílců, vyvážení, upevnění, zapojení a montáž demontovaných částí a přístrojů,  kontroly a dotažení spojů, opravy nátěrů, avšak bez zapojení, a ukončení kabelů</t>
  </si>
  <si>
    <t>210190005R00</t>
  </si>
  <si>
    <t>Montáž oceloplechové rozvodnice, do hmotnosti 200 kg</t>
  </si>
  <si>
    <t>210201221R00</t>
  </si>
  <si>
    <t>Montáž svítidla zářivkového do bytových nebo společenských místností, stropního zavěšeného, s jedním světelným zdrojem</t>
  </si>
  <si>
    <t>210201521R00</t>
  </si>
  <si>
    <t xml:space="preserve">Montáž svítidla LED do technických prostor, stropního přisazeného,  </t>
  </si>
  <si>
    <t>s vestavěným LED modulem</t>
  </si>
  <si>
    <t>210201528R00</t>
  </si>
  <si>
    <t>Montáž svítidla LED reflektoru,  , na dva upevňovací body</t>
  </si>
  <si>
    <t>210810045R00</t>
  </si>
  <si>
    <t>Montáž kabelu CYKY 750 V, 3 x 1,5 mm2, pevně uloženého</t>
  </si>
  <si>
    <t>210810046R00</t>
  </si>
  <si>
    <t>Montáž kabelu CYKY 750 V, 3 x 2,5 mm2, pevně uloženého</t>
  </si>
  <si>
    <t>210810055R00</t>
  </si>
  <si>
    <t>Montáž kabelu CYKY 750 V, 5 x 1,5 mm2, pevně uloženého</t>
  </si>
  <si>
    <t>210810056R00</t>
  </si>
  <si>
    <t>Montáž kabelu CYKY 750 V, 5 x 2,5 mm2, pevně uloženého</t>
  </si>
  <si>
    <t>210810057R00</t>
  </si>
  <si>
    <t>Montáž kabelu CYKY 750 V, 5 žilového, pevně uloženého</t>
  </si>
  <si>
    <t>650011111R00</t>
  </si>
  <si>
    <t>Montáž kabelového žlabu drátěného, šířky do 150 mm</t>
  </si>
  <si>
    <t>M65</t>
  </si>
  <si>
    <t>650111265R00</t>
  </si>
  <si>
    <t>Montáž vodiče ochranného pospojování pevně</t>
  </si>
  <si>
    <t>35441125R</t>
  </si>
  <si>
    <t>Pásek hromosvodový FeZn; š = 30 mm; tl = 4,0 mm</t>
  </si>
  <si>
    <t>35441153R</t>
  </si>
  <si>
    <t>Drát hromosvodový FeZn; d = 10 mm</t>
  </si>
  <si>
    <t>35441875R</t>
  </si>
  <si>
    <t>Svorka hromosvodu křížová; FeZn</t>
  </si>
  <si>
    <t>35441885R</t>
  </si>
  <si>
    <t>Svorka hromosvodu paralelní; FeZn</t>
  </si>
  <si>
    <t>35441895R</t>
  </si>
  <si>
    <t>Svorka hromosvodu univerzální; FeZn; připojovací ke kovovým prvkům</t>
  </si>
  <si>
    <t>35444120R</t>
  </si>
  <si>
    <t>Svorka hromosvodu univerzální; nerez; páska - páska</t>
  </si>
  <si>
    <t>35444122R</t>
  </si>
  <si>
    <t>Svorka hromosvodu univerzální; nerez; páska - drát</t>
  </si>
  <si>
    <t>210220002R00</t>
  </si>
  <si>
    <t>Montáž uzemňovacího vedení na povrchu, včetně svorek upevnění a připojení, z drátů ocelových pozinkovaných  (FeZn), průměru do 10 mm, bez nátěru</t>
  </si>
  <si>
    <t>včetně montáže svorek spojovacích, odbočných, upevňovacích a spojovacího materiálu.</t>
  </si>
  <si>
    <t>210220021R00</t>
  </si>
  <si>
    <t xml:space="preserve">Montáž uzemňovacího vedení v zemi, včetně svorek, propojení a izolace spojů, z profilů ocelových pozinkovaných  (FeZn), průřezu do 120 mm2,  </t>
  </si>
  <si>
    <t>Zhotovení sváru zemnice na konstrukci, včetně pasivní ochrany</t>
  </si>
  <si>
    <t>460200273RT1</t>
  </si>
  <si>
    <t>Výkop kabelové rýhy 50/90 cm  hor.3, strojní výkop rýhy</t>
  </si>
  <si>
    <t>460560273R00</t>
  </si>
  <si>
    <t>Zához rýhy 50/90 cm, hornina třídy 3</t>
  </si>
  <si>
    <t>460620013R00</t>
  </si>
  <si>
    <t>Provizorní úprava terénu v přírodní hornině 3</t>
  </si>
  <si>
    <t>35441610R</t>
  </si>
  <si>
    <t>Držák vedení hromosvodu FeZn; na kovové konstrukce; průměr 7 až 10 mm</t>
  </si>
  <si>
    <t>35441925R</t>
  </si>
  <si>
    <t>Svorka hromosvodu zkušební; FeZn</t>
  </si>
  <si>
    <t>35444180R</t>
  </si>
  <si>
    <t>Drát hromosvodový AlMgSi; d = 8 mm</t>
  </si>
  <si>
    <t>650111611R00</t>
  </si>
  <si>
    <t xml:space="preserve">Montáž vodiče svodového, průměru do 10 mm, a podpěr,  </t>
  </si>
  <si>
    <t>650111711R00</t>
  </si>
  <si>
    <t xml:space="preserve">Montáž hromosvodové svorky do dvou šroubů,  </t>
  </si>
  <si>
    <t>650111713R00</t>
  </si>
  <si>
    <t xml:space="preserve">Montáž hromosvodové svorky nad 2 šrouby,  </t>
  </si>
  <si>
    <t>650111915R00</t>
  </si>
  <si>
    <t>Montáž jímací tyče do 3 m délky tyče, na konstrukci</t>
  </si>
  <si>
    <t>650111781RT2</t>
  </si>
  <si>
    <t>Montáž označovacího štítku na svod, včetně dodávky štítku</t>
  </si>
  <si>
    <t>180456171100R</t>
  </si>
  <si>
    <t>Montážní plošina na autopod. MP-16 (A 31)</t>
  </si>
  <si>
    <t>Sh</t>
  </si>
  <si>
    <t>STROJ</t>
  </si>
  <si>
    <t>R06</t>
  </si>
  <si>
    <t>vývodka plastová, Pg 13,5</t>
  </si>
  <si>
    <t>R07</t>
  </si>
  <si>
    <t>vývodka plastová, Pg 21</t>
  </si>
  <si>
    <t>210112804R00</t>
  </si>
  <si>
    <t>Pomocný montážní materiál jinde neuvedený (propojovací vodiče, nulové svorky, koncovky, popisky...)</t>
  </si>
  <si>
    <t xml:space="preserve">sada  </t>
  </si>
  <si>
    <t>28399901R</t>
  </si>
  <si>
    <t>štítek orientační</t>
  </si>
  <si>
    <t>34561567R</t>
  </si>
  <si>
    <t>Příslušenství svornic lišta nosná DIN TS 35/080/0</t>
  </si>
  <si>
    <t>34562174R</t>
  </si>
  <si>
    <t>svornice RSA 6A bílá; typ řadová; jmen.nap. 750 V stříd., 830 V stejnosm.</t>
  </si>
  <si>
    <t>35712207R</t>
  </si>
  <si>
    <t>Skříň řadová; místo použití vnitřní; pro přístrojovou náplň do 600 kg; IP 40; provedení dveře -ocel.plech, skelet-svařený z ohýbaného plechu; v x š x hl. 1800 x 800 x 300 mm; barva standard RAL 7035</t>
  </si>
  <si>
    <t>35822001012R</t>
  </si>
  <si>
    <t>Jistič modulární jmen.proud 6,00 A; charakt. B; počet pólů 1; jmenovitá zkratová schopnost/230 V a.c. 10 kA; tepl.okolí -25 do + 55 °C; IP 20</t>
  </si>
  <si>
    <t>35822001013R</t>
  </si>
  <si>
    <t>Jistič modulární jmen.proud 10,00 A; charakt. B; počet pólů 1; jmenovitá zkratová schopnost/230 V a.c. 10 kA; tepl.okolí -25 do + 55 °C; IP 20</t>
  </si>
  <si>
    <t>35822001015R</t>
  </si>
  <si>
    <t>Jistič modulární jmen.proud 16,00 A; charakt. B; počet pólů 1; jmenovitá zkratová schopnost/230 V a.c. 10 kA; tepl.okolí -25 do + 55 °C; IP 20</t>
  </si>
  <si>
    <t>35822001038R</t>
  </si>
  <si>
    <t>Jistič modulární jmen.proud 10,00 A; charakt. C; počet pólů 1; jmenovitá zkratová schopnost/230 V a.c. 10 kA; tepl.okolí -25 do + 55 °C; IP 20</t>
  </si>
  <si>
    <t>35822002311R</t>
  </si>
  <si>
    <t>Jistič modulární jmen.proud 10,00 A; charakt. B; počet pólů 3; jmenovitá zkratová schopnost/230 V a.c. 10 kA; tepl.okolí -25 do + 55 °C; IP 20</t>
  </si>
  <si>
    <t>35822002313R</t>
  </si>
  <si>
    <t>Jistič modulární jmen.proud 16,00 A; charakt. B; počet pólů 3; jmenovitá zkratová schopnost/230 V a.c. 10 kA; tepl.okolí -25 do + 55 °C; IP 20</t>
  </si>
  <si>
    <t>35822002315R</t>
  </si>
  <si>
    <t>Jistič modulární jmen.proud 25,00 A; charakt. B; počet pólů 3; jmenovitá zkratová schopnost/230 V a.c. 10 kA; tepl.okolí -25 do + 55 °C; IP 20</t>
  </si>
  <si>
    <t>35822002317R</t>
  </si>
  <si>
    <t>Jistič modulární jmen.proud 40,00 A; charakt. B; počet pólů 3; jmenovitá zkratová schopnost/230 V a.c. 10 kA; tepl.okolí -25 do + 55 °C; IP 20</t>
  </si>
  <si>
    <t>35822002318R</t>
  </si>
  <si>
    <t>Jistič modulární jmen.proud 50,00 A; charakt. B; počet pólů 3; jmenovitá zkratová schopnost/230 V a.c. 10 kA; tepl.okolí -25 do + 55 °C; IP 20</t>
  </si>
  <si>
    <t>35822002329R</t>
  </si>
  <si>
    <t>Jistič modulární jmen.proud 10,00 A; charakt. C; počet pólů 3; jmenovitá zkratová schopnost/230 V a.c. 10 kA; tepl.okolí -25 do + 55 °C; IP 20</t>
  </si>
  <si>
    <t>35822002332R</t>
  </si>
  <si>
    <t>Jistič modulární jmen.proud 20,00 A; charakt. C; počet pólů 3; jmenovitá zkratová schopnost/230 V a.c. 10 kA; tepl.okolí -25 do + 55 °C; IP 20</t>
  </si>
  <si>
    <t>35822002333R</t>
  </si>
  <si>
    <t>Jistič modulární jmen.proud 25,00 A; charakt. C; počet pólů 3; jmenovitá zkratová schopnost/230 V a.c. 10 kA; tepl.okolí -25 do + 55 °C; IP 20</t>
  </si>
  <si>
    <t>35822002334R</t>
  </si>
  <si>
    <t>Jistič modulární jmen.proud 32,00 A; charakt. C; počet pólů 3; jmenovitá zkratová schopnost/230 V a.c. 10 kA; tepl.okolí -25 do + 55 °C; IP 20</t>
  </si>
  <si>
    <t>35822002336R</t>
  </si>
  <si>
    <t>Jistič modulární jmen.proud 50,00 A; charakt. C; počet pólů 3; jmenovitá zkratová schopnost/230 V a.c. 10 kA; tepl.okolí -25 do + 55 °C; IP 20</t>
  </si>
  <si>
    <t>35822002337R</t>
  </si>
  <si>
    <t>Jistič modulární jmen.proud 63,00 A; charakt. C; počet pólů 3; jmenovitá zkratová schopnost/230 V a.c. 10 kA; tepl.okolí -25 do + 55 °C; IP 20</t>
  </si>
  <si>
    <t>35822002357R</t>
  </si>
  <si>
    <t>Jistič modulární jmen.proud 63,00 A; charakt. D; počet pólů 3; jmenovitá zkratová schopnost/230 V a.c. 10 kA; tepl.okolí -25 do + 55 °C; IP 20</t>
  </si>
  <si>
    <t>358225508R</t>
  </si>
  <si>
    <t>příslušenství jističe napěťová spoušť k jističům a proudovým chráničům, AC110-415V/DC110V; k vypnutí přístroje přivedeným napětím</t>
  </si>
  <si>
    <t>358247716R</t>
  </si>
  <si>
    <t>odpínač pojistek počet pólů 3; vel.poj.vložky 14x51mm, bez signalizace; max.proud poj.vložky 50 A; teplota okolí -5 až + 35°C °C; IP 20</t>
  </si>
  <si>
    <t>358891502R</t>
  </si>
  <si>
    <t>Chránič nadproudový; typ AC; jmen.proud 10,00 A; počet pólů 1+N; jmen.reziduální proud 30 mA; IP 20; charakt. B; tepl.okolí od -5 do+ 40 °C</t>
  </si>
  <si>
    <t>Chránič proudový OFI-40-4-300 A, na střídavý i stejnosměrný proud</t>
  </si>
  <si>
    <t>Chránič proudový OFI-40-4-030 A, na střídavý i stejnosměrný proud</t>
  </si>
  <si>
    <t>Chránič proudový OFI-63-4-300 A, na střídavý i stejnosměrný proud</t>
  </si>
  <si>
    <t>Chránič proudový OFI-63-4-030 A, na střídavý i stejnosměrný proud</t>
  </si>
  <si>
    <t>Chránič proudový OFI-25-4-300 A, na střídavý i stejnosměrný proud</t>
  </si>
  <si>
    <t>Chránič proudový OFI-25-4-030 A, na střídavý i stejnosměrný proud</t>
  </si>
  <si>
    <t>Jistič BC160NT305-160-L 160A</t>
  </si>
  <si>
    <t>R08</t>
  </si>
  <si>
    <t>vývodka plastová, Pg 42</t>
  </si>
  <si>
    <t>R09</t>
  </si>
  <si>
    <t>Svodič přepětí HAKEL HSLA12,5-275/3+0</t>
  </si>
  <si>
    <t>R14</t>
  </si>
  <si>
    <t>Stykač vzduchový 3-pólový LC1D25 230V, 25A, 3.pól, 1/1</t>
  </si>
  <si>
    <t>R19</t>
  </si>
  <si>
    <t>Ovladač MOELLER M22-D-tlačítko barevné</t>
  </si>
  <si>
    <t>R21</t>
  </si>
  <si>
    <t>Ovladač MOELLER M22-DRP-R-tlačítko červené "hříbek"</t>
  </si>
  <si>
    <t>R23</t>
  </si>
  <si>
    <t>signálka MOELLER M22-L barevná</t>
  </si>
  <si>
    <t>210021012R00</t>
  </si>
  <si>
    <t>Zhotovení otvoru kruhového, v plechu, tloušťky 4 mm, P 29 bez závitu</t>
  </si>
  <si>
    <t>210120601R00</t>
  </si>
  <si>
    <t>Montáž pojistky odpojovací včetně patron, trojpólové, ruční pohon, 10 kV, L 1013-1023</t>
  </si>
  <si>
    <t>210120823R00</t>
  </si>
  <si>
    <t>Montáž chrániče proudového, čtyřpólového, do 40 A</t>
  </si>
  <si>
    <t>210120421R00</t>
  </si>
  <si>
    <t>Montáž jističe jednopólového</t>
  </si>
  <si>
    <t>modulárního, do rozvodné skříně</t>
  </si>
  <si>
    <t>210120441R00</t>
  </si>
  <si>
    <t>Montáž jističe třípólového</t>
  </si>
  <si>
    <t>210121311R00</t>
  </si>
  <si>
    <t>Montáž instalačního stykače</t>
  </si>
  <si>
    <t>210140201R00</t>
  </si>
  <si>
    <t>Montáž ovladače pomocných obvodů s průčelní deskou včetně zapojení, jednotlačítkového</t>
  </si>
  <si>
    <t>210140501R00</t>
  </si>
  <si>
    <t>Montáž svítidla návěstního včetně žárovek a zapojení, M, M 1</t>
  </si>
  <si>
    <t>210190053R00</t>
  </si>
  <si>
    <t>Montáž rozvaděče skříňového, nebo panelového děleného, za 1 pole, do hmotnosti 40 kg</t>
  </si>
  <si>
    <t>210192572R00</t>
  </si>
  <si>
    <t>Montáž řadové svorkovnice do 6 mm2 včetně upevnění, zapojení na jedné straně a popisu štítku pro vodič</t>
  </si>
  <si>
    <t>Včetně upevnění na nosnou lištu a montáže příslušného označovacího štítku.</t>
  </si>
  <si>
    <t>212190001R00</t>
  </si>
  <si>
    <t>Osazení kabelové vývodky průměr závitu 14 mm, pro kabely o průměru 7 - 12 mm</t>
  </si>
  <si>
    <t>212190003R00</t>
  </si>
  <si>
    <t>Osazení kabelové vývodky průměr závitu 21 mm, pro kabely o průměru 13 - 18 mm</t>
  </si>
  <si>
    <t>212190005R00</t>
  </si>
  <si>
    <t>Osazení kabelové vývodky průměr závitu 36 mm, pro kabely o průměru 22 - 32 mm</t>
  </si>
  <si>
    <t>650063171R00</t>
  </si>
  <si>
    <t>Montáž svodiče přepětí typ 2, čtyřpólový, do 50 kA</t>
  </si>
  <si>
    <t>R27</t>
  </si>
  <si>
    <t>Vnitřní osazení a zapojení rozvaděče, včetně materiálu</t>
  </si>
  <si>
    <t>R28</t>
  </si>
  <si>
    <t>R29</t>
  </si>
  <si>
    <t>Ostatní práce jinde neuvedené (rozměření panelu, zámečnické přípomoce, osazení štítků apod.)</t>
  </si>
  <si>
    <t>R30</t>
  </si>
  <si>
    <t>Zhotovení dokumentace skutečného provedení stavby</t>
  </si>
  <si>
    <t>Tlakkan_armsachtT</t>
  </si>
  <si>
    <t>Armaturní šachta čerpání prům 1500mm včet. stupadel, izolace, uzamyk poklopu D+M</t>
  </si>
  <si>
    <t>Kruhová armaturní šachta čerpání pro osazení tvarovek a šoupátek pro manipulaci s čerpáním.</t>
  </si>
  <si>
    <t>Prostupy viz TG čerpání</t>
  </si>
  <si>
    <t>871311121R00</t>
  </si>
  <si>
    <t>Montáž potrubí z plastických hmot z tlakových trubek polyetylenových, vnějšího průměru 160 mm</t>
  </si>
  <si>
    <t>877312121R00</t>
  </si>
  <si>
    <t>Montáž elektrotvarovek přirážka za 1 spoj elektrotvarovky, vnějšího průměru 160 mm</t>
  </si>
  <si>
    <t>892351111R00</t>
  </si>
  <si>
    <t>Tlakové zkoušky vodovodního potrubí DN 150 nebo DN 200</t>
  </si>
  <si>
    <t>899731112R00</t>
  </si>
  <si>
    <t>Signalizační vodič CYY, 2,5 mm2</t>
  </si>
  <si>
    <t>286135074R</t>
  </si>
  <si>
    <t>Trubka plastová kanalizační materiál: PE 100 RC; povrch: hladký; de = 160,0 mm; tl. stěny = 9,5 mm; PN 10; SDR 17,0</t>
  </si>
  <si>
    <t>2865361112T</t>
  </si>
  <si>
    <t>Příruba ocelová k lemovému nákružku DN 150, včetně nerez šroubů</t>
  </si>
  <si>
    <t>28653767R</t>
  </si>
  <si>
    <t>Spojka plastová typ: jednoznačná, přechodová; materiál: PE 100; DN = 150; de = 160,0 mm; DN2 = 150; de2 = 212,0 mm; PN 10; SDR 17,0</t>
  </si>
  <si>
    <t>286538011R</t>
  </si>
  <si>
    <t>Spojka plastová typ: přesuvná, jednoznačná; materiál: PE 100; ds = 160,0 mm; PN 16; SDR 11,0</t>
  </si>
  <si>
    <t>286538100R</t>
  </si>
  <si>
    <t>Koleno plastové typ: jednoznačné; materiál: PE 100; úhel = 90,0 °; ds = 160,0 mm; PN 16; SDR 11,0</t>
  </si>
  <si>
    <t>286538114R</t>
  </si>
  <si>
    <t>Koleno plastové typ: jednoznačné; materiál: PE 100; úhel = 45,0 °; ds = 160,0 mm; PN 16; SDR 11,0</t>
  </si>
  <si>
    <t>PC3</t>
  </si>
  <si>
    <t>Těsnění prostupů do jímek a do čel kanálů</t>
  </si>
  <si>
    <t>122202203R00</t>
  </si>
  <si>
    <t>Odkopávky a prokopávky pro silnice v hornině 3 přes 1 000 do 10 000 m3</t>
  </si>
  <si>
    <t>s přemístěním výkopku v příčných profilech na vzdálenost do 15 m nebo s naložením na dopravní prostředek.</t>
  </si>
  <si>
    <t>182101101R00</t>
  </si>
  <si>
    <t>Svahování v zářezech v hornině 1 až 4</t>
  </si>
  <si>
    <t>trvalých svahů do projektovaných profilů s potřebným přemístěním výkopku při svahování v zářezech,</t>
  </si>
  <si>
    <t>561471125T02</t>
  </si>
  <si>
    <t>Zkouška zhutnění</t>
  </si>
  <si>
    <t>564871111V01</t>
  </si>
  <si>
    <t>Podklad ze štěrkodrti po zhutnění tloušťky 25 cm, bez dopravy a materiálu</t>
  </si>
  <si>
    <t>565151211R00</t>
  </si>
  <si>
    <t>Podklad z kameniva obaleného asfaltem ACP 16+ až ACP 22+, v pruhu šířky přes 3 m, třídy 1, tloušťka po zhutnění 70 mm</t>
  </si>
  <si>
    <t>s rozprostřením a zhutněním</t>
  </si>
  <si>
    <t>567411120R00</t>
  </si>
  <si>
    <t>Podklad ze štěrku částečně vyplněného maltou (ŠCM) tloušťka 200 mm</t>
  </si>
  <si>
    <t>podkladní vrstva dle ČSN 73 6127-1</t>
  </si>
  <si>
    <t>573231126R00</t>
  </si>
  <si>
    <t>Postřik spojovací kationaktivní emulzí KAE , množství zbytkového asfaltu 0,60 kg/m2</t>
  </si>
  <si>
    <t>bez posypu kamenivem</t>
  </si>
  <si>
    <t>577142112R00</t>
  </si>
  <si>
    <t>Beton asfaltový s rozprostřením a zhutněním v pruhu šířky přes 3 m, ACO 11+ nebo ACO 16+, tloušťky 50 mm, plochy přes 1000 m2</t>
  </si>
  <si>
    <t>599141111R00</t>
  </si>
  <si>
    <t>Vyplnění spár mezi silničními panely živičnou zálivkou</t>
  </si>
  <si>
    <t>jakékoliv tloušťky a vyčištění spár</t>
  </si>
  <si>
    <t>915491212R00</t>
  </si>
  <si>
    <t>Osazení vodicího proužku z betonových prefa desek šířky proužku 500 mm</t>
  </si>
  <si>
    <t>tl. do 12 cm, do lože z cementové malty tl. do 2 cm, s vyplněním a zatřením spár cementovou maltou s podkladní vrstvou z betonu prostého C 12/15 tl. 5 až 10 cm</t>
  </si>
  <si>
    <t>917862111R00</t>
  </si>
  <si>
    <t>Osazení silničního nebo chodníkového obrubníku stojatého, s boční opěrou z betonu prostého, do lože z betonu prostého C 12/15</t>
  </si>
  <si>
    <t>S dodáním hmot pro lože tl. 80-100 mm.</t>
  </si>
  <si>
    <t>59217460R</t>
  </si>
  <si>
    <t>obrubník silniční materiál beton; l = 1000,0 mm; š = 150,0 mm; h = 250,0 mm; barva šedá</t>
  </si>
  <si>
    <t>59218562R</t>
  </si>
  <si>
    <t>krajník silniční; betonový; l = 500 mm; š = 250,0 mm; h = 80,0 mm; přírodní</t>
  </si>
  <si>
    <t>998225111R00</t>
  </si>
  <si>
    <t>Přesun hmot komunikací a letišť, kryt živičný jakékoliv délky objektu</t>
  </si>
  <si>
    <t>POL7_1</t>
  </si>
  <si>
    <t>822.29</t>
  </si>
  <si>
    <t>komunikace pozemní ostatní</t>
  </si>
  <si>
    <t xml:space="preserve"> m2</t>
  </si>
  <si>
    <t>kryt (materiál konstrukce krytu) z kameniva obalovaného živicí</t>
  </si>
  <si>
    <t>171201101R00</t>
  </si>
  <si>
    <t>Uložení sypaniny do násypů nezhutněných</t>
  </si>
  <si>
    <t>Uložení sypaniny do násypů nebo na skládku s rozprostřením sypaniny ve vrstvách a s hrubým urovnáním.</t>
  </si>
  <si>
    <t>182201101R00</t>
  </si>
  <si>
    <t>Svahování násypů bez rozlišení horniny</t>
  </si>
  <si>
    <t>trvalých svahů do projektovaných profilů s potřebným přemístěním výkopku při svahování v násypech,</t>
  </si>
  <si>
    <t>183101112R00</t>
  </si>
  <si>
    <t>Hloubení jamek bez výměny půdy v rovině objem přes 0,01 do 0,02 m3</t>
  </si>
  <si>
    <t>pro vysazování rostlin v hornině 1 až 4 bez výměny půdy, s případným naložením přebytečných výkopků na dopravní prostředek, s odvozem na vzdálenost do 20 km a se složením,</t>
  </si>
  <si>
    <t>183101114R00</t>
  </si>
  <si>
    <t>Hloubení jamek bez výměny půdy v rovině objem přes 0,05 do 0,125 m3</t>
  </si>
  <si>
    <t>184102110R00</t>
  </si>
  <si>
    <t xml:space="preserve">Výsadba dřevin s balem průměr do 100 mm, v rovině nebo na svahu do 1:5,  </t>
  </si>
  <si>
    <t>do předem vyhloubené jamky se zalitím,</t>
  </si>
  <si>
    <t>184102112R00</t>
  </si>
  <si>
    <t xml:space="preserve">Výsadba dřevin s balem průměr přes 200 do 300 mm, v rovině nebo na svahu do 1:5,  </t>
  </si>
  <si>
    <t>184202112R00</t>
  </si>
  <si>
    <t>Ukotvení dřevin průměr do 100 mm, délka do 3 m</t>
  </si>
  <si>
    <t>třemi a více kůly, s ochranou proti poškození v místě vzepření, (příloha č. 8) při  průměru kůlů do 10 cm,</t>
  </si>
  <si>
    <t>184802111R00</t>
  </si>
  <si>
    <t>Chemické odplevelení půdy před založením kultury postřikem naširoko, v rovině nebo na svahu do 1:5</t>
  </si>
  <si>
    <t>nebo trávníku nebo zpevněných ploch o výměře jednotlivě přes 20 m2,</t>
  </si>
  <si>
    <t>Včetně dovozu vody do 10 km.</t>
  </si>
  <si>
    <t>184802211R00</t>
  </si>
  <si>
    <t>Chemické odplevelení půdy před založením kultury postřikem naširoko, na svahu přes 1:5 do 1:2</t>
  </si>
  <si>
    <t>184921093R00</t>
  </si>
  <si>
    <t>Mulčování tloušťka přes 50 do 100 mm, v rovině nebo na svahu do 1:5</t>
  </si>
  <si>
    <t>vysazených rostlin s případným naložením odpadu na dopravní prostředek, s odvezením do 20 km a se složením,</t>
  </si>
  <si>
    <t>184921094R00</t>
  </si>
  <si>
    <t>Mulčování tloušťka přes 50 do 100 mm, na svahu přes 1:5 do 1:2</t>
  </si>
  <si>
    <t>185804312R00</t>
  </si>
  <si>
    <t xml:space="preserve">Zalití rostlin vodou plocha přes 20 m2,  </t>
  </si>
  <si>
    <t>185851111R00</t>
  </si>
  <si>
    <t>Dovoz vody pro zálivku rostlin dovoz vody pro zálivku rostlin na vzdálenost do 6000 m</t>
  </si>
  <si>
    <t>026503274R</t>
  </si>
  <si>
    <t>Dřevina listnatá Dub zimní; Quercus petraea; v = 81 až 120 cm; poloodrostek, prostokořenná sadba, kořenový systém upravován podřezáváním</t>
  </si>
  <si>
    <t>02651371R</t>
  </si>
  <si>
    <t>dřevina listnatá Svída; Cornus alba; v = 40 až 60 cm; kontejner 1,5 l</t>
  </si>
  <si>
    <t>02652445R</t>
  </si>
  <si>
    <t>dřevina listnatá Ptačí zob; Ligustrum vulgare; v = 20 až 40 cm; kontejner 1,5 l</t>
  </si>
  <si>
    <t>02652446T</t>
  </si>
  <si>
    <t>Kalina obecná - Viburnum opulus  v. 20-40 cm</t>
  </si>
  <si>
    <t>02652447T</t>
  </si>
  <si>
    <t>Trnka obecná - Prunus spinosa  v. 20-40 cm</t>
  </si>
  <si>
    <t>02652513R</t>
  </si>
  <si>
    <t>dřevina listnatá Zimolez; Lonicera pileata; v = 10 až 20 cm; kontejner 12x12 cm</t>
  </si>
  <si>
    <t>02656014R</t>
  </si>
  <si>
    <t>dřevina listnatá Brslen; Euonymus europaeus; v = 30 až 40 cm; kontejner 11x11 cm</t>
  </si>
  <si>
    <t>02656033R</t>
  </si>
  <si>
    <t>Dřevina listnatá Javor; Acer platanoides; obvod kmene 6-8 cm; kontejner 20 l; vysokokmen</t>
  </si>
  <si>
    <t>05217408R</t>
  </si>
  <si>
    <t>tyč jehličnatá; jakost 4; tř. 1</t>
  </si>
  <si>
    <t>RTS 21/ II</t>
  </si>
  <si>
    <t>10391100R</t>
  </si>
  <si>
    <t>kůra mulčovací; balení volně loženo</t>
  </si>
  <si>
    <t>25234000.AR</t>
  </si>
  <si>
    <t>herbicid totální; účinná látka izopropylaminová sůl glyphosatu; hubení vytrvalých plevelů</t>
  </si>
  <si>
    <t>l</t>
  </si>
  <si>
    <t>Plané odrůdy ovocných dřevin (švestka, jabloň, třešeň,...)</t>
  </si>
  <si>
    <t>Železobetonová prefabrikovaná kruhová nádrž, JÍMKA BN 13 280-265</t>
  </si>
  <si>
    <t>CELK.OBJEM 13m3, včetně poklopu</t>
  </si>
  <si>
    <t>998231311R00</t>
  </si>
  <si>
    <t>Přesun hmot pro krajinářské a sadovnické úpravy přesun hmot pro sadovnické a krajinářské úpravy do 5000 m vodorovně, bez svislého přesunu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</si>
</sst>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0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rgb="FFD6E1EE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66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0" fontId="8" fillId="0" borderId="0" xfId="0" applyFont="1" applyAlignment="1">
      <alignment horizontal="left" vertical="center" wrapText="1"/>
    </xf>
    <xf numFmtId="1" fontId="0" fillId="0" borderId="6" xfId="0" applyNumberFormat="1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28" xfId="0" applyNumberFormat="1" applyFont="1" applyFill="1" applyBorder="1" applyAlignment="1">
      <alignment vertical="center"/>
    </xf>
    <xf numFmtId="4" fontId="7" fillId="5" borderId="29" xfId="0" applyNumberFormat="1" applyFont="1" applyFill="1" applyBorder="1" applyAlignment="1">
      <alignment vertical="center" wrapText="1"/>
    </xf>
    <xf numFmtId="4" fontId="10" fillId="5" borderId="30" xfId="0" applyNumberFormat="1" applyFont="1" applyFill="1" applyBorder="1" applyAlignment="1">
      <alignment horizontal="center" vertical="center" wrapText="1" shrinkToFit="1"/>
    </xf>
    <xf numFmtId="4" fontId="7" fillId="5" borderId="28" xfId="0" applyNumberFormat="1" applyFont="1" applyFill="1" applyBorder="1" applyAlignment="1">
      <alignment horizontal="center" vertical="center" wrapText="1" shrinkToFit="1"/>
    </xf>
    <xf numFmtId="4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0" fillId="0" borderId="32" xfId="0" applyNumberFormat="1" applyBorder="1" applyAlignment="1">
      <alignment vertical="center" wrapText="1"/>
    </xf>
    <xf numFmtId="4" fontId="3" fillId="0" borderId="32" xfId="0" applyNumberFormat="1" applyFont="1" applyBorder="1" applyAlignment="1">
      <alignment horizontal="right" vertical="center" wrapText="1" shrinkToFit="1"/>
    </xf>
    <xf numFmtId="4" fontId="3" fillId="0" borderId="32" xfId="0" applyNumberFormat="1" applyFont="1" applyBorder="1" applyAlignment="1">
      <alignment horizontal="right" vertical="center" shrinkToFit="1"/>
    </xf>
    <xf numFmtId="4" fontId="0" fillId="0" borderId="32" xfId="0" applyNumberFormat="1" applyBorder="1" applyAlignment="1">
      <alignment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8" fillId="0" borderId="31" xfId="0" applyNumberFormat="1" applyFont="1" applyBorder="1" applyAlignment="1">
      <alignment vertical="center"/>
    </xf>
    <xf numFmtId="4" fontId="8" fillId="0" borderId="32" xfId="0" applyNumberFormat="1" applyFont="1" applyBorder="1" applyAlignment="1">
      <alignment vertical="center" wrapText="1"/>
    </xf>
    <xf numFmtId="4" fontId="8" fillId="0" borderId="32" xfId="0" applyNumberFormat="1" applyFont="1" applyBorder="1" applyAlignment="1">
      <alignment vertical="center" wrapText="1" shrinkToFit="1"/>
    </xf>
    <xf numFmtId="4" fontId="8" fillId="0" borderId="32" xfId="0" applyNumberFormat="1" applyFont="1" applyBorder="1" applyAlignment="1">
      <alignment vertical="center" shrinkToFit="1"/>
    </xf>
    <xf numFmtId="4" fontId="8" fillId="0" borderId="33" xfId="0" applyNumberFormat="1" applyFont="1" applyBorder="1" applyAlignment="1">
      <alignment vertical="center" shrinkToFit="1"/>
    </xf>
    <xf numFmtId="3" fontId="8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2" xfId="0" applyNumberFormat="1" applyBorder="1" applyAlignment="1">
      <alignment vertical="center" wrapText="1" shrinkToFit="1"/>
    </xf>
    <xf numFmtId="4" fontId="0" fillId="3" borderId="34" xfId="0" applyNumberFormat="1" applyFill="1" applyBorder="1" applyAlignment="1">
      <alignment vertical="center"/>
    </xf>
    <xf numFmtId="4" fontId="0" fillId="3" borderId="35" xfId="0" applyNumberFormat="1" applyFill="1" applyBorder="1" applyAlignment="1">
      <alignment vertical="center"/>
    </xf>
    <xf numFmtId="4" fontId="15" fillId="3" borderId="35" xfId="0" applyNumberFormat="1" applyFont="1" applyFill="1" applyBorder="1" applyAlignment="1">
      <alignment vertical="center" wrapText="1" shrinkToFit="1"/>
    </xf>
    <xf numFmtId="4" fontId="15" fillId="3" borderId="35" xfId="0" applyNumberFormat="1" applyFont="1" applyFill="1" applyBorder="1" applyAlignment="1">
      <alignment vertical="center" shrinkToFit="1"/>
    </xf>
    <xf numFmtId="4" fontId="0" fillId="3" borderId="36" xfId="0" applyNumberFormat="1" applyFill="1" applyBorder="1" applyAlignment="1">
      <alignment vertical="center" shrinkToFit="1"/>
    </xf>
    <xf numFmtId="3" fontId="0" fillId="3" borderId="36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49" fontId="0" fillId="0" borderId="0" xfId="0" applyNumberFormat="1"/>
    <xf numFmtId="0" fontId="16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6" fillId="5" borderId="28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16" fillId="5" borderId="30" xfId="0" applyFont="1" applyFill="1" applyBorder="1" applyAlignment="1">
      <alignment horizontal="center" vertical="center" wrapText="1"/>
    </xf>
    <xf numFmtId="49" fontId="7" fillId="0" borderId="31" xfId="0" applyNumberFormat="1" applyFont="1" applyBorder="1" applyAlignment="1">
      <alignment vertical="center"/>
    </xf>
    <xf numFmtId="49" fontId="7" fillId="0" borderId="31" xfId="0" applyNumberFormat="1" applyFont="1" applyBorder="1" applyAlignment="1">
      <alignment vertical="center" wrapText="1"/>
    </xf>
    <xf numFmtId="49" fontId="7" fillId="0" borderId="32" xfId="0" applyNumberFormat="1" applyFont="1" applyBorder="1" applyAlignment="1">
      <alignment vertical="center" wrapText="1"/>
    </xf>
    <xf numFmtId="0" fontId="7" fillId="3" borderId="34" xfId="0" applyFont="1" applyFill="1" applyBorder="1" applyAlignment="1">
      <alignment vertical="center"/>
    </xf>
    <xf numFmtId="0" fontId="7" fillId="3" borderId="34" xfId="0" applyFont="1" applyFill="1" applyBorder="1" applyAlignment="1">
      <alignment vertical="center" wrapText="1"/>
    </xf>
    <xf numFmtId="0" fontId="7" fillId="3" borderId="35" xfId="0" applyFont="1" applyFill="1" applyBorder="1" applyAlignment="1">
      <alignment vertical="center" wrapText="1"/>
    </xf>
    <xf numFmtId="164" fontId="7" fillId="0" borderId="33" xfId="0" applyNumberFormat="1" applyFont="1" applyBorder="1" applyAlignment="1">
      <alignment vertical="center"/>
    </xf>
    <xf numFmtId="164" fontId="7" fillId="3" borderId="36" xfId="0" applyNumberFormat="1" applyFont="1" applyFill="1" applyBorder="1" applyAlignment="1">
      <alignment vertical="center"/>
    </xf>
    <xf numFmtId="164" fontId="0" fillId="0" borderId="0" xfId="0" applyNumberFormat="1"/>
    <xf numFmtId="4" fontId="7" fillId="0" borderId="33" xfId="0" applyNumberFormat="1" applyFont="1" applyBorder="1" applyAlignment="1">
      <alignment horizontal="center" vertical="center"/>
    </xf>
    <xf numFmtId="4" fontId="7" fillId="0" borderId="33" xfId="0" applyNumberFormat="1" applyFont="1" applyBorder="1" applyAlignment="1">
      <alignment vertical="center"/>
    </xf>
    <xf numFmtId="4" fontId="7" fillId="3" borderId="36" xfId="0" applyNumberFormat="1" applyFont="1" applyFill="1" applyBorder="1" applyAlignment="1">
      <alignment horizontal="center" vertical="center"/>
    </xf>
    <xf numFmtId="4" fontId="7" fillId="3" borderId="36" xfId="0" applyNumberFormat="1" applyFont="1" applyFill="1" applyBorder="1" applyAlignment="1">
      <alignment vertical="center"/>
    </xf>
    <xf numFmtId="49" fontId="0" fillId="0" borderId="1" xfId="0" applyNumberFormat="1" applyBorder="1"/>
    <xf numFmtId="0" fontId="6" fillId="0" borderId="0" xfId="0" applyFont="1" applyAlignment="1">
      <alignment horizontal="center"/>
    </xf>
    <xf numFmtId="0" fontId="0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0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7" fillId="0" borderId="0" xfId="0" applyFont="1" applyBorder="1" applyAlignment="1">
      <alignment vertical="top"/>
    </xf>
    <xf numFmtId="49" fontId="17" fillId="0" borderId="0" xfId="0" applyNumberFormat="1" applyFont="1" applyBorder="1" applyAlignment="1">
      <alignment vertical="top"/>
    </xf>
    <xf numFmtId="0" fontId="17" fillId="0" borderId="0" xfId="0" applyFont="1" applyBorder="1" applyAlignment="1">
      <alignment horizontal="center" vertical="top" shrinkToFit="1"/>
    </xf>
    <xf numFmtId="165" fontId="17" fillId="0" borderId="0" xfId="0" applyNumberFormat="1" applyFont="1" applyBorder="1" applyAlignment="1">
      <alignment vertical="top" shrinkToFit="1"/>
    </xf>
    <xf numFmtId="4" fontId="17" fillId="0" borderId="0" xfId="0" applyNumberFormat="1" applyFont="1" applyBorder="1" applyAlignment="1">
      <alignment vertical="top" shrinkToFit="1"/>
    </xf>
    <xf numFmtId="4" fontId="17" fillId="4" borderId="0" xfId="0" applyNumberFormat="1" applyFont="1" applyFill="1" applyBorder="1" applyAlignment="1" applyProtection="1">
      <alignment vertical="top" shrinkToFit="1"/>
      <protection locked="0"/>
    </xf>
    <xf numFmtId="0" fontId="18" fillId="0" borderId="0" xfId="0" applyFont="1" applyBorder="1" applyAlignment="1">
      <alignment horizontal="center" vertical="top" shrinkToFit="1"/>
    </xf>
    <xf numFmtId="165" fontId="18" fillId="0" borderId="0" xfId="0" applyNumberFormat="1" applyFont="1" applyBorder="1" applyAlignment="1">
      <alignment vertical="top" shrinkToFit="1"/>
    </xf>
    <xf numFmtId="4" fontId="18" fillId="0" borderId="0" xfId="0" applyNumberFormat="1" applyFont="1" applyBorder="1" applyAlignment="1">
      <alignment vertical="top" shrinkToFit="1"/>
    </xf>
    <xf numFmtId="4" fontId="8" fillId="3" borderId="0" xfId="0" applyNumberFormat="1" applyFont="1" applyFill="1" applyBorder="1" applyAlignment="1">
      <alignment vertical="top" shrinkToFit="1"/>
    </xf>
    <xf numFmtId="0" fontId="8" fillId="3" borderId="27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5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37" xfId="0" applyNumberFormat="1" applyFont="1" applyFill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 shrinkToFit="1"/>
    </xf>
    <xf numFmtId="0" fontId="17" fillId="0" borderId="38" xfId="0" applyFont="1" applyBorder="1" applyAlignment="1">
      <alignment vertical="top"/>
    </xf>
    <xf numFmtId="49" fontId="17" fillId="0" borderId="39" xfId="0" applyNumberFormat="1" applyFont="1" applyBorder="1" applyAlignment="1">
      <alignment vertical="top"/>
    </xf>
    <xf numFmtId="0" fontId="17" fillId="0" borderId="39" xfId="0" applyFont="1" applyBorder="1" applyAlignment="1">
      <alignment horizontal="center" vertical="top" shrinkToFit="1"/>
    </xf>
    <xf numFmtId="165" fontId="17" fillId="0" borderId="39" xfId="0" applyNumberFormat="1" applyFont="1" applyBorder="1" applyAlignment="1">
      <alignment vertical="top" shrinkToFit="1"/>
    </xf>
    <xf numFmtId="4" fontId="17" fillId="4" borderId="39" xfId="0" applyNumberFormat="1" applyFont="1" applyFill="1" applyBorder="1" applyAlignment="1" applyProtection="1">
      <alignment vertical="top" shrinkToFit="1"/>
      <protection locked="0"/>
    </xf>
    <xf numFmtId="4" fontId="17" fillId="0" borderId="39" xfId="0" applyNumberFormat="1" applyFont="1" applyBorder="1" applyAlignment="1">
      <alignment vertical="top" shrinkToFit="1"/>
    </xf>
    <xf numFmtId="4" fontId="17" fillId="0" borderId="40" xfId="0" applyNumberFormat="1" applyFont="1" applyBorder="1" applyAlignment="1">
      <alignment vertical="top" shrinkToFit="1"/>
    </xf>
    <xf numFmtId="165" fontId="17" fillId="4" borderId="0" xfId="0" applyNumberFormat="1" applyFont="1" applyFill="1" applyBorder="1" applyAlignment="1" applyProtection="1">
      <alignment vertical="top" shrinkToFit="1"/>
      <protection locked="0"/>
    </xf>
    <xf numFmtId="49" fontId="17" fillId="4" borderId="0" xfId="0" applyNumberFormat="1" applyFont="1" applyFill="1" applyBorder="1" applyAlignment="1" applyProtection="1">
      <alignment vertical="top"/>
      <protection locked="0"/>
    </xf>
    <xf numFmtId="49" fontId="17" fillId="4" borderId="18" xfId="0" applyNumberFormat="1" applyFont="1" applyFill="1" applyBorder="1" applyAlignment="1" applyProtection="1">
      <alignment vertical="top"/>
      <protection locked="0"/>
    </xf>
    <xf numFmtId="0" fontId="18" fillId="0" borderId="18" xfId="0" applyNumberFormat="1" applyFont="1" applyBorder="1" applyAlignment="1">
      <alignment vertical="top" wrapText="1"/>
    </xf>
    <xf numFmtId="49" fontId="8" fillId="3" borderId="18" xfId="0" applyNumberFormat="1" applyFont="1" applyFill="1" applyBorder="1" applyAlignment="1">
      <alignment horizontal="left" vertical="top" wrapText="1"/>
    </xf>
    <xf numFmtId="49" fontId="17" fillId="0" borderId="39" xfId="0" applyNumberFormat="1" applyFont="1" applyBorder="1" applyAlignment="1">
      <alignment horizontal="left" vertical="top" wrapText="1"/>
    </xf>
    <xf numFmtId="49" fontId="17" fillId="4" borderId="18" xfId="0" applyNumberFormat="1" applyFont="1" applyFill="1" applyBorder="1" applyAlignment="1" applyProtection="1">
      <alignment horizontal="left" vertical="top" wrapText="1"/>
      <protection locked="0"/>
    </xf>
    <xf numFmtId="0" fontId="18" fillId="0" borderId="18" xfId="0" applyNumberFormat="1" applyFont="1" applyBorder="1" applyAlignment="1">
      <alignment horizontal="left" vertical="top" wrapText="1"/>
    </xf>
    <xf numFmtId="49" fontId="17" fillId="4" borderId="0" xfId="0" applyNumberFormat="1" applyFont="1" applyFill="1" applyBorder="1" applyAlignment="1" applyProtection="1">
      <alignment horizontal="left" vertical="top" wrapText="1"/>
      <protection locked="0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0" fontId="19" fillId="0" borderId="0" xfId="0" applyNumberFormat="1" applyFont="1" applyAlignment="1">
      <alignment wrapText="1"/>
    </xf>
    <xf numFmtId="0" fontId="17" fillId="0" borderId="18" xfId="0" applyNumberFormat="1" applyFont="1" applyBorder="1" applyAlignment="1">
      <alignment vertical="top" wrapText="1"/>
    </xf>
    <xf numFmtId="0" fontId="18" fillId="0" borderId="0" xfId="0" applyNumberFormat="1" applyFont="1" applyBorder="1" applyAlignment="1">
      <alignment vertical="top" wrapText="1"/>
    </xf>
    <xf numFmtId="0" fontId="17" fillId="0" borderId="18" xfId="0" applyNumberFormat="1" applyFont="1" applyBorder="1" applyAlignment="1">
      <alignment horizontal="left" vertical="top" wrapText="1"/>
    </xf>
    <xf numFmtId="0" fontId="18" fillId="0" borderId="0" xfId="0" applyNumberFormat="1" applyFont="1" applyBorder="1" applyAlignment="1">
      <alignment horizontal="left" vertical="top" wrapText="1"/>
    </xf>
    <xf numFmtId="49" fontId="18" fillId="0" borderId="0" xfId="0" applyNumberFormat="1" applyFont="1" applyBorder="1" applyAlignment="1">
      <alignment horizontal="left" vertical="top" wrapText="1"/>
    </xf>
    <xf numFmtId="0" fontId="0" fillId="0" borderId="18" xfId="0" applyBorder="1" applyAlignment="1">
      <alignment vertical="top"/>
    </xf>
    <xf numFmtId="0" fontId="17" fillId="0" borderId="0" xfId="0" applyNumberFormat="1" applyFont="1" applyBorder="1" applyAlignment="1">
      <alignment vertical="top" wrapText="1"/>
    </xf>
    <xf numFmtId="0" fontId="17" fillId="0" borderId="0" xfId="0" applyNumberFormat="1" applyFont="1" applyBorder="1" applyAlignment="1">
      <alignment horizontal="left" vertical="top" wrapText="1"/>
    </xf>
    <xf numFmtId="49" fontId="17" fillId="0" borderId="0" xfId="0" applyNumberFormat="1" applyFont="1" applyBorder="1" applyAlignment="1">
      <alignment horizontal="left"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rmtec\buildpower\BuildPower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2.75" x14ac:dyDescent="0.2"/>
  <sheetData>
    <row r="1" spans="1:7" x14ac:dyDescent="0.2">
      <c r="A1" s="21" t="s">
        <v>38</v>
      </c>
    </row>
    <row r="2" spans="1:7" ht="57.75" customHeight="1" x14ac:dyDescent="0.2">
      <c r="A2" s="76" t="s">
        <v>39</v>
      </c>
      <c r="B2" s="76"/>
      <c r="C2" s="76"/>
      <c r="D2" s="76"/>
      <c r="E2" s="76"/>
      <c r="F2" s="76"/>
      <c r="G2" s="76"/>
    </row>
  </sheetData>
  <sheetProtection algorithmName="SHA-512" hashValue="7NRZzKRrgv/efKQNg+m3cJVQd4z06KsQgLsYUIAMU7FKGMGHhjI7vFOf5/CVBL211pPV4oKTQZoquHsO4m0utA==" saltValue="Mw8r4oJKNBsI2UKlySL97A==" spinCount="100000" sheet="1" formatRows="0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C0611-80B1-4228-B885-CFA700F4734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249</v>
      </c>
      <c r="B1" s="198"/>
      <c r="C1" s="198"/>
      <c r="D1" s="198"/>
      <c r="E1" s="198"/>
      <c r="F1" s="198"/>
      <c r="G1" s="198"/>
      <c r="AG1" t="s">
        <v>250</v>
      </c>
    </row>
    <row r="2" spans="1:60" ht="24.95" customHeight="1" x14ac:dyDescent="0.2">
      <c r="A2" s="199" t="s">
        <v>7</v>
      </c>
      <c r="B2" s="49" t="s">
        <v>44</v>
      </c>
      <c r="C2" s="202" t="s">
        <v>45</v>
      </c>
      <c r="D2" s="200"/>
      <c r="E2" s="200"/>
      <c r="F2" s="200"/>
      <c r="G2" s="201"/>
      <c r="AG2" t="s">
        <v>251</v>
      </c>
    </row>
    <row r="3" spans="1:60" ht="24.95" customHeight="1" x14ac:dyDescent="0.2">
      <c r="A3" s="199" t="s">
        <v>8</v>
      </c>
      <c r="B3" s="49" t="s">
        <v>67</v>
      </c>
      <c r="C3" s="202" t="s">
        <v>68</v>
      </c>
      <c r="D3" s="200"/>
      <c r="E3" s="200"/>
      <c r="F3" s="200"/>
      <c r="G3" s="201"/>
      <c r="AC3" s="177" t="s">
        <v>251</v>
      </c>
      <c r="AG3" t="s">
        <v>252</v>
      </c>
    </row>
    <row r="4" spans="1:60" ht="24.95" customHeight="1" x14ac:dyDescent="0.2">
      <c r="A4" s="203" t="s">
        <v>9</v>
      </c>
      <c r="B4" s="204" t="s">
        <v>54</v>
      </c>
      <c r="C4" s="205" t="s">
        <v>69</v>
      </c>
      <c r="D4" s="206"/>
      <c r="E4" s="206"/>
      <c r="F4" s="206"/>
      <c r="G4" s="207"/>
      <c r="AG4" t="s">
        <v>253</v>
      </c>
    </row>
    <row r="5" spans="1:60" x14ac:dyDescent="0.2">
      <c r="D5" s="10"/>
    </row>
    <row r="6" spans="1:60" ht="38.25" x14ac:dyDescent="0.2">
      <c r="A6" s="209" t="s">
        <v>254</v>
      </c>
      <c r="B6" s="211" t="s">
        <v>255</v>
      </c>
      <c r="C6" s="211" t="s">
        <v>256</v>
      </c>
      <c r="D6" s="210" t="s">
        <v>257</v>
      </c>
      <c r="E6" s="209" t="s">
        <v>258</v>
      </c>
      <c r="F6" s="208" t="s">
        <v>259</v>
      </c>
      <c r="G6" s="209" t="s">
        <v>29</v>
      </c>
      <c r="H6" s="212" t="s">
        <v>30</v>
      </c>
      <c r="I6" s="212" t="s">
        <v>260</v>
      </c>
      <c r="J6" s="212" t="s">
        <v>31</v>
      </c>
      <c r="K6" s="212" t="s">
        <v>261</v>
      </c>
      <c r="L6" s="212" t="s">
        <v>262</v>
      </c>
      <c r="M6" s="212" t="s">
        <v>263</v>
      </c>
      <c r="N6" s="212" t="s">
        <v>264</v>
      </c>
      <c r="O6" s="212" t="s">
        <v>265</v>
      </c>
      <c r="P6" s="212" t="s">
        <v>266</v>
      </c>
      <c r="Q6" s="212" t="s">
        <v>267</v>
      </c>
      <c r="R6" s="212" t="s">
        <v>268</v>
      </c>
      <c r="S6" s="212" t="s">
        <v>269</v>
      </c>
      <c r="T6" s="212" t="s">
        <v>270</v>
      </c>
      <c r="U6" s="212" t="s">
        <v>271</v>
      </c>
      <c r="V6" s="212" t="s">
        <v>272</v>
      </c>
      <c r="W6" s="212" t="s">
        <v>273</v>
      </c>
      <c r="X6" s="212" t="s">
        <v>274</v>
      </c>
      <c r="Y6" s="212" t="s">
        <v>275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276</v>
      </c>
      <c r="B8" s="231" t="s">
        <v>137</v>
      </c>
      <c r="C8" s="248" t="s">
        <v>138</v>
      </c>
      <c r="D8" s="232"/>
      <c r="E8" s="233"/>
      <c r="F8" s="234"/>
      <c r="G8" s="234">
        <f>SUMIF(AG9:AG44,"&lt;&gt;NOR",G9:G44)</f>
        <v>0</v>
      </c>
      <c r="H8" s="234"/>
      <c r="I8" s="234">
        <f>SUM(I9:I44)</f>
        <v>0</v>
      </c>
      <c r="J8" s="234"/>
      <c r="K8" s="234">
        <f>SUM(K9:K44)</f>
        <v>0</v>
      </c>
      <c r="L8" s="234"/>
      <c r="M8" s="234">
        <f>SUM(M9:M44)</f>
        <v>0</v>
      </c>
      <c r="N8" s="233"/>
      <c r="O8" s="233">
        <f>SUM(O9:O44)</f>
        <v>0.05</v>
      </c>
      <c r="P8" s="233"/>
      <c r="Q8" s="233">
        <f>SUM(Q9:Q44)</f>
        <v>0</v>
      </c>
      <c r="R8" s="234"/>
      <c r="S8" s="234"/>
      <c r="T8" s="235"/>
      <c r="U8" s="229"/>
      <c r="V8" s="229">
        <f>SUM(V9:V44)</f>
        <v>1106.4799999999998</v>
      </c>
      <c r="W8" s="229"/>
      <c r="X8" s="229"/>
      <c r="Y8" s="229"/>
      <c r="AG8" t="s">
        <v>277</v>
      </c>
    </row>
    <row r="9" spans="1:60" outlineLevel="1" x14ac:dyDescent="0.2">
      <c r="A9" s="237">
        <v>1</v>
      </c>
      <c r="B9" s="238" t="s">
        <v>637</v>
      </c>
      <c r="C9" s="249" t="s">
        <v>638</v>
      </c>
      <c r="D9" s="239" t="s">
        <v>356</v>
      </c>
      <c r="E9" s="240">
        <v>6049.4555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 t="s">
        <v>357</v>
      </c>
      <c r="S9" s="242" t="s">
        <v>289</v>
      </c>
      <c r="T9" s="243" t="s">
        <v>289</v>
      </c>
      <c r="U9" s="224">
        <v>0.12</v>
      </c>
      <c r="V9" s="224">
        <f>ROUND(E9*U9,2)</f>
        <v>725.93</v>
      </c>
      <c r="W9" s="224"/>
      <c r="X9" s="224" t="s">
        <v>339</v>
      </c>
      <c r="Y9" s="224" t="s">
        <v>284</v>
      </c>
      <c r="Z9" s="213"/>
      <c r="AA9" s="213"/>
      <c r="AB9" s="213"/>
      <c r="AC9" s="213"/>
      <c r="AD9" s="213"/>
      <c r="AE9" s="213"/>
      <c r="AF9" s="213"/>
      <c r="AG9" s="213" t="s">
        <v>340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9" t="s">
        <v>639</v>
      </c>
      <c r="D10" s="257"/>
      <c r="E10" s="257"/>
      <c r="F10" s="257"/>
      <c r="G10" s="257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3"/>
      <c r="AA10" s="213"/>
      <c r="AB10" s="213"/>
      <c r="AC10" s="213"/>
      <c r="AD10" s="213"/>
      <c r="AE10" s="213"/>
      <c r="AF10" s="213"/>
      <c r="AG10" s="213" t="s">
        <v>360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52"/>
      <c r="D11" s="245"/>
      <c r="E11" s="245"/>
      <c r="F11" s="245"/>
      <c r="G11" s="245"/>
      <c r="H11" s="224"/>
      <c r="I11" s="224"/>
      <c r="J11" s="224"/>
      <c r="K11" s="224"/>
      <c r="L11" s="224"/>
      <c r="M11" s="224"/>
      <c r="N11" s="223"/>
      <c r="O11" s="223"/>
      <c r="P11" s="223"/>
      <c r="Q11" s="223"/>
      <c r="R11" s="224"/>
      <c r="S11" s="224"/>
      <c r="T11" s="224"/>
      <c r="U11" s="224"/>
      <c r="V11" s="224"/>
      <c r="W11" s="224"/>
      <c r="X11" s="224"/>
      <c r="Y11" s="224"/>
      <c r="Z11" s="213"/>
      <c r="AA11" s="213"/>
      <c r="AB11" s="213"/>
      <c r="AC11" s="213"/>
      <c r="AD11" s="213"/>
      <c r="AE11" s="213"/>
      <c r="AF11" s="213"/>
      <c r="AG11" s="213" t="s">
        <v>286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37">
        <v>2</v>
      </c>
      <c r="B12" s="238" t="s">
        <v>640</v>
      </c>
      <c r="C12" s="249" t="s">
        <v>641</v>
      </c>
      <c r="D12" s="239" t="s">
        <v>356</v>
      </c>
      <c r="E12" s="240">
        <v>40.031999999999996</v>
      </c>
      <c r="F12" s="241"/>
      <c r="G12" s="242">
        <f>ROUND(E12*F12,2)</f>
        <v>0</v>
      </c>
      <c r="H12" s="241"/>
      <c r="I12" s="242">
        <f>ROUND(E12*H12,2)</f>
        <v>0</v>
      </c>
      <c r="J12" s="241"/>
      <c r="K12" s="242">
        <f>ROUND(E12*J12,2)</f>
        <v>0</v>
      </c>
      <c r="L12" s="242">
        <v>21</v>
      </c>
      <c r="M12" s="242">
        <f>G12*(1+L12/100)</f>
        <v>0</v>
      </c>
      <c r="N12" s="240">
        <v>0</v>
      </c>
      <c r="O12" s="240">
        <f>ROUND(E12*N12,2)</f>
        <v>0</v>
      </c>
      <c r="P12" s="240">
        <v>0</v>
      </c>
      <c r="Q12" s="240">
        <f>ROUND(E12*P12,2)</f>
        <v>0</v>
      </c>
      <c r="R12" s="242" t="s">
        <v>357</v>
      </c>
      <c r="S12" s="242" t="s">
        <v>289</v>
      </c>
      <c r="T12" s="243" t="s">
        <v>289</v>
      </c>
      <c r="U12" s="224">
        <v>0.23</v>
      </c>
      <c r="V12" s="224">
        <f>ROUND(E12*U12,2)</f>
        <v>9.2100000000000009</v>
      </c>
      <c r="W12" s="224"/>
      <c r="X12" s="224" t="s">
        <v>339</v>
      </c>
      <c r="Y12" s="224" t="s">
        <v>284</v>
      </c>
      <c r="Z12" s="213"/>
      <c r="AA12" s="213"/>
      <c r="AB12" s="213"/>
      <c r="AC12" s="213"/>
      <c r="AD12" s="213"/>
      <c r="AE12" s="213"/>
      <c r="AF12" s="213"/>
      <c r="AG12" s="213" t="s">
        <v>340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ht="22.5" outlineLevel="2" x14ac:dyDescent="0.2">
      <c r="A13" s="220"/>
      <c r="B13" s="221"/>
      <c r="C13" s="259" t="s">
        <v>642</v>
      </c>
      <c r="D13" s="257"/>
      <c r="E13" s="257"/>
      <c r="F13" s="257"/>
      <c r="G13" s="257"/>
      <c r="H13" s="224"/>
      <c r="I13" s="224"/>
      <c r="J13" s="224"/>
      <c r="K13" s="224"/>
      <c r="L13" s="224"/>
      <c r="M13" s="224"/>
      <c r="N13" s="223"/>
      <c r="O13" s="223"/>
      <c r="P13" s="223"/>
      <c r="Q13" s="223"/>
      <c r="R13" s="224"/>
      <c r="S13" s="224"/>
      <c r="T13" s="224"/>
      <c r="U13" s="224"/>
      <c r="V13" s="224"/>
      <c r="W13" s="224"/>
      <c r="X13" s="224"/>
      <c r="Y13" s="224"/>
      <c r="Z13" s="213"/>
      <c r="AA13" s="213"/>
      <c r="AB13" s="213"/>
      <c r="AC13" s="213"/>
      <c r="AD13" s="213"/>
      <c r="AE13" s="213"/>
      <c r="AF13" s="213"/>
      <c r="AG13" s="213" t="s">
        <v>360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56" t="str">
        <f>C13</f>
        <v>zapažených i nezapažených s urovnáním dna do předepsaného profilu a spádu, s přehozením výkopku na přilehlém terénu na vzdálenost do 3 m od podélné osy rýhy nebo s naložením výkopku na dopravní prostředek.</v>
      </c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2"/>
      <c r="D14" s="245"/>
      <c r="E14" s="245"/>
      <c r="F14" s="245"/>
      <c r="G14" s="245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3"/>
      <c r="AA14" s="213"/>
      <c r="AB14" s="213"/>
      <c r="AC14" s="213"/>
      <c r="AD14" s="213"/>
      <c r="AE14" s="213"/>
      <c r="AF14" s="213"/>
      <c r="AG14" s="213" t="s">
        <v>286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7">
        <v>3</v>
      </c>
      <c r="B15" s="238" t="s">
        <v>354</v>
      </c>
      <c r="C15" s="249" t="s">
        <v>355</v>
      </c>
      <c r="D15" s="239" t="s">
        <v>356</v>
      </c>
      <c r="E15" s="240">
        <v>104.92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0</v>
      </c>
      <c r="O15" s="240">
        <f>ROUND(E15*N15,2)</f>
        <v>0</v>
      </c>
      <c r="P15" s="240">
        <v>0</v>
      </c>
      <c r="Q15" s="240">
        <f>ROUND(E15*P15,2)</f>
        <v>0</v>
      </c>
      <c r="R15" s="242" t="s">
        <v>357</v>
      </c>
      <c r="S15" s="242" t="s">
        <v>289</v>
      </c>
      <c r="T15" s="243" t="s">
        <v>289</v>
      </c>
      <c r="U15" s="224">
        <v>0.16</v>
      </c>
      <c r="V15" s="224">
        <f>ROUND(E15*U15,2)</f>
        <v>16.79</v>
      </c>
      <c r="W15" s="224"/>
      <c r="X15" s="224" t="s">
        <v>339</v>
      </c>
      <c r="Y15" s="224" t="s">
        <v>284</v>
      </c>
      <c r="Z15" s="213"/>
      <c r="AA15" s="213"/>
      <c r="AB15" s="213"/>
      <c r="AC15" s="213"/>
      <c r="AD15" s="213"/>
      <c r="AE15" s="213"/>
      <c r="AF15" s="213"/>
      <c r="AG15" s="213" t="s">
        <v>340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ht="33.75" outlineLevel="2" x14ac:dyDescent="0.2">
      <c r="A16" s="220"/>
      <c r="B16" s="221"/>
      <c r="C16" s="259" t="s">
        <v>359</v>
      </c>
      <c r="D16" s="257"/>
      <c r="E16" s="257"/>
      <c r="F16" s="257"/>
      <c r="G16" s="257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3"/>
      <c r="AA16" s="213"/>
      <c r="AB16" s="213"/>
      <c r="AC16" s="213"/>
      <c r="AD16" s="213"/>
      <c r="AE16" s="213"/>
      <c r="AF16" s="213"/>
      <c r="AG16" s="213" t="s">
        <v>360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56" t="str">
        <f>C16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6" s="213"/>
      <c r="BC16" s="213"/>
      <c r="BD16" s="213"/>
      <c r="BE16" s="213"/>
      <c r="BF16" s="213"/>
      <c r="BG16" s="213"/>
      <c r="BH16" s="213"/>
    </row>
    <row r="17" spans="1:60" outlineLevel="2" x14ac:dyDescent="0.2">
      <c r="A17" s="220"/>
      <c r="B17" s="221"/>
      <c r="C17" s="252"/>
      <c r="D17" s="245"/>
      <c r="E17" s="245"/>
      <c r="F17" s="245"/>
      <c r="G17" s="245"/>
      <c r="H17" s="224"/>
      <c r="I17" s="224"/>
      <c r="J17" s="224"/>
      <c r="K17" s="224"/>
      <c r="L17" s="224"/>
      <c r="M17" s="224"/>
      <c r="N17" s="223"/>
      <c r="O17" s="223"/>
      <c r="P17" s="223"/>
      <c r="Q17" s="223"/>
      <c r="R17" s="224"/>
      <c r="S17" s="224"/>
      <c r="T17" s="224"/>
      <c r="U17" s="224"/>
      <c r="V17" s="224"/>
      <c r="W17" s="224"/>
      <c r="X17" s="224"/>
      <c r="Y17" s="224"/>
      <c r="Z17" s="213"/>
      <c r="AA17" s="213"/>
      <c r="AB17" s="213"/>
      <c r="AC17" s="213"/>
      <c r="AD17" s="213"/>
      <c r="AE17" s="213"/>
      <c r="AF17" s="213"/>
      <c r="AG17" s="213" t="s">
        <v>286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37">
        <v>4</v>
      </c>
      <c r="B18" s="238" t="s">
        <v>368</v>
      </c>
      <c r="C18" s="249" t="s">
        <v>369</v>
      </c>
      <c r="D18" s="239" t="s">
        <v>356</v>
      </c>
      <c r="E18" s="240">
        <v>6194.4075000000003</v>
      </c>
      <c r="F18" s="241"/>
      <c r="G18" s="242">
        <f>ROUND(E18*F18,2)</f>
        <v>0</v>
      </c>
      <c r="H18" s="241"/>
      <c r="I18" s="242">
        <f>ROUND(E18*H18,2)</f>
        <v>0</v>
      </c>
      <c r="J18" s="241"/>
      <c r="K18" s="242">
        <f>ROUND(E18*J18,2)</f>
        <v>0</v>
      </c>
      <c r="L18" s="242">
        <v>21</v>
      </c>
      <c r="M18" s="242">
        <f>G18*(1+L18/100)</f>
        <v>0</v>
      </c>
      <c r="N18" s="240">
        <v>0</v>
      </c>
      <c r="O18" s="240">
        <f>ROUND(E18*N18,2)</f>
        <v>0</v>
      </c>
      <c r="P18" s="240">
        <v>0</v>
      </c>
      <c r="Q18" s="240">
        <f>ROUND(E18*P18,2)</f>
        <v>0</v>
      </c>
      <c r="R18" s="242" t="s">
        <v>357</v>
      </c>
      <c r="S18" s="242" t="s">
        <v>289</v>
      </c>
      <c r="T18" s="243" t="s">
        <v>289</v>
      </c>
      <c r="U18" s="224">
        <v>1.0999999999999999E-2</v>
      </c>
      <c r="V18" s="224">
        <f>ROUND(E18*U18,2)</f>
        <v>68.14</v>
      </c>
      <c r="W18" s="224"/>
      <c r="X18" s="224" t="s">
        <v>339</v>
      </c>
      <c r="Y18" s="224" t="s">
        <v>284</v>
      </c>
      <c r="Z18" s="213"/>
      <c r="AA18" s="213"/>
      <c r="AB18" s="213"/>
      <c r="AC18" s="213"/>
      <c r="AD18" s="213"/>
      <c r="AE18" s="213"/>
      <c r="AF18" s="213"/>
      <c r="AG18" s="213" t="s">
        <v>340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2" x14ac:dyDescent="0.2">
      <c r="A19" s="220"/>
      <c r="B19" s="221"/>
      <c r="C19" s="259" t="s">
        <v>370</v>
      </c>
      <c r="D19" s="257"/>
      <c r="E19" s="257"/>
      <c r="F19" s="257"/>
      <c r="G19" s="257"/>
      <c r="H19" s="224"/>
      <c r="I19" s="224"/>
      <c r="J19" s="224"/>
      <c r="K19" s="224"/>
      <c r="L19" s="224"/>
      <c r="M19" s="224"/>
      <c r="N19" s="223"/>
      <c r="O19" s="223"/>
      <c r="P19" s="223"/>
      <c r="Q19" s="223"/>
      <c r="R19" s="224"/>
      <c r="S19" s="224"/>
      <c r="T19" s="224"/>
      <c r="U19" s="224"/>
      <c r="V19" s="224"/>
      <c r="W19" s="224"/>
      <c r="X19" s="224"/>
      <c r="Y19" s="224"/>
      <c r="Z19" s="213"/>
      <c r="AA19" s="213"/>
      <c r="AB19" s="213"/>
      <c r="AC19" s="213"/>
      <c r="AD19" s="213"/>
      <c r="AE19" s="213"/>
      <c r="AF19" s="213"/>
      <c r="AG19" s="213" t="s">
        <v>360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2"/>
      <c r="D20" s="245"/>
      <c r="E20" s="245"/>
      <c r="F20" s="245"/>
      <c r="G20" s="245"/>
      <c r="H20" s="224"/>
      <c r="I20" s="224"/>
      <c r="J20" s="224"/>
      <c r="K20" s="224"/>
      <c r="L20" s="224"/>
      <c r="M20" s="224"/>
      <c r="N20" s="223"/>
      <c r="O20" s="223"/>
      <c r="P20" s="223"/>
      <c r="Q20" s="223"/>
      <c r="R20" s="224"/>
      <c r="S20" s="224"/>
      <c r="T20" s="224"/>
      <c r="U20" s="224"/>
      <c r="V20" s="224"/>
      <c r="W20" s="224"/>
      <c r="X20" s="224"/>
      <c r="Y20" s="224"/>
      <c r="Z20" s="213"/>
      <c r="AA20" s="213"/>
      <c r="AB20" s="213"/>
      <c r="AC20" s="213"/>
      <c r="AD20" s="213"/>
      <c r="AE20" s="213"/>
      <c r="AF20" s="213"/>
      <c r="AG20" s="213" t="s">
        <v>286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37">
        <v>5</v>
      </c>
      <c r="B21" s="238" t="s">
        <v>368</v>
      </c>
      <c r="C21" s="249" t="s">
        <v>369</v>
      </c>
      <c r="D21" s="239" t="s">
        <v>356</v>
      </c>
      <c r="E21" s="240">
        <v>148.26387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0">
        <v>0</v>
      </c>
      <c r="O21" s="240">
        <f>ROUND(E21*N21,2)</f>
        <v>0</v>
      </c>
      <c r="P21" s="240">
        <v>0</v>
      </c>
      <c r="Q21" s="240">
        <f>ROUND(E21*P21,2)</f>
        <v>0</v>
      </c>
      <c r="R21" s="242" t="s">
        <v>357</v>
      </c>
      <c r="S21" s="242" t="s">
        <v>289</v>
      </c>
      <c r="T21" s="243" t="s">
        <v>289</v>
      </c>
      <c r="U21" s="224">
        <v>1.0999999999999999E-2</v>
      </c>
      <c r="V21" s="224">
        <f>ROUND(E21*U21,2)</f>
        <v>1.63</v>
      </c>
      <c r="W21" s="224"/>
      <c r="X21" s="224" t="s">
        <v>339</v>
      </c>
      <c r="Y21" s="224" t="s">
        <v>284</v>
      </c>
      <c r="Z21" s="213"/>
      <c r="AA21" s="213"/>
      <c r="AB21" s="213"/>
      <c r="AC21" s="213"/>
      <c r="AD21" s="213"/>
      <c r="AE21" s="213"/>
      <c r="AF21" s="213"/>
      <c r="AG21" s="213" t="s">
        <v>340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9" t="s">
        <v>370</v>
      </c>
      <c r="D22" s="257"/>
      <c r="E22" s="257"/>
      <c r="F22" s="257"/>
      <c r="G22" s="257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3"/>
      <c r="AA22" s="213"/>
      <c r="AB22" s="213"/>
      <c r="AC22" s="213"/>
      <c r="AD22" s="213"/>
      <c r="AE22" s="213"/>
      <c r="AF22" s="213"/>
      <c r="AG22" s="213" t="s">
        <v>360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2" x14ac:dyDescent="0.2">
      <c r="A23" s="220"/>
      <c r="B23" s="221"/>
      <c r="C23" s="252"/>
      <c r="D23" s="245"/>
      <c r="E23" s="245"/>
      <c r="F23" s="245"/>
      <c r="G23" s="245"/>
      <c r="H23" s="224"/>
      <c r="I23" s="224"/>
      <c r="J23" s="224"/>
      <c r="K23" s="224"/>
      <c r="L23" s="224"/>
      <c r="M23" s="224"/>
      <c r="N23" s="223"/>
      <c r="O23" s="223"/>
      <c r="P23" s="223"/>
      <c r="Q23" s="223"/>
      <c r="R23" s="224"/>
      <c r="S23" s="224"/>
      <c r="T23" s="224"/>
      <c r="U23" s="224"/>
      <c r="V23" s="224"/>
      <c r="W23" s="224"/>
      <c r="X23" s="224"/>
      <c r="Y23" s="224"/>
      <c r="Z23" s="213"/>
      <c r="AA23" s="213"/>
      <c r="AB23" s="213"/>
      <c r="AC23" s="213"/>
      <c r="AD23" s="213"/>
      <c r="AE23" s="213"/>
      <c r="AF23" s="213"/>
      <c r="AG23" s="213" t="s">
        <v>286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ht="22.5" outlineLevel="1" x14ac:dyDescent="0.2">
      <c r="A24" s="237">
        <v>6</v>
      </c>
      <c r="B24" s="238" t="s">
        <v>643</v>
      </c>
      <c r="C24" s="249" t="s">
        <v>644</v>
      </c>
      <c r="D24" s="239" t="s">
        <v>356</v>
      </c>
      <c r="E24" s="240">
        <v>148.26387</v>
      </c>
      <c r="F24" s="241"/>
      <c r="G24" s="242">
        <f>ROUND(E24*F24,2)</f>
        <v>0</v>
      </c>
      <c r="H24" s="241"/>
      <c r="I24" s="242">
        <f>ROUND(E24*H24,2)</f>
        <v>0</v>
      </c>
      <c r="J24" s="241"/>
      <c r="K24" s="242">
        <f>ROUND(E24*J24,2)</f>
        <v>0</v>
      </c>
      <c r="L24" s="242">
        <v>21</v>
      </c>
      <c r="M24" s="242">
        <f>G24*(1+L24/100)</f>
        <v>0</v>
      </c>
      <c r="N24" s="240">
        <v>0</v>
      </c>
      <c r="O24" s="240">
        <f>ROUND(E24*N24,2)</f>
        <v>0</v>
      </c>
      <c r="P24" s="240">
        <v>0</v>
      </c>
      <c r="Q24" s="240">
        <f>ROUND(E24*P24,2)</f>
        <v>0</v>
      </c>
      <c r="R24" s="242" t="s">
        <v>357</v>
      </c>
      <c r="S24" s="242" t="s">
        <v>289</v>
      </c>
      <c r="T24" s="243" t="s">
        <v>289</v>
      </c>
      <c r="U24" s="224">
        <v>0.05</v>
      </c>
      <c r="V24" s="224">
        <f>ROUND(E24*U24,2)</f>
        <v>7.41</v>
      </c>
      <c r="W24" s="224"/>
      <c r="X24" s="224" t="s">
        <v>339</v>
      </c>
      <c r="Y24" s="224" t="s">
        <v>284</v>
      </c>
      <c r="Z24" s="213"/>
      <c r="AA24" s="213"/>
      <c r="AB24" s="213"/>
      <c r="AC24" s="213"/>
      <c r="AD24" s="213"/>
      <c r="AE24" s="213"/>
      <c r="AF24" s="213"/>
      <c r="AG24" s="213" t="s">
        <v>340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50"/>
      <c r="D25" s="246"/>
      <c r="E25" s="246"/>
      <c r="F25" s="246"/>
      <c r="G25" s="246"/>
      <c r="H25" s="224"/>
      <c r="I25" s="224"/>
      <c r="J25" s="224"/>
      <c r="K25" s="224"/>
      <c r="L25" s="224"/>
      <c r="M25" s="224"/>
      <c r="N25" s="223"/>
      <c r="O25" s="223"/>
      <c r="P25" s="223"/>
      <c r="Q25" s="223"/>
      <c r="R25" s="224"/>
      <c r="S25" s="224"/>
      <c r="T25" s="224"/>
      <c r="U25" s="224"/>
      <c r="V25" s="224"/>
      <c r="W25" s="224"/>
      <c r="X25" s="224"/>
      <c r="Y25" s="224"/>
      <c r="Z25" s="213"/>
      <c r="AA25" s="213"/>
      <c r="AB25" s="213"/>
      <c r="AC25" s="213"/>
      <c r="AD25" s="213"/>
      <c r="AE25" s="213"/>
      <c r="AF25" s="213"/>
      <c r="AG25" s="213" t="s">
        <v>286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ht="22.5" outlineLevel="1" x14ac:dyDescent="0.2">
      <c r="A26" s="237">
        <v>7</v>
      </c>
      <c r="B26" s="238" t="s">
        <v>373</v>
      </c>
      <c r="C26" s="249" t="s">
        <v>374</v>
      </c>
      <c r="D26" s="239" t="s">
        <v>356</v>
      </c>
      <c r="E26" s="240">
        <v>6194.4075000000003</v>
      </c>
      <c r="F26" s="241"/>
      <c r="G26" s="242">
        <f>ROUND(E26*F26,2)</f>
        <v>0</v>
      </c>
      <c r="H26" s="241"/>
      <c r="I26" s="242">
        <f>ROUND(E26*H26,2)</f>
        <v>0</v>
      </c>
      <c r="J26" s="241"/>
      <c r="K26" s="242">
        <f>ROUND(E26*J26,2)</f>
        <v>0</v>
      </c>
      <c r="L26" s="242">
        <v>21</v>
      </c>
      <c r="M26" s="242">
        <f>G26*(1+L26/100)</f>
        <v>0</v>
      </c>
      <c r="N26" s="240">
        <v>0</v>
      </c>
      <c r="O26" s="240">
        <f>ROUND(E26*N26,2)</f>
        <v>0</v>
      </c>
      <c r="P26" s="240">
        <v>0</v>
      </c>
      <c r="Q26" s="240">
        <f>ROUND(E26*P26,2)</f>
        <v>0</v>
      </c>
      <c r="R26" s="242" t="s">
        <v>357</v>
      </c>
      <c r="S26" s="242" t="s">
        <v>289</v>
      </c>
      <c r="T26" s="243" t="s">
        <v>289</v>
      </c>
      <c r="U26" s="224">
        <v>8.9999999999999993E-3</v>
      </c>
      <c r="V26" s="224">
        <f>ROUND(E26*U26,2)</f>
        <v>55.75</v>
      </c>
      <c r="W26" s="224"/>
      <c r="X26" s="224" t="s">
        <v>339</v>
      </c>
      <c r="Y26" s="224" t="s">
        <v>284</v>
      </c>
      <c r="Z26" s="213"/>
      <c r="AA26" s="213"/>
      <c r="AB26" s="213"/>
      <c r="AC26" s="213"/>
      <c r="AD26" s="213"/>
      <c r="AE26" s="213"/>
      <c r="AF26" s="213"/>
      <c r="AG26" s="213" t="s">
        <v>340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50"/>
      <c r="D27" s="246"/>
      <c r="E27" s="246"/>
      <c r="F27" s="246"/>
      <c r="G27" s="246"/>
      <c r="H27" s="224"/>
      <c r="I27" s="224"/>
      <c r="J27" s="224"/>
      <c r="K27" s="224"/>
      <c r="L27" s="224"/>
      <c r="M27" s="224"/>
      <c r="N27" s="223"/>
      <c r="O27" s="223"/>
      <c r="P27" s="223"/>
      <c r="Q27" s="223"/>
      <c r="R27" s="224"/>
      <c r="S27" s="224"/>
      <c r="T27" s="224"/>
      <c r="U27" s="224"/>
      <c r="V27" s="224"/>
      <c r="W27" s="224"/>
      <c r="X27" s="224"/>
      <c r="Y27" s="224"/>
      <c r="Z27" s="213"/>
      <c r="AA27" s="213"/>
      <c r="AB27" s="213"/>
      <c r="AC27" s="213"/>
      <c r="AD27" s="213"/>
      <c r="AE27" s="213"/>
      <c r="AF27" s="213"/>
      <c r="AG27" s="213" t="s">
        <v>286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1" x14ac:dyDescent="0.2">
      <c r="A28" s="237">
        <v>8</v>
      </c>
      <c r="B28" s="238" t="s">
        <v>568</v>
      </c>
      <c r="C28" s="249" t="s">
        <v>569</v>
      </c>
      <c r="D28" s="239" t="s">
        <v>363</v>
      </c>
      <c r="E28" s="240">
        <v>1155</v>
      </c>
      <c r="F28" s="241"/>
      <c r="G28" s="242">
        <f>ROUND(E28*F28,2)</f>
        <v>0</v>
      </c>
      <c r="H28" s="241"/>
      <c r="I28" s="242">
        <f>ROUND(E28*H28,2)</f>
        <v>0</v>
      </c>
      <c r="J28" s="241"/>
      <c r="K28" s="242">
        <f>ROUND(E28*J28,2)</f>
        <v>0</v>
      </c>
      <c r="L28" s="242">
        <v>21</v>
      </c>
      <c r="M28" s="242">
        <f>G28*(1+L28/100)</f>
        <v>0</v>
      </c>
      <c r="N28" s="240">
        <v>0</v>
      </c>
      <c r="O28" s="240">
        <f>ROUND(E28*N28,2)</f>
        <v>0</v>
      </c>
      <c r="P28" s="240">
        <v>0</v>
      </c>
      <c r="Q28" s="240">
        <f>ROUND(E28*P28,2)</f>
        <v>0</v>
      </c>
      <c r="R28" s="242" t="s">
        <v>570</v>
      </c>
      <c r="S28" s="242" t="s">
        <v>289</v>
      </c>
      <c r="T28" s="243" t="s">
        <v>289</v>
      </c>
      <c r="U28" s="224">
        <v>2.1000000000000001E-2</v>
      </c>
      <c r="V28" s="224">
        <f>ROUND(E28*U28,2)</f>
        <v>24.26</v>
      </c>
      <c r="W28" s="224"/>
      <c r="X28" s="224" t="s">
        <v>339</v>
      </c>
      <c r="Y28" s="224" t="s">
        <v>284</v>
      </c>
      <c r="Z28" s="213"/>
      <c r="AA28" s="213"/>
      <c r="AB28" s="213"/>
      <c r="AC28" s="213"/>
      <c r="AD28" s="213"/>
      <c r="AE28" s="213"/>
      <c r="AF28" s="213"/>
      <c r="AG28" s="213" t="s">
        <v>340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2" x14ac:dyDescent="0.2">
      <c r="A29" s="220"/>
      <c r="B29" s="221"/>
      <c r="C29" s="259" t="s">
        <v>571</v>
      </c>
      <c r="D29" s="257"/>
      <c r="E29" s="257"/>
      <c r="F29" s="257"/>
      <c r="G29" s="257"/>
      <c r="H29" s="224"/>
      <c r="I29" s="224"/>
      <c r="J29" s="224"/>
      <c r="K29" s="224"/>
      <c r="L29" s="224"/>
      <c r="M29" s="224"/>
      <c r="N29" s="223"/>
      <c r="O29" s="223"/>
      <c r="P29" s="223"/>
      <c r="Q29" s="223"/>
      <c r="R29" s="224"/>
      <c r="S29" s="224"/>
      <c r="T29" s="224"/>
      <c r="U29" s="224"/>
      <c r="V29" s="224"/>
      <c r="W29" s="224"/>
      <c r="X29" s="224"/>
      <c r="Y29" s="224"/>
      <c r="Z29" s="213"/>
      <c r="AA29" s="213"/>
      <c r="AB29" s="213"/>
      <c r="AC29" s="213"/>
      <c r="AD29" s="213"/>
      <c r="AE29" s="213"/>
      <c r="AF29" s="213"/>
      <c r="AG29" s="213" t="s">
        <v>360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2"/>
      <c r="D30" s="245"/>
      <c r="E30" s="245"/>
      <c r="F30" s="245"/>
      <c r="G30" s="245"/>
      <c r="H30" s="224"/>
      <c r="I30" s="224"/>
      <c r="J30" s="224"/>
      <c r="K30" s="224"/>
      <c r="L30" s="224"/>
      <c r="M30" s="224"/>
      <c r="N30" s="223"/>
      <c r="O30" s="223"/>
      <c r="P30" s="223"/>
      <c r="Q30" s="223"/>
      <c r="R30" s="224"/>
      <c r="S30" s="224"/>
      <c r="T30" s="224"/>
      <c r="U30" s="224"/>
      <c r="V30" s="224"/>
      <c r="W30" s="224"/>
      <c r="X30" s="224"/>
      <c r="Y30" s="224"/>
      <c r="Z30" s="213"/>
      <c r="AA30" s="213"/>
      <c r="AB30" s="213"/>
      <c r="AC30" s="213"/>
      <c r="AD30" s="213"/>
      <c r="AE30" s="213"/>
      <c r="AF30" s="213"/>
      <c r="AG30" s="213" t="s">
        <v>286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37">
        <v>9</v>
      </c>
      <c r="B31" s="238" t="s">
        <v>645</v>
      </c>
      <c r="C31" s="249" t="s">
        <v>646</v>
      </c>
      <c r="D31" s="239" t="s">
        <v>363</v>
      </c>
      <c r="E31" s="240">
        <v>327.63866999999999</v>
      </c>
      <c r="F31" s="241"/>
      <c r="G31" s="242">
        <f>ROUND(E31*F31,2)</f>
        <v>0</v>
      </c>
      <c r="H31" s="241"/>
      <c r="I31" s="242">
        <f>ROUND(E31*H31,2)</f>
        <v>0</v>
      </c>
      <c r="J31" s="241"/>
      <c r="K31" s="242">
        <f>ROUND(E31*J31,2)</f>
        <v>0</v>
      </c>
      <c r="L31" s="242">
        <v>21</v>
      </c>
      <c r="M31" s="242">
        <f>G31*(1+L31/100)</f>
        <v>0</v>
      </c>
      <c r="N31" s="240">
        <v>0</v>
      </c>
      <c r="O31" s="240">
        <f>ROUND(E31*N31,2)</f>
        <v>0</v>
      </c>
      <c r="P31" s="240">
        <v>0</v>
      </c>
      <c r="Q31" s="240">
        <f>ROUND(E31*P31,2)</f>
        <v>0</v>
      </c>
      <c r="R31" s="242" t="s">
        <v>570</v>
      </c>
      <c r="S31" s="242" t="s">
        <v>289</v>
      </c>
      <c r="T31" s="243" t="s">
        <v>289</v>
      </c>
      <c r="U31" s="224">
        <v>4.7E-2</v>
      </c>
      <c r="V31" s="224">
        <f>ROUND(E31*U31,2)</f>
        <v>15.4</v>
      </c>
      <c r="W31" s="224"/>
      <c r="X31" s="224" t="s">
        <v>339</v>
      </c>
      <c r="Y31" s="224" t="s">
        <v>284</v>
      </c>
      <c r="Z31" s="213"/>
      <c r="AA31" s="213"/>
      <c r="AB31" s="213"/>
      <c r="AC31" s="213"/>
      <c r="AD31" s="213"/>
      <c r="AE31" s="213"/>
      <c r="AF31" s="213"/>
      <c r="AG31" s="213" t="s">
        <v>340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2" x14ac:dyDescent="0.2">
      <c r="A32" s="220"/>
      <c r="B32" s="221"/>
      <c r="C32" s="259" t="s">
        <v>571</v>
      </c>
      <c r="D32" s="257"/>
      <c r="E32" s="257"/>
      <c r="F32" s="257"/>
      <c r="G32" s="257"/>
      <c r="H32" s="224"/>
      <c r="I32" s="224"/>
      <c r="J32" s="224"/>
      <c r="K32" s="224"/>
      <c r="L32" s="224"/>
      <c r="M32" s="224"/>
      <c r="N32" s="223"/>
      <c r="O32" s="223"/>
      <c r="P32" s="223"/>
      <c r="Q32" s="223"/>
      <c r="R32" s="224"/>
      <c r="S32" s="224"/>
      <c r="T32" s="224"/>
      <c r="U32" s="224"/>
      <c r="V32" s="224"/>
      <c r="W32" s="224"/>
      <c r="X32" s="224"/>
      <c r="Y32" s="224"/>
      <c r="Z32" s="213"/>
      <c r="AA32" s="213"/>
      <c r="AB32" s="213"/>
      <c r="AC32" s="213"/>
      <c r="AD32" s="213"/>
      <c r="AE32" s="213"/>
      <c r="AF32" s="213"/>
      <c r="AG32" s="213" t="s">
        <v>360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2" x14ac:dyDescent="0.2">
      <c r="A33" s="220"/>
      <c r="B33" s="221"/>
      <c r="C33" s="252"/>
      <c r="D33" s="245"/>
      <c r="E33" s="245"/>
      <c r="F33" s="245"/>
      <c r="G33" s="245"/>
      <c r="H33" s="224"/>
      <c r="I33" s="224"/>
      <c r="J33" s="224"/>
      <c r="K33" s="224"/>
      <c r="L33" s="224"/>
      <c r="M33" s="224"/>
      <c r="N33" s="223"/>
      <c r="O33" s="223"/>
      <c r="P33" s="223"/>
      <c r="Q33" s="223"/>
      <c r="R33" s="224"/>
      <c r="S33" s="224"/>
      <c r="T33" s="224"/>
      <c r="U33" s="224"/>
      <c r="V33" s="224"/>
      <c r="W33" s="224"/>
      <c r="X33" s="224"/>
      <c r="Y33" s="224"/>
      <c r="Z33" s="213"/>
      <c r="AA33" s="213"/>
      <c r="AB33" s="213"/>
      <c r="AC33" s="213"/>
      <c r="AD33" s="213"/>
      <c r="AE33" s="213"/>
      <c r="AF33" s="213"/>
      <c r="AG33" s="213" t="s">
        <v>286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37">
        <v>10</v>
      </c>
      <c r="B34" s="238" t="s">
        <v>647</v>
      </c>
      <c r="C34" s="249" t="s">
        <v>648</v>
      </c>
      <c r="D34" s="239" t="s">
        <v>363</v>
      </c>
      <c r="E34" s="240">
        <v>5408.0460000000003</v>
      </c>
      <c r="F34" s="241"/>
      <c r="G34" s="242">
        <f>ROUND(E34*F34,2)</f>
        <v>0</v>
      </c>
      <c r="H34" s="241"/>
      <c r="I34" s="242">
        <f>ROUND(E34*H34,2)</f>
        <v>0</v>
      </c>
      <c r="J34" s="241"/>
      <c r="K34" s="242">
        <f>ROUND(E34*J34,2)</f>
        <v>0</v>
      </c>
      <c r="L34" s="242">
        <v>21</v>
      </c>
      <c r="M34" s="242">
        <f>G34*(1+L34/100)</f>
        <v>0</v>
      </c>
      <c r="N34" s="240">
        <v>0</v>
      </c>
      <c r="O34" s="240">
        <f>ROUND(E34*N34,2)</f>
        <v>0</v>
      </c>
      <c r="P34" s="240">
        <v>0</v>
      </c>
      <c r="Q34" s="240">
        <f>ROUND(E34*P34,2)</f>
        <v>0</v>
      </c>
      <c r="R34" s="242" t="s">
        <v>357</v>
      </c>
      <c r="S34" s="242" t="s">
        <v>289</v>
      </c>
      <c r="T34" s="243" t="s">
        <v>289</v>
      </c>
      <c r="U34" s="224">
        <v>0.02</v>
      </c>
      <c r="V34" s="224">
        <f>ROUND(E34*U34,2)</f>
        <v>108.16</v>
      </c>
      <c r="W34" s="224"/>
      <c r="X34" s="224" t="s">
        <v>339</v>
      </c>
      <c r="Y34" s="224" t="s">
        <v>284</v>
      </c>
      <c r="Z34" s="213"/>
      <c r="AA34" s="213"/>
      <c r="AB34" s="213"/>
      <c r="AC34" s="213"/>
      <c r="AD34" s="213"/>
      <c r="AE34" s="213"/>
      <c r="AF34" s="213"/>
      <c r="AG34" s="213" t="s">
        <v>340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2" x14ac:dyDescent="0.2">
      <c r="A35" s="220"/>
      <c r="B35" s="221"/>
      <c r="C35" s="259" t="s">
        <v>574</v>
      </c>
      <c r="D35" s="257"/>
      <c r="E35" s="257"/>
      <c r="F35" s="257"/>
      <c r="G35" s="257"/>
      <c r="H35" s="224"/>
      <c r="I35" s="224"/>
      <c r="J35" s="224"/>
      <c r="K35" s="224"/>
      <c r="L35" s="224"/>
      <c r="M35" s="224"/>
      <c r="N35" s="223"/>
      <c r="O35" s="223"/>
      <c r="P35" s="223"/>
      <c r="Q35" s="223"/>
      <c r="R35" s="224"/>
      <c r="S35" s="224"/>
      <c r="T35" s="224"/>
      <c r="U35" s="224"/>
      <c r="V35" s="224"/>
      <c r="W35" s="224"/>
      <c r="X35" s="224"/>
      <c r="Y35" s="224"/>
      <c r="Z35" s="213"/>
      <c r="AA35" s="213"/>
      <c r="AB35" s="213"/>
      <c r="AC35" s="213"/>
      <c r="AD35" s="213"/>
      <c r="AE35" s="213"/>
      <c r="AF35" s="213"/>
      <c r="AG35" s="213" t="s">
        <v>360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52"/>
      <c r="D36" s="245"/>
      <c r="E36" s="245"/>
      <c r="F36" s="245"/>
      <c r="G36" s="245"/>
      <c r="H36" s="224"/>
      <c r="I36" s="224"/>
      <c r="J36" s="224"/>
      <c r="K36" s="224"/>
      <c r="L36" s="224"/>
      <c r="M36" s="224"/>
      <c r="N36" s="223"/>
      <c r="O36" s="223"/>
      <c r="P36" s="223"/>
      <c r="Q36" s="223"/>
      <c r="R36" s="224"/>
      <c r="S36" s="224"/>
      <c r="T36" s="224"/>
      <c r="U36" s="224"/>
      <c r="V36" s="224"/>
      <c r="W36" s="224"/>
      <c r="X36" s="224"/>
      <c r="Y36" s="224"/>
      <c r="Z36" s="213"/>
      <c r="AA36" s="213"/>
      <c r="AB36" s="213"/>
      <c r="AC36" s="213"/>
      <c r="AD36" s="213"/>
      <c r="AE36" s="213"/>
      <c r="AF36" s="213"/>
      <c r="AG36" s="213" t="s">
        <v>286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ht="22.5" outlineLevel="1" x14ac:dyDescent="0.2">
      <c r="A37" s="237">
        <v>11</v>
      </c>
      <c r="B37" s="238" t="s">
        <v>649</v>
      </c>
      <c r="C37" s="249" t="s">
        <v>650</v>
      </c>
      <c r="D37" s="239" t="s">
        <v>363</v>
      </c>
      <c r="E37" s="240">
        <v>1155</v>
      </c>
      <c r="F37" s="241"/>
      <c r="G37" s="242">
        <f>ROUND(E37*F37,2)</f>
        <v>0</v>
      </c>
      <c r="H37" s="241"/>
      <c r="I37" s="242">
        <f>ROUND(E37*H37,2)</f>
        <v>0</v>
      </c>
      <c r="J37" s="241"/>
      <c r="K37" s="242">
        <f>ROUND(E37*J37,2)</f>
        <v>0</v>
      </c>
      <c r="L37" s="242">
        <v>21</v>
      </c>
      <c r="M37" s="242">
        <f>G37*(1+L37/100)</f>
        <v>0</v>
      </c>
      <c r="N37" s="240">
        <v>0</v>
      </c>
      <c r="O37" s="240">
        <f>ROUND(E37*N37,2)</f>
        <v>0</v>
      </c>
      <c r="P37" s="240">
        <v>0</v>
      </c>
      <c r="Q37" s="240">
        <f>ROUND(E37*P37,2)</f>
        <v>0</v>
      </c>
      <c r="R37" s="242" t="s">
        <v>357</v>
      </c>
      <c r="S37" s="242" t="s">
        <v>289</v>
      </c>
      <c r="T37" s="243" t="s">
        <v>289</v>
      </c>
      <c r="U37" s="224">
        <v>0.01</v>
      </c>
      <c r="V37" s="224">
        <f>ROUND(E37*U37,2)</f>
        <v>11.55</v>
      </c>
      <c r="W37" s="224"/>
      <c r="X37" s="224" t="s">
        <v>339</v>
      </c>
      <c r="Y37" s="224" t="s">
        <v>284</v>
      </c>
      <c r="Z37" s="213"/>
      <c r="AA37" s="213"/>
      <c r="AB37" s="213"/>
      <c r="AC37" s="213"/>
      <c r="AD37" s="213"/>
      <c r="AE37" s="213"/>
      <c r="AF37" s="213"/>
      <c r="AG37" s="213" t="s">
        <v>340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ht="22.5" outlineLevel="2" x14ac:dyDescent="0.2">
      <c r="A38" s="220"/>
      <c r="B38" s="221"/>
      <c r="C38" s="259" t="s">
        <v>577</v>
      </c>
      <c r="D38" s="257"/>
      <c r="E38" s="257"/>
      <c r="F38" s="257"/>
      <c r="G38" s="257"/>
      <c r="H38" s="224"/>
      <c r="I38" s="224"/>
      <c r="J38" s="224"/>
      <c r="K38" s="224"/>
      <c r="L38" s="224"/>
      <c r="M38" s="224"/>
      <c r="N38" s="223"/>
      <c r="O38" s="223"/>
      <c r="P38" s="223"/>
      <c r="Q38" s="223"/>
      <c r="R38" s="224"/>
      <c r="S38" s="224"/>
      <c r="T38" s="224"/>
      <c r="U38" s="224"/>
      <c r="V38" s="224"/>
      <c r="W38" s="224"/>
      <c r="X38" s="224"/>
      <c r="Y38" s="224"/>
      <c r="Z38" s="213"/>
      <c r="AA38" s="213"/>
      <c r="AB38" s="213"/>
      <c r="AC38" s="213"/>
      <c r="AD38" s="213"/>
      <c r="AE38" s="213"/>
      <c r="AF38" s="213"/>
      <c r="AG38" s="213" t="s">
        <v>360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56" t="str">
        <f>C38</f>
        <v>s případným nutným přemístěním hromad nebo dočasných skládek na místo potřeby ze vzdálenosti do 30 m, v rovině nebo ve svahu do 1 : 5,</v>
      </c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52"/>
      <c r="D39" s="245"/>
      <c r="E39" s="245"/>
      <c r="F39" s="245"/>
      <c r="G39" s="245"/>
      <c r="H39" s="224"/>
      <c r="I39" s="224"/>
      <c r="J39" s="224"/>
      <c r="K39" s="224"/>
      <c r="L39" s="224"/>
      <c r="M39" s="224"/>
      <c r="N39" s="223"/>
      <c r="O39" s="223"/>
      <c r="P39" s="223"/>
      <c r="Q39" s="223"/>
      <c r="R39" s="224"/>
      <c r="S39" s="224"/>
      <c r="T39" s="224"/>
      <c r="U39" s="224"/>
      <c r="V39" s="224"/>
      <c r="W39" s="224"/>
      <c r="X39" s="224"/>
      <c r="Y39" s="224"/>
      <c r="Z39" s="213"/>
      <c r="AA39" s="213"/>
      <c r="AB39" s="213"/>
      <c r="AC39" s="213"/>
      <c r="AD39" s="213"/>
      <c r="AE39" s="213"/>
      <c r="AF39" s="213"/>
      <c r="AG39" s="213" t="s">
        <v>286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ht="22.5" outlineLevel="1" x14ac:dyDescent="0.2">
      <c r="A40" s="237">
        <v>12</v>
      </c>
      <c r="B40" s="238" t="s">
        <v>651</v>
      </c>
      <c r="C40" s="249" t="s">
        <v>652</v>
      </c>
      <c r="D40" s="239" t="s">
        <v>363</v>
      </c>
      <c r="E40" s="240">
        <v>327.63866999999999</v>
      </c>
      <c r="F40" s="241"/>
      <c r="G40" s="242">
        <f>ROUND(E40*F40,2)</f>
        <v>0</v>
      </c>
      <c r="H40" s="241"/>
      <c r="I40" s="242">
        <f>ROUND(E40*H40,2)</f>
        <v>0</v>
      </c>
      <c r="J40" s="241"/>
      <c r="K40" s="242">
        <f>ROUND(E40*J40,2)</f>
        <v>0</v>
      </c>
      <c r="L40" s="242">
        <v>21</v>
      </c>
      <c r="M40" s="242">
        <f>G40*(1+L40/100)</f>
        <v>0</v>
      </c>
      <c r="N40" s="240">
        <v>0</v>
      </c>
      <c r="O40" s="240">
        <f>ROUND(E40*N40,2)</f>
        <v>0</v>
      </c>
      <c r="P40" s="240">
        <v>0</v>
      </c>
      <c r="Q40" s="240">
        <f>ROUND(E40*P40,2)</f>
        <v>0</v>
      </c>
      <c r="R40" s="242" t="s">
        <v>357</v>
      </c>
      <c r="S40" s="242" t="s">
        <v>289</v>
      </c>
      <c r="T40" s="243" t="s">
        <v>289</v>
      </c>
      <c r="U40" s="224">
        <v>0.19</v>
      </c>
      <c r="V40" s="224">
        <f>ROUND(E40*U40,2)</f>
        <v>62.25</v>
      </c>
      <c r="W40" s="224"/>
      <c r="X40" s="224" t="s">
        <v>339</v>
      </c>
      <c r="Y40" s="224" t="s">
        <v>284</v>
      </c>
      <c r="Z40" s="213"/>
      <c r="AA40" s="213"/>
      <c r="AB40" s="213"/>
      <c r="AC40" s="213"/>
      <c r="AD40" s="213"/>
      <c r="AE40" s="213"/>
      <c r="AF40" s="213"/>
      <c r="AG40" s="213" t="s">
        <v>340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2" x14ac:dyDescent="0.2">
      <c r="A41" s="220"/>
      <c r="B41" s="221"/>
      <c r="C41" s="259" t="s">
        <v>653</v>
      </c>
      <c r="D41" s="257"/>
      <c r="E41" s="257"/>
      <c r="F41" s="257"/>
      <c r="G41" s="257"/>
      <c r="H41" s="224"/>
      <c r="I41" s="224"/>
      <c r="J41" s="224"/>
      <c r="K41" s="224"/>
      <c r="L41" s="224"/>
      <c r="M41" s="224"/>
      <c r="N41" s="223"/>
      <c r="O41" s="223"/>
      <c r="P41" s="223"/>
      <c r="Q41" s="223"/>
      <c r="R41" s="224"/>
      <c r="S41" s="224"/>
      <c r="T41" s="224"/>
      <c r="U41" s="224"/>
      <c r="V41" s="224"/>
      <c r="W41" s="224"/>
      <c r="X41" s="224"/>
      <c r="Y41" s="224"/>
      <c r="Z41" s="213"/>
      <c r="AA41" s="213"/>
      <c r="AB41" s="213"/>
      <c r="AC41" s="213"/>
      <c r="AD41" s="213"/>
      <c r="AE41" s="213"/>
      <c r="AF41" s="213"/>
      <c r="AG41" s="213" t="s">
        <v>360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56" t="str">
        <f>C41</f>
        <v>s případným nutným přemístěním hromad nebo dočasných skládek na místo potřeby ze vzdálenosti do 30 m, ve svahu sklonu přes 1 : 5,</v>
      </c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52"/>
      <c r="D42" s="245"/>
      <c r="E42" s="245"/>
      <c r="F42" s="245"/>
      <c r="G42" s="245"/>
      <c r="H42" s="224"/>
      <c r="I42" s="224"/>
      <c r="J42" s="224"/>
      <c r="K42" s="224"/>
      <c r="L42" s="224"/>
      <c r="M42" s="224"/>
      <c r="N42" s="223"/>
      <c r="O42" s="223"/>
      <c r="P42" s="223"/>
      <c r="Q42" s="223"/>
      <c r="R42" s="224"/>
      <c r="S42" s="224"/>
      <c r="T42" s="224"/>
      <c r="U42" s="224"/>
      <c r="V42" s="224"/>
      <c r="W42" s="224"/>
      <c r="X42" s="224"/>
      <c r="Y42" s="224"/>
      <c r="Z42" s="213"/>
      <c r="AA42" s="213"/>
      <c r="AB42" s="213"/>
      <c r="AC42" s="213"/>
      <c r="AD42" s="213"/>
      <c r="AE42" s="213"/>
      <c r="AF42" s="213"/>
      <c r="AG42" s="213" t="s">
        <v>286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37">
        <v>13</v>
      </c>
      <c r="B43" s="238" t="s">
        <v>578</v>
      </c>
      <c r="C43" s="249" t="s">
        <v>654</v>
      </c>
      <c r="D43" s="239" t="s">
        <v>580</v>
      </c>
      <c r="E43" s="240">
        <v>46.703159999999997</v>
      </c>
      <c r="F43" s="241"/>
      <c r="G43" s="242">
        <f>ROUND(E43*F43,2)</f>
        <v>0</v>
      </c>
      <c r="H43" s="241"/>
      <c r="I43" s="242">
        <f>ROUND(E43*H43,2)</f>
        <v>0</v>
      </c>
      <c r="J43" s="241"/>
      <c r="K43" s="242">
        <f>ROUND(E43*J43,2)</f>
        <v>0</v>
      </c>
      <c r="L43" s="242">
        <v>21</v>
      </c>
      <c r="M43" s="242">
        <f>G43*(1+L43/100)</f>
        <v>0</v>
      </c>
      <c r="N43" s="240">
        <v>1E-3</v>
      </c>
      <c r="O43" s="240">
        <f>ROUND(E43*N43,2)</f>
        <v>0.05</v>
      </c>
      <c r="P43" s="240">
        <v>0</v>
      </c>
      <c r="Q43" s="240">
        <f>ROUND(E43*P43,2)</f>
        <v>0</v>
      </c>
      <c r="R43" s="242" t="s">
        <v>324</v>
      </c>
      <c r="S43" s="242" t="s">
        <v>289</v>
      </c>
      <c r="T43" s="243" t="s">
        <v>289</v>
      </c>
      <c r="U43" s="224">
        <v>0</v>
      </c>
      <c r="V43" s="224">
        <f>ROUND(E43*U43,2)</f>
        <v>0</v>
      </c>
      <c r="W43" s="224"/>
      <c r="X43" s="224" t="s">
        <v>283</v>
      </c>
      <c r="Y43" s="224" t="s">
        <v>284</v>
      </c>
      <c r="Z43" s="213"/>
      <c r="AA43" s="213"/>
      <c r="AB43" s="213"/>
      <c r="AC43" s="213"/>
      <c r="AD43" s="213"/>
      <c r="AE43" s="213"/>
      <c r="AF43" s="213"/>
      <c r="AG43" s="213" t="s">
        <v>285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2" x14ac:dyDescent="0.2">
      <c r="A44" s="220"/>
      <c r="B44" s="221"/>
      <c r="C44" s="250"/>
      <c r="D44" s="246"/>
      <c r="E44" s="246"/>
      <c r="F44" s="246"/>
      <c r="G44" s="246"/>
      <c r="H44" s="224"/>
      <c r="I44" s="224"/>
      <c r="J44" s="224"/>
      <c r="K44" s="224"/>
      <c r="L44" s="224"/>
      <c r="M44" s="224"/>
      <c r="N44" s="223"/>
      <c r="O44" s="223"/>
      <c r="P44" s="223"/>
      <c r="Q44" s="223"/>
      <c r="R44" s="224"/>
      <c r="S44" s="224"/>
      <c r="T44" s="224"/>
      <c r="U44" s="224"/>
      <c r="V44" s="224"/>
      <c r="W44" s="224"/>
      <c r="X44" s="224"/>
      <c r="Y44" s="224"/>
      <c r="Z44" s="213"/>
      <c r="AA44" s="213"/>
      <c r="AB44" s="213"/>
      <c r="AC44" s="213"/>
      <c r="AD44" s="213"/>
      <c r="AE44" s="213"/>
      <c r="AF44" s="213"/>
      <c r="AG44" s="213" t="s">
        <v>286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x14ac:dyDescent="0.2">
      <c r="A45" s="230" t="s">
        <v>276</v>
      </c>
      <c r="B45" s="231" t="s">
        <v>143</v>
      </c>
      <c r="C45" s="248" t="s">
        <v>144</v>
      </c>
      <c r="D45" s="232"/>
      <c r="E45" s="233"/>
      <c r="F45" s="234"/>
      <c r="G45" s="234">
        <f>SUMIF(AG46:AG67,"&lt;&gt;NOR",G46:G67)</f>
        <v>0</v>
      </c>
      <c r="H45" s="234"/>
      <c r="I45" s="234">
        <f>SUM(I46:I67)</f>
        <v>0</v>
      </c>
      <c r="J45" s="234"/>
      <c r="K45" s="234">
        <f>SUM(K46:K67)</f>
        <v>0</v>
      </c>
      <c r="L45" s="234"/>
      <c r="M45" s="234">
        <f>SUM(M46:M67)</f>
        <v>0</v>
      </c>
      <c r="N45" s="233"/>
      <c r="O45" s="233">
        <f>SUM(O46:O67)</f>
        <v>219.64000000000004</v>
      </c>
      <c r="P45" s="233"/>
      <c r="Q45" s="233">
        <f>SUM(Q46:Q67)</f>
        <v>0</v>
      </c>
      <c r="R45" s="234"/>
      <c r="S45" s="234"/>
      <c r="T45" s="235"/>
      <c r="U45" s="229"/>
      <c r="V45" s="229">
        <f>SUM(V46:V67)</f>
        <v>328.30999999999995</v>
      </c>
      <c r="W45" s="229"/>
      <c r="X45" s="229"/>
      <c r="Y45" s="229"/>
      <c r="AG45" t="s">
        <v>277</v>
      </c>
    </row>
    <row r="46" spans="1:60" outlineLevel="1" x14ac:dyDescent="0.2">
      <c r="A46" s="237">
        <v>14</v>
      </c>
      <c r="B46" s="238" t="s">
        <v>655</v>
      </c>
      <c r="C46" s="249" t="s">
        <v>656</v>
      </c>
      <c r="D46" s="239" t="s">
        <v>356</v>
      </c>
      <c r="E46" s="240">
        <v>84.004000000000005</v>
      </c>
      <c r="F46" s="241"/>
      <c r="G46" s="242">
        <f>ROUND(E46*F46,2)</f>
        <v>0</v>
      </c>
      <c r="H46" s="241"/>
      <c r="I46" s="242">
        <f>ROUND(E46*H46,2)</f>
        <v>0</v>
      </c>
      <c r="J46" s="241"/>
      <c r="K46" s="242">
        <f>ROUND(E46*J46,2)</f>
        <v>0</v>
      </c>
      <c r="L46" s="242">
        <v>21</v>
      </c>
      <c r="M46" s="242">
        <f>G46*(1+L46/100)</f>
        <v>0</v>
      </c>
      <c r="N46" s="240">
        <v>2.5249999999999999</v>
      </c>
      <c r="O46" s="240">
        <f>ROUND(E46*N46,2)</f>
        <v>212.11</v>
      </c>
      <c r="P46" s="240">
        <v>0</v>
      </c>
      <c r="Q46" s="240">
        <f>ROUND(E46*P46,2)</f>
        <v>0</v>
      </c>
      <c r="R46" s="242" t="s">
        <v>597</v>
      </c>
      <c r="S46" s="242" t="s">
        <v>289</v>
      </c>
      <c r="T46" s="243" t="s">
        <v>289</v>
      </c>
      <c r="U46" s="224">
        <v>0.48</v>
      </c>
      <c r="V46" s="224">
        <f>ROUND(E46*U46,2)</f>
        <v>40.32</v>
      </c>
      <c r="W46" s="224"/>
      <c r="X46" s="224" t="s">
        <v>339</v>
      </c>
      <c r="Y46" s="224" t="s">
        <v>284</v>
      </c>
      <c r="Z46" s="213"/>
      <c r="AA46" s="213"/>
      <c r="AB46" s="213"/>
      <c r="AC46" s="213"/>
      <c r="AD46" s="213"/>
      <c r="AE46" s="213"/>
      <c r="AF46" s="213"/>
      <c r="AG46" s="213" t="s">
        <v>340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2" x14ac:dyDescent="0.2">
      <c r="A47" s="220"/>
      <c r="B47" s="221"/>
      <c r="C47" s="251" t="s">
        <v>657</v>
      </c>
      <c r="D47" s="247"/>
      <c r="E47" s="247"/>
      <c r="F47" s="247"/>
      <c r="G47" s="247"/>
      <c r="H47" s="224"/>
      <c r="I47" s="224"/>
      <c r="J47" s="224"/>
      <c r="K47" s="224"/>
      <c r="L47" s="224"/>
      <c r="M47" s="224"/>
      <c r="N47" s="223"/>
      <c r="O47" s="223"/>
      <c r="P47" s="223"/>
      <c r="Q47" s="223"/>
      <c r="R47" s="224"/>
      <c r="S47" s="224"/>
      <c r="T47" s="224"/>
      <c r="U47" s="224"/>
      <c r="V47" s="224"/>
      <c r="W47" s="224"/>
      <c r="X47" s="224"/>
      <c r="Y47" s="224"/>
      <c r="Z47" s="213"/>
      <c r="AA47" s="213"/>
      <c r="AB47" s="213"/>
      <c r="AC47" s="213"/>
      <c r="AD47" s="213"/>
      <c r="AE47" s="213"/>
      <c r="AF47" s="213"/>
      <c r="AG47" s="213" t="s">
        <v>311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3" x14ac:dyDescent="0.2">
      <c r="A48" s="220"/>
      <c r="B48" s="221"/>
      <c r="C48" s="260" t="s">
        <v>658</v>
      </c>
      <c r="D48" s="258"/>
      <c r="E48" s="258"/>
      <c r="F48" s="258"/>
      <c r="G48" s="258"/>
      <c r="H48" s="224"/>
      <c r="I48" s="224"/>
      <c r="J48" s="224"/>
      <c r="K48" s="224"/>
      <c r="L48" s="224"/>
      <c r="M48" s="224"/>
      <c r="N48" s="223"/>
      <c r="O48" s="223"/>
      <c r="P48" s="223"/>
      <c r="Q48" s="223"/>
      <c r="R48" s="224"/>
      <c r="S48" s="224"/>
      <c r="T48" s="224"/>
      <c r="U48" s="224"/>
      <c r="V48" s="224"/>
      <c r="W48" s="224"/>
      <c r="X48" s="224"/>
      <c r="Y48" s="224"/>
      <c r="Z48" s="213"/>
      <c r="AA48" s="213"/>
      <c r="AB48" s="213"/>
      <c r="AC48" s="213"/>
      <c r="AD48" s="213"/>
      <c r="AE48" s="213"/>
      <c r="AF48" s="213"/>
      <c r="AG48" s="213" t="s">
        <v>311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52"/>
      <c r="D49" s="245"/>
      <c r="E49" s="245"/>
      <c r="F49" s="245"/>
      <c r="G49" s="245"/>
      <c r="H49" s="224"/>
      <c r="I49" s="224"/>
      <c r="J49" s="224"/>
      <c r="K49" s="224"/>
      <c r="L49" s="224"/>
      <c r="M49" s="224"/>
      <c r="N49" s="223"/>
      <c r="O49" s="223"/>
      <c r="P49" s="223"/>
      <c r="Q49" s="223"/>
      <c r="R49" s="224"/>
      <c r="S49" s="224"/>
      <c r="T49" s="224"/>
      <c r="U49" s="224"/>
      <c r="V49" s="224"/>
      <c r="W49" s="224"/>
      <c r="X49" s="224"/>
      <c r="Y49" s="224"/>
      <c r="Z49" s="213"/>
      <c r="AA49" s="213"/>
      <c r="AB49" s="213"/>
      <c r="AC49" s="213"/>
      <c r="AD49" s="213"/>
      <c r="AE49" s="213"/>
      <c r="AF49" s="213"/>
      <c r="AG49" s="213" t="s">
        <v>286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1" x14ac:dyDescent="0.2">
      <c r="A50" s="237">
        <v>15</v>
      </c>
      <c r="B50" s="238" t="s">
        <v>659</v>
      </c>
      <c r="C50" s="249" t="s">
        <v>660</v>
      </c>
      <c r="D50" s="239" t="s">
        <v>363</v>
      </c>
      <c r="E50" s="240">
        <v>172.92</v>
      </c>
      <c r="F50" s="241"/>
      <c r="G50" s="242">
        <f>ROUND(E50*F50,2)</f>
        <v>0</v>
      </c>
      <c r="H50" s="241"/>
      <c r="I50" s="242">
        <f>ROUND(E50*H50,2)</f>
        <v>0</v>
      </c>
      <c r="J50" s="241"/>
      <c r="K50" s="242">
        <f>ROUND(E50*J50,2)</f>
        <v>0</v>
      </c>
      <c r="L50" s="242">
        <v>21</v>
      </c>
      <c r="M50" s="242">
        <f>G50*(1+L50/100)</f>
        <v>0</v>
      </c>
      <c r="N50" s="240">
        <v>3.9149999999999997E-2</v>
      </c>
      <c r="O50" s="240">
        <f>ROUND(E50*N50,2)</f>
        <v>6.77</v>
      </c>
      <c r="P50" s="240">
        <v>0</v>
      </c>
      <c r="Q50" s="240">
        <f>ROUND(E50*P50,2)</f>
        <v>0</v>
      </c>
      <c r="R50" s="242" t="s">
        <v>597</v>
      </c>
      <c r="S50" s="242" t="s">
        <v>289</v>
      </c>
      <c r="T50" s="243" t="s">
        <v>289</v>
      </c>
      <c r="U50" s="224">
        <v>1.05</v>
      </c>
      <c r="V50" s="224">
        <f>ROUND(E50*U50,2)</f>
        <v>181.57</v>
      </c>
      <c r="W50" s="224"/>
      <c r="X50" s="224" t="s">
        <v>339</v>
      </c>
      <c r="Y50" s="224" t="s">
        <v>284</v>
      </c>
      <c r="Z50" s="213"/>
      <c r="AA50" s="213"/>
      <c r="AB50" s="213"/>
      <c r="AC50" s="213"/>
      <c r="AD50" s="213"/>
      <c r="AE50" s="213"/>
      <c r="AF50" s="213"/>
      <c r="AG50" s="213" t="s">
        <v>340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ht="22.5" outlineLevel="2" x14ac:dyDescent="0.2">
      <c r="A51" s="220"/>
      <c r="B51" s="221"/>
      <c r="C51" s="259" t="s">
        <v>661</v>
      </c>
      <c r="D51" s="257"/>
      <c r="E51" s="257"/>
      <c r="F51" s="257"/>
      <c r="G51" s="257"/>
      <c r="H51" s="224"/>
      <c r="I51" s="224"/>
      <c r="J51" s="224"/>
      <c r="K51" s="224"/>
      <c r="L51" s="224"/>
      <c r="M51" s="224"/>
      <c r="N51" s="223"/>
      <c r="O51" s="223"/>
      <c r="P51" s="223"/>
      <c r="Q51" s="223"/>
      <c r="R51" s="224"/>
      <c r="S51" s="224"/>
      <c r="T51" s="224"/>
      <c r="U51" s="224"/>
      <c r="V51" s="224"/>
      <c r="W51" s="224"/>
      <c r="X51" s="224"/>
      <c r="Y51" s="224"/>
      <c r="Z51" s="213"/>
      <c r="AA51" s="213"/>
      <c r="AB51" s="213"/>
      <c r="AC51" s="213"/>
      <c r="AD51" s="213"/>
      <c r="AE51" s="213"/>
      <c r="AF51" s="213"/>
      <c r="AG51" s="213" t="s">
        <v>360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56" t="str">
        <f>C51</f>
        <v>svislé nebo šikmé (odkloněné), půdorysně přímé nebo zalomené, stěn základových pasů ve volných nebo zapažených jámách, rýhách, šachtách, včetně případných vzpěr,</v>
      </c>
      <c r="BB51" s="213"/>
      <c r="BC51" s="213"/>
      <c r="BD51" s="213"/>
      <c r="BE51" s="213"/>
      <c r="BF51" s="213"/>
      <c r="BG51" s="213"/>
      <c r="BH51" s="213"/>
    </row>
    <row r="52" spans="1:60" outlineLevel="2" x14ac:dyDescent="0.2">
      <c r="A52" s="220"/>
      <c r="B52" s="221"/>
      <c r="C52" s="252"/>
      <c r="D52" s="245"/>
      <c r="E52" s="245"/>
      <c r="F52" s="245"/>
      <c r="G52" s="245"/>
      <c r="H52" s="224"/>
      <c r="I52" s="224"/>
      <c r="J52" s="224"/>
      <c r="K52" s="224"/>
      <c r="L52" s="224"/>
      <c r="M52" s="224"/>
      <c r="N52" s="223"/>
      <c r="O52" s="223"/>
      <c r="P52" s="223"/>
      <c r="Q52" s="223"/>
      <c r="R52" s="224"/>
      <c r="S52" s="224"/>
      <c r="T52" s="224"/>
      <c r="U52" s="224"/>
      <c r="V52" s="224"/>
      <c r="W52" s="224"/>
      <c r="X52" s="224"/>
      <c r="Y52" s="224"/>
      <c r="Z52" s="213"/>
      <c r="AA52" s="213"/>
      <c r="AB52" s="213"/>
      <c r="AC52" s="213"/>
      <c r="AD52" s="213"/>
      <c r="AE52" s="213"/>
      <c r="AF52" s="213"/>
      <c r="AG52" s="213" t="s">
        <v>286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1" x14ac:dyDescent="0.2">
      <c r="A53" s="237">
        <v>16</v>
      </c>
      <c r="B53" s="238" t="s">
        <v>662</v>
      </c>
      <c r="C53" s="249" t="s">
        <v>663</v>
      </c>
      <c r="D53" s="239" t="s">
        <v>363</v>
      </c>
      <c r="E53" s="240">
        <v>172.92</v>
      </c>
      <c r="F53" s="241"/>
      <c r="G53" s="242">
        <f>ROUND(E53*F53,2)</f>
        <v>0</v>
      </c>
      <c r="H53" s="241"/>
      <c r="I53" s="242">
        <f>ROUND(E53*H53,2)</f>
        <v>0</v>
      </c>
      <c r="J53" s="241"/>
      <c r="K53" s="242">
        <f>ROUND(E53*J53,2)</f>
        <v>0</v>
      </c>
      <c r="L53" s="242">
        <v>21</v>
      </c>
      <c r="M53" s="242">
        <f>G53*(1+L53/100)</f>
        <v>0</v>
      </c>
      <c r="N53" s="240">
        <v>0</v>
      </c>
      <c r="O53" s="240">
        <f>ROUND(E53*N53,2)</f>
        <v>0</v>
      </c>
      <c r="P53" s="240">
        <v>0</v>
      </c>
      <c r="Q53" s="240">
        <f>ROUND(E53*P53,2)</f>
        <v>0</v>
      </c>
      <c r="R53" s="242" t="s">
        <v>597</v>
      </c>
      <c r="S53" s="242" t="s">
        <v>289</v>
      </c>
      <c r="T53" s="243" t="s">
        <v>289</v>
      </c>
      <c r="U53" s="224">
        <v>0.32</v>
      </c>
      <c r="V53" s="224">
        <f>ROUND(E53*U53,2)</f>
        <v>55.33</v>
      </c>
      <c r="W53" s="224"/>
      <c r="X53" s="224" t="s">
        <v>339</v>
      </c>
      <c r="Y53" s="224" t="s">
        <v>284</v>
      </c>
      <c r="Z53" s="213"/>
      <c r="AA53" s="213"/>
      <c r="AB53" s="213"/>
      <c r="AC53" s="213"/>
      <c r="AD53" s="213"/>
      <c r="AE53" s="213"/>
      <c r="AF53" s="213"/>
      <c r="AG53" s="213" t="s">
        <v>340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ht="22.5" outlineLevel="2" x14ac:dyDescent="0.2">
      <c r="A54" s="220"/>
      <c r="B54" s="221"/>
      <c r="C54" s="259" t="s">
        <v>661</v>
      </c>
      <c r="D54" s="257"/>
      <c r="E54" s="257"/>
      <c r="F54" s="257"/>
      <c r="G54" s="257"/>
      <c r="H54" s="224"/>
      <c r="I54" s="224"/>
      <c r="J54" s="224"/>
      <c r="K54" s="224"/>
      <c r="L54" s="224"/>
      <c r="M54" s="224"/>
      <c r="N54" s="223"/>
      <c r="O54" s="223"/>
      <c r="P54" s="223"/>
      <c r="Q54" s="223"/>
      <c r="R54" s="224"/>
      <c r="S54" s="224"/>
      <c r="T54" s="224"/>
      <c r="U54" s="224"/>
      <c r="V54" s="224"/>
      <c r="W54" s="224"/>
      <c r="X54" s="224"/>
      <c r="Y54" s="224"/>
      <c r="Z54" s="213"/>
      <c r="AA54" s="213"/>
      <c r="AB54" s="213"/>
      <c r="AC54" s="213"/>
      <c r="AD54" s="213"/>
      <c r="AE54" s="213"/>
      <c r="AF54" s="213"/>
      <c r="AG54" s="213" t="s">
        <v>360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56" t="str">
        <f>C54</f>
        <v>svislé nebo šikmé (odkloněné), půdorysně přímé nebo zalomené, stěn základových pasů ve volných nebo zapažených jámách, rýhách, šachtách, včetně případných vzpěr,</v>
      </c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60" t="s">
        <v>664</v>
      </c>
      <c r="D55" s="258"/>
      <c r="E55" s="258"/>
      <c r="F55" s="258"/>
      <c r="G55" s="258"/>
      <c r="H55" s="224"/>
      <c r="I55" s="224"/>
      <c r="J55" s="224"/>
      <c r="K55" s="224"/>
      <c r="L55" s="224"/>
      <c r="M55" s="224"/>
      <c r="N55" s="223"/>
      <c r="O55" s="223"/>
      <c r="P55" s="223"/>
      <c r="Q55" s="223"/>
      <c r="R55" s="224"/>
      <c r="S55" s="224"/>
      <c r="T55" s="224"/>
      <c r="U55" s="224"/>
      <c r="V55" s="224"/>
      <c r="W55" s="224"/>
      <c r="X55" s="224"/>
      <c r="Y55" s="224"/>
      <c r="Z55" s="213"/>
      <c r="AA55" s="213"/>
      <c r="AB55" s="213"/>
      <c r="AC55" s="213"/>
      <c r="AD55" s="213"/>
      <c r="AE55" s="213"/>
      <c r="AF55" s="213"/>
      <c r="AG55" s="213" t="s">
        <v>311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2" x14ac:dyDescent="0.2">
      <c r="A56" s="220"/>
      <c r="B56" s="221"/>
      <c r="C56" s="252"/>
      <c r="D56" s="245"/>
      <c r="E56" s="245"/>
      <c r="F56" s="245"/>
      <c r="G56" s="245"/>
      <c r="H56" s="224"/>
      <c r="I56" s="224"/>
      <c r="J56" s="224"/>
      <c r="K56" s="224"/>
      <c r="L56" s="224"/>
      <c r="M56" s="224"/>
      <c r="N56" s="223"/>
      <c r="O56" s="223"/>
      <c r="P56" s="223"/>
      <c r="Q56" s="223"/>
      <c r="R56" s="224"/>
      <c r="S56" s="224"/>
      <c r="T56" s="224"/>
      <c r="U56" s="224"/>
      <c r="V56" s="224"/>
      <c r="W56" s="224"/>
      <c r="X56" s="224"/>
      <c r="Y56" s="224"/>
      <c r="Z56" s="213"/>
      <c r="AA56" s="213"/>
      <c r="AB56" s="213"/>
      <c r="AC56" s="213"/>
      <c r="AD56" s="213"/>
      <c r="AE56" s="213"/>
      <c r="AF56" s="213"/>
      <c r="AG56" s="213" t="s">
        <v>286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1" x14ac:dyDescent="0.2">
      <c r="A57" s="237">
        <v>17</v>
      </c>
      <c r="B57" s="238" t="s">
        <v>665</v>
      </c>
      <c r="C57" s="249" t="s">
        <v>666</v>
      </c>
      <c r="D57" s="239" t="s">
        <v>383</v>
      </c>
      <c r="E57" s="240">
        <v>0.2555</v>
      </c>
      <c r="F57" s="241"/>
      <c r="G57" s="242">
        <f>ROUND(E57*F57,2)</f>
        <v>0</v>
      </c>
      <c r="H57" s="241"/>
      <c r="I57" s="242">
        <f>ROUND(E57*H57,2)</f>
        <v>0</v>
      </c>
      <c r="J57" s="241"/>
      <c r="K57" s="242">
        <f>ROUND(E57*J57,2)</f>
        <v>0</v>
      </c>
      <c r="L57" s="242">
        <v>21</v>
      </c>
      <c r="M57" s="242">
        <f>G57*(1+L57/100)</f>
        <v>0</v>
      </c>
      <c r="N57" s="240">
        <v>1.06064</v>
      </c>
      <c r="O57" s="240">
        <f>ROUND(E57*N57,2)</f>
        <v>0.27</v>
      </c>
      <c r="P57" s="240">
        <v>0</v>
      </c>
      <c r="Q57" s="240">
        <f>ROUND(E57*P57,2)</f>
        <v>0</v>
      </c>
      <c r="R57" s="242" t="s">
        <v>597</v>
      </c>
      <c r="S57" s="242" t="s">
        <v>289</v>
      </c>
      <c r="T57" s="243" t="s">
        <v>289</v>
      </c>
      <c r="U57" s="224">
        <v>15.23</v>
      </c>
      <c r="V57" s="224">
        <f>ROUND(E57*U57,2)</f>
        <v>3.89</v>
      </c>
      <c r="W57" s="224"/>
      <c r="X57" s="224" t="s">
        <v>339</v>
      </c>
      <c r="Y57" s="224" t="s">
        <v>284</v>
      </c>
      <c r="Z57" s="213"/>
      <c r="AA57" s="213"/>
      <c r="AB57" s="213"/>
      <c r="AC57" s="213"/>
      <c r="AD57" s="213"/>
      <c r="AE57" s="213"/>
      <c r="AF57" s="213"/>
      <c r="AG57" s="213" t="s">
        <v>340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2" x14ac:dyDescent="0.2">
      <c r="A58" s="220"/>
      <c r="B58" s="221"/>
      <c r="C58" s="250"/>
      <c r="D58" s="246"/>
      <c r="E58" s="246"/>
      <c r="F58" s="246"/>
      <c r="G58" s="246"/>
      <c r="H58" s="224"/>
      <c r="I58" s="224"/>
      <c r="J58" s="224"/>
      <c r="K58" s="224"/>
      <c r="L58" s="224"/>
      <c r="M58" s="224"/>
      <c r="N58" s="223"/>
      <c r="O58" s="223"/>
      <c r="P58" s="223"/>
      <c r="Q58" s="223"/>
      <c r="R58" s="224"/>
      <c r="S58" s="224"/>
      <c r="T58" s="224"/>
      <c r="U58" s="224"/>
      <c r="V58" s="224"/>
      <c r="W58" s="224"/>
      <c r="X58" s="224"/>
      <c r="Y58" s="224"/>
      <c r="Z58" s="213"/>
      <c r="AA58" s="213"/>
      <c r="AB58" s="213"/>
      <c r="AC58" s="213"/>
      <c r="AD58" s="213"/>
      <c r="AE58" s="213"/>
      <c r="AF58" s="213"/>
      <c r="AG58" s="213" t="s">
        <v>286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ht="22.5" outlineLevel="1" x14ac:dyDescent="0.2">
      <c r="A59" s="237">
        <v>18</v>
      </c>
      <c r="B59" s="238" t="s">
        <v>667</v>
      </c>
      <c r="C59" s="249" t="s">
        <v>668</v>
      </c>
      <c r="D59" s="239" t="s">
        <v>318</v>
      </c>
      <c r="E59" s="240">
        <v>118</v>
      </c>
      <c r="F59" s="241"/>
      <c r="G59" s="242">
        <f>ROUND(E59*F59,2)</f>
        <v>0</v>
      </c>
      <c r="H59" s="241"/>
      <c r="I59" s="242">
        <f>ROUND(E59*H59,2)</f>
        <v>0</v>
      </c>
      <c r="J59" s="241"/>
      <c r="K59" s="242">
        <f>ROUND(E59*J59,2)</f>
        <v>0</v>
      </c>
      <c r="L59" s="242">
        <v>21</v>
      </c>
      <c r="M59" s="242">
        <f>G59*(1+L59/100)</f>
        <v>0</v>
      </c>
      <c r="N59" s="240">
        <v>1.4999999999999999E-4</v>
      </c>
      <c r="O59" s="240">
        <f>ROUND(E59*N59,2)</f>
        <v>0.02</v>
      </c>
      <c r="P59" s="240">
        <v>0</v>
      </c>
      <c r="Q59" s="240">
        <f>ROUND(E59*P59,2)</f>
        <v>0</v>
      </c>
      <c r="R59" s="242" t="s">
        <v>597</v>
      </c>
      <c r="S59" s="242" t="s">
        <v>289</v>
      </c>
      <c r="T59" s="243" t="s">
        <v>289</v>
      </c>
      <c r="U59" s="224">
        <v>0.4</v>
      </c>
      <c r="V59" s="224">
        <f>ROUND(E59*U59,2)</f>
        <v>47.2</v>
      </c>
      <c r="W59" s="224"/>
      <c r="X59" s="224" t="s">
        <v>339</v>
      </c>
      <c r="Y59" s="224" t="s">
        <v>284</v>
      </c>
      <c r="Z59" s="213"/>
      <c r="AA59" s="213"/>
      <c r="AB59" s="213"/>
      <c r="AC59" s="213"/>
      <c r="AD59" s="213"/>
      <c r="AE59" s="213"/>
      <c r="AF59" s="213"/>
      <c r="AG59" s="213" t="s">
        <v>340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2" x14ac:dyDescent="0.2">
      <c r="A60" s="220"/>
      <c r="B60" s="221"/>
      <c r="C60" s="259" t="s">
        <v>669</v>
      </c>
      <c r="D60" s="257"/>
      <c r="E60" s="257"/>
      <c r="F60" s="257"/>
      <c r="G60" s="257"/>
      <c r="H60" s="224"/>
      <c r="I60" s="224"/>
      <c r="J60" s="224"/>
      <c r="K60" s="224"/>
      <c r="L60" s="224"/>
      <c r="M60" s="224"/>
      <c r="N60" s="223"/>
      <c r="O60" s="223"/>
      <c r="P60" s="223"/>
      <c r="Q60" s="223"/>
      <c r="R60" s="224"/>
      <c r="S60" s="224"/>
      <c r="T60" s="224"/>
      <c r="U60" s="224"/>
      <c r="V60" s="224"/>
      <c r="W60" s="224"/>
      <c r="X60" s="224"/>
      <c r="Y60" s="224"/>
      <c r="Z60" s="213"/>
      <c r="AA60" s="213"/>
      <c r="AB60" s="213"/>
      <c r="AC60" s="213"/>
      <c r="AD60" s="213"/>
      <c r="AE60" s="213"/>
      <c r="AF60" s="213"/>
      <c r="AG60" s="213" t="s">
        <v>360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2" x14ac:dyDescent="0.2">
      <c r="A61" s="220"/>
      <c r="B61" s="221"/>
      <c r="C61" s="252"/>
      <c r="D61" s="245"/>
      <c r="E61" s="245"/>
      <c r="F61" s="245"/>
      <c r="G61" s="245"/>
      <c r="H61" s="224"/>
      <c r="I61" s="224"/>
      <c r="J61" s="224"/>
      <c r="K61" s="224"/>
      <c r="L61" s="224"/>
      <c r="M61" s="224"/>
      <c r="N61" s="223"/>
      <c r="O61" s="223"/>
      <c r="P61" s="223"/>
      <c r="Q61" s="223"/>
      <c r="R61" s="224"/>
      <c r="S61" s="224"/>
      <c r="T61" s="224"/>
      <c r="U61" s="224"/>
      <c r="V61" s="224"/>
      <c r="W61" s="224"/>
      <c r="X61" s="224"/>
      <c r="Y61" s="224"/>
      <c r="Z61" s="213"/>
      <c r="AA61" s="213"/>
      <c r="AB61" s="213"/>
      <c r="AC61" s="213"/>
      <c r="AD61" s="213"/>
      <c r="AE61" s="213"/>
      <c r="AF61" s="213"/>
      <c r="AG61" s="213" t="s">
        <v>286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1" x14ac:dyDescent="0.2">
      <c r="A62" s="237">
        <v>19</v>
      </c>
      <c r="B62" s="238" t="s">
        <v>670</v>
      </c>
      <c r="C62" s="249" t="s">
        <v>671</v>
      </c>
      <c r="D62" s="239" t="s">
        <v>672</v>
      </c>
      <c r="E62" s="240">
        <v>1.6</v>
      </c>
      <c r="F62" s="241"/>
      <c r="G62" s="242">
        <f>ROUND(E62*F62,2)</f>
        <v>0</v>
      </c>
      <c r="H62" s="241"/>
      <c r="I62" s="242">
        <f>ROUND(E62*H62,2)</f>
        <v>0</v>
      </c>
      <c r="J62" s="241"/>
      <c r="K62" s="242">
        <f>ROUND(E62*J62,2)</f>
        <v>0</v>
      </c>
      <c r="L62" s="242">
        <v>21</v>
      </c>
      <c r="M62" s="242">
        <f>G62*(1+L62/100)</f>
        <v>0</v>
      </c>
      <c r="N62" s="240">
        <v>1.4E-2</v>
      </c>
      <c r="O62" s="240">
        <f>ROUND(E62*N62,2)</f>
        <v>0.02</v>
      </c>
      <c r="P62" s="240">
        <v>0</v>
      </c>
      <c r="Q62" s="240">
        <f>ROUND(E62*P62,2)</f>
        <v>0</v>
      </c>
      <c r="R62" s="242"/>
      <c r="S62" s="242" t="s">
        <v>281</v>
      </c>
      <c r="T62" s="243" t="s">
        <v>389</v>
      </c>
      <c r="U62" s="224">
        <v>0</v>
      </c>
      <c r="V62" s="224">
        <f>ROUND(E62*U62,2)</f>
        <v>0</v>
      </c>
      <c r="W62" s="224"/>
      <c r="X62" s="224" t="s">
        <v>283</v>
      </c>
      <c r="Y62" s="224" t="s">
        <v>284</v>
      </c>
      <c r="Z62" s="213"/>
      <c r="AA62" s="213"/>
      <c r="AB62" s="213"/>
      <c r="AC62" s="213"/>
      <c r="AD62" s="213"/>
      <c r="AE62" s="213"/>
      <c r="AF62" s="213"/>
      <c r="AG62" s="213" t="s">
        <v>285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50"/>
      <c r="D63" s="246"/>
      <c r="E63" s="246"/>
      <c r="F63" s="246"/>
      <c r="G63" s="246"/>
      <c r="H63" s="224"/>
      <c r="I63" s="224"/>
      <c r="J63" s="224"/>
      <c r="K63" s="224"/>
      <c r="L63" s="224"/>
      <c r="M63" s="224"/>
      <c r="N63" s="223"/>
      <c r="O63" s="223"/>
      <c r="P63" s="223"/>
      <c r="Q63" s="223"/>
      <c r="R63" s="224"/>
      <c r="S63" s="224"/>
      <c r="T63" s="224"/>
      <c r="U63" s="224"/>
      <c r="V63" s="224"/>
      <c r="W63" s="224"/>
      <c r="X63" s="224"/>
      <c r="Y63" s="224"/>
      <c r="Z63" s="213"/>
      <c r="AA63" s="213"/>
      <c r="AB63" s="213"/>
      <c r="AC63" s="213"/>
      <c r="AD63" s="213"/>
      <c r="AE63" s="213"/>
      <c r="AF63" s="213"/>
      <c r="AG63" s="213" t="s">
        <v>286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1" x14ac:dyDescent="0.2">
      <c r="A64" s="237">
        <v>20</v>
      </c>
      <c r="B64" s="238" t="s">
        <v>673</v>
      </c>
      <c r="C64" s="249" t="s">
        <v>674</v>
      </c>
      <c r="D64" s="239" t="s">
        <v>672</v>
      </c>
      <c r="E64" s="240">
        <v>0.5</v>
      </c>
      <c r="F64" s="241"/>
      <c r="G64" s="242">
        <f>ROUND(E64*F64,2)</f>
        <v>0</v>
      </c>
      <c r="H64" s="241"/>
      <c r="I64" s="242">
        <f>ROUND(E64*H64,2)</f>
        <v>0</v>
      </c>
      <c r="J64" s="241"/>
      <c r="K64" s="242">
        <f>ROUND(E64*J64,2)</f>
        <v>0</v>
      </c>
      <c r="L64" s="242">
        <v>21</v>
      </c>
      <c r="M64" s="242">
        <f>G64*(1+L64/100)</f>
        <v>0</v>
      </c>
      <c r="N64" s="240">
        <v>1.4E-2</v>
      </c>
      <c r="O64" s="240">
        <f>ROUND(E64*N64,2)</f>
        <v>0.01</v>
      </c>
      <c r="P64" s="240">
        <v>0</v>
      </c>
      <c r="Q64" s="240">
        <f>ROUND(E64*P64,2)</f>
        <v>0</v>
      </c>
      <c r="R64" s="242"/>
      <c r="S64" s="242" t="s">
        <v>281</v>
      </c>
      <c r="T64" s="243" t="s">
        <v>389</v>
      </c>
      <c r="U64" s="224">
        <v>0</v>
      </c>
      <c r="V64" s="224">
        <f>ROUND(E64*U64,2)</f>
        <v>0</v>
      </c>
      <c r="W64" s="224"/>
      <c r="X64" s="224" t="s">
        <v>283</v>
      </c>
      <c r="Y64" s="224" t="s">
        <v>284</v>
      </c>
      <c r="Z64" s="213"/>
      <c r="AA64" s="213"/>
      <c r="AB64" s="213"/>
      <c r="AC64" s="213"/>
      <c r="AD64" s="213"/>
      <c r="AE64" s="213"/>
      <c r="AF64" s="213"/>
      <c r="AG64" s="213" t="s">
        <v>285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2" x14ac:dyDescent="0.2">
      <c r="A65" s="220"/>
      <c r="B65" s="221"/>
      <c r="C65" s="250"/>
      <c r="D65" s="246"/>
      <c r="E65" s="246"/>
      <c r="F65" s="246"/>
      <c r="G65" s="246"/>
      <c r="H65" s="224"/>
      <c r="I65" s="224"/>
      <c r="J65" s="224"/>
      <c r="K65" s="224"/>
      <c r="L65" s="224"/>
      <c r="M65" s="224"/>
      <c r="N65" s="223"/>
      <c r="O65" s="223"/>
      <c r="P65" s="223"/>
      <c r="Q65" s="223"/>
      <c r="R65" s="224"/>
      <c r="S65" s="224"/>
      <c r="T65" s="224"/>
      <c r="U65" s="224"/>
      <c r="V65" s="224"/>
      <c r="W65" s="224"/>
      <c r="X65" s="224"/>
      <c r="Y65" s="224"/>
      <c r="Z65" s="213"/>
      <c r="AA65" s="213"/>
      <c r="AB65" s="213"/>
      <c r="AC65" s="213"/>
      <c r="AD65" s="213"/>
      <c r="AE65" s="213"/>
      <c r="AF65" s="213"/>
      <c r="AG65" s="213" t="s">
        <v>286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37">
        <v>21</v>
      </c>
      <c r="B66" s="238" t="s">
        <v>675</v>
      </c>
      <c r="C66" s="249" t="s">
        <v>676</v>
      </c>
      <c r="D66" s="239" t="s">
        <v>580</v>
      </c>
      <c r="E66" s="240">
        <v>443.68</v>
      </c>
      <c r="F66" s="241"/>
      <c r="G66" s="242">
        <f>ROUND(E66*F66,2)</f>
        <v>0</v>
      </c>
      <c r="H66" s="241"/>
      <c r="I66" s="242">
        <f>ROUND(E66*H66,2)</f>
        <v>0</v>
      </c>
      <c r="J66" s="241"/>
      <c r="K66" s="242">
        <f>ROUND(E66*J66,2)</f>
        <v>0</v>
      </c>
      <c r="L66" s="242">
        <v>21</v>
      </c>
      <c r="M66" s="242">
        <f>G66*(1+L66/100)</f>
        <v>0</v>
      </c>
      <c r="N66" s="240">
        <v>1E-3</v>
      </c>
      <c r="O66" s="240">
        <f>ROUND(E66*N66,2)</f>
        <v>0.44</v>
      </c>
      <c r="P66" s="240">
        <v>0</v>
      </c>
      <c r="Q66" s="240">
        <f>ROUND(E66*P66,2)</f>
        <v>0</v>
      </c>
      <c r="R66" s="242" t="s">
        <v>324</v>
      </c>
      <c r="S66" s="242" t="s">
        <v>289</v>
      </c>
      <c r="T66" s="243" t="s">
        <v>289</v>
      </c>
      <c r="U66" s="224">
        <v>0</v>
      </c>
      <c r="V66" s="224">
        <f>ROUND(E66*U66,2)</f>
        <v>0</v>
      </c>
      <c r="W66" s="224"/>
      <c r="X66" s="224" t="s">
        <v>283</v>
      </c>
      <c r="Y66" s="224" t="s">
        <v>284</v>
      </c>
      <c r="Z66" s="213"/>
      <c r="AA66" s="213"/>
      <c r="AB66" s="213"/>
      <c r="AC66" s="213"/>
      <c r="AD66" s="213"/>
      <c r="AE66" s="213"/>
      <c r="AF66" s="213"/>
      <c r="AG66" s="213" t="s">
        <v>285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2" x14ac:dyDescent="0.2">
      <c r="A67" s="220"/>
      <c r="B67" s="221"/>
      <c r="C67" s="250"/>
      <c r="D67" s="246"/>
      <c r="E67" s="246"/>
      <c r="F67" s="246"/>
      <c r="G67" s="246"/>
      <c r="H67" s="224"/>
      <c r="I67" s="224"/>
      <c r="J67" s="224"/>
      <c r="K67" s="224"/>
      <c r="L67" s="224"/>
      <c r="M67" s="224"/>
      <c r="N67" s="223"/>
      <c r="O67" s="223"/>
      <c r="P67" s="223"/>
      <c r="Q67" s="223"/>
      <c r="R67" s="224"/>
      <c r="S67" s="224"/>
      <c r="T67" s="224"/>
      <c r="U67" s="224"/>
      <c r="V67" s="224"/>
      <c r="W67" s="224"/>
      <c r="X67" s="224"/>
      <c r="Y67" s="224"/>
      <c r="Z67" s="213"/>
      <c r="AA67" s="213"/>
      <c r="AB67" s="213"/>
      <c r="AC67" s="213"/>
      <c r="AD67" s="213"/>
      <c r="AE67" s="213"/>
      <c r="AF67" s="213"/>
      <c r="AG67" s="213" t="s">
        <v>286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x14ac:dyDescent="0.2">
      <c r="A68" s="230" t="s">
        <v>276</v>
      </c>
      <c r="B68" s="231" t="s">
        <v>145</v>
      </c>
      <c r="C68" s="248" t="s">
        <v>146</v>
      </c>
      <c r="D68" s="232"/>
      <c r="E68" s="233"/>
      <c r="F68" s="234"/>
      <c r="G68" s="234">
        <f>SUMIF(AG69:AG89,"&lt;&gt;NOR",G69:G89)</f>
        <v>0</v>
      </c>
      <c r="H68" s="234"/>
      <c r="I68" s="234">
        <f>SUM(I69:I89)</f>
        <v>0</v>
      </c>
      <c r="J68" s="234"/>
      <c r="K68" s="234">
        <f>SUM(K69:K89)</f>
        <v>0</v>
      </c>
      <c r="L68" s="234"/>
      <c r="M68" s="234">
        <f>SUM(M69:M89)</f>
        <v>0</v>
      </c>
      <c r="N68" s="233"/>
      <c r="O68" s="233">
        <f>SUM(O69:O89)</f>
        <v>371.47999999999996</v>
      </c>
      <c r="P68" s="233"/>
      <c r="Q68" s="233">
        <f>SUM(Q69:Q89)</f>
        <v>0</v>
      </c>
      <c r="R68" s="234"/>
      <c r="S68" s="234"/>
      <c r="T68" s="235"/>
      <c r="U68" s="229"/>
      <c r="V68" s="229">
        <f>SUM(V69:V89)</f>
        <v>289.20999999999998</v>
      </c>
      <c r="W68" s="229"/>
      <c r="X68" s="229"/>
      <c r="Y68" s="229"/>
      <c r="AG68" t="s">
        <v>277</v>
      </c>
    </row>
    <row r="69" spans="1:60" outlineLevel="1" x14ac:dyDescent="0.2">
      <c r="A69" s="237">
        <v>22</v>
      </c>
      <c r="B69" s="238" t="s">
        <v>677</v>
      </c>
      <c r="C69" s="249" t="s">
        <v>678</v>
      </c>
      <c r="D69" s="239" t="s">
        <v>356</v>
      </c>
      <c r="E69" s="240">
        <v>105.765</v>
      </c>
      <c r="F69" s="241"/>
      <c r="G69" s="242">
        <f>ROUND(E69*F69,2)</f>
        <v>0</v>
      </c>
      <c r="H69" s="241"/>
      <c r="I69" s="242">
        <f>ROUND(E69*H69,2)</f>
        <v>0</v>
      </c>
      <c r="J69" s="241"/>
      <c r="K69" s="242">
        <f>ROUND(E69*J69,2)</f>
        <v>0</v>
      </c>
      <c r="L69" s="242">
        <v>21</v>
      </c>
      <c r="M69" s="242">
        <f>G69*(1+L69/100)</f>
        <v>0</v>
      </c>
      <c r="N69" s="240">
        <v>2.5249999999999999</v>
      </c>
      <c r="O69" s="240">
        <f>ROUND(E69*N69,2)</f>
        <v>267.06</v>
      </c>
      <c r="P69" s="240">
        <v>0</v>
      </c>
      <c r="Q69" s="240">
        <f>ROUND(E69*P69,2)</f>
        <v>0</v>
      </c>
      <c r="R69" s="242" t="s">
        <v>597</v>
      </c>
      <c r="S69" s="242" t="s">
        <v>289</v>
      </c>
      <c r="T69" s="243" t="s">
        <v>289</v>
      </c>
      <c r="U69" s="224">
        <v>0.48</v>
      </c>
      <c r="V69" s="224">
        <f>ROUND(E69*U69,2)</f>
        <v>50.77</v>
      </c>
      <c r="W69" s="224"/>
      <c r="X69" s="224" t="s">
        <v>339</v>
      </c>
      <c r="Y69" s="224" t="s">
        <v>284</v>
      </c>
      <c r="Z69" s="213"/>
      <c r="AA69" s="213"/>
      <c r="AB69" s="213"/>
      <c r="AC69" s="213"/>
      <c r="AD69" s="213"/>
      <c r="AE69" s="213"/>
      <c r="AF69" s="213"/>
      <c r="AG69" s="213" t="s">
        <v>340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2" x14ac:dyDescent="0.2">
      <c r="A70" s="220"/>
      <c r="B70" s="221"/>
      <c r="C70" s="251" t="s">
        <v>657</v>
      </c>
      <c r="D70" s="247"/>
      <c r="E70" s="247"/>
      <c r="F70" s="247"/>
      <c r="G70" s="247"/>
      <c r="H70" s="224"/>
      <c r="I70" s="224"/>
      <c r="J70" s="224"/>
      <c r="K70" s="224"/>
      <c r="L70" s="224"/>
      <c r="M70" s="224"/>
      <c r="N70" s="223"/>
      <c r="O70" s="223"/>
      <c r="P70" s="223"/>
      <c r="Q70" s="223"/>
      <c r="R70" s="224"/>
      <c r="S70" s="224"/>
      <c r="T70" s="224"/>
      <c r="U70" s="224"/>
      <c r="V70" s="224"/>
      <c r="W70" s="224"/>
      <c r="X70" s="224"/>
      <c r="Y70" s="224"/>
      <c r="Z70" s="213"/>
      <c r="AA70" s="213"/>
      <c r="AB70" s="213"/>
      <c r="AC70" s="213"/>
      <c r="AD70" s="213"/>
      <c r="AE70" s="213"/>
      <c r="AF70" s="213"/>
      <c r="AG70" s="213" t="s">
        <v>311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2" x14ac:dyDescent="0.2">
      <c r="A71" s="220"/>
      <c r="B71" s="221"/>
      <c r="C71" s="252"/>
      <c r="D71" s="245"/>
      <c r="E71" s="245"/>
      <c r="F71" s="245"/>
      <c r="G71" s="245"/>
      <c r="H71" s="224"/>
      <c r="I71" s="224"/>
      <c r="J71" s="224"/>
      <c r="K71" s="224"/>
      <c r="L71" s="224"/>
      <c r="M71" s="224"/>
      <c r="N71" s="223"/>
      <c r="O71" s="223"/>
      <c r="P71" s="223"/>
      <c r="Q71" s="223"/>
      <c r="R71" s="224"/>
      <c r="S71" s="224"/>
      <c r="T71" s="224"/>
      <c r="U71" s="224"/>
      <c r="V71" s="224"/>
      <c r="W71" s="224"/>
      <c r="X71" s="224"/>
      <c r="Y71" s="224"/>
      <c r="Z71" s="213"/>
      <c r="AA71" s="213"/>
      <c r="AB71" s="213"/>
      <c r="AC71" s="213"/>
      <c r="AD71" s="213"/>
      <c r="AE71" s="213"/>
      <c r="AF71" s="213"/>
      <c r="AG71" s="213" t="s">
        <v>286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1" x14ac:dyDescent="0.2">
      <c r="A72" s="237">
        <v>23</v>
      </c>
      <c r="B72" s="238" t="s">
        <v>679</v>
      </c>
      <c r="C72" s="249" t="s">
        <v>680</v>
      </c>
      <c r="D72" s="239" t="s">
        <v>356</v>
      </c>
      <c r="E72" s="240">
        <v>38.5</v>
      </c>
      <c r="F72" s="241"/>
      <c r="G72" s="242">
        <f>ROUND(E72*F72,2)</f>
        <v>0</v>
      </c>
      <c r="H72" s="241"/>
      <c r="I72" s="242">
        <f>ROUND(E72*H72,2)</f>
        <v>0</v>
      </c>
      <c r="J72" s="241"/>
      <c r="K72" s="242">
        <f>ROUND(E72*J72,2)</f>
        <v>0</v>
      </c>
      <c r="L72" s="242">
        <v>21</v>
      </c>
      <c r="M72" s="242">
        <f>G72*(1+L72/100)</f>
        <v>0</v>
      </c>
      <c r="N72" s="240">
        <v>2.5249999999999999</v>
      </c>
      <c r="O72" s="240">
        <f>ROUND(E72*N72,2)</f>
        <v>97.21</v>
      </c>
      <c r="P72" s="240">
        <v>0</v>
      </c>
      <c r="Q72" s="240">
        <f>ROUND(E72*P72,2)</f>
        <v>0</v>
      </c>
      <c r="R72" s="242" t="s">
        <v>597</v>
      </c>
      <c r="S72" s="242" t="s">
        <v>289</v>
      </c>
      <c r="T72" s="243" t="s">
        <v>289</v>
      </c>
      <c r="U72" s="224">
        <v>0.48</v>
      </c>
      <c r="V72" s="224">
        <f>ROUND(E72*U72,2)</f>
        <v>18.48</v>
      </c>
      <c r="W72" s="224"/>
      <c r="X72" s="224" t="s">
        <v>339</v>
      </c>
      <c r="Y72" s="224" t="s">
        <v>284</v>
      </c>
      <c r="Z72" s="213"/>
      <c r="AA72" s="213"/>
      <c r="AB72" s="213"/>
      <c r="AC72" s="213"/>
      <c r="AD72" s="213"/>
      <c r="AE72" s="213"/>
      <c r="AF72" s="213"/>
      <c r="AG72" s="213" t="s">
        <v>340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2" x14ac:dyDescent="0.2">
      <c r="A73" s="220"/>
      <c r="B73" s="221"/>
      <c r="C73" s="250"/>
      <c r="D73" s="246"/>
      <c r="E73" s="246"/>
      <c r="F73" s="246"/>
      <c r="G73" s="246"/>
      <c r="H73" s="224"/>
      <c r="I73" s="224"/>
      <c r="J73" s="224"/>
      <c r="K73" s="224"/>
      <c r="L73" s="224"/>
      <c r="M73" s="224"/>
      <c r="N73" s="223"/>
      <c r="O73" s="223"/>
      <c r="P73" s="223"/>
      <c r="Q73" s="223"/>
      <c r="R73" s="224"/>
      <c r="S73" s="224"/>
      <c r="T73" s="224"/>
      <c r="U73" s="224"/>
      <c r="V73" s="224"/>
      <c r="W73" s="224"/>
      <c r="X73" s="224"/>
      <c r="Y73" s="224"/>
      <c r="Z73" s="213"/>
      <c r="AA73" s="213"/>
      <c r="AB73" s="213"/>
      <c r="AC73" s="213"/>
      <c r="AD73" s="213"/>
      <c r="AE73" s="213"/>
      <c r="AF73" s="213"/>
      <c r="AG73" s="213" t="s">
        <v>286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1" x14ac:dyDescent="0.2">
      <c r="A74" s="237">
        <v>24</v>
      </c>
      <c r="B74" s="238" t="s">
        <v>681</v>
      </c>
      <c r="C74" s="249" t="s">
        <v>682</v>
      </c>
      <c r="D74" s="239" t="s">
        <v>363</v>
      </c>
      <c r="E74" s="240">
        <v>118.32</v>
      </c>
      <c r="F74" s="241"/>
      <c r="G74" s="242">
        <f>ROUND(E74*F74,2)</f>
        <v>0</v>
      </c>
      <c r="H74" s="241"/>
      <c r="I74" s="242">
        <f>ROUND(E74*H74,2)</f>
        <v>0</v>
      </c>
      <c r="J74" s="241"/>
      <c r="K74" s="242">
        <f>ROUND(E74*J74,2)</f>
        <v>0</v>
      </c>
      <c r="L74" s="242">
        <v>21</v>
      </c>
      <c r="M74" s="242">
        <f>G74*(1+L74/100)</f>
        <v>0</v>
      </c>
      <c r="N74" s="240">
        <v>3.9190000000000003E-2</v>
      </c>
      <c r="O74" s="240">
        <f>ROUND(E74*N74,2)</f>
        <v>4.6399999999999997</v>
      </c>
      <c r="P74" s="240">
        <v>0</v>
      </c>
      <c r="Q74" s="240">
        <f>ROUND(E74*P74,2)</f>
        <v>0</v>
      </c>
      <c r="R74" s="242" t="s">
        <v>597</v>
      </c>
      <c r="S74" s="242" t="s">
        <v>289</v>
      </c>
      <c r="T74" s="243" t="s">
        <v>289</v>
      </c>
      <c r="U74" s="224">
        <v>1.05</v>
      </c>
      <c r="V74" s="224">
        <f>ROUND(E74*U74,2)</f>
        <v>124.24</v>
      </c>
      <c r="W74" s="224"/>
      <c r="X74" s="224" t="s">
        <v>339</v>
      </c>
      <c r="Y74" s="224" t="s">
        <v>284</v>
      </c>
      <c r="Z74" s="213"/>
      <c r="AA74" s="213"/>
      <c r="AB74" s="213"/>
      <c r="AC74" s="213"/>
      <c r="AD74" s="213"/>
      <c r="AE74" s="213"/>
      <c r="AF74" s="213"/>
      <c r="AG74" s="213" t="s">
        <v>340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ht="22.5" outlineLevel="2" x14ac:dyDescent="0.2">
      <c r="A75" s="220"/>
      <c r="B75" s="221"/>
      <c r="C75" s="259" t="s">
        <v>683</v>
      </c>
      <c r="D75" s="257"/>
      <c r="E75" s="257"/>
      <c r="F75" s="257"/>
      <c r="G75" s="257"/>
      <c r="H75" s="224"/>
      <c r="I75" s="224"/>
      <c r="J75" s="224"/>
      <c r="K75" s="224"/>
      <c r="L75" s="224"/>
      <c r="M75" s="224"/>
      <c r="N75" s="223"/>
      <c r="O75" s="223"/>
      <c r="P75" s="223"/>
      <c r="Q75" s="223"/>
      <c r="R75" s="224"/>
      <c r="S75" s="224"/>
      <c r="T75" s="224"/>
      <c r="U75" s="224"/>
      <c r="V75" s="224"/>
      <c r="W75" s="224"/>
      <c r="X75" s="224"/>
      <c r="Y75" s="224"/>
      <c r="Z75" s="213"/>
      <c r="AA75" s="213"/>
      <c r="AB75" s="213"/>
      <c r="AC75" s="213"/>
      <c r="AD75" s="213"/>
      <c r="AE75" s="213"/>
      <c r="AF75" s="213"/>
      <c r="AG75" s="213" t="s">
        <v>360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56" t="str">
        <f>C75</f>
        <v>bednění svislé nebo šikmé (odkloněné), půdorysně přímé nebo zalomené, stěn základových patek ve volných nebo zapažených jámách, rýhách, šachtách, včetně případných vzpěr,</v>
      </c>
      <c r="BB75" s="213"/>
      <c r="BC75" s="213"/>
      <c r="BD75" s="213"/>
      <c r="BE75" s="213"/>
      <c r="BF75" s="213"/>
      <c r="BG75" s="213"/>
      <c r="BH75" s="213"/>
    </row>
    <row r="76" spans="1:60" outlineLevel="2" x14ac:dyDescent="0.2">
      <c r="A76" s="220"/>
      <c r="B76" s="221"/>
      <c r="C76" s="252"/>
      <c r="D76" s="245"/>
      <c r="E76" s="245"/>
      <c r="F76" s="245"/>
      <c r="G76" s="245"/>
      <c r="H76" s="224"/>
      <c r="I76" s="224"/>
      <c r="J76" s="224"/>
      <c r="K76" s="224"/>
      <c r="L76" s="224"/>
      <c r="M76" s="224"/>
      <c r="N76" s="223"/>
      <c r="O76" s="223"/>
      <c r="P76" s="223"/>
      <c r="Q76" s="223"/>
      <c r="R76" s="224"/>
      <c r="S76" s="224"/>
      <c r="T76" s="224"/>
      <c r="U76" s="224"/>
      <c r="V76" s="224"/>
      <c r="W76" s="224"/>
      <c r="X76" s="224"/>
      <c r="Y76" s="224"/>
      <c r="Z76" s="213"/>
      <c r="AA76" s="213"/>
      <c r="AB76" s="213"/>
      <c r="AC76" s="213"/>
      <c r="AD76" s="213"/>
      <c r="AE76" s="213"/>
      <c r="AF76" s="213"/>
      <c r="AG76" s="213" t="s">
        <v>286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1" x14ac:dyDescent="0.2">
      <c r="A77" s="237">
        <v>25</v>
      </c>
      <c r="B77" s="238" t="s">
        <v>684</v>
      </c>
      <c r="C77" s="249" t="s">
        <v>685</v>
      </c>
      <c r="D77" s="239" t="s">
        <v>363</v>
      </c>
      <c r="E77" s="240">
        <v>118.32</v>
      </c>
      <c r="F77" s="241"/>
      <c r="G77" s="242">
        <f>ROUND(E77*F77,2)</f>
        <v>0</v>
      </c>
      <c r="H77" s="241"/>
      <c r="I77" s="242">
        <f>ROUND(E77*H77,2)</f>
        <v>0</v>
      </c>
      <c r="J77" s="241"/>
      <c r="K77" s="242">
        <f>ROUND(E77*J77,2)</f>
        <v>0</v>
      </c>
      <c r="L77" s="242">
        <v>21</v>
      </c>
      <c r="M77" s="242">
        <f>G77*(1+L77/100)</f>
        <v>0</v>
      </c>
      <c r="N77" s="240">
        <v>0</v>
      </c>
      <c r="O77" s="240">
        <f>ROUND(E77*N77,2)</f>
        <v>0</v>
      </c>
      <c r="P77" s="240">
        <v>0</v>
      </c>
      <c r="Q77" s="240">
        <f>ROUND(E77*P77,2)</f>
        <v>0</v>
      </c>
      <c r="R77" s="242" t="s">
        <v>597</v>
      </c>
      <c r="S77" s="242" t="s">
        <v>289</v>
      </c>
      <c r="T77" s="243" t="s">
        <v>289</v>
      </c>
      <c r="U77" s="224">
        <v>0.32</v>
      </c>
      <c r="V77" s="224">
        <f>ROUND(E77*U77,2)</f>
        <v>37.86</v>
      </c>
      <c r="W77" s="224"/>
      <c r="X77" s="224" t="s">
        <v>339</v>
      </c>
      <c r="Y77" s="224" t="s">
        <v>284</v>
      </c>
      <c r="Z77" s="213"/>
      <c r="AA77" s="213"/>
      <c r="AB77" s="213"/>
      <c r="AC77" s="213"/>
      <c r="AD77" s="213"/>
      <c r="AE77" s="213"/>
      <c r="AF77" s="213"/>
      <c r="AG77" s="213" t="s">
        <v>340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ht="22.5" outlineLevel="2" x14ac:dyDescent="0.2">
      <c r="A78" s="220"/>
      <c r="B78" s="221"/>
      <c r="C78" s="259" t="s">
        <v>683</v>
      </c>
      <c r="D78" s="257"/>
      <c r="E78" s="257"/>
      <c r="F78" s="257"/>
      <c r="G78" s="257"/>
      <c r="H78" s="224"/>
      <c r="I78" s="224"/>
      <c r="J78" s="224"/>
      <c r="K78" s="224"/>
      <c r="L78" s="224"/>
      <c r="M78" s="224"/>
      <c r="N78" s="223"/>
      <c r="O78" s="223"/>
      <c r="P78" s="223"/>
      <c r="Q78" s="223"/>
      <c r="R78" s="224"/>
      <c r="S78" s="224"/>
      <c r="T78" s="224"/>
      <c r="U78" s="224"/>
      <c r="V78" s="224"/>
      <c r="W78" s="224"/>
      <c r="X78" s="224"/>
      <c r="Y78" s="224"/>
      <c r="Z78" s="213"/>
      <c r="AA78" s="213"/>
      <c r="AB78" s="213"/>
      <c r="AC78" s="213"/>
      <c r="AD78" s="213"/>
      <c r="AE78" s="213"/>
      <c r="AF78" s="213"/>
      <c r="AG78" s="213" t="s">
        <v>360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56" t="str">
        <f>C78</f>
        <v>bednění svislé nebo šikmé (odkloněné), půdorysně přímé nebo zalomené, stěn základových patek ve volných nebo zapažených jámách, rýhách, šachtách, včetně případných vzpěr,</v>
      </c>
      <c r="BB78" s="213"/>
      <c r="BC78" s="213"/>
      <c r="BD78" s="213"/>
      <c r="BE78" s="213"/>
      <c r="BF78" s="213"/>
      <c r="BG78" s="213"/>
      <c r="BH78" s="213"/>
    </row>
    <row r="79" spans="1:60" outlineLevel="2" x14ac:dyDescent="0.2">
      <c r="A79" s="220"/>
      <c r="B79" s="221"/>
      <c r="C79" s="260" t="s">
        <v>686</v>
      </c>
      <c r="D79" s="258"/>
      <c r="E79" s="258"/>
      <c r="F79" s="258"/>
      <c r="G79" s="258"/>
      <c r="H79" s="224"/>
      <c r="I79" s="224"/>
      <c r="J79" s="224"/>
      <c r="K79" s="224"/>
      <c r="L79" s="224"/>
      <c r="M79" s="224"/>
      <c r="N79" s="223"/>
      <c r="O79" s="223"/>
      <c r="P79" s="223"/>
      <c r="Q79" s="223"/>
      <c r="R79" s="224"/>
      <c r="S79" s="224"/>
      <c r="T79" s="224"/>
      <c r="U79" s="224"/>
      <c r="V79" s="224"/>
      <c r="W79" s="224"/>
      <c r="X79" s="224"/>
      <c r="Y79" s="224"/>
      <c r="Z79" s="213"/>
      <c r="AA79" s="213"/>
      <c r="AB79" s="213"/>
      <c r="AC79" s="213"/>
      <c r="AD79" s="213"/>
      <c r="AE79" s="213"/>
      <c r="AF79" s="213"/>
      <c r="AG79" s="213" t="s">
        <v>311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2" x14ac:dyDescent="0.2">
      <c r="A80" s="220"/>
      <c r="B80" s="221"/>
      <c r="C80" s="252"/>
      <c r="D80" s="245"/>
      <c r="E80" s="245"/>
      <c r="F80" s="245"/>
      <c r="G80" s="245"/>
      <c r="H80" s="224"/>
      <c r="I80" s="224"/>
      <c r="J80" s="224"/>
      <c r="K80" s="224"/>
      <c r="L80" s="224"/>
      <c r="M80" s="224"/>
      <c r="N80" s="223"/>
      <c r="O80" s="223"/>
      <c r="P80" s="223"/>
      <c r="Q80" s="223"/>
      <c r="R80" s="224"/>
      <c r="S80" s="224"/>
      <c r="T80" s="224"/>
      <c r="U80" s="224"/>
      <c r="V80" s="224"/>
      <c r="W80" s="224"/>
      <c r="X80" s="224"/>
      <c r="Y80" s="224"/>
      <c r="Z80" s="213"/>
      <c r="AA80" s="213"/>
      <c r="AB80" s="213"/>
      <c r="AC80" s="213"/>
      <c r="AD80" s="213"/>
      <c r="AE80" s="213"/>
      <c r="AF80" s="213"/>
      <c r="AG80" s="213" t="s">
        <v>286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1" x14ac:dyDescent="0.2">
      <c r="A81" s="237">
        <v>26</v>
      </c>
      <c r="B81" s="238" t="s">
        <v>687</v>
      </c>
      <c r="C81" s="249" t="s">
        <v>688</v>
      </c>
      <c r="D81" s="239" t="s">
        <v>383</v>
      </c>
      <c r="E81" s="240">
        <v>1.75369</v>
      </c>
      <c r="F81" s="241"/>
      <c r="G81" s="242">
        <f>ROUND(E81*F81,2)</f>
        <v>0</v>
      </c>
      <c r="H81" s="241"/>
      <c r="I81" s="242">
        <f>ROUND(E81*H81,2)</f>
        <v>0</v>
      </c>
      <c r="J81" s="241"/>
      <c r="K81" s="242">
        <f>ROUND(E81*J81,2)</f>
        <v>0</v>
      </c>
      <c r="L81" s="242">
        <v>21</v>
      </c>
      <c r="M81" s="242">
        <f>G81*(1+L81/100)</f>
        <v>0</v>
      </c>
      <c r="N81" s="240">
        <v>1.0249299999999999</v>
      </c>
      <c r="O81" s="240">
        <f>ROUND(E81*N81,2)</f>
        <v>1.8</v>
      </c>
      <c r="P81" s="240">
        <v>0</v>
      </c>
      <c r="Q81" s="240">
        <f>ROUND(E81*P81,2)</f>
        <v>0</v>
      </c>
      <c r="R81" s="242" t="s">
        <v>689</v>
      </c>
      <c r="S81" s="242" t="s">
        <v>289</v>
      </c>
      <c r="T81" s="243" t="s">
        <v>289</v>
      </c>
      <c r="U81" s="224">
        <v>23.53</v>
      </c>
      <c r="V81" s="224">
        <f>ROUND(E81*U81,2)</f>
        <v>41.26</v>
      </c>
      <c r="W81" s="224"/>
      <c r="X81" s="224" t="s">
        <v>339</v>
      </c>
      <c r="Y81" s="224" t="s">
        <v>284</v>
      </c>
      <c r="Z81" s="213"/>
      <c r="AA81" s="213"/>
      <c r="AB81" s="213"/>
      <c r="AC81" s="213"/>
      <c r="AD81" s="213"/>
      <c r="AE81" s="213"/>
      <c r="AF81" s="213"/>
      <c r="AG81" s="213" t="s">
        <v>340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2" x14ac:dyDescent="0.2">
      <c r="A82" s="220"/>
      <c r="B82" s="221"/>
      <c r="C82" s="250"/>
      <c r="D82" s="246"/>
      <c r="E82" s="246"/>
      <c r="F82" s="246"/>
      <c r="G82" s="246"/>
      <c r="H82" s="224"/>
      <c r="I82" s="224"/>
      <c r="J82" s="224"/>
      <c r="K82" s="224"/>
      <c r="L82" s="224"/>
      <c r="M82" s="224"/>
      <c r="N82" s="223"/>
      <c r="O82" s="223"/>
      <c r="P82" s="223"/>
      <c r="Q82" s="223"/>
      <c r="R82" s="224"/>
      <c r="S82" s="224"/>
      <c r="T82" s="224"/>
      <c r="U82" s="224"/>
      <c r="V82" s="224"/>
      <c r="W82" s="224"/>
      <c r="X82" s="224"/>
      <c r="Y82" s="224"/>
      <c r="Z82" s="213"/>
      <c r="AA82" s="213"/>
      <c r="AB82" s="213"/>
      <c r="AC82" s="213"/>
      <c r="AD82" s="213"/>
      <c r="AE82" s="213"/>
      <c r="AF82" s="213"/>
      <c r="AG82" s="213" t="s">
        <v>286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1" x14ac:dyDescent="0.2">
      <c r="A83" s="237">
        <v>27</v>
      </c>
      <c r="B83" s="238" t="s">
        <v>690</v>
      </c>
      <c r="C83" s="249" t="s">
        <v>691</v>
      </c>
      <c r="D83" s="239" t="s">
        <v>383</v>
      </c>
      <c r="E83" s="240">
        <v>0.66964999999999997</v>
      </c>
      <c r="F83" s="241"/>
      <c r="G83" s="242">
        <f>ROUND(E83*F83,2)</f>
        <v>0</v>
      </c>
      <c r="H83" s="241"/>
      <c r="I83" s="242">
        <f>ROUND(E83*H83,2)</f>
        <v>0</v>
      </c>
      <c r="J83" s="241"/>
      <c r="K83" s="242">
        <f>ROUND(E83*J83,2)</f>
        <v>0</v>
      </c>
      <c r="L83" s="242">
        <v>21</v>
      </c>
      <c r="M83" s="242">
        <f>G83*(1+L83/100)</f>
        <v>0</v>
      </c>
      <c r="N83" s="240">
        <v>1.0569299999999999</v>
      </c>
      <c r="O83" s="240">
        <f>ROUND(E83*N83,2)</f>
        <v>0.71</v>
      </c>
      <c r="P83" s="240">
        <v>0</v>
      </c>
      <c r="Q83" s="240">
        <f>ROUND(E83*P83,2)</f>
        <v>0</v>
      </c>
      <c r="R83" s="242" t="s">
        <v>689</v>
      </c>
      <c r="S83" s="242" t="s">
        <v>289</v>
      </c>
      <c r="T83" s="243" t="s">
        <v>289</v>
      </c>
      <c r="U83" s="224">
        <v>15.23</v>
      </c>
      <c r="V83" s="224">
        <f>ROUND(E83*U83,2)</f>
        <v>10.199999999999999</v>
      </c>
      <c r="W83" s="224"/>
      <c r="X83" s="224" t="s">
        <v>339</v>
      </c>
      <c r="Y83" s="224" t="s">
        <v>284</v>
      </c>
      <c r="Z83" s="213"/>
      <c r="AA83" s="213"/>
      <c r="AB83" s="213"/>
      <c r="AC83" s="213"/>
      <c r="AD83" s="213"/>
      <c r="AE83" s="213"/>
      <c r="AF83" s="213"/>
      <c r="AG83" s="213" t="s">
        <v>340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2" x14ac:dyDescent="0.2">
      <c r="A84" s="220"/>
      <c r="B84" s="221"/>
      <c r="C84" s="250"/>
      <c r="D84" s="246"/>
      <c r="E84" s="246"/>
      <c r="F84" s="246"/>
      <c r="G84" s="246"/>
      <c r="H84" s="224"/>
      <c r="I84" s="224"/>
      <c r="J84" s="224"/>
      <c r="K84" s="224"/>
      <c r="L84" s="224"/>
      <c r="M84" s="224"/>
      <c r="N84" s="223"/>
      <c r="O84" s="223"/>
      <c r="P84" s="223"/>
      <c r="Q84" s="223"/>
      <c r="R84" s="224"/>
      <c r="S84" s="224"/>
      <c r="T84" s="224"/>
      <c r="U84" s="224"/>
      <c r="V84" s="224"/>
      <c r="W84" s="224"/>
      <c r="X84" s="224"/>
      <c r="Y84" s="224"/>
      <c r="Z84" s="213"/>
      <c r="AA84" s="213"/>
      <c r="AB84" s="213"/>
      <c r="AC84" s="213"/>
      <c r="AD84" s="213"/>
      <c r="AE84" s="213"/>
      <c r="AF84" s="213"/>
      <c r="AG84" s="213" t="s">
        <v>286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ht="22.5" outlineLevel="1" x14ac:dyDescent="0.2">
      <c r="A85" s="237">
        <v>28</v>
      </c>
      <c r="B85" s="238" t="s">
        <v>667</v>
      </c>
      <c r="C85" s="249" t="s">
        <v>668</v>
      </c>
      <c r="D85" s="239" t="s">
        <v>318</v>
      </c>
      <c r="E85" s="240">
        <v>16</v>
      </c>
      <c r="F85" s="241"/>
      <c r="G85" s="242">
        <f>ROUND(E85*F85,2)</f>
        <v>0</v>
      </c>
      <c r="H85" s="241"/>
      <c r="I85" s="242">
        <f>ROUND(E85*H85,2)</f>
        <v>0</v>
      </c>
      <c r="J85" s="241"/>
      <c r="K85" s="242">
        <f>ROUND(E85*J85,2)</f>
        <v>0</v>
      </c>
      <c r="L85" s="242">
        <v>21</v>
      </c>
      <c r="M85" s="242">
        <f>G85*(1+L85/100)</f>
        <v>0</v>
      </c>
      <c r="N85" s="240">
        <v>1.4999999999999999E-4</v>
      </c>
      <c r="O85" s="240">
        <f>ROUND(E85*N85,2)</f>
        <v>0</v>
      </c>
      <c r="P85" s="240">
        <v>0</v>
      </c>
      <c r="Q85" s="240">
        <f>ROUND(E85*P85,2)</f>
        <v>0</v>
      </c>
      <c r="R85" s="242" t="s">
        <v>597</v>
      </c>
      <c r="S85" s="242" t="s">
        <v>289</v>
      </c>
      <c r="T85" s="243" t="s">
        <v>289</v>
      </c>
      <c r="U85" s="224">
        <v>0.4</v>
      </c>
      <c r="V85" s="224">
        <f>ROUND(E85*U85,2)</f>
        <v>6.4</v>
      </c>
      <c r="W85" s="224"/>
      <c r="X85" s="224" t="s">
        <v>339</v>
      </c>
      <c r="Y85" s="224" t="s">
        <v>284</v>
      </c>
      <c r="Z85" s="213"/>
      <c r="AA85" s="213"/>
      <c r="AB85" s="213"/>
      <c r="AC85" s="213"/>
      <c r="AD85" s="213"/>
      <c r="AE85" s="213"/>
      <c r="AF85" s="213"/>
      <c r="AG85" s="213" t="s">
        <v>340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2" x14ac:dyDescent="0.2">
      <c r="A86" s="220"/>
      <c r="B86" s="221"/>
      <c r="C86" s="259" t="s">
        <v>669</v>
      </c>
      <c r="D86" s="257"/>
      <c r="E86" s="257"/>
      <c r="F86" s="257"/>
      <c r="G86" s="257"/>
      <c r="H86" s="224"/>
      <c r="I86" s="224"/>
      <c r="J86" s="224"/>
      <c r="K86" s="224"/>
      <c r="L86" s="224"/>
      <c r="M86" s="224"/>
      <c r="N86" s="223"/>
      <c r="O86" s="223"/>
      <c r="P86" s="223"/>
      <c r="Q86" s="223"/>
      <c r="R86" s="224"/>
      <c r="S86" s="224"/>
      <c r="T86" s="224"/>
      <c r="U86" s="224"/>
      <c r="V86" s="224"/>
      <c r="W86" s="224"/>
      <c r="X86" s="224"/>
      <c r="Y86" s="224"/>
      <c r="Z86" s="213"/>
      <c r="AA86" s="213"/>
      <c r="AB86" s="213"/>
      <c r="AC86" s="213"/>
      <c r="AD86" s="213"/>
      <c r="AE86" s="213"/>
      <c r="AF86" s="213"/>
      <c r="AG86" s="213" t="s">
        <v>360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2" x14ac:dyDescent="0.2">
      <c r="A87" s="220"/>
      <c r="B87" s="221"/>
      <c r="C87" s="252"/>
      <c r="D87" s="245"/>
      <c r="E87" s="245"/>
      <c r="F87" s="245"/>
      <c r="G87" s="245"/>
      <c r="H87" s="224"/>
      <c r="I87" s="224"/>
      <c r="J87" s="224"/>
      <c r="K87" s="224"/>
      <c r="L87" s="224"/>
      <c r="M87" s="224"/>
      <c r="N87" s="223"/>
      <c r="O87" s="223"/>
      <c r="P87" s="223"/>
      <c r="Q87" s="223"/>
      <c r="R87" s="224"/>
      <c r="S87" s="224"/>
      <c r="T87" s="224"/>
      <c r="U87" s="224"/>
      <c r="V87" s="224"/>
      <c r="W87" s="224"/>
      <c r="X87" s="224"/>
      <c r="Y87" s="224"/>
      <c r="Z87" s="213"/>
      <c r="AA87" s="213"/>
      <c r="AB87" s="213"/>
      <c r="AC87" s="213"/>
      <c r="AD87" s="213"/>
      <c r="AE87" s="213"/>
      <c r="AF87" s="213"/>
      <c r="AG87" s="213" t="s">
        <v>286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1" x14ac:dyDescent="0.2">
      <c r="A88" s="237">
        <v>29</v>
      </c>
      <c r="B88" s="238" t="s">
        <v>675</v>
      </c>
      <c r="C88" s="249" t="s">
        <v>676</v>
      </c>
      <c r="D88" s="239" t="s">
        <v>580</v>
      </c>
      <c r="E88" s="240">
        <v>60.16</v>
      </c>
      <c r="F88" s="241"/>
      <c r="G88" s="242">
        <f>ROUND(E88*F88,2)</f>
        <v>0</v>
      </c>
      <c r="H88" s="241"/>
      <c r="I88" s="242">
        <f>ROUND(E88*H88,2)</f>
        <v>0</v>
      </c>
      <c r="J88" s="241"/>
      <c r="K88" s="242">
        <f>ROUND(E88*J88,2)</f>
        <v>0</v>
      </c>
      <c r="L88" s="242">
        <v>21</v>
      </c>
      <c r="M88" s="242">
        <f>G88*(1+L88/100)</f>
        <v>0</v>
      </c>
      <c r="N88" s="240">
        <v>1E-3</v>
      </c>
      <c r="O88" s="240">
        <f>ROUND(E88*N88,2)</f>
        <v>0.06</v>
      </c>
      <c r="P88" s="240">
        <v>0</v>
      </c>
      <c r="Q88" s="240">
        <f>ROUND(E88*P88,2)</f>
        <v>0</v>
      </c>
      <c r="R88" s="242" t="s">
        <v>324</v>
      </c>
      <c r="S88" s="242" t="s">
        <v>289</v>
      </c>
      <c r="T88" s="243" t="s">
        <v>289</v>
      </c>
      <c r="U88" s="224">
        <v>0</v>
      </c>
      <c r="V88" s="224">
        <f>ROUND(E88*U88,2)</f>
        <v>0</v>
      </c>
      <c r="W88" s="224"/>
      <c r="X88" s="224" t="s">
        <v>283</v>
      </c>
      <c r="Y88" s="224" t="s">
        <v>284</v>
      </c>
      <c r="Z88" s="213"/>
      <c r="AA88" s="213"/>
      <c r="AB88" s="213"/>
      <c r="AC88" s="213"/>
      <c r="AD88" s="213"/>
      <c r="AE88" s="213"/>
      <c r="AF88" s="213"/>
      <c r="AG88" s="213" t="s">
        <v>285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2" x14ac:dyDescent="0.2">
      <c r="A89" s="220"/>
      <c r="B89" s="221"/>
      <c r="C89" s="250"/>
      <c r="D89" s="246"/>
      <c r="E89" s="246"/>
      <c r="F89" s="246"/>
      <c r="G89" s="246"/>
      <c r="H89" s="224"/>
      <c r="I89" s="224"/>
      <c r="J89" s="224"/>
      <c r="K89" s="224"/>
      <c r="L89" s="224"/>
      <c r="M89" s="224"/>
      <c r="N89" s="223"/>
      <c r="O89" s="223"/>
      <c r="P89" s="223"/>
      <c r="Q89" s="223"/>
      <c r="R89" s="224"/>
      <c r="S89" s="224"/>
      <c r="T89" s="224"/>
      <c r="U89" s="224"/>
      <c r="V89" s="224"/>
      <c r="W89" s="224"/>
      <c r="X89" s="224"/>
      <c r="Y89" s="224"/>
      <c r="Z89" s="213"/>
      <c r="AA89" s="213"/>
      <c r="AB89" s="213"/>
      <c r="AC89" s="213"/>
      <c r="AD89" s="213"/>
      <c r="AE89" s="213"/>
      <c r="AF89" s="213"/>
      <c r="AG89" s="213" t="s">
        <v>286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x14ac:dyDescent="0.2">
      <c r="A90" s="230" t="s">
        <v>276</v>
      </c>
      <c r="B90" s="231" t="s">
        <v>147</v>
      </c>
      <c r="C90" s="248" t="s">
        <v>148</v>
      </c>
      <c r="D90" s="232"/>
      <c r="E90" s="233"/>
      <c r="F90" s="234"/>
      <c r="G90" s="234">
        <f>SUMIF(AG91:AG109,"&lt;&gt;NOR",G91:G109)</f>
        <v>0</v>
      </c>
      <c r="H90" s="234"/>
      <c r="I90" s="234">
        <f>SUM(I91:I109)</f>
        <v>0</v>
      </c>
      <c r="J90" s="234"/>
      <c r="K90" s="234">
        <f>SUM(K91:K109)</f>
        <v>0</v>
      </c>
      <c r="L90" s="234"/>
      <c r="M90" s="234">
        <f>SUM(M91:M109)</f>
        <v>0</v>
      </c>
      <c r="N90" s="233"/>
      <c r="O90" s="233">
        <f>SUM(O91:O109)</f>
        <v>16.54</v>
      </c>
      <c r="P90" s="233"/>
      <c r="Q90" s="233">
        <f>SUM(Q91:Q109)</f>
        <v>0</v>
      </c>
      <c r="R90" s="234"/>
      <c r="S90" s="234"/>
      <c r="T90" s="235"/>
      <c r="U90" s="229"/>
      <c r="V90" s="229">
        <f>SUM(V91:V109)</f>
        <v>225.89000000000001</v>
      </c>
      <c r="W90" s="229"/>
      <c r="X90" s="229"/>
      <c r="Y90" s="229"/>
      <c r="AG90" t="s">
        <v>277</v>
      </c>
    </row>
    <row r="91" spans="1:60" outlineLevel="1" x14ac:dyDescent="0.2">
      <c r="A91" s="237">
        <v>30</v>
      </c>
      <c r="B91" s="238" t="s">
        <v>692</v>
      </c>
      <c r="C91" s="249" t="s">
        <v>693</v>
      </c>
      <c r="D91" s="239" t="s">
        <v>356</v>
      </c>
      <c r="E91" s="240">
        <v>0.64800000000000002</v>
      </c>
      <c r="F91" s="241"/>
      <c r="G91" s="242">
        <f>ROUND(E91*F91,2)</f>
        <v>0</v>
      </c>
      <c r="H91" s="241"/>
      <c r="I91" s="242">
        <f>ROUND(E91*H91,2)</f>
        <v>0</v>
      </c>
      <c r="J91" s="241"/>
      <c r="K91" s="242">
        <f>ROUND(E91*J91,2)</f>
        <v>0</v>
      </c>
      <c r="L91" s="242">
        <v>21</v>
      </c>
      <c r="M91" s="242">
        <f>G91*(1+L91/100)</f>
        <v>0</v>
      </c>
      <c r="N91" s="240">
        <v>2.5249999999999999</v>
      </c>
      <c r="O91" s="240">
        <f>ROUND(E91*N91,2)</f>
        <v>1.64</v>
      </c>
      <c r="P91" s="240">
        <v>0</v>
      </c>
      <c r="Q91" s="240">
        <f>ROUND(E91*P91,2)</f>
        <v>0</v>
      </c>
      <c r="R91" s="242" t="s">
        <v>597</v>
      </c>
      <c r="S91" s="242" t="s">
        <v>289</v>
      </c>
      <c r="T91" s="243" t="s">
        <v>289</v>
      </c>
      <c r="U91" s="224">
        <v>0.48</v>
      </c>
      <c r="V91" s="224">
        <f>ROUND(E91*U91,2)</f>
        <v>0.31</v>
      </c>
      <c r="W91" s="224"/>
      <c r="X91" s="224" t="s">
        <v>339</v>
      </c>
      <c r="Y91" s="224" t="s">
        <v>284</v>
      </c>
      <c r="Z91" s="213"/>
      <c r="AA91" s="213"/>
      <c r="AB91" s="213"/>
      <c r="AC91" s="213"/>
      <c r="AD91" s="213"/>
      <c r="AE91" s="213"/>
      <c r="AF91" s="213"/>
      <c r="AG91" s="213" t="s">
        <v>358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2" x14ac:dyDescent="0.2">
      <c r="A92" s="220"/>
      <c r="B92" s="221"/>
      <c r="C92" s="259" t="s">
        <v>694</v>
      </c>
      <c r="D92" s="257"/>
      <c r="E92" s="257"/>
      <c r="F92" s="257"/>
      <c r="G92" s="257"/>
      <c r="H92" s="224"/>
      <c r="I92" s="224"/>
      <c r="J92" s="224"/>
      <c r="K92" s="224"/>
      <c r="L92" s="224"/>
      <c r="M92" s="224"/>
      <c r="N92" s="223"/>
      <c r="O92" s="223"/>
      <c r="P92" s="223"/>
      <c r="Q92" s="223"/>
      <c r="R92" s="224"/>
      <c r="S92" s="224"/>
      <c r="T92" s="224"/>
      <c r="U92" s="224"/>
      <c r="V92" s="224"/>
      <c r="W92" s="224"/>
      <c r="X92" s="224"/>
      <c r="Y92" s="224"/>
      <c r="Z92" s="213"/>
      <c r="AA92" s="213"/>
      <c r="AB92" s="213"/>
      <c r="AC92" s="213"/>
      <c r="AD92" s="213"/>
      <c r="AE92" s="213"/>
      <c r="AF92" s="213"/>
      <c r="AG92" s="213" t="s">
        <v>360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2" x14ac:dyDescent="0.2">
      <c r="A93" s="220"/>
      <c r="B93" s="221"/>
      <c r="C93" s="252"/>
      <c r="D93" s="245"/>
      <c r="E93" s="245"/>
      <c r="F93" s="245"/>
      <c r="G93" s="245"/>
      <c r="H93" s="224"/>
      <c r="I93" s="224"/>
      <c r="J93" s="224"/>
      <c r="K93" s="224"/>
      <c r="L93" s="224"/>
      <c r="M93" s="224"/>
      <c r="N93" s="223"/>
      <c r="O93" s="223"/>
      <c r="P93" s="223"/>
      <c r="Q93" s="223"/>
      <c r="R93" s="224"/>
      <c r="S93" s="224"/>
      <c r="T93" s="224"/>
      <c r="U93" s="224"/>
      <c r="V93" s="224"/>
      <c r="W93" s="224"/>
      <c r="X93" s="224"/>
      <c r="Y93" s="224"/>
      <c r="Z93" s="213"/>
      <c r="AA93" s="213"/>
      <c r="AB93" s="213"/>
      <c r="AC93" s="213"/>
      <c r="AD93" s="213"/>
      <c r="AE93" s="213"/>
      <c r="AF93" s="213"/>
      <c r="AG93" s="213" t="s">
        <v>286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1" x14ac:dyDescent="0.2">
      <c r="A94" s="237">
        <v>31</v>
      </c>
      <c r="B94" s="238" t="s">
        <v>695</v>
      </c>
      <c r="C94" s="249" t="s">
        <v>696</v>
      </c>
      <c r="D94" s="239" t="s">
        <v>363</v>
      </c>
      <c r="E94" s="240">
        <v>4.32</v>
      </c>
      <c r="F94" s="241"/>
      <c r="G94" s="242">
        <f>ROUND(E94*F94,2)</f>
        <v>0</v>
      </c>
      <c r="H94" s="241"/>
      <c r="I94" s="242">
        <f>ROUND(E94*H94,2)</f>
        <v>0</v>
      </c>
      <c r="J94" s="241"/>
      <c r="K94" s="242">
        <f>ROUND(E94*J94,2)</f>
        <v>0</v>
      </c>
      <c r="L94" s="242">
        <v>21</v>
      </c>
      <c r="M94" s="242">
        <f>G94*(1+L94/100)</f>
        <v>0</v>
      </c>
      <c r="N94" s="240">
        <v>3.9199999999999999E-2</v>
      </c>
      <c r="O94" s="240">
        <f>ROUND(E94*N94,2)</f>
        <v>0.17</v>
      </c>
      <c r="P94" s="240">
        <v>0</v>
      </c>
      <c r="Q94" s="240">
        <f>ROUND(E94*P94,2)</f>
        <v>0</v>
      </c>
      <c r="R94" s="242" t="s">
        <v>597</v>
      </c>
      <c r="S94" s="242" t="s">
        <v>289</v>
      </c>
      <c r="T94" s="243" t="s">
        <v>289</v>
      </c>
      <c r="U94" s="224">
        <v>1.6</v>
      </c>
      <c r="V94" s="224">
        <f>ROUND(E94*U94,2)</f>
        <v>6.91</v>
      </c>
      <c r="W94" s="224"/>
      <c r="X94" s="224" t="s">
        <v>339</v>
      </c>
      <c r="Y94" s="224" t="s">
        <v>284</v>
      </c>
      <c r="Z94" s="213"/>
      <c r="AA94" s="213"/>
      <c r="AB94" s="213"/>
      <c r="AC94" s="213"/>
      <c r="AD94" s="213"/>
      <c r="AE94" s="213"/>
      <c r="AF94" s="213"/>
      <c r="AG94" s="213" t="s">
        <v>358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ht="22.5" outlineLevel="2" x14ac:dyDescent="0.2">
      <c r="A95" s="220"/>
      <c r="B95" s="221"/>
      <c r="C95" s="259" t="s">
        <v>697</v>
      </c>
      <c r="D95" s="257"/>
      <c r="E95" s="257"/>
      <c r="F95" s="257"/>
      <c r="G95" s="257"/>
      <c r="H95" s="224"/>
      <c r="I95" s="224"/>
      <c r="J95" s="224"/>
      <c r="K95" s="224"/>
      <c r="L95" s="224"/>
      <c r="M95" s="224"/>
      <c r="N95" s="223"/>
      <c r="O95" s="223"/>
      <c r="P95" s="223"/>
      <c r="Q95" s="223"/>
      <c r="R95" s="224"/>
      <c r="S95" s="224"/>
      <c r="T95" s="224"/>
      <c r="U95" s="224"/>
      <c r="V95" s="224"/>
      <c r="W95" s="224"/>
      <c r="X95" s="224"/>
      <c r="Y95" s="224"/>
      <c r="Z95" s="213"/>
      <c r="AA95" s="213"/>
      <c r="AB95" s="213"/>
      <c r="AC95" s="213"/>
      <c r="AD95" s="213"/>
      <c r="AE95" s="213"/>
      <c r="AF95" s="213"/>
      <c r="AG95" s="213" t="s">
        <v>360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56" t="str">
        <f>C95</f>
        <v>svislé nebo šikmé (odkloněné) , půdorysně přímé nebo zalomené, stěn základových desek ve volných nebo zapažených jámách, rýhách, šachtách, včetně případných vzpěr,</v>
      </c>
      <c r="BB95" s="213"/>
      <c r="BC95" s="213"/>
      <c r="BD95" s="213"/>
      <c r="BE95" s="213"/>
      <c r="BF95" s="213"/>
      <c r="BG95" s="213"/>
      <c r="BH95" s="213"/>
    </row>
    <row r="96" spans="1:60" outlineLevel="2" x14ac:dyDescent="0.2">
      <c r="A96" s="220"/>
      <c r="B96" s="221"/>
      <c r="C96" s="252"/>
      <c r="D96" s="245"/>
      <c r="E96" s="245"/>
      <c r="F96" s="245"/>
      <c r="G96" s="245"/>
      <c r="H96" s="224"/>
      <c r="I96" s="224"/>
      <c r="J96" s="224"/>
      <c r="K96" s="224"/>
      <c r="L96" s="224"/>
      <c r="M96" s="224"/>
      <c r="N96" s="223"/>
      <c r="O96" s="223"/>
      <c r="P96" s="223"/>
      <c r="Q96" s="223"/>
      <c r="R96" s="224"/>
      <c r="S96" s="224"/>
      <c r="T96" s="224"/>
      <c r="U96" s="224"/>
      <c r="V96" s="224"/>
      <c r="W96" s="224"/>
      <c r="X96" s="224"/>
      <c r="Y96" s="224"/>
      <c r="Z96" s="213"/>
      <c r="AA96" s="213"/>
      <c r="AB96" s="213"/>
      <c r="AC96" s="213"/>
      <c r="AD96" s="213"/>
      <c r="AE96" s="213"/>
      <c r="AF96" s="213"/>
      <c r="AG96" s="213" t="s">
        <v>286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1" x14ac:dyDescent="0.2">
      <c r="A97" s="237">
        <v>32</v>
      </c>
      <c r="B97" s="238" t="s">
        <v>698</v>
      </c>
      <c r="C97" s="249" t="s">
        <v>699</v>
      </c>
      <c r="D97" s="239" t="s">
        <v>363</v>
      </c>
      <c r="E97" s="240">
        <v>4.32</v>
      </c>
      <c r="F97" s="241"/>
      <c r="G97" s="242">
        <f>ROUND(E97*F97,2)</f>
        <v>0</v>
      </c>
      <c r="H97" s="241"/>
      <c r="I97" s="242">
        <f>ROUND(E97*H97,2)</f>
        <v>0</v>
      </c>
      <c r="J97" s="241"/>
      <c r="K97" s="242">
        <f>ROUND(E97*J97,2)</f>
        <v>0</v>
      </c>
      <c r="L97" s="242">
        <v>21</v>
      </c>
      <c r="M97" s="242">
        <f>G97*(1+L97/100)</f>
        <v>0</v>
      </c>
      <c r="N97" s="240">
        <v>0</v>
      </c>
      <c r="O97" s="240">
        <f>ROUND(E97*N97,2)</f>
        <v>0</v>
      </c>
      <c r="P97" s="240">
        <v>0</v>
      </c>
      <c r="Q97" s="240">
        <f>ROUND(E97*P97,2)</f>
        <v>0</v>
      </c>
      <c r="R97" s="242" t="s">
        <v>597</v>
      </c>
      <c r="S97" s="242" t="s">
        <v>289</v>
      </c>
      <c r="T97" s="243" t="s">
        <v>289</v>
      </c>
      <c r="U97" s="224">
        <v>0.32</v>
      </c>
      <c r="V97" s="224">
        <f>ROUND(E97*U97,2)</f>
        <v>1.38</v>
      </c>
      <c r="W97" s="224"/>
      <c r="X97" s="224" t="s">
        <v>339</v>
      </c>
      <c r="Y97" s="224" t="s">
        <v>284</v>
      </c>
      <c r="Z97" s="213"/>
      <c r="AA97" s="213"/>
      <c r="AB97" s="213"/>
      <c r="AC97" s="213"/>
      <c r="AD97" s="213"/>
      <c r="AE97" s="213"/>
      <c r="AF97" s="213"/>
      <c r="AG97" s="213" t="s">
        <v>358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ht="22.5" outlineLevel="2" x14ac:dyDescent="0.2">
      <c r="A98" s="220"/>
      <c r="B98" s="221"/>
      <c r="C98" s="259" t="s">
        <v>697</v>
      </c>
      <c r="D98" s="257"/>
      <c r="E98" s="257"/>
      <c r="F98" s="257"/>
      <c r="G98" s="257"/>
      <c r="H98" s="224"/>
      <c r="I98" s="224"/>
      <c r="J98" s="224"/>
      <c r="K98" s="224"/>
      <c r="L98" s="224"/>
      <c r="M98" s="224"/>
      <c r="N98" s="223"/>
      <c r="O98" s="223"/>
      <c r="P98" s="223"/>
      <c r="Q98" s="223"/>
      <c r="R98" s="224"/>
      <c r="S98" s="224"/>
      <c r="T98" s="224"/>
      <c r="U98" s="224"/>
      <c r="V98" s="224"/>
      <c r="W98" s="224"/>
      <c r="X98" s="224"/>
      <c r="Y98" s="224"/>
      <c r="Z98" s="213"/>
      <c r="AA98" s="213"/>
      <c r="AB98" s="213"/>
      <c r="AC98" s="213"/>
      <c r="AD98" s="213"/>
      <c r="AE98" s="213"/>
      <c r="AF98" s="213"/>
      <c r="AG98" s="213" t="s">
        <v>360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56" t="str">
        <f>C98</f>
        <v>svislé nebo šikmé (odkloněné) , půdorysně přímé nebo zalomené, stěn základových desek ve volných nebo zapažených jámách, rýhách, šachtách, včetně případných vzpěr,</v>
      </c>
      <c r="BB98" s="213"/>
      <c r="BC98" s="213"/>
      <c r="BD98" s="213"/>
      <c r="BE98" s="213"/>
      <c r="BF98" s="213"/>
      <c r="BG98" s="213"/>
      <c r="BH98" s="213"/>
    </row>
    <row r="99" spans="1:60" outlineLevel="2" x14ac:dyDescent="0.2">
      <c r="A99" s="220"/>
      <c r="B99" s="221"/>
      <c r="C99" s="260" t="s">
        <v>664</v>
      </c>
      <c r="D99" s="258"/>
      <c r="E99" s="258"/>
      <c r="F99" s="258"/>
      <c r="G99" s="258"/>
      <c r="H99" s="224"/>
      <c r="I99" s="224"/>
      <c r="J99" s="224"/>
      <c r="K99" s="224"/>
      <c r="L99" s="224"/>
      <c r="M99" s="224"/>
      <c r="N99" s="223"/>
      <c r="O99" s="223"/>
      <c r="P99" s="223"/>
      <c r="Q99" s="223"/>
      <c r="R99" s="224"/>
      <c r="S99" s="224"/>
      <c r="T99" s="224"/>
      <c r="U99" s="224"/>
      <c r="V99" s="224"/>
      <c r="W99" s="224"/>
      <c r="X99" s="224"/>
      <c r="Y99" s="224"/>
      <c r="Z99" s="213"/>
      <c r="AA99" s="213"/>
      <c r="AB99" s="213"/>
      <c r="AC99" s="213"/>
      <c r="AD99" s="213"/>
      <c r="AE99" s="213"/>
      <c r="AF99" s="213"/>
      <c r="AG99" s="213" t="s">
        <v>311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2" x14ac:dyDescent="0.2">
      <c r="A100" s="220"/>
      <c r="B100" s="221"/>
      <c r="C100" s="252"/>
      <c r="D100" s="245"/>
      <c r="E100" s="245"/>
      <c r="F100" s="245"/>
      <c r="G100" s="245"/>
      <c r="H100" s="224"/>
      <c r="I100" s="224"/>
      <c r="J100" s="224"/>
      <c r="K100" s="224"/>
      <c r="L100" s="224"/>
      <c r="M100" s="224"/>
      <c r="N100" s="223"/>
      <c r="O100" s="223"/>
      <c r="P100" s="223"/>
      <c r="Q100" s="223"/>
      <c r="R100" s="224"/>
      <c r="S100" s="224"/>
      <c r="T100" s="224"/>
      <c r="U100" s="224"/>
      <c r="V100" s="224"/>
      <c r="W100" s="224"/>
      <c r="X100" s="224"/>
      <c r="Y100" s="224"/>
      <c r="Z100" s="213"/>
      <c r="AA100" s="213"/>
      <c r="AB100" s="213"/>
      <c r="AC100" s="213"/>
      <c r="AD100" s="213"/>
      <c r="AE100" s="213"/>
      <c r="AF100" s="213"/>
      <c r="AG100" s="213" t="s">
        <v>286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ht="22.5" outlineLevel="1" x14ac:dyDescent="0.2">
      <c r="A101" s="237">
        <v>33</v>
      </c>
      <c r="B101" s="238" t="s">
        <v>700</v>
      </c>
      <c r="C101" s="249" t="s">
        <v>701</v>
      </c>
      <c r="D101" s="239" t="s">
        <v>318</v>
      </c>
      <c r="E101" s="240">
        <v>155</v>
      </c>
      <c r="F101" s="241"/>
      <c r="G101" s="242">
        <f>ROUND(E101*F101,2)</f>
        <v>0</v>
      </c>
      <c r="H101" s="241"/>
      <c r="I101" s="242">
        <f>ROUND(E101*H101,2)</f>
        <v>0</v>
      </c>
      <c r="J101" s="241"/>
      <c r="K101" s="242">
        <f>ROUND(E101*J101,2)</f>
        <v>0</v>
      </c>
      <c r="L101" s="242">
        <v>21</v>
      </c>
      <c r="M101" s="242">
        <f>G101*(1+L101/100)</f>
        <v>0</v>
      </c>
      <c r="N101" s="240">
        <v>1.353E-2</v>
      </c>
      <c r="O101" s="240">
        <f>ROUND(E101*N101,2)</f>
        <v>2.1</v>
      </c>
      <c r="P101" s="240">
        <v>0</v>
      </c>
      <c r="Q101" s="240">
        <f>ROUND(E101*P101,2)</f>
        <v>0</v>
      </c>
      <c r="R101" s="242" t="s">
        <v>606</v>
      </c>
      <c r="S101" s="242" t="s">
        <v>289</v>
      </c>
      <c r="T101" s="243" t="s">
        <v>289</v>
      </c>
      <c r="U101" s="224">
        <v>1.06</v>
      </c>
      <c r="V101" s="224">
        <f>ROUND(E101*U101,2)</f>
        <v>164.3</v>
      </c>
      <c r="W101" s="224"/>
      <c r="X101" s="224" t="s">
        <v>339</v>
      </c>
      <c r="Y101" s="224" t="s">
        <v>284</v>
      </c>
      <c r="Z101" s="213"/>
      <c r="AA101" s="213"/>
      <c r="AB101" s="213"/>
      <c r="AC101" s="213"/>
      <c r="AD101" s="213"/>
      <c r="AE101" s="213"/>
      <c r="AF101" s="213"/>
      <c r="AG101" s="213" t="s">
        <v>702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2" x14ac:dyDescent="0.2">
      <c r="A102" s="220"/>
      <c r="B102" s="221"/>
      <c r="C102" s="259" t="s">
        <v>703</v>
      </c>
      <c r="D102" s="257"/>
      <c r="E102" s="257"/>
      <c r="F102" s="257"/>
      <c r="G102" s="257"/>
      <c r="H102" s="224"/>
      <c r="I102" s="224"/>
      <c r="J102" s="224"/>
      <c r="K102" s="224"/>
      <c r="L102" s="224"/>
      <c r="M102" s="224"/>
      <c r="N102" s="223"/>
      <c r="O102" s="223"/>
      <c r="P102" s="223"/>
      <c r="Q102" s="223"/>
      <c r="R102" s="224"/>
      <c r="S102" s="224"/>
      <c r="T102" s="224"/>
      <c r="U102" s="224"/>
      <c r="V102" s="224"/>
      <c r="W102" s="224"/>
      <c r="X102" s="224"/>
      <c r="Y102" s="224"/>
      <c r="Z102" s="213"/>
      <c r="AA102" s="213"/>
      <c r="AB102" s="213"/>
      <c r="AC102" s="213"/>
      <c r="AD102" s="213"/>
      <c r="AE102" s="213"/>
      <c r="AF102" s="213"/>
      <c r="AG102" s="213" t="s">
        <v>360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2" x14ac:dyDescent="0.2">
      <c r="A103" s="220"/>
      <c r="B103" s="221"/>
      <c r="C103" s="252"/>
      <c r="D103" s="245"/>
      <c r="E103" s="245"/>
      <c r="F103" s="245"/>
      <c r="G103" s="245"/>
      <c r="H103" s="224"/>
      <c r="I103" s="224"/>
      <c r="J103" s="224"/>
      <c r="K103" s="224"/>
      <c r="L103" s="224"/>
      <c r="M103" s="224"/>
      <c r="N103" s="223"/>
      <c r="O103" s="223"/>
      <c r="P103" s="223"/>
      <c r="Q103" s="223"/>
      <c r="R103" s="224"/>
      <c r="S103" s="224"/>
      <c r="T103" s="224"/>
      <c r="U103" s="224"/>
      <c r="V103" s="224"/>
      <c r="W103" s="224"/>
      <c r="X103" s="224"/>
      <c r="Y103" s="224"/>
      <c r="Z103" s="213"/>
      <c r="AA103" s="213"/>
      <c r="AB103" s="213"/>
      <c r="AC103" s="213"/>
      <c r="AD103" s="213"/>
      <c r="AE103" s="213"/>
      <c r="AF103" s="213"/>
      <c r="AG103" s="213" t="s">
        <v>286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ht="22.5" outlineLevel="1" x14ac:dyDescent="0.2">
      <c r="A104" s="237">
        <v>34</v>
      </c>
      <c r="B104" s="238" t="s">
        <v>704</v>
      </c>
      <c r="C104" s="249" t="s">
        <v>705</v>
      </c>
      <c r="D104" s="239" t="s">
        <v>318</v>
      </c>
      <c r="E104" s="240">
        <v>20</v>
      </c>
      <c r="F104" s="241"/>
      <c r="G104" s="242">
        <f>ROUND(E104*F104,2)</f>
        <v>0</v>
      </c>
      <c r="H104" s="241"/>
      <c r="I104" s="242">
        <f>ROUND(E104*H104,2)</f>
        <v>0</v>
      </c>
      <c r="J104" s="241"/>
      <c r="K104" s="242">
        <f>ROUND(E104*J104,2)</f>
        <v>0</v>
      </c>
      <c r="L104" s="242">
        <v>21</v>
      </c>
      <c r="M104" s="242">
        <f>G104*(1+L104/100)</f>
        <v>0</v>
      </c>
      <c r="N104" s="240">
        <v>1.831E-2</v>
      </c>
      <c r="O104" s="240">
        <f>ROUND(E104*N104,2)</f>
        <v>0.37</v>
      </c>
      <c r="P104" s="240">
        <v>0</v>
      </c>
      <c r="Q104" s="240">
        <f>ROUND(E104*P104,2)</f>
        <v>0</v>
      </c>
      <c r="R104" s="242" t="s">
        <v>606</v>
      </c>
      <c r="S104" s="242" t="s">
        <v>289</v>
      </c>
      <c r="T104" s="243" t="s">
        <v>289</v>
      </c>
      <c r="U104" s="224">
        <v>1.29</v>
      </c>
      <c r="V104" s="224">
        <f>ROUND(E104*U104,2)</f>
        <v>25.8</v>
      </c>
      <c r="W104" s="224"/>
      <c r="X104" s="224" t="s">
        <v>339</v>
      </c>
      <c r="Y104" s="224" t="s">
        <v>284</v>
      </c>
      <c r="Z104" s="213"/>
      <c r="AA104" s="213"/>
      <c r="AB104" s="213"/>
      <c r="AC104" s="213"/>
      <c r="AD104" s="213"/>
      <c r="AE104" s="213"/>
      <c r="AF104" s="213"/>
      <c r="AG104" s="213" t="s">
        <v>358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2" x14ac:dyDescent="0.2">
      <c r="A105" s="220"/>
      <c r="B105" s="221"/>
      <c r="C105" s="259" t="s">
        <v>703</v>
      </c>
      <c r="D105" s="257"/>
      <c r="E105" s="257"/>
      <c r="F105" s="257"/>
      <c r="G105" s="257"/>
      <c r="H105" s="224"/>
      <c r="I105" s="224"/>
      <c r="J105" s="224"/>
      <c r="K105" s="224"/>
      <c r="L105" s="224"/>
      <c r="M105" s="224"/>
      <c r="N105" s="223"/>
      <c r="O105" s="223"/>
      <c r="P105" s="223"/>
      <c r="Q105" s="223"/>
      <c r="R105" s="224"/>
      <c r="S105" s="224"/>
      <c r="T105" s="224"/>
      <c r="U105" s="224"/>
      <c r="V105" s="224"/>
      <c r="W105" s="224"/>
      <c r="X105" s="224"/>
      <c r="Y105" s="224"/>
      <c r="Z105" s="213"/>
      <c r="AA105" s="213"/>
      <c r="AB105" s="213"/>
      <c r="AC105" s="213"/>
      <c r="AD105" s="213"/>
      <c r="AE105" s="213"/>
      <c r="AF105" s="213"/>
      <c r="AG105" s="213" t="s">
        <v>360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2" x14ac:dyDescent="0.2">
      <c r="A106" s="220"/>
      <c r="B106" s="221"/>
      <c r="C106" s="252"/>
      <c r="D106" s="245"/>
      <c r="E106" s="245"/>
      <c r="F106" s="245"/>
      <c r="G106" s="245"/>
      <c r="H106" s="224"/>
      <c r="I106" s="224"/>
      <c r="J106" s="224"/>
      <c r="K106" s="224"/>
      <c r="L106" s="224"/>
      <c r="M106" s="224"/>
      <c r="N106" s="223"/>
      <c r="O106" s="223"/>
      <c r="P106" s="223"/>
      <c r="Q106" s="223"/>
      <c r="R106" s="224"/>
      <c r="S106" s="224"/>
      <c r="T106" s="224"/>
      <c r="U106" s="224"/>
      <c r="V106" s="224"/>
      <c r="W106" s="224"/>
      <c r="X106" s="224"/>
      <c r="Y106" s="224"/>
      <c r="Z106" s="213"/>
      <c r="AA106" s="213"/>
      <c r="AB106" s="213"/>
      <c r="AC106" s="213"/>
      <c r="AD106" s="213"/>
      <c r="AE106" s="213"/>
      <c r="AF106" s="213"/>
      <c r="AG106" s="213" t="s">
        <v>286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ht="22.5" outlineLevel="1" x14ac:dyDescent="0.2">
      <c r="A107" s="237">
        <v>35</v>
      </c>
      <c r="B107" s="238" t="s">
        <v>706</v>
      </c>
      <c r="C107" s="249" t="s">
        <v>707</v>
      </c>
      <c r="D107" s="239" t="s">
        <v>356</v>
      </c>
      <c r="E107" s="240">
        <v>4.8550000000000004</v>
      </c>
      <c r="F107" s="241"/>
      <c r="G107" s="242">
        <f>ROUND(E107*F107,2)</f>
        <v>0</v>
      </c>
      <c r="H107" s="241"/>
      <c r="I107" s="242">
        <f>ROUND(E107*H107,2)</f>
        <v>0</v>
      </c>
      <c r="J107" s="241"/>
      <c r="K107" s="242">
        <f>ROUND(E107*J107,2)</f>
        <v>0</v>
      </c>
      <c r="L107" s="242">
        <v>21</v>
      </c>
      <c r="M107" s="242">
        <f>G107*(1+L107/100)</f>
        <v>0</v>
      </c>
      <c r="N107" s="240">
        <v>2.5249999999999999</v>
      </c>
      <c r="O107" s="240">
        <f>ROUND(E107*N107,2)</f>
        <v>12.26</v>
      </c>
      <c r="P107" s="240">
        <v>0</v>
      </c>
      <c r="Q107" s="240">
        <f>ROUND(E107*P107,2)</f>
        <v>0</v>
      </c>
      <c r="R107" s="242" t="s">
        <v>606</v>
      </c>
      <c r="S107" s="242" t="s">
        <v>289</v>
      </c>
      <c r="T107" s="243" t="s">
        <v>289</v>
      </c>
      <c r="U107" s="224">
        <v>5.6</v>
      </c>
      <c r="V107" s="224">
        <f>ROUND(E107*U107,2)</f>
        <v>27.19</v>
      </c>
      <c r="W107" s="224"/>
      <c r="X107" s="224" t="s">
        <v>339</v>
      </c>
      <c r="Y107" s="224" t="s">
        <v>284</v>
      </c>
      <c r="Z107" s="213"/>
      <c r="AA107" s="213"/>
      <c r="AB107" s="213"/>
      <c r="AC107" s="213"/>
      <c r="AD107" s="213"/>
      <c r="AE107" s="213"/>
      <c r="AF107" s="213"/>
      <c r="AG107" s="213" t="s">
        <v>358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2" x14ac:dyDescent="0.2">
      <c r="A108" s="220"/>
      <c r="B108" s="221"/>
      <c r="C108" s="259" t="s">
        <v>708</v>
      </c>
      <c r="D108" s="257"/>
      <c r="E108" s="257"/>
      <c r="F108" s="257"/>
      <c r="G108" s="257"/>
      <c r="H108" s="224"/>
      <c r="I108" s="224"/>
      <c r="J108" s="224"/>
      <c r="K108" s="224"/>
      <c r="L108" s="224"/>
      <c r="M108" s="224"/>
      <c r="N108" s="223"/>
      <c r="O108" s="223"/>
      <c r="P108" s="223"/>
      <c r="Q108" s="223"/>
      <c r="R108" s="224"/>
      <c r="S108" s="224"/>
      <c r="T108" s="224"/>
      <c r="U108" s="224"/>
      <c r="V108" s="224"/>
      <c r="W108" s="224"/>
      <c r="X108" s="224"/>
      <c r="Y108" s="224"/>
      <c r="Z108" s="213"/>
      <c r="AA108" s="213"/>
      <c r="AB108" s="213"/>
      <c r="AC108" s="213"/>
      <c r="AD108" s="213"/>
      <c r="AE108" s="213"/>
      <c r="AF108" s="213"/>
      <c r="AG108" s="213" t="s">
        <v>360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2" x14ac:dyDescent="0.2">
      <c r="A109" s="220"/>
      <c r="B109" s="221"/>
      <c r="C109" s="252"/>
      <c r="D109" s="245"/>
      <c r="E109" s="245"/>
      <c r="F109" s="245"/>
      <c r="G109" s="245"/>
      <c r="H109" s="224"/>
      <c r="I109" s="224"/>
      <c r="J109" s="224"/>
      <c r="K109" s="224"/>
      <c r="L109" s="224"/>
      <c r="M109" s="224"/>
      <c r="N109" s="223"/>
      <c r="O109" s="223"/>
      <c r="P109" s="223"/>
      <c r="Q109" s="223"/>
      <c r="R109" s="224"/>
      <c r="S109" s="224"/>
      <c r="T109" s="224"/>
      <c r="U109" s="224"/>
      <c r="V109" s="224"/>
      <c r="W109" s="224"/>
      <c r="X109" s="224"/>
      <c r="Y109" s="224"/>
      <c r="Z109" s="213"/>
      <c r="AA109" s="213"/>
      <c r="AB109" s="213"/>
      <c r="AC109" s="213"/>
      <c r="AD109" s="213"/>
      <c r="AE109" s="213"/>
      <c r="AF109" s="213"/>
      <c r="AG109" s="213" t="s">
        <v>286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x14ac:dyDescent="0.2">
      <c r="A110" s="230" t="s">
        <v>276</v>
      </c>
      <c r="B110" s="231" t="s">
        <v>149</v>
      </c>
      <c r="C110" s="248" t="s">
        <v>150</v>
      </c>
      <c r="D110" s="232"/>
      <c r="E110" s="233"/>
      <c r="F110" s="234"/>
      <c r="G110" s="234">
        <f>SUMIF(AG111:AG122,"&lt;&gt;NOR",G111:G122)</f>
        <v>0</v>
      </c>
      <c r="H110" s="234"/>
      <c r="I110" s="234">
        <f>SUM(I111:I122)</f>
        <v>0</v>
      </c>
      <c r="J110" s="234"/>
      <c r="K110" s="234">
        <f>SUM(K111:K122)</f>
        <v>0</v>
      </c>
      <c r="L110" s="234"/>
      <c r="M110" s="234">
        <f>SUM(M111:M122)</f>
        <v>0</v>
      </c>
      <c r="N110" s="233"/>
      <c r="O110" s="233">
        <f>SUM(O111:O122)</f>
        <v>49.64</v>
      </c>
      <c r="P110" s="233"/>
      <c r="Q110" s="233">
        <f>SUM(Q111:Q122)</f>
        <v>0</v>
      </c>
      <c r="R110" s="234"/>
      <c r="S110" s="234"/>
      <c r="T110" s="235"/>
      <c r="U110" s="229"/>
      <c r="V110" s="229">
        <f>SUM(V111:V122)</f>
        <v>241.49</v>
      </c>
      <c r="W110" s="229"/>
      <c r="X110" s="229"/>
      <c r="Y110" s="229"/>
      <c r="AG110" t="s">
        <v>277</v>
      </c>
    </row>
    <row r="111" spans="1:60" outlineLevel="1" x14ac:dyDescent="0.2">
      <c r="A111" s="237">
        <v>36</v>
      </c>
      <c r="B111" s="238" t="s">
        <v>709</v>
      </c>
      <c r="C111" s="249" t="s">
        <v>710</v>
      </c>
      <c r="D111" s="239" t="s">
        <v>356</v>
      </c>
      <c r="E111" s="240">
        <v>16.338000000000001</v>
      </c>
      <c r="F111" s="241"/>
      <c r="G111" s="242">
        <f>ROUND(E111*F111,2)</f>
        <v>0</v>
      </c>
      <c r="H111" s="241"/>
      <c r="I111" s="242">
        <f>ROUND(E111*H111,2)</f>
        <v>0</v>
      </c>
      <c r="J111" s="241"/>
      <c r="K111" s="242">
        <f>ROUND(E111*J111,2)</f>
        <v>0</v>
      </c>
      <c r="L111" s="242">
        <v>21</v>
      </c>
      <c r="M111" s="242">
        <f>G111*(1+L111/100)</f>
        <v>0</v>
      </c>
      <c r="N111" s="240">
        <v>2.5276700000000001</v>
      </c>
      <c r="O111" s="240">
        <f>ROUND(E111*N111,2)</f>
        <v>41.3</v>
      </c>
      <c r="P111" s="240">
        <v>0</v>
      </c>
      <c r="Q111" s="240">
        <f>ROUND(E111*P111,2)</f>
        <v>0</v>
      </c>
      <c r="R111" s="242" t="s">
        <v>597</v>
      </c>
      <c r="S111" s="242" t="s">
        <v>289</v>
      </c>
      <c r="T111" s="243" t="s">
        <v>289</v>
      </c>
      <c r="U111" s="224">
        <v>1.0900000000000001</v>
      </c>
      <c r="V111" s="224">
        <f>ROUND(E111*U111,2)</f>
        <v>17.809999999999999</v>
      </c>
      <c r="W111" s="224"/>
      <c r="X111" s="224" t="s">
        <v>339</v>
      </c>
      <c r="Y111" s="224" t="s">
        <v>284</v>
      </c>
      <c r="Z111" s="213"/>
      <c r="AA111" s="213"/>
      <c r="AB111" s="213"/>
      <c r="AC111" s="213"/>
      <c r="AD111" s="213"/>
      <c r="AE111" s="213"/>
      <c r="AF111" s="213"/>
      <c r="AG111" s="213" t="s">
        <v>358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ht="22.5" outlineLevel="2" x14ac:dyDescent="0.2">
      <c r="A112" s="220"/>
      <c r="B112" s="221"/>
      <c r="C112" s="259" t="s">
        <v>711</v>
      </c>
      <c r="D112" s="257"/>
      <c r="E112" s="257"/>
      <c r="F112" s="257"/>
      <c r="G112" s="257"/>
      <c r="H112" s="224"/>
      <c r="I112" s="224"/>
      <c r="J112" s="224"/>
      <c r="K112" s="224"/>
      <c r="L112" s="224"/>
      <c r="M112" s="224"/>
      <c r="N112" s="223"/>
      <c r="O112" s="223"/>
      <c r="P112" s="223"/>
      <c r="Q112" s="223"/>
      <c r="R112" s="224"/>
      <c r="S112" s="224"/>
      <c r="T112" s="224"/>
      <c r="U112" s="224"/>
      <c r="V112" s="224"/>
      <c r="W112" s="224"/>
      <c r="X112" s="224"/>
      <c r="Y112" s="224"/>
      <c r="Z112" s="213"/>
      <c r="AA112" s="213"/>
      <c r="AB112" s="213"/>
      <c r="AC112" s="213"/>
      <c r="AD112" s="213"/>
      <c r="AE112" s="213"/>
      <c r="AF112" s="213"/>
      <c r="AG112" s="213" t="s">
        <v>360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56" t="str">
        <f>C112</f>
        <v>nosných, výplňových, obkladových, půdních, štítových, poprsních apod. (bez výztuže), s pomocným lešením o výšce podlahy do 1900 mm a pro zatížení 1,5 kPa,</v>
      </c>
      <c r="BB112" s="213"/>
      <c r="BC112" s="213"/>
      <c r="BD112" s="213"/>
      <c r="BE112" s="213"/>
      <c r="BF112" s="213"/>
      <c r="BG112" s="213"/>
      <c r="BH112" s="213"/>
    </row>
    <row r="113" spans="1:60" outlineLevel="2" x14ac:dyDescent="0.2">
      <c r="A113" s="220"/>
      <c r="B113" s="221"/>
      <c r="C113" s="252"/>
      <c r="D113" s="245"/>
      <c r="E113" s="245"/>
      <c r="F113" s="245"/>
      <c r="G113" s="245"/>
      <c r="H113" s="224"/>
      <c r="I113" s="224"/>
      <c r="J113" s="224"/>
      <c r="K113" s="224"/>
      <c r="L113" s="224"/>
      <c r="M113" s="224"/>
      <c r="N113" s="223"/>
      <c r="O113" s="223"/>
      <c r="P113" s="223"/>
      <c r="Q113" s="223"/>
      <c r="R113" s="224"/>
      <c r="S113" s="224"/>
      <c r="T113" s="224"/>
      <c r="U113" s="224"/>
      <c r="V113" s="224"/>
      <c r="W113" s="224"/>
      <c r="X113" s="224"/>
      <c r="Y113" s="224"/>
      <c r="Z113" s="213"/>
      <c r="AA113" s="213"/>
      <c r="AB113" s="213"/>
      <c r="AC113" s="213"/>
      <c r="AD113" s="213"/>
      <c r="AE113" s="213"/>
      <c r="AF113" s="213"/>
      <c r="AG113" s="213" t="s">
        <v>286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ht="22.5" outlineLevel="1" x14ac:dyDescent="0.2">
      <c r="A114" s="237">
        <v>37</v>
      </c>
      <c r="B114" s="238" t="s">
        <v>712</v>
      </c>
      <c r="C114" s="249" t="s">
        <v>713</v>
      </c>
      <c r="D114" s="239" t="s">
        <v>363</v>
      </c>
      <c r="E114" s="240">
        <v>163.38</v>
      </c>
      <c r="F114" s="241"/>
      <c r="G114" s="242">
        <f>ROUND(E114*F114,2)</f>
        <v>0</v>
      </c>
      <c r="H114" s="241"/>
      <c r="I114" s="242">
        <f>ROUND(E114*H114,2)</f>
        <v>0</v>
      </c>
      <c r="J114" s="241"/>
      <c r="K114" s="242">
        <f>ROUND(E114*J114,2)</f>
        <v>0</v>
      </c>
      <c r="L114" s="242">
        <v>21</v>
      </c>
      <c r="M114" s="242">
        <f>G114*(1+L114/100)</f>
        <v>0</v>
      </c>
      <c r="N114" s="240">
        <v>3.9309999999999998E-2</v>
      </c>
      <c r="O114" s="240">
        <f>ROUND(E114*N114,2)</f>
        <v>6.42</v>
      </c>
      <c r="P114" s="240">
        <v>0</v>
      </c>
      <c r="Q114" s="240">
        <f>ROUND(E114*P114,2)</f>
        <v>0</v>
      </c>
      <c r="R114" s="242" t="s">
        <v>597</v>
      </c>
      <c r="S114" s="242" t="s">
        <v>289</v>
      </c>
      <c r="T114" s="243" t="s">
        <v>289</v>
      </c>
      <c r="U114" s="224">
        <v>0.87</v>
      </c>
      <c r="V114" s="224">
        <f>ROUND(E114*U114,2)</f>
        <v>142.13999999999999</v>
      </c>
      <c r="W114" s="224"/>
      <c r="X114" s="224" t="s">
        <v>339</v>
      </c>
      <c r="Y114" s="224" t="s">
        <v>284</v>
      </c>
      <c r="Z114" s="213"/>
      <c r="AA114" s="213"/>
      <c r="AB114" s="213"/>
      <c r="AC114" s="213"/>
      <c r="AD114" s="213"/>
      <c r="AE114" s="213"/>
      <c r="AF114" s="213"/>
      <c r="AG114" s="213" t="s">
        <v>340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ht="22.5" outlineLevel="2" x14ac:dyDescent="0.2">
      <c r="A115" s="220"/>
      <c r="B115" s="221"/>
      <c r="C115" s="259" t="s">
        <v>714</v>
      </c>
      <c r="D115" s="257"/>
      <c r="E115" s="257"/>
      <c r="F115" s="257"/>
      <c r="G115" s="257"/>
      <c r="H115" s="224"/>
      <c r="I115" s="224"/>
      <c r="J115" s="224"/>
      <c r="K115" s="224"/>
      <c r="L115" s="224"/>
      <c r="M115" s="224"/>
      <c r="N115" s="223"/>
      <c r="O115" s="223"/>
      <c r="P115" s="223"/>
      <c r="Q115" s="223"/>
      <c r="R115" s="224"/>
      <c r="S115" s="224"/>
      <c r="T115" s="224"/>
      <c r="U115" s="224"/>
      <c r="V115" s="224"/>
      <c r="W115" s="224"/>
      <c r="X115" s="224"/>
      <c r="Y115" s="224"/>
      <c r="Z115" s="213"/>
      <c r="AA115" s="213"/>
      <c r="AB115" s="213"/>
      <c r="AC115" s="213"/>
      <c r="AD115" s="213"/>
      <c r="AE115" s="213"/>
      <c r="AF115" s="213"/>
      <c r="AG115" s="213" t="s">
        <v>360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56" t="str">
        <f>C115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115" s="213"/>
      <c r="BC115" s="213"/>
      <c r="BD115" s="213"/>
      <c r="BE115" s="213"/>
      <c r="BF115" s="213"/>
      <c r="BG115" s="213"/>
      <c r="BH115" s="213"/>
    </row>
    <row r="116" spans="1:60" outlineLevel="2" x14ac:dyDescent="0.2">
      <c r="A116" s="220"/>
      <c r="B116" s="221"/>
      <c r="C116" s="252"/>
      <c r="D116" s="245"/>
      <c r="E116" s="245"/>
      <c r="F116" s="245"/>
      <c r="G116" s="245"/>
      <c r="H116" s="224"/>
      <c r="I116" s="224"/>
      <c r="J116" s="224"/>
      <c r="K116" s="224"/>
      <c r="L116" s="224"/>
      <c r="M116" s="224"/>
      <c r="N116" s="223"/>
      <c r="O116" s="223"/>
      <c r="P116" s="223"/>
      <c r="Q116" s="223"/>
      <c r="R116" s="224"/>
      <c r="S116" s="224"/>
      <c r="T116" s="224"/>
      <c r="U116" s="224"/>
      <c r="V116" s="224"/>
      <c r="W116" s="224"/>
      <c r="X116" s="224"/>
      <c r="Y116" s="224"/>
      <c r="Z116" s="213"/>
      <c r="AA116" s="213"/>
      <c r="AB116" s="213"/>
      <c r="AC116" s="213"/>
      <c r="AD116" s="213"/>
      <c r="AE116" s="213"/>
      <c r="AF116" s="213"/>
      <c r="AG116" s="213" t="s">
        <v>286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ht="22.5" outlineLevel="1" x14ac:dyDescent="0.2">
      <c r="A117" s="237">
        <v>38</v>
      </c>
      <c r="B117" s="238" t="s">
        <v>715</v>
      </c>
      <c r="C117" s="249" t="s">
        <v>716</v>
      </c>
      <c r="D117" s="239" t="s">
        <v>363</v>
      </c>
      <c r="E117" s="240">
        <v>163.38</v>
      </c>
      <c r="F117" s="241"/>
      <c r="G117" s="242">
        <f>ROUND(E117*F117,2)</f>
        <v>0</v>
      </c>
      <c r="H117" s="241"/>
      <c r="I117" s="242">
        <f>ROUND(E117*H117,2)</f>
        <v>0</v>
      </c>
      <c r="J117" s="241"/>
      <c r="K117" s="242">
        <f>ROUND(E117*J117,2)</f>
        <v>0</v>
      </c>
      <c r="L117" s="242">
        <v>21</v>
      </c>
      <c r="M117" s="242">
        <f>G117*(1+L117/100)</f>
        <v>0</v>
      </c>
      <c r="N117" s="240">
        <v>0</v>
      </c>
      <c r="O117" s="240">
        <f>ROUND(E117*N117,2)</f>
        <v>0</v>
      </c>
      <c r="P117" s="240">
        <v>0</v>
      </c>
      <c r="Q117" s="240">
        <f>ROUND(E117*P117,2)</f>
        <v>0</v>
      </c>
      <c r="R117" s="242" t="s">
        <v>597</v>
      </c>
      <c r="S117" s="242" t="s">
        <v>289</v>
      </c>
      <c r="T117" s="243" t="s">
        <v>289</v>
      </c>
      <c r="U117" s="224">
        <v>0.33</v>
      </c>
      <c r="V117" s="224">
        <f>ROUND(E117*U117,2)</f>
        <v>53.92</v>
      </c>
      <c r="W117" s="224"/>
      <c r="X117" s="224" t="s">
        <v>339</v>
      </c>
      <c r="Y117" s="224" t="s">
        <v>284</v>
      </c>
      <c r="Z117" s="213"/>
      <c r="AA117" s="213"/>
      <c r="AB117" s="213"/>
      <c r="AC117" s="213"/>
      <c r="AD117" s="213"/>
      <c r="AE117" s="213"/>
      <c r="AF117" s="213"/>
      <c r="AG117" s="213" t="s">
        <v>358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ht="22.5" outlineLevel="2" x14ac:dyDescent="0.2">
      <c r="A118" s="220"/>
      <c r="B118" s="221"/>
      <c r="C118" s="259" t="s">
        <v>714</v>
      </c>
      <c r="D118" s="257"/>
      <c r="E118" s="257"/>
      <c r="F118" s="257"/>
      <c r="G118" s="257"/>
      <c r="H118" s="224"/>
      <c r="I118" s="224"/>
      <c r="J118" s="224"/>
      <c r="K118" s="224"/>
      <c r="L118" s="224"/>
      <c r="M118" s="224"/>
      <c r="N118" s="223"/>
      <c r="O118" s="223"/>
      <c r="P118" s="223"/>
      <c r="Q118" s="223"/>
      <c r="R118" s="224"/>
      <c r="S118" s="224"/>
      <c r="T118" s="224"/>
      <c r="U118" s="224"/>
      <c r="V118" s="224"/>
      <c r="W118" s="224"/>
      <c r="X118" s="224"/>
      <c r="Y118" s="224"/>
      <c r="Z118" s="213"/>
      <c r="AA118" s="213"/>
      <c r="AB118" s="213"/>
      <c r="AC118" s="213"/>
      <c r="AD118" s="213"/>
      <c r="AE118" s="213"/>
      <c r="AF118" s="213"/>
      <c r="AG118" s="213" t="s">
        <v>360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56" t="str">
        <f>C118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118" s="213"/>
      <c r="BC118" s="213"/>
      <c r="BD118" s="213"/>
      <c r="BE118" s="213"/>
      <c r="BF118" s="213"/>
      <c r="BG118" s="213"/>
      <c r="BH118" s="213"/>
    </row>
    <row r="119" spans="1:60" outlineLevel="2" x14ac:dyDescent="0.2">
      <c r="A119" s="220"/>
      <c r="B119" s="221"/>
      <c r="C119" s="252"/>
      <c r="D119" s="245"/>
      <c r="E119" s="245"/>
      <c r="F119" s="245"/>
      <c r="G119" s="245"/>
      <c r="H119" s="224"/>
      <c r="I119" s="224"/>
      <c r="J119" s="224"/>
      <c r="K119" s="224"/>
      <c r="L119" s="224"/>
      <c r="M119" s="224"/>
      <c r="N119" s="223"/>
      <c r="O119" s="223"/>
      <c r="P119" s="223"/>
      <c r="Q119" s="223"/>
      <c r="R119" s="224"/>
      <c r="S119" s="224"/>
      <c r="T119" s="224"/>
      <c r="U119" s="224"/>
      <c r="V119" s="224"/>
      <c r="W119" s="224"/>
      <c r="X119" s="224"/>
      <c r="Y119" s="224"/>
      <c r="Z119" s="213"/>
      <c r="AA119" s="213"/>
      <c r="AB119" s="213"/>
      <c r="AC119" s="213"/>
      <c r="AD119" s="213"/>
      <c r="AE119" s="213"/>
      <c r="AF119" s="213"/>
      <c r="AG119" s="213" t="s">
        <v>286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1" x14ac:dyDescent="0.2">
      <c r="A120" s="237">
        <v>39</v>
      </c>
      <c r="B120" s="238" t="s">
        <v>717</v>
      </c>
      <c r="C120" s="249" t="s">
        <v>718</v>
      </c>
      <c r="D120" s="239" t="s">
        <v>383</v>
      </c>
      <c r="E120" s="240">
        <v>1.81352</v>
      </c>
      <c r="F120" s="241"/>
      <c r="G120" s="242">
        <f>ROUND(E120*F120,2)</f>
        <v>0</v>
      </c>
      <c r="H120" s="241"/>
      <c r="I120" s="242">
        <f>ROUND(E120*H120,2)</f>
        <v>0</v>
      </c>
      <c r="J120" s="241"/>
      <c r="K120" s="242">
        <f>ROUND(E120*J120,2)</f>
        <v>0</v>
      </c>
      <c r="L120" s="242">
        <v>21</v>
      </c>
      <c r="M120" s="242">
        <f>G120*(1+L120/100)</f>
        <v>0</v>
      </c>
      <c r="N120" s="240">
        <v>1.05758</v>
      </c>
      <c r="O120" s="240">
        <f>ROUND(E120*N120,2)</f>
        <v>1.92</v>
      </c>
      <c r="P120" s="240">
        <v>0</v>
      </c>
      <c r="Q120" s="240">
        <f>ROUND(E120*P120,2)</f>
        <v>0</v>
      </c>
      <c r="R120" s="242" t="s">
        <v>597</v>
      </c>
      <c r="S120" s="242" t="s">
        <v>289</v>
      </c>
      <c r="T120" s="243" t="s">
        <v>289</v>
      </c>
      <c r="U120" s="224">
        <v>15.23</v>
      </c>
      <c r="V120" s="224">
        <f>ROUND(E120*U120,2)</f>
        <v>27.62</v>
      </c>
      <c r="W120" s="224"/>
      <c r="X120" s="224" t="s">
        <v>339</v>
      </c>
      <c r="Y120" s="224" t="s">
        <v>284</v>
      </c>
      <c r="Z120" s="213"/>
      <c r="AA120" s="213"/>
      <c r="AB120" s="213"/>
      <c r="AC120" s="213"/>
      <c r="AD120" s="213"/>
      <c r="AE120" s="213"/>
      <c r="AF120" s="213"/>
      <c r="AG120" s="213" t="s">
        <v>340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2" x14ac:dyDescent="0.2">
      <c r="A121" s="220"/>
      <c r="B121" s="221"/>
      <c r="C121" s="259" t="s">
        <v>719</v>
      </c>
      <c r="D121" s="257"/>
      <c r="E121" s="257"/>
      <c r="F121" s="257"/>
      <c r="G121" s="257"/>
      <c r="H121" s="224"/>
      <c r="I121" s="224"/>
      <c r="J121" s="224"/>
      <c r="K121" s="224"/>
      <c r="L121" s="224"/>
      <c r="M121" s="224"/>
      <c r="N121" s="223"/>
      <c r="O121" s="223"/>
      <c r="P121" s="223"/>
      <c r="Q121" s="223"/>
      <c r="R121" s="224"/>
      <c r="S121" s="224"/>
      <c r="T121" s="224"/>
      <c r="U121" s="224"/>
      <c r="V121" s="224"/>
      <c r="W121" s="224"/>
      <c r="X121" s="224"/>
      <c r="Y121" s="224"/>
      <c r="Z121" s="213"/>
      <c r="AA121" s="213"/>
      <c r="AB121" s="213"/>
      <c r="AC121" s="213"/>
      <c r="AD121" s="213"/>
      <c r="AE121" s="213"/>
      <c r="AF121" s="213"/>
      <c r="AG121" s="213" t="s">
        <v>360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2" x14ac:dyDescent="0.2">
      <c r="A122" s="220"/>
      <c r="B122" s="221"/>
      <c r="C122" s="252"/>
      <c r="D122" s="245"/>
      <c r="E122" s="245"/>
      <c r="F122" s="245"/>
      <c r="G122" s="245"/>
      <c r="H122" s="224"/>
      <c r="I122" s="224"/>
      <c r="J122" s="224"/>
      <c r="K122" s="224"/>
      <c r="L122" s="224"/>
      <c r="M122" s="224"/>
      <c r="N122" s="223"/>
      <c r="O122" s="223"/>
      <c r="P122" s="223"/>
      <c r="Q122" s="223"/>
      <c r="R122" s="224"/>
      <c r="S122" s="224"/>
      <c r="T122" s="224"/>
      <c r="U122" s="224"/>
      <c r="V122" s="224"/>
      <c r="W122" s="224"/>
      <c r="X122" s="224"/>
      <c r="Y122" s="224"/>
      <c r="Z122" s="213"/>
      <c r="AA122" s="213"/>
      <c r="AB122" s="213"/>
      <c r="AC122" s="213"/>
      <c r="AD122" s="213"/>
      <c r="AE122" s="213"/>
      <c r="AF122" s="213"/>
      <c r="AG122" s="213" t="s">
        <v>286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x14ac:dyDescent="0.2">
      <c r="A123" s="230" t="s">
        <v>276</v>
      </c>
      <c r="B123" s="231" t="s">
        <v>152</v>
      </c>
      <c r="C123" s="248" t="s">
        <v>153</v>
      </c>
      <c r="D123" s="232"/>
      <c r="E123" s="233"/>
      <c r="F123" s="234"/>
      <c r="G123" s="234">
        <f>SUMIF(AG124:AG132,"&lt;&gt;NOR",G124:G132)</f>
        <v>0</v>
      </c>
      <c r="H123" s="234"/>
      <c r="I123" s="234">
        <f>SUM(I124:I132)</f>
        <v>0</v>
      </c>
      <c r="J123" s="234"/>
      <c r="K123" s="234">
        <f>SUM(K124:K132)</f>
        <v>0</v>
      </c>
      <c r="L123" s="234"/>
      <c r="M123" s="234">
        <f>SUM(M124:M132)</f>
        <v>0</v>
      </c>
      <c r="N123" s="233"/>
      <c r="O123" s="233">
        <f>SUM(O124:O132)</f>
        <v>60.37</v>
      </c>
      <c r="P123" s="233"/>
      <c r="Q123" s="233">
        <f>SUM(Q124:Q132)</f>
        <v>0.03</v>
      </c>
      <c r="R123" s="234"/>
      <c r="S123" s="234"/>
      <c r="T123" s="235"/>
      <c r="U123" s="229"/>
      <c r="V123" s="229">
        <f>SUM(V124:V132)</f>
        <v>82.08</v>
      </c>
      <c r="W123" s="229"/>
      <c r="X123" s="229"/>
      <c r="Y123" s="229"/>
      <c r="AG123" t="s">
        <v>277</v>
      </c>
    </row>
    <row r="124" spans="1:60" outlineLevel="1" x14ac:dyDescent="0.2">
      <c r="A124" s="237">
        <v>40</v>
      </c>
      <c r="B124" s="238" t="s">
        <v>720</v>
      </c>
      <c r="C124" s="249" t="s">
        <v>721</v>
      </c>
      <c r="D124" s="239" t="s">
        <v>318</v>
      </c>
      <c r="E124" s="240">
        <v>36</v>
      </c>
      <c r="F124" s="241"/>
      <c r="G124" s="242">
        <f>ROUND(E124*F124,2)</f>
        <v>0</v>
      </c>
      <c r="H124" s="241"/>
      <c r="I124" s="242">
        <f>ROUND(E124*H124,2)</f>
        <v>0</v>
      </c>
      <c r="J124" s="241"/>
      <c r="K124" s="242">
        <f>ROUND(E124*J124,2)</f>
        <v>0</v>
      </c>
      <c r="L124" s="242">
        <v>21</v>
      </c>
      <c r="M124" s="242">
        <f>G124*(1+L124/100)</f>
        <v>0</v>
      </c>
      <c r="N124" s="240">
        <v>0.11136</v>
      </c>
      <c r="O124" s="240">
        <f>ROUND(E124*N124,2)</f>
        <v>4.01</v>
      </c>
      <c r="P124" s="240">
        <v>0</v>
      </c>
      <c r="Q124" s="240">
        <f>ROUND(E124*P124,2)</f>
        <v>0</v>
      </c>
      <c r="R124" s="242"/>
      <c r="S124" s="242" t="s">
        <v>289</v>
      </c>
      <c r="T124" s="243" t="s">
        <v>289</v>
      </c>
      <c r="U124" s="224">
        <v>1.6</v>
      </c>
      <c r="V124" s="224">
        <f>ROUND(E124*U124,2)</f>
        <v>57.6</v>
      </c>
      <c r="W124" s="224"/>
      <c r="X124" s="224" t="s">
        <v>339</v>
      </c>
      <c r="Y124" s="224" t="s">
        <v>284</v>
      </c>
      <c r="Z124" s="213"/>
      <c r="AA124" s="213"/>
      <c r="AB124" s="213"/>
      <c r="AC124" s="213"/>
      <c r="AD124" s="213"/>
      <c r="AE124" s="213"/>
      <c r="AF124" s="213"/>
      <c r="AG124" s="213" t="s">
        <v>340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2" x14ac:dyDescent="0.2">
      <c r="A125" s="220"/>
      <c r="B125" s="221"/>
      <c r="C125" s="250"/>
      <c r="D125" s="246"/>
      <c r="E125" s="246"/>
      <c r="F125" s="246"/>
      <c r="G125" s="246"/>
      <c r="H125" s="224"/>
      <c r="I125" s="224"/>
      <c r="J125" s="224"/>
      <c r="K125" s="224"/>
      <c r="L125" s="224"/>
      <c r="M125" s="224"/>
      <c r="N125" s="223"/>
      <c r="O125" s="223"/>
      <c r="P125" s="223"/>
      <c r="Q125" s="223"/>
      <c r="R125" s="224"/>
      <c r="S125" s="224"/>
      <c r="T125" s="224"/>
      <c r="U125" s="224"/>
      <c r="V125" s="224"/>
      <c r="W125" s="224"/>
      <c r="X125" s="224"/>
      <c r="Y125" s="224"/>
      <c r="Z125" s="213"/>
      <c r="AA125" s="213"/>
      <c r="AB125" s="213"/>
      <c r="AC125" s="213"/>
      <c r="AD125" s="213"/>
      <c r="AE125" s="213"/>
      <c r="AF125" s="213"/>
      <c r="AG125" s="213" t="s">
        <v>286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1" x14ac:dyDescent="0.2">
      <c r="A126" s="237">
        <v>41</v>
      </c>
      <c r="B126" s="238" t="s">
        <v>722</v>
      </c>
      <c r="C126" s="249" t="s">
        <v>723</v>
      </c>
      <c r="D126" s="239" t="s">
        <v>318</v>
      </c>
      <c r="E126" s="240">
        <v>144</v>
      </c>
      <c r="F126" s="241"/>
      <c r="G126" s="242">
        <f>ROUND(E126*F126,2)</f>
        <v>0</v>
      </c>
      <c r="H126" s="241"/>
      <c r="I126" s="242">
        <f>ROUND(E126*H126,2)</f>
        <v>0</v>
      </c>
      <c r="J126" s="241"/>
      <c r="K126" s="242">
        <f>ROUND(E126*J126,2)</f>
        <v>0</v>
      </c>
      <c r="L126" s="242">
        <v>21</v>
      </c>
      <c r="M126" s="242">
        <f>G126*(1+L126/100)</f>
        <v>0</v>
      </c>
      <c r="N126" s="240">
        <v>0</v>
      </c>
      <c r="O126" s="240">
        <f>ROUND(E126*N126,2)</f>
        <v>0</v>
      </c>
      <c r="P126" s="240">
        <v>2.3000000000000001E-4</v>
      </c>
      <c r="Q126" s="240">
        <f>ROUND(E126*P126,2)</f>
        <v>0.03</v>
      </c>
      <c r="R126" s="242" t="s">
        <v>440</v>
      </c>
      <c r="S126" s="242" t="s">
        <v>289</v>
      </c>
      <c r="T126" s="243" t="s">
        <v>289</v>
      </c>
      <c r="U126" s="224">
        <v>0.17</v>
      </c>
      <c r="V126" s="224">
        <f>ROUND(E126*U126,2)</f>
        <v>24.48</v>
      </c>
      <c r="W126" s="224"/>
      <c r="X126" s="224" t="s">
        <v>339</v>
      </c>
      <c r="Y126" s="224" t="s">
        <v>284</v>
      </c>
      <c r="Z126" s="213"/>
      <c r="AA126" s="213"/>
      <c r="AB126" s="213"/>
      <c r="AC126" s="213"/>
      <c r="AD126" s="213"/>
      <c r="AE126" s="213"/>
      <c r="AF126" s="213"/>
      <c r="AG126" s="213" t="s">
        <v>340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2" x14ac:dyDescent="0.2">
      <c r="A127" s="220"/>
      <c r="B127" s="221"/>
      <c r="C127" s="259" t="s">
        <v>724</v>
      </c>
      <c r="D127" s="257"/>
      <c r="E127" s="257"/>
      <c r="F127" s="257"/>
      <c r="G127" s="257"/>
      <c r="H127" s="224"/>
      <c r="I127" s="224"/>
      <c r="J127" s="224"/>
      <c r="K127" s="224"/>
      <c r="L127" s="224"/>
      <c r="M127" s="224"/>
      <c r="N127" s="223"/>
      <c r="O127" s="223"/>
      <c r="P127" s="223"/>
      <c r="Q127" s="223"/>
      <c r="R127" s="224"/>
      <c r="S127" s="224"/>
      <c r="T127" s="224"/>
      <c r="U127" s="224"/>
      <c r="V127" s="224"/>
      <c r="W127" s="224"/>
      <c r="X127" s="224"/>
      <c r="Y127" s="224"/>
      <c r="Z127" s="213"/>
      <c r="AA127" s="213"/>
      <c r="AB127" s="213"/>
      <c r="AC127" s="213"/>
      <c r="AD127" s="213"/>
      <c r="AE127" s="213"/>
      <c r="AF127" s="213"/>
      <c r="AG127" s="213" t="s">
        <v>360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56" t="str">
        <f>C127</f>
        <v>základových nebo nadzákladových, včetně pomocného lešení o výšce podlahy do 1900 mm a pro zatížení do 1,5 kPa  (150 kg/m2),</v>
      </c>
      <c r="BB127" s="213"/>
      <c r="BC127" s="213"/>
      <c r="BD127" s="213"/>
      <c r="BE127" s="213"/>
      <c r="BF127" s="213"/>
      <c r="BG127" s="213"/>
      <c r="BH127" s="213"/>
    </row>
    <row r="128" spans="1:60" outlineLevel="2" x14ac:dyDescent="0.2">
      <c r="A128" s="220"/>
      <c r="B128" s="221"/>
      <c r="C128" s="252"/>
      <c r="D128" s="245"/>
      <c r="E128" s="245"/>
      <c r="F128" s="245"/>
      <c r="G128" s="245"/>
      <c r="H128" s="224"/>
      <c r="I128" s="224"/>
      <c r="J128" s="224"/>
      <c r="K128" s="224"/>
      <c r="L128" s="224"/>
      <c r="M128" s="224"/>
      <c r="N128" s="223"/>
      <c r="O128" s="223"/>
      <c r="P128" s="223"/>
      <c r="Q128" s="223"/>
      <c r="R128" s="224"/>
      <c r="S128" s="224"/>
      <c r="T128" s="224"/>
      <c r="U128" s="224"/>
      <c r="V128" s="224"/>
      <c r="W128" s="224"/>
      <c r="X128" s="224"/>
      <c r="Y128" s="224"/>
      <c r="Z128" s="213"/>
      <c r="AA128" s="213"/>
      <c r="AB128" s="213"/>
      <c r="AC128" s="213"/>
      <c r="AD128" s="213"/>
      <c r="AE128" s="213"/>
      <c r="AF128" s="213"/>
      <c r="AG128" s="213" t="s">
        <v>286</v>
      </c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ht="22.5" outlineLevel="1" x14ac:dyDescent="0.2">
      <c r="A129" s="237">
        <v>42</v>
      </c>
      <c r="B129" s="238" t="s">
        <v>725</v>
      </c>
      <c r="C129" s="249" t="s">
        <v>726</v>
      </c>
      <c r="D129" s="239" t="s">
        <v>727</v>
      </c>
      <c r="E129" s="240">
        <v>22.545359999999999</v>
      </c>
      <c r="F129" s="241"/>
      <c r="G129" s="242">
        <f>ROUND(E129*F129,2)</f>
        <v>0</v>
      </c>
      <c r="H129" s="241"/>
      <c r="I129" s="242">
        <f>ROUND(E129*H129,2)</f>
        <v>0</v>
      </c>
      <c r="J129" s="241"/>
      <c r="K129" s="242">
        <f>ROUND(E129*J129,2)</f>
        <v>0</v>
      </c>
      <c r="L129" s="242">
        <v>21</v>
      </c>
      <c r="M129" s="242">
        <f>G129*(1+L129/100)</f>
        <v>0</v>
      </c>
      <c r="N129" s="240">
        <v>2.5</v>
      </c>
      <c r="O129" s="240">
        <f>ROUND(E129*N129,2)</f>
        <v>56.36</v>
      </c>
      <c r="P129" s="240">
        <v>0</v>
      </c>
      <c r="Q129" s="240">
        <f>ROUND(E129*P129,2)</f>
        <v>0</v>
      </c>
      <c r="R129" s="242"/>
      <c r="S129" s="242" t="s">
        <v>281</v>
      </c>
      <c r="T129" s="243" t="s">
        <v>389</v>
      </c>
      <c r="U129" s="224">
        <v>0</v>
      </c>
      <c r="V129" s="224">
        <f>ROUND(E129*U129,2)</f>
        <v>0</v>
      </c>
      <c r="W129" s="224"/>
      <c r="X129" s="224" t="s">
        <v>283</v>
      </c>
      <c r="Y129" s="224" t="s">
        <v>284</v>
      </c>
      <c r="Z129" s="213"/>
      <c r="AA129" s="213"/>
      <c r="AB129" s="213"/>
      <c r="AC129" s="213"/>
      <c r="AD129" s="213"/>
      <c r="AE129" s="213"/>
      <c r="AF129" s="213"/>
      <c r="AG129" s="213" t="s">
        <v>285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2" x14ac:dyDescent="0.2">
      <c r="A130" s="220"/>
      <c r="B130" s="221"/>
      <c r="C130" s="250"/>
      <c r="D130" s="246"/>
      <c r="E130" s="246"/>
      <c r="F130" s="246"/>
      <c r="G130" s="246"/>
      <c r="H130" s="224"/>
      <c r="I130" s="224"/>
      <c r="J130" s="224"/>
      <c r="K130" s="224"/>
      <c r="L130" s="224"/>
      <c r="M130" s="224"/>
      <c r="N130" s="223"/>
      <c r="O130" s="223"/>
      <c r="P130" s="223"/>
      <c r="Q130" s="223"/>
      <c r="R130" s="224"/>
      <c r="S130" s="224"/>
      <c r="T130" s="224"/>
      <c r="U130" s="224"/>
      <c r="V130" s="224"/>
      <c r="W130" s="224"/>
      <c r="X130" s="224"/>
      <c r="Y130" s="224"/>
      <c r="Z130" s="213"/>
      <c r="AA130" s="213"/>
      <c r="AB130" s="213"/>
      <c r="AC130" s="213"/>
      <c r="AD130" s="213"/>
      <c r="AE130" s="213"/>
      <c r="AF130" s="213"/>
      <c r="AG130" s="213" t="s">
        <v>286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1" x14ac:dyDescent="0.2">
      <c r="A131" s="237">
        <v>43</v>
      </c>
      <c r="B131" s="238" t="s">
        <v>728</v>
      </c>
      <c r="C131" s="249" t="s">
        <v>729</v>
      </c>
      <c r="D131" s="239" t="s">
        <v>318</v>
      </c>
      <c r="E131" s="240">
        <v>144</v>
      </c>
      <c r="F131" s="241"/>
      <c r="G131" s="242">
        <f>ROUND(E131*F131,2)</f>
        <v>0</v>
      </c>
      <c r="H131" s="241"/>
      <c r="I131" s="242">
        <f>ROUND(E131*H131,2)</f>
        <v>0</v>
      </c>
      <c r="J131" s="241"/>
      <c r="K131" s="242">
        <f>ROUND(E131*J131,2)</f>
        <v>0</v>
      </c>
      <c r="L131" s="242">
        <v>21</v>
      </c>
      <c r="M131" s="242">
        <f>G131*(1+L131/100)</f>
        <v>0</v>
      </c>
      <c r="N131" s="240">
        <v>3.0000000000000001E-5</v>
      </c>
      <c r="O131" s="240">
        <f>ROUND(E131*N131,2)</f>
        <v>0</v>
      </c>
      <c r="P131" s="240">
        <v>0</v>
      </c>
      <c r="Q131" s="240">
        <f>ROUND(E131*P131,2)</f>
        <v>0</v>
      </c>
      <c r="R131" s="242"/>
      <c r="S131" s="242" t="s">
        <v>281</v>
      </c>
      <c r="T131" s="243" t="s">
        <v>389</v>
      </c>
      <c r="U131" s="224">
        <v>0</v>
      </c>
      <c r="V131" s="224">
        <f>ROUND(E131*U131,2)</f>
        <v>0</v>
      </c>
      <c r="W131" s="224"/>
      <c r="X131" s="224" t="s">
        <v>283</v>
      </c>
      <c r="Y131" s="224" t="s">
        <v>284</v>
      </c>
      <c r="Z131" s="213"/>
      <c r="AA131" s="213"/>
      <c r="AB131" s="213"/>
      <c r="AC131" s="213"/>
      <c r="AD131" s="213"/>
      <c r="AE131" s="213"/>
      <c r="AF131" s="213"/>
      <c r="AG131" s="213" t="s">
        <v>285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2" x14ac:dyDescent="0.2">
      <c r="A132" s="220"/>
      <c r="B132" s="221"/>
      <c r="C132" s="250"/>
      <c r="D132" s="246"/>
      <c r="E132" s="246"/>
      <c r="F132" s="246"/>
      <c r="G132" s="246"/>
      <c r="H132" s="224"/>
      <c r="I132" s="224"/>
      <c r="J132" s="224"/>
      <c r="K132" s="224"/>
      <c r="L132" s="224"/>
      <c r="M132" s="224"/>
      <c r="N132" s="223"/>
      <c r="O132" s="223"/>
      <c r="P132" s="223"/>
      <c r="Q132" s="223"/>
      <c r="R132" s="224"/>
      <c r="S132" s="224"/>
      <c r="T132" s="224"/>
      <c r="U132" s="224"/>
      <c r="V132" s="224"/>
      <c r="W132" s="224"/>
      <c r="X132" s="224"/>
      <c r="Y132" s="224"/>
      <c r="Z132" s="213"/>
      <c r="AA132" s="213"/>
      <c r="AB132" s="213"/>
      <c r="AC132" s="213"/>
      <c r="AD132" s="213"/>
      <c r="AE132" s="213"/>
      <c r="AF132" s="213"/>
      <c r="AG132" s="213" t="s">
        <v>286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x14ac:dyDescent="0.2">
      <c r="A133" s="230" t="s">
        <v>276</v>
      </c>
      <c r="B133" s="231" t="s">
        <v>154</v>
      </c>
      <c r="C133" s="248" t="s">
        <v>155</v>
      </c>
      <c r="D133" s="232"/>
      <c r="E133" s="233"/>
      <c r="F133" s="234"/>
      <c r="G133" s="234">
        <f>SUMIF(AG134:AG155,"&lt;&gt;NOR",G134:G155)</f>
        <v>0</v>
      </c>
      <c r="H133" s="234"/>
      <c r="I133" s="234">
        <f>SUM(I134:I155)</f>
        <v>0</v>
      </c>
      <c r="J133" s="234"/>
      <c r="K133" s="234">
        <f>SUM(K134:K155)</f>
        <v>0</v>
      </c>
      <c r="L133" s="234"/>
      <c r="M133" s="234">
        <f>SUM(M134:M155)</f>
        <v>0</v>
      </c>
      <c r="N133" s="233"/>
      <c r="O133" s="233">
        <f>SUM(O134:O155)</f>
        <v>112.28</v>
      </c>
      <c r="P133" s="233"/>
      <c r="Q133" s="233">
        <f>SUM(Q134:Q155)</f>
        <v>0</v>
      </c>
      <c r="R133" s="234"/>
      <c r="S133" s="234"/>
      <c r="T133" s="235"/>
      <c r="U133" s="229"/>
      <c r="V133" s="229">
        <f>SUM(V134:V155)</f>
        <v>159.63999999999999</v>
      </c>
      <c r="W133" s="229"/>
      <c r="X133" s="229"/>
      <c r="Y133" s="229"/>
      <c r="AG133" t="s">
        <v>277</v>
      </c>
    </row>
    <row r="134" spans="1:60" outlineLevel="1" x14ac:dyDescent="0.2">
      <c r="A134" s="237">
        <v>44</v>
      </c>
      <c r="B134" s="238" t="s">
        <v>730</v>
      </c>
      <c r="C134" s="249" t="s">
        <v>731</v>
      </c>
      <c r="D134" s="239" t="s">
        <v>356</v>
      </c>
      <c r="E134" s="240">
        <v>1.1287499999999999</v>
      </c>
      <c r="F134" s="241"/>
      <c r="G134" s="242">
        <f>ROUND(E134*F134,2)</f>
        <v>0</v>
      </c>
      <c r="H134" s="241"/>
      <c r="I134" s="242">
        <f>ROUND(E134*H134,2)</f>
        <v>0</v>
      </c>
      <c r="J134" s="241"/>
      <c r="K134" s="242">
        <f>ROUND(E134*J134,2)</f>
        <v>0</v>
      </c>
      <c r="L134" s="242">
        <v>21</v>
      </c>
      <c r="M134" s="242">
        <f>G134*(1+L134/100)</f>
        <v>0</v>
      </c>
      <c r="N134" s="240">
        <v>2.5276700000000001</v>
      </c>
      <c r="O134" s="240">
        <f>ROUND(E134*N134,2)</f>
        <v>2.85</v>
      </c>
      <c r="P134" s="240">
        <v>0</v>
      </c>
      <c r="Q134" s="240">
        <f>ROUND(E134*P134,2)</f>
        <v>0</v>
      </c>
      <c r="R134" s="242" t="s">
        <v>597</v>
      </c>
      <c r="S134" s="242" t="s">
        <v>289</v>
      </c>
      <c r="T134" s="243" t="s">
        <v>289</v>
      </c>
      <c r="U134" s="224">
        <v>1.0900000000000001</v>
      </c>
      <c r="V134" s="224">
        <f>ROUND(E134*U134,2)</f>
        <v>1.23</v>
      </c>
      <c r="W134" s="224"/>
      <c r="X134" s="224" t="s">
        <v>339</v>
      </c>
      <c r="Y134" s="224" t="s">
        <v>284</v>
      </c>
      <c r="Z134" s="213"/>
      <c r="AA134" s="213"/>
      <c r="AB134" s="213"/>
      <c r="AC134" s="213"/>
      <c r="AD134" s="213"/>
      <c r="AE134" s="213"/>
      <c r="AF134" s="213"/>
      <c r="AG134" s="213" t="s">
        <v>340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ht="22.5" outlineLevel="2" x14ac:dyDescent="0.2">
      <c r="A135" s="220"/>
      <c r="B135" s="221"/>
      <c r="C135" s="259" t="s">
        <v>711</v>
      </c>
      <c r="D135" s="257"/>
      <c r="E135" s="257"/>
      <c r="F135" s="257"/>
      <c r="G135" s="257"/>
      <c r="H135" s="224"/>
      <c r="I135" s="224"/>
      <c r="J135" s="224"/>
      <c r="K135" s="224"/>
      <c r="L135" s="224"/>
      <c r="M135" s="224"/>
      <c r="N135" s="223"/>
      <c r="O135" s="223"/>
      <c r="P135" s="223"/>
      <c r="Q135" s="223"/>
      <c r="R135" s="224"/>
      <c r="S135" s="224"/>
      <c r="T135" s="224"/>
      <c r="U135" s="224"/>
      <c r="V135" s="224"/>
      <c r="W135" s="224"/>
      <c r="X135" s="224"/>
      <c r="Y135" s="224"/>
      <c r="Z135" s="213"/>
      <c r="AA135" s="213"/>
      <c r="AB135" s="213"/>
      <c r="AC135" s="213"/>
      <c r="AD135" s="213"/>
      <c r="AE135" s="213"/>
      <c r="AF135" s="213"/>
      <c r="AG135" s="213" t="s">
        <v>360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56" t="str">
        <f>C135</f>
        <v>nosných, výplňových, obkladových, půdních, štítových, poprsních apod. (bez výztuže), s pomocným lešením o výšce podlahy do 1900 mm a pro zatížení 1,5 kPa,</v>
      </c>
      <c r="BB135" s="213"/>
      <c r="BC135" s="213"/>
      <c r="BD135" s="213"/>
      <c r="BE135" s="213"/>
      <c r="BF135" s="213"/>
      <c r="BG135" s="213"/>
      <c r="BH135" s="213"/>
    </row>
    <row r="136" spans="1:60" outlineLevel="2" x14ac:dyDescent="0.2">
      <c r="A136" s="220"/>
      <c r="B136" s="221"/>
      <c r="C136" s="260" t="s">
        <v>732</v>
      </c>
      <c r="D136" s="258"/>
      <c r="E136" s="258"/>
      <c r="F136" s="258"/>
      <c r="G136" s="258"/>
      <c r="H136" s="224"/>
      <c r="I136" s="224"/>
      <c r="J136" s="224"/>
      <c r="K136" s="224"/>
      <c r="L136" s="224"/>
      <c r="M136" s="224"/>
      <c r="N136" s="223"/>
      <c r="O136" s="223"/>
      <c r="P136" s="223"/>
      <c r="Q136" s="223"/>
      <c r="R136" s="224"/>
      <c r="S136" s="224"/>
      <c r="T136" s="224"/>
      <c r="U136" s="224"/>
      <c r="V136" s="224"/>
      <c r="W136" s="224"/>
      <c r="X136" s="224"/>
      <c r="Y136" s="224"/>
      <c r="Z136" s="213"/>
      <c r="AA136" s="213"/>
      <c r="AB136" s="213"/>
      <c r="AC136" s="213"/>
      <c r="AD136" s="213"/>
      <c r="AE136" s="213"/>
      <c r="AF136" s="213"/>
      <c r="AG136" s="213" t="s">
        <v>311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2" x14ac:dyDescent="0.2">
      <c r="A137" s="220"/>
      <c r="B137" s="221"/>
      <c r="C137" s="252"/>
      <c r="D137" s="245"/>
      <c r="E137" s="245"/>
      <c r="F137" s="245"/>
      <c r="G137" s="245"/>
      <c r="H137" s="224"/>
      <c r="I137" s="224"/>
      <c r="J137" s="224"/>
      <c r="K137" s="224"/>
      <c r="L137" s="224"/>
      <c r="M137" s="224"/>
      <c r="N137" s="223"/>
      <c r="O137" s="223"/>
      <c r="P137" s="223"/>
      <c r="Q137" s="223"/>
      <c r="R137" s="224"/>
      <c r="S137" s="224"/>
      <c r="T137" s="224"/>
      <c r="U137" s="224"/>
      <c r="V137" s="224"/>
      <c r="W137" s="224"/>
      <c r="X137" s="224"/>
      <c r="Y137" s="224"/>
      <c r="Z137" s="213"/>
      <c r="AA137" s="213"/>
      <c r="AB137" s="213"/>
      <c r="AC137" s="213"/>
      <c r="AD137" s="213"/>
      <c r="AE137" s="213"/>
      <c r="AF137" s="213"/>
      <c r="AG137" s="213" t="s">
        <v>286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ht="22.5" outlineLevel="1" x14ac:dyDescent="0.2">
      <c r="A138" s="237">
        <v>45</v>
      </c>
      <c r="B138" s="238" t="s">
        <v>712</v>
      </c>
      <c r="C138" s="249" t="s">
        <v>713</v>
      </c>
      <c r="D138" s="239" t="s">
        <v>363</v>
      </c>
      <c r="E138" s="240">
        <v>15.05</v>
      </c>
      <c r="F138" s="241"/>
      <c r="G138" s="242">
        <f>ROUND(E138*F138,2)</f>
        <v>0</v>
      </c>
      <c r="H138" s="241"/>
      <c r="I138" s="242">
        <f>ROUND(E138*H138,2)</f>
        <v>0</v>
      </c>
      <c r="J138" s="241"/>
      <c r="K138" s="242">
        <f>ROUND(E138*J138,2)</f>
        <v>0</v>
      </c>
      <c r="L138" s="242">
        <v>21</v>
      </c>
      <c r="M138" s="242">
        <f>G138*(1+L138/100)</f>
        <v>0</v>
      </c>
      <c r="N138" s="240">
        <v>3.9309999999999998E-2</v>
      </c>
      <c r="O138" s="240">
        <f>ROUND(E138*N138,2)</f>
        <v>0.59</v>
      </c>
      <c r="P138" s="240">
        <v>0</v>
      </c>
      <c r="Q138" s="240">
        <f>ROUND(E138*P138,2)</f>
        <v>0</v>
      </c>
      <c r="R138" s="242" t="s">
        <v>597</v>
      </c>
      <c r="S138" s="242" t="s">
        <v>289</v>
      </c>
      <c r="T138" s="243" t="s">
        <v>289</v>
      </c>
      <c r="U138" s="224">
        <v>0.87</v>
      </c>
      <c r="V138" s="224">
        <f>ROUND(E138*U138,2)</f>
        <v>13.09</v>
      </c>
      <c r="W138" s="224"/>
      <c r="X138" s="224" t="s">
        <v>339</v>
      </c>
      <c r="Y138" s="224" t="s">
        <v>284</v>
      </c>
      <c r="Z138" s="213"/>
      <c r="AA138" s="213"/>
      <c r="AB138" s="213"/>
      <c r="AC138" s="213"/>
      <c r="AD138" s="213"/>
      <c r="AE138" s="213"/>
      <c r="AF138" s="213"/>
      <c r="AG138" s="213" t="s">
        <v>340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ht="22.5" outlineLevel="2" x14ac:dyDescent="0.2">
      <c r="A139" s="220"/>
      <c r="B139" s="221"/>
      <c r="C139" s="259" t="s">
        <v>714</v>
      </c>
      <c r="D139" s="257"/>
      <c r="E139" s="257"/>
      <c r="F139" s="257"/>
      <c r="G139" s="257"/>
      <c r="H139" s="224"/>
      <c r="I139" s="224"/>
      <c r="J139" s="224"/>
      <c r="K139" s="224"/>
      <c r="L139" s="224"/>
      <c r="M139" s="224"/>
      <c r="N139" s="223"/>
      <c r="O139" s="223"/>
      <c r="P139" s="223"/>
      <c r="Q139" s="223"/>
      <c r="R139" s="224"/>
      <c r="S139" s="224"/>
      <c r="T139" s="224"/>
      <c r="U139" s="224"/>
      <c r="V139" s="224"/>
      <c r="W139" s="224"/>
      <c r="X139" s="224"/>
      <c r="Y139" s="224"/>
      <c r="Z139" s="213"/>
      <c r="AA139" s="213"/>
      <c r="AB139" s="213"/>
      <c r="AC139" s="213"/>
      <c r="AD139" s="213"/>
      <c r="AE139" s="213"/>
      <c r="AF139" s="213"/>
      <c r="AG139" s="213" t="s">
        <v>360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56" t="str">
        <f>C139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139" s="213"/>
      <c r="BC139" s="213"/>
      <c r="BD139" s="213"/>
      <c r="BE139" s="213"/>
      <c r="BF139" s="213"/>
      <c r="BG139" s="213"/>
      <c r="BH139" s="213"/>
    </row>
    <row r="140" spans="1:60" outlineLevel="2" x14ac:dyDescent="0.2">
      <c r="A140" s="220"/>
      <c r="B140" s="221"/>
      <c r="C140" s="252"/>
      <c r="D140" s="245"/>
      <c r="E140" s="245"/>
      <c r="F140" s="245"/>
      <c r="G140" s="245"/>
      <c r="H140" s="224"/>
      <c r="I140" s="224"/>
      <c r="J140" s="224"/>
      <c r="K140" s="224"/>
      <c r="L140" s="224"/>
      <c r="M140" s="224"/>
      <c r="N140" s="223"/>
      <c r="O140" s="223"/>
      <c r="P140" s="223"/>
      <c r="Q140" s="223"/>
      <c r="R140" s="224"/>
      <c r="S140" s="224"/>
      <c r="T140" s="224"/>
      <c r="U140" s="224"/>
      <c r="V140" s="224"/>
      <c r="W140" s="224"/>
      <c r="X140" s="224"/>
      <c r="Y140" s="224"/>
      <c r="Z140" s="213"/>
      <c r="AA140" s="213"/>
      <c r="AB140" s="213"/>
      <c r="AC140" s="213"/>
      <c r="AD140" s="213"/>
      <c r="AE140" s="213"/>
      <c r="AF140" s="213"/>
      <c r="AG140" s="213" t="s">
        <v>286</v>
      </c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ht="22.5" outlineLevel="1" x14ac:dyDescent="0.2">
      <c r="A141" s="237">
        <v>46</v>
      </c>
      <c r="B141" s="238" t="s">
        <v>715</v>
      </c>
      <c r="C141" s="249" t="s">
        <v>716</v>
      </c>
      <c r="D141" s="239" t="s">
        <v>363</v>
      </c>
      <c r="E141" s="240">
        <v>15.05</v>
      </c>
      <c r="F141" s="241"/>
      <c r="G141" s="242">
        <f>ROUND(E141*F141,2)</f>
        <v>0</v>
      </c>
      <c r="H141" s="241"/>
      <c r="I141" s="242">
        <f>ROUND(E141*H141,2)</f>
        <v>0</v>
      </c>
      <c r="J141" s="241"/>
      <c r="K141" s="242">
        <f>ROUND(E141*J141,2)</f>
        <v>0</v>
      </c>
      <c r="L141" s="242">
        <v>21</v>
      </c>
      <c r="M141" s="242">
        <f>G141*(1+L141/100)</f>
        <v>0</v>
      </c>
      <c r="N141" s="240">
        <v>0</v>
      </c>
      <c r="O141" s="240">
        <f>ROUND(E141*N141,2)</f>
        <v>0</v>
      </c>
      <c r="P141" s="240">
        <v>0</v>
      </c>
      <c r="Q141" s="240">
        <f>ROUND(E141*P141,2)</f>
        <v>0</v>
      </c>
      <c r="R141" s="242" t="s">
        <v>597</v>
      </c>
      <c r="S141" s="242" t="s">
        <v>289</v>
      </c>
      <c r="T141" s="243" t="s">
        <v>289</v>
      </c>
      <c r="U141" s="224">
        <v>0.33</v>
      </c>
      <c r="V141" s="224">
        <f>ROUND(E141*U141,2)</f>
        <v>4.97</v>
      </c>
      <c r="W141" s="224"/>
      <c r="X141" s="224" t="s">
        <v>339</v>
      </c>
      <c r="Y141" s="224" t="s">
        <v>284</v>
      </c>
      <c r="Z141" s="213"/>
      <c r="AA141" s="213"/>
      <c r="AB141" s="213"/>
      <c r="AC141" s="213"/>
      <c r="AD141" s="213"/>
      <c r="AE141" s="213"/>
      <c r="AF141" s="213"/>
      <c r="AG141" s="213" t="s">
        <v>340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ht="22.5" outlineLevel="2" x14ac:dyDescent="0.2">
      <c r="A142" s="220"/>
      <c r="B142" s="221"/>
      <c r="C142" s="259" t="s">
        <v>714</v>
      </c>
      <c r="D142" s="257"/>
      <c r="E142" s="257"/>
      <c r="F142" s="257"/>
      <c r="G142" s="257"/>
      <c r="H142" s="224"/>
      <c r="I142" s="224"/>
      <c r="J142" s="224"/>
      <c r="K142" s="224"/>
      <c r="L142" s="224"/>
      <c r="M142" s="224"/>
      <c r="N142" s="223"/>
      <c r="O142" s="223"/>
      <c r="P142" s="223"/>
      <c r="Q142" s="223"/>
      <c r="R142" s="224"/>
      <c r="S142" s="224"/>
      <c r="T142" s="224"/>
      <c r="U142" s="224"/>
      <c r="V142" s="224"/>
      <c r="W142" s="224"/>
      <c r="X142" s="224"/>
      <c r="Y142" s="224"/>
      <c r="Z142" s="213"/>
      <c r="AA142" s="213"/>
      <c r="AB142" s="213"/>
      <c r="AC142" s="213"/>
      <c r="AD142" s="213"/>
      <c r="AE142" s="213"/>
      <c r="AF142" s="213"/>
      <c r="AG142" s="213" t="s">
        <v>360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56" t="str">
        <f>C142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142" s="213"/>
      <c r="BC142" s="213"/>
      <c r="BD142" s="213"/>
      <c r="BE142" s="213"/>
      <c r="BF142" s="213"/>
      <c r="BG142" s="213"/>
      <c r="BH142" s="213"/>
    </row>
    <row r="143" spans="1:60" outlineLevel="2" x14ac:dyDescent="0.2">
      <c r="A143" s="220"/>
      <c r="B143" s="221"/>
      <c r="C143" s="252"/>
      <c r="D143" s="245"/>
      <c r="E143" s="245"/>
      <c r="F143" s="245"/>
      <c r="G143" s="245"/>
      <c r="H143" s="224"/>
      <c r="I143" s="224"/>
      <c r="J143" s="224"/>
      <c r="K143" s="224"/>
      <c r="L143" s="224"/>
      <c r="M143" s="224"/>
      <c r="N143" s="223"/>
      <c r="O143" s="223"/>
      <c r="P143" s="223"/>
      <c r="Q143" s="223"/>
      <c r="R143" s="224"/>
      <c r="S143" s="224"/>
      <c r="T143" s="224"/>
      <c r="U143" s="224"/>
      <c r="V143" s="224"/>
      <c r="W143" s="224"/>
      <c r="X143" s="224"/>
      <c r="Y143" s="224"/>
      <c r="Z143" s="213"/>
      <c r="AA143" s="213"/>
      <c r="AB143" s="213"/>
      <c r="AC143" s="213"/>
      <c r="AD143" s="213"/>
      <c r="AE143" s="213"/>
      <c r="AF143" s="213"/>
      <c r="AG143" s="213" t="s">
        <v>286</v>
      </c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1" x14ac:dyDescent="0.2">
      <c r="A144" s="237">
        <v>47</v>
      </c>
      <c r="B144" s="238" t="s">
        <v>717</v>
      </c>
      <c r="C144" s="249" t="s">
        <v>718</v>
      </c>
      <c r="D144" s="239" t="s">
        <v>383</v>
      </c>
      <c r="E144" s="240">
        <v>3.3410000000000002E-2</v>
      </c>
      <c r="F144" s="241"/>
      <c r="G144" s="242">
        <f>ROUND(E144*F144,2)</f>
        <v>0</v>
      </c>
      <c r="H144" s="241"/>
      <c r="I144" s="242">
        <f>ROUND(E144*H144,2)</f>
        <v>0</v>
      </c>
      <c r="J144" s="241"/>
      <c r="K144" s="242">
        <f>ROUND(E144*J144,2)</f>
        <v>0</v>
      </c>
      <c r="L144" s="242">
        <v>21</v>
      </c>
      <c r="M144" s="242">
        <f>G144*(1+L144/100)</f>
        <v>0</v>
      </c>
      <c r="N144" s="240">
        <v>1.05758</v>
      </c>
      <c r="O144" s="240">
        <f>ROUND(E144*N144,2)</f>
        <v>0.04</v>
      </c>
      <c r="P144" s="240">
        <v>0</v>
      </c>
      <c r="Q144" s="240">
        <f>ROUND(E144*P144,2)</f>
        <v>0</v>
      </c>
      <c r="R144" s="242" t="s">
        <v>597</v>
      </c>
      <c r="S144" s="242" t="s">
        <v>289</v>
      </c>
      <c r="T144" s="243" t="s">
        <v>289</v>
      </c>
      <c r="U144" s="224">
        <v>15.23</v>
      </c>
      <c r="V144" s="224">
        <f>ROUND(E144*U144,2)</f>
        <v>0.51</v>
      </c>
      <c r="W144" s="224"/>
      <c r="X144" s="224" t="s">
        <v>339</v>
      </c>
      <c r="Y144" s="224" t="s">
        <v>284</v>
      </c>
      <c r="Z144" s="213"/>
      <c r="AA144" s="213"/>
      <c r="AB144" s="213"/>
      <c r="AC144" s="213"/>
      <c r="AD144" s="213"/>
      <c r="AE144" s="213"/>
      <c r="AF144" s="213"/>
      <c r="AG144" s="213" t="s">
        <v>340</v>
      </c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outlineLevel="2" x14ac:dyDescent="0.2">
      <c r="A145" s="220"/>
      <c r="B145" s="221"/>
      <c r="C145" s="259" t="s">
        <v>719</v>
      </c>
      <c r="D145" s="257"/>
      <c r="E145" s="257"/>
      <c r="F145" s="257"/>
      <c r="G145" s="257"/>
      <c r="H145" s="224"/>
      <c r="I145" s="224"/>
      <c r="J145" s="224"/>
      <c r="K145" s="224"/>
      <c r="L145" s="224"/>
      <c r="M145" s="224"/>
      <c r="N145" s="223"/>
      <c r="O145" s="223"/>
      <c r="P145" s="223"/>
      <c r="Q145" s="223"/>
      <c r="R145" s="224"/>
      <c r="S145" s="224"/>
      <c r="T145" s="224"/>
      <c r="U145" s="224"/>
      <c r="V145" s="224"/>
      <c r="W145" s="224"/>
      <c r="X145" s="224"/>
      <c r="Y145" s="224"/>
      <c r="Z145" s="213"/>
      <c r="AA145" s="213"/>
      <c r="AB145" s="213"/>
      <c r="AC145" s="213"/>
      <c r="AD145" s="213"/>
      <c r="AE145" s="213"/>
      <c r="AF145" s="213"/>
      <c r="AG145" s="213" t="s">
        <v>360</v>
      </c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2" x14ac:dyDescent="0.2">
      <c r="A146" s="220"/>
      <c r="B146" s="221"/>
      <c r="C146" s="252"/>
      <c r="D146" s="245"/>
      <c r="E146" s="245"/>
      <c r="F146" s="245"/>
      <c r="G146" s="245"/>
      <c r="H146" s="224"/>
      <c r="I146" s="224"/>
      <c r="J146" s="224"/>
      <c r="K146" s="224"/>
      <c r="L146" s="224"/>
      <c r="M146" s="224"/>
      <c r="N146" s="223"/>
      <c r="O146" s="223"/>
      <c r="P146" s="223"/>
      <c r="Q146" s="223"/>
      <c r="R146" s="224"/>
      <c r="S146" s="224"/>
      <c r="T146" s="224"/>
      <c r="U146" s="224"/>
      <c r="V146" s="224"/>
      <c r="W146" s="224"/>
      <c r="X146" s="224"/>
      <c r="Y146" s="224"/>
      <c r="Z146" s="213"/>
      <c r="AA146" s="213"/>
      <c r="AB146" s="213"/>
      <c r="AC146" s="213"/>
      <c r="AD146" s="213"/>
      <c r="AE146" s="213"/>
      <c r="AF146" s="213"/>
      <c r="AG146" s="213" t="s">
        <v>286</v>
      </c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outlineLevel="1" x14ac:dyDescent="0.2">
      <c r="A147" s="237">
        <v>48</v>
      </c>
      <c r="B147" s="238" t="s">
        <v>733</v>
      </c>
      <c r="C147" s="249" t="s">
        <v>734</v>
      </c>
      <c r="D147" s="239" t="s">
        <v>318</v>
      </c>
      <c r="E147" s="240">
        <v>44</v>
      </c>
      <c r="F147" s="241"/>
      <c r="G147" s="242">
        <f>ROUND(E147*F147,2)</f>
        <v>0</v>
      </c>
      <c r="H147" s="241"/>
      <c r="I147" s="242">
        <f>ROUND(E147*H147,2)</f>
        <v>0</v>
      </c>
      <c r="J147" s="241"/>
      <c r="K147" s="242">
        <f>ROUND(E147*J147,2)</f>
        <v>0</v>
      </c>
      <c r="L147" s="242">
        <v>21</v>
      </c>
      <c r="M147" s="242">
        <f>G147*(1+L147/100)</f>
        <v>0</v>
      </c>
      <c r="N147" s="240">
        <v>7.2109999999999994E-2</v>
      </c>
      <c r="O147" s="240">
        <f>ROUND(E147*N147,2)</f>
        <v>3.17</v>
      </c>
      <c r="P147" s="240">
        <v>0</v>
      </c>
      <c r="Q147" s="240">
        <f>ROUND(E147*P147,2)</f>
        <v>0</v>
      </c>
      <c r="R147" s="242"/>
      <c r="S147" s="242" t="s">
        <v>289</v>
      </c>
      <c r="T147" s="243" t="s">
        <v>289</v>
      </c>
      <c r="U147" s="224">
        <v>1.96</v>
      </c>
      <c r="V147" s="224">
        <f>ROUND(E147*U147,2)</f>
        <v>86.24</v>
      </c>
      <c r="W147" s="224"/>
      <c r="X147" s="224" t="s">
        <v>339</v>
      </c>
      <c r="Y147" s="224" t="s">
        <v>284</v>
      </c>
      <c r="Z147" s="213"/>
      <c r="AA147" s="213"/>
      <c r="AB147" s="213"/>
      <c r="AC147" s="213"/>
      <c r="AD147" s="213"/>
      <c r="AE147" s="213"/>
      <c r="AF147" s="213"/>
      <c r="AG147" s="213" t="s">
        <v>340</v>
      </c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outlineLevel="2" x14ac:dyDescent="0.2">
      <c r="A148" s="220"/>
      <c r="B148" s="221"/>
      <c r="C148" s="250"/>
      <c r="D148" s="246"/>
      <c r="E148" s="246"/>
      <c r="F148" s="246"/>
      <c r="G148" s="246"/>
      <c r="H148" s="224"/>
      <c r="I148" s="224"/>
      <c r="J148" s="224"/>
      <c r="K148" s="224"/>
      <c r="L148" s="224"/>
      <c r="M148" s="224"/>
      <c r="N148" s="223"/>
      <c r="O148" s="223"/>
      <c r="P148" s="223"/>
      <c r="Q148" s="223"/>
      <c r="R148" s="224"/>
      <c r="S148" s="224"/>
      <c r="T148" s="224"/>
      <c r="U148" s="224"/>
      <c r="V148" s="224"/>
      <c r="W148" s="224"/>
      <c r="X148" s="224"/>
      <c r="Y148" s="224"/>
      <c r="Z148" s="213"/>
      <c r="AA148" s="213"/>
      <c r="AB148" s="213"/>
      <c r="AC148" s="213"/>
      <c r="AD148" s="213"/>
      <c r="AE148" s="213"/>
      <c r="AF148" s="213"/>
      <c r="AG148" s="213" t="s">
        <v>286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ht="22.5" outlineLevel="1" x14ac:dyDescent="0.2">
      <c r="A149" s="237">
        <v>49</v>
      </c>
      <c r="B149" s="238" t="s">
        <v>667</v>
      </c>
      <c r="C149" s="249" t="s">
        <v>668</v>
      </c>
      <c r="D149" s="239" t="s">
        <v>318</v>
      </c>
      <c r="E149" s="240">
        <v>134</v>
      </c>
      <c r="F149" s="241"/>
      <c r="G149" s="242">
        <f>ROUND(E149*F149,2)</f>
        <v>0</v>
      </c>
      <c r="H149" s="241"/>
      <c r="I149" s="242">
        <f>ROUND(E149*H149,2)</f>
        <v>0</v>
      </c>
      <c r="J149" s="241"/>
      <c r="K149" s="242">
        <f>ROUND(E149*J149,2)</f>
        <v>0</v>
      </c>
      <c r="L149" s="242">
        <v>21</v>
      </c>
      <c r="M149" s="242">
        <f>G149*(1+L149/100)</f>
        <v>0</v>
      </c>
      <c r="N149" s="240">
        <v>1.4999999999999999E-4</v>
      </c>
      <c r="O149" s="240">
        <f>ROUND(E149*N149,2)</f>
        <v>0.02</v>
      </c>
      <c r="P149" s="240">
        <v>0</v>
      </c>
      <c r="Q149" s="240">
        <f>ROUND(E149*P149,2)</f>
        <v>0</v>
      </c>
      <c r="R149" s="242" t="s">
        <v>597</v>
      </c>
      <c r="S149" s="242" t="s">
        <v>289</v>
      </c>
      <c r="T149" s="243" t="s">
        <v>289</v>
      </c>
      <c r="U149" s="224">
        <v>0.4</v>
      </c>
      <c r="V149" s="224">
        <f>ROUND(E149*U149,2)</f>
        <v>53.6</v>
      </c>
      <c r="W149" s="224"/>
      <c r="X149" s="224" t="s">
        <v>339</v>
      </c>
      <c r="Y149" s="224" t="s">
        <v>284</v>
      </c>
      <c r="Z149" s="213"/>
      <c r="AA149" s="213"/>
      <c r="AB149" s="213"/>
      <c r="AC149" s="213"/>
      <c r="AD149" s="213"/>
      <c r="AE149" s="213"/>
      <c r="AF149" s="213"/>
      <c r="AG149" s="213" t="s">
        <v>340</v>
      </c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outlineLevel="2" x14ac:dyDescent="0.2">
      <c r="A150" s="220"/>
      <c r="B150" s="221"/>
      <c r="C150" s="259" t="s">
        <v>669</v>
      </c>
      <c r="D150" s="257"/>
      <c r="E150" s="257"/>
      <c r="F150" s="257"/>
      <c r="G150" s="257"/>
      <c r="H150" s="224"/>
      <c r="I150" s="224"/>
      <c r="J150" s="224"/>
      <c r="K150" s="224"/>
      <c r="L150" s="224"/>
      <c r="M150" s="224"/>
      <c r="N150" s="223"/>
      <c r="O150" s="223"/>
      <c r="P150" s="223"/>
      <c r="Q150" s="223"/>
      <c r="R150" s="224"/>
      <c r="S150" s="224"/>
      <c r="T150" s="224"/>
      <c r="U150" s="224"/>
      <c r="V150" s="224"/>
      <c r="W150" s="224"/>
      <c r="X150" s="224"/>
      <c r="Y150" s="224"/>
      <c r="Z150" s="213"/>
      <c r="AA150" s="213"/>
      <c r="AB150" s="213"/>
      <c r="AC150" s="213"/>
      <c r="AD150" s="213"/>
      <c r="AE150" s="213"/>
      <c r="AF150" s="213"/>
      <c r="AG150" s="213" t="s">
        <v>360</v>
      </c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outlineLevel="2" x14ac:dyDescent="0.2">
      <c r="A151" s="220"/>
      <c r="B151" s="221"/>
      <c r="C151" s="252"/>
      <c r="D151" s="245"/>
      <c r="E151" s="245"/>
      <c r="F151" s="245"/>
      <c r="G151" s="245"/>
      <c r="H151" s="224"/>
      <c r="I151" s="224"/>
      <c r="J151" s="224"/>
      <c r="K151" s="224"/>
      <c r="L151" s="224"/>
      <c r="M151" s="224"/>
      <c r="N151" s="223"/>
      <c r="O151" s="223"/>
      <c r="P151" s="223"/>
      <c r="Q151" s="223"/>
      <c r="R151" s="224"/>
      <c r="S151" s="224"/>
      <c r="T151" s="224"/>
      <c r="U151" s="224"/>
      <c r="V151" s="224"/>
      <c r="W151" s="224"/>
      <c r="X151" s="224"/>
      <c r="Y151" s="224"/>
      <c r="Z151" s="213"/>
      <c r="AA151" s="213"/>
      <c r="AB151" s="213"/>
      <c r="AC151" s="213"/>
      <c r="AD151" s="213"/>
      <c r="AE151" s="213"/>
      <c r="AF151" s="213"/>
      <c r="AG151" s="213" t="s">
        <v>286</v>
      </c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ht="22.5" outlineLevel="1" x14ac:dyDescent="0.2">
      <c r="A152" s="237">
        <v>50</v>
      </c>
      <c r="B152" s="238" t="s">
        <v>735</v>
      </c>
      <c r="C152" s="249" t="s">
        <v>736</v>
      </c>
      <c r="D152" s="239" t="s">
        <v>727</v>
      </c>
      <c r="E152" s="240">
        <v>42.043680000000002</v>
      </c>
      <c r="F152" s="241"/>
      <c r="G152" s="242">
        <f>ROUND(E152*F152,2)</f>
        <v>0</v>
      </c>
      <c r="H152" s="241"/>
      <c r="I152" s="242">
        <f>ROUND(E152*H152,2)</f>
        <v>0</v>
      </c>
      <c r="J152" s="241"/>
      <c r="K152" s="242">
        <f>ROUND(E152*J152,2)</f>
        <v>0</v>
      </c>
      <c r="L152" s="242">
        <v>21</v>
      </c>
      <c r="M152" s="242">
        <f>G152*(1+L152/100)</f>
        <v>0</v>
      </c>
      <c r="N152" s="240">
        <v>2.5</v>
      </c>
      <c r="O152" s="240">
        <f>ROUND(E152*N152,2)</f>
        <v>105.11</v>
      </c>
      <c r="P152" s="240">
        <v>0</v>
      </c>
      <c r="Q152" s="240">
        <f>ROUND(E152*P152,2)</f>
        <v>0</v>
      </c>
      <c r="R152" s="242"/>
      <c r="S152" s="242" t="s">
        <v>281</v>
      </c>
      <c r="T152" s="243" t="s">
        <v>389</v>
      </c>
      <c r="U152" s="224">
        <v>0</v>
      </c>
      <c r="V152" s="224">
        <f>ROUND(E152*U152,2)</f>
        <v>0</v>
      </c>
      <c r="W152" s="224"/>
      <c r="X152" s="224" t="s">
        <v>283</v>
      </c>
      <c r="Y152" s="224" t="s">
        <v>284</v>
      </c>
      <c r="Z152" s="213"/>
      <c r="AA152" s="213"/>
      <c r="AB152" s="213"/>
      <c r="AC152" s="213"/>
      <c r="AD152" s="213"/>
      <c r="AE152" s="213"/>
      <c r="AF152" s="213"/>
      <c r="AG152" s="213" t="s">
        <v>285</v>
      </c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outlineLevel="2" x14ac:dyDescent="0.2">
      <c r="A153" s="220"/>
      <c r="B153" s="221"/>
      <c r="C153" s="250"/>
      <c r="D153" s="246"/>
      <c r="E153" s="246"/>
      <c r="F153" s="246"/>
      <c r="G153" s="246"/>
      <c r="H153" s="224"/>
      <c r="I153" s="224"/>
      <c r="J153" s="224"/>
      <c r="K153" s="224"/>
      <c r="L153" s="224"/>
      <c r="M153" s="224"/>
      <c r="N153" s="223"/>
      <c r="O153" s="223"/>
      <c r="P153" s="223"/>
      <c r="Q153" s="223"/>
      <c r="R153" s="224"/>
      <c r="S153" s="224"/>
      <c r="T153" s="224"/>
      <c r="U153" s="224"/>
      <c r="V153" s="224"/>
      <c r="W153" s="224"/>
      <c r="X153" s="224"/>
      <c r="Y153" s="224"/>
      <c r="Z153" s="213"/>
      <c r="AA153" s="213"/>
      <c r="AB153" s="213"/>
      <c r="AC153" s="213"/>
      <c r="AD153" s="213"/>
      <c r="AE153" s="213"/>
      <c r="AF153" s="213"/>
      <c r="AG153" s="213" t="s">
        <v>286</v>
      </c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outlineLevel="1" x14ac:dyDescent="0.2">
      <c r="A154" s="237">
        <v>51</v>
      </c>
      <c r="B154" s="238" t="s">
        <v>675</v>
      </c>
      <c r="C154" s="249" t="s">
        <v>676</v>
      </c>
      <c r="D154" s="239" t="s">
        <v>580</v>
      </c>
      <c r="E154" s="240">
        <v>503.84</v>
      </c>
      <c r="F154" s="241"/>
      <c r="G154" s="242">
        <f>ROUND(E154*F154,2)</f>
        <v>0</v>
      </c>
      <c r="H154" s="241"/>
      <c r="I154" s="242">
        <f>ROUND(E154*H154,2)</f>
        <v>0</v>
      </c>
      <c r="J154" s="241"/>
      <c r="K154" s="242">
        <f>ROUND(E154*J154,2)</f>
        <v>0</v>
      </c>
      <c r="L154" s="242">
        <v>21</v>
      </c>
      <c r="M154" s="242">
        <f>G154*(1+L154/100)</f>
        <v>0</v>
      </c>
      <c r="N154" s="240">
        <v>1E-3</v>
      </c>
      <c r="O154" s="240">
        <f>ROUND(E154*N154,2)</f>
        <v>0.5</v>
      </c>
      <c r="P154" s="240">
        <v>0</v>
      </c>
      <c r="Q154" s="240">
        <f>ROUND(E154*P154,2)</f>
        <v>0</v>
      </c>
      <c r="R154" s="242" t="s">
        <v>324</v>
      </c>
      <c r="S154" s="242" t="s">
        <v>289</v>
      </c>
      <c r="T154" s="243" t="s">
        <v>289</v>
      </c>
      <c r="U154" s="224">
        <v>0</v>
      </c>
      <c r="V154" s="224">
        <f>ROUND(E154*U154,2)</f>
        <v>0</v>
      </c>
      <c r="W154" s="224"/>
      <c r="X154" s="224" t="s">
        <v>283</v>
      </c>
      <c r="Y154" s="224" t="s">
        <v>284</v>
      </c>
      <c r="Z154" s="213"/>
      <c r="AA154" s="213"/>
      <c r="AB154" s="213"/>
      <c r="AC154" s="213"/>
      <c r="AD154" s="213"/>
      <c r="AE154" s="213"/>
      <c r="AF154" s="213"/>
      <c r="AG154" s="213" t="s">
        <v>285</v>
      </c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2" x14ac:dyDescent="0.2">
      <c r="A155" s="220"/>
      <c r="B155" s="221"/>
      <c r="C155" s="250"/>
      <c r="D155" s="246"/>
      <c r="E155" s="246"/>
      <c r="F155" s="246"/>
      <c r="G155" s="246"/>
      <c r="H155" s="224"/>
      <c r="I155" s="224"/>
      <c r="J155" s="224"/>
      <c r="K155" s="224"/>
      <c r="L155" s="224"/>
      <c r="M155" s="224"/>
      <c r="N155" s="223"/>
      <c r="O155" s="223"/>
      <c r="P155" s="223"/>
      <c r="Q155" s="223"/>
      <c r="R155" s="224"/>
      <c r="S155" s="224"/>
      <c r="T155" s="224"/>
      <c r="U155" s="224"/>
      <c r="V155" s="224"/>
      <c r="W155" s="224"/>
      <c r="X155" s="224"/>
      <c r="Y155" s="224"/>
      <c r="Z155" s="213"/>
      <c r="AA155" s="213"/>
      <c r="AB155" s="213"/>
      <c r="AC155" s="213"/>
      <c r="AD155" s="213"/>
      <c r="AE155" s="213"/>
      <c r="AF155" s="213"/>
      <c r="AG155" s="213" t="s">
        <v>286</v>
      </c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x14ac:dyDescent="0.2">
      <c r="A156" s="230" t="s">
        <v>276</v>
      </c>
      <c r="B156" s="231" t="s">
        <v>167</v>
      </c>
      <c r="C156" s="248" t="s">
        <v>168</v>
      </c>
      <c r="D156" s="232"/>
      <c r="E156" s="233"/>
      <c r="F156" s="234"/>
      <c r="G156" s="234">
        <f>SUMIF(AG157:AG203,"&lt;&gt;NOR",G157:G203)</f>
        <v>0</v>
      </c>
      <c r="H156" s="234"/>
      <c r="I156" s="234">
        <f>SUM(I157:I203)</f>
        <v>0</v>
      </c>
      <c r="J156" s="234"/>
      <c r="K156" s="234">
        <f>SUM(K157:K203)</f>
        <v>0</v>
      </c>
      <c r="L156" s="234"/>
      <c r="M156" s="234">
        <f>SUM(M157:M203)</f>
        <v>0</v>
      </c>
      <c r="N156" s="233"/>
      <c r="O156" s="233">
        <f>SUM(O157:O203)</f>
        <v>7866.9400000000005</v>
      </c>
      <c r="P156" s="233"/>
      <c r="Q156" s="233">
        <f>SUM(Q157:Q203)</f>
        <v>0</v>
      </c>
      <c r="R156" s="234"/>
      <c r="S156" s="234"/>
      <c r="T156" s="235"/>
      <c r="U156" s="229"/>
      <c r="V156" s="229">
        <f>SUM(V157:V203)</f>
        <v>4234.9899999999989</v>
      </c>
      <c r="W156" s="229"/>
      <c r="X156" s="229"/>
      <c r="Y156" s="229"/>
      <c r="AG156" t="s">
        <v>277</v>
      </c>
    </row>
    <row r="157" spans="1:60" ht="22.5" outlineLevel="1" x14ac:dyDescent="0.2">
      <c r="A157" s="237">
        <v>52</v>
      </c>
      <c r="B157" s="238" t="s">
        <v>564</v>
      </c>
      <c r="C157" s="249" t="s">
        <v>737</v>
      </c>
      <c r="D157" s="239" t="s">
        <v>356</v>
      </c>
      <c r="E157" s="240">
        <v>2473.8560000000002</v>
      </c>
      <c r="F157" s="241"/>
      <c r="G157" s="242">
        <f>ROUND(E157*F157,2)</f>
        <v>0</v>
      </c>
      <c r="H157" s="241"/>
      <c r="I157" s="242">
        <f>ROUND(E157*H157,2)</f>
        <v>0</v>
      </c>
      <c r="J157" s="241"/>
      <c r="K157" s="242">
        <f>ROUND(E157*J157,2)</f>
        <v>0</v>
      </c>
      <c r="L157" s="242">
        <v>21</v>
      </c>
      <c r="M157" s="242">
        <f>G157*(1+L157/100)</f>
        <v>0</v>
      </c>
      <c r="N157" s="240">
        <v>0</v>
      </c>
      <c r="O157" s="240">
        <f>ROUND(E157*N157,2)</f>
        <v>0</v>
      </c>
      <c r="P157" s="240">
        <v>0</v>
      </c>
      <c r="Q157" s="240">
        <f>ROUND(E157*P157,2)</f>
        <v>0</v>
      </c>
      <c r="R157" s="242" t="s">
        <v>357</v>
      </c>
      <c r="S157" s="242" t="s">
        <v>289</v>
      </c>
      <c r="T157" s="243" t="s">
        <v>289</v>
      </c>
      <c r="U157" s="224">
        <v>0.12</v>
      </c>
      <c r="V157" s="224">
        <f>ROUND(E157*U157,2)</f>
        <v>296.86</v>
      </c>
      <c r="W157" s="224"/>
      <c r="X157" s="224" t="s">
        <v>339</v>
      </c>
      <c r="Y157" s="224" t="s">
        <v>284</v>
      </c>
      <c r="Z157" s="213"/>
      <c r="AA157" s="213"/>
      <c r="AB157" s="213"/>
      <c r="AC157" s="213"/>
      <c r="AD157" s="213"/>
      <c r="AE157" s="213"/>
      <c r="AF157" s="213"/>
      <c r="AG157" s="213" t="s">
        <v>340</v>
      </c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outlineLevel="2" x14ac:dyDescent="0.2">
      <c r="A158" s="220"/>
      <c r="B158" s="221"/>
      <c r="C158" s="259" t="s">
        <v>566</v>
      </c>
      <c r="D158" s="257"/>
      <c r="E158" s="257"/>
      <c r="F158" s="257"/>
      <c r="G158" s="257"/>
      <c r="H158" s="224"/>
      <c r="I158" s="224"/>
      <c r="J158" s="224"/>
      <c r="K158" s="224"/>
      <c r="L158" s="224"/>
      <c r="M158" s="224"/>
      <c r="N158" s="223"/>
      <c r="O158" s="223"/>
      <c r="P158" s="223"/>
      <c r="Q158" s="223"/>
      <c r="R158" s="224"/>
      <c r="S158" s="224"/>
      <c r="T158" s="224"/>
      <c r="U158" s="224"/>
      <c r="V158" s="224"/>
      <c r="W158" s="224"/>
      <c r="X158" s="224"/>
      <c r="Y158" s="224"/>
      <c r="Z158" s="213"/>
      <c r="AA158" s="213"/>
      <c r="AB158" s="213"/>
      <c r="AC158" s="213"/>
      <c r="AD158" s="213"/>
      <c r="AE158" s="213"/>
      <c r="AF158" s="213"/>
      <c r="AG158" s="213" t="s">
        <v>360</v>
      </c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2" x14ac:dyDescent="0.2">
      <c r="A159" s="220"/>
      <c r="B159" s="221"/>
      <c r="C159" s="252"/>
      <c r="D159" s="245"/>
      <c r="E159" s="245"/>
      <c r="F159" s="245"/>
      <c r="G159" s="245"/>
      <c r="H159" s="224"/>
      <c r="I159" s="224"/>
      <c r="J159" s="224"/>
      <c r="K159" s="224"/>
      <c r="L159" s="224"/>
      <c r="M159" s="224"/>
      <c r="N159" s="223"/>
      <c r="O159" s="223"/>
      <c r="P159" s="223"/>
      <c r="Q159" s="223"/>
      <c r="R159" s="224"/>
      <c r="S159" s="224"/>
      <c r="T159" s="224"/>
      <c r="U159" s="224"/>
      <c r="V159" s="224"/>
      <c r="W159" s="224"/>
      <c r="X159" s="224"/>
      <c r="Y159" s="224"/>
      <c r="Z159" s="213"/>
      <c r="AA159" s="213"/>
      <c r="AB159" s="213"/>
      <c r="AC159" s="213"/>
      <c r="AD159" s="213"/>
      <c r="AE159" s="213"/>
      <c r="AF159" s="213"/>
      <c r="AG159" s="213" t="s">
        <v>286</v>
      </c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ht="22.5" outlineLevel="1" x14ac:dyDescent="0.2">
      <c r="A160" s="237">
        <v>53</v>
      </c>
      <c r="B160" s="238" t="s">
        <v>738</v>
      </c>
      <c r="C160" s="249" t="s">
        <v>739</v>
      </c>
      <c r="D160" s="239" t="s">
        <v>323</v>
      </c>
      <c r="E160" s="240">
        <v>40.700000000000003</v>
      </c>
      <c r="F160" s="241"/>
      <c r="G160" s="242">
        <f>ROUND(E160*F160,2)</f>
        <v>0</v>
      </c>
      <c r="H160" s="241"/>
      <c r="I160" s="242">
        <f>ROUND(E160*H160,2)</f>
        <v>0</v>
      </c>
      <c r="J160" s="241"/>
      <c r="K160" s="242">
        <f>ROUND(E160*J160,2)</f>
        <v>0</v>
      </c>
      <c r="L160" s="242">
        <v>21</v>
      </c>
      <c r="M160" s="242">
        <f>G160*(1+L160/100)</f>
        <v>0</v>
      </c>
      <c r="N160" s="240">
        <v>0.43286999999999998</v>
      </c>
      <c r="O160" s="240">
        <f>ROUND(E160*N160,2)</f>
        <v>17.62</v>
      </c>
      <c r="P160" s="240">
        <v>0</v>
      </c>
      <c r="Q160" s="240">
        <f>ROUND(E160*P160,2)</f>
        <v>0</v>
      </c>
      <c r="R160" s="242" t="s">
        <v>597</v>
      </c>
      <c r="S160" s="242" t="s">
        <v>289</v>
      </c>
      <c r="T160" s="243" t="s">
        <v>289</v>
      </c>
      <c r="U160" s="224">
        <v>1.69</v>
      </c>
      <c r="V160" s="224">
        <f>ROUND(E160*U160,2)</f>
        <v>68.78</v>
      </c>
      <c r="W160" s="224"/>
      <c r="X160" s="224" t="s">
        <v>339</v>
      </c>
      <c r="Y160" s="224" t="s">
        <v>284</v>
      </c>
      <c r="Z160" s="213"/>
      <c r="AA160" s="213"/>
      <c r="AB160" s="213"/>
      <c r="AC160" s="213"/>
      <c r="AD160" s="213"/>
      <c r="AE160" s="213"/>
      <c r="AF160" s="213"/>
      <c r="AG160" s="213" t="s">
        <v>340</v>
      </c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ht="33.75" outlineLevel="2" x14ac:dyDescent="0.2">
      <c r="A161" s="220"/>
      <c r="B161" s="221"/>
      <c r="C161" s="259" t="s">
        <v>740</v>
      </c>
      <c r="D161" s="257"/>
      <c r="E161" s="257"/>
      <c r="F161" s="257"/>
      <c r="G161" s="257"/>
      <c r="H161" s="224"/>
      <c r="I161" s="224"/>
      <c r="J161" s="224"/>
      <c r="K161" s="224"/>
      <c r="L161" s="224"/>
      <c r="M161" s="224"/>
      <c r="N161" s="223"/>
      <c r="O161" s="223"/>
      <c r="P161" s="223"/>
      <c r="Q161" s="223"/>
      <c r="R161" s="224"/>
      <c r="S161" s="224"/>
      <c r="T161" s="224"/>
      <c r="U161" s="224"/>
      <c r="V161" s="224"/>
      <c r="W161" s="224"/>
      <c r="X161" s="224"/>
      <c r="Y161" s="224"/>
      <c r="Z161" s="213"/>
      <c r="AA161" s="213"/>
      <c r="AB161" s="213"/>
      <c r="AC161" s="213"/>
      <c r="AD161" s="213"/>
      <c r="AE161" s="213"/>
      <c r="AF161" s="213"/>
      <c r="AG161" s="213" t="s">
        <v>360</v>
      </c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56" t="str">
        <f>C161</f>
        <v>pro rozvody inženýrských sítí (suché) včetně bednění a odbednění (u kanálů z betonu železového i včetně výztuže), s betonovou základovou deskou a se zatřením dna, s vyspravením vnitřních stěn cementovou maltou nebo s omítnutím vnitřních stěn zatřenou omítkou. Bez úpravy vnějších stěn, bez zemních prací, izolace a bez zakrytí,</v>
      </c>
      <c r="BB161" s="213"/>
      <c r="BC161" s="213"/>
      <c r="BD161" s="213"/>
      <c r="BE161" s="213"/>
      <c r="BF161" s="213"/>
      <c r="BG161" s="213"/>
      <c r="BH161" s="213"/>
    </row>
    <row r="162" spans="1:60" outlineLevel="2" x14ac:dyDescent="0.2">
      <c r="A162" s="220"/>
      <c r="B162" s="221"/>
      <c r="C162" s="252"/>
      <c r="D162" s="245"/>
      <c r="E162" s="245"/>
      <c r="F162" s="245"/>
      <c r="G162" s="245"/>
      <c r="H162" s="224"/>
      <c r="I162" s="224"/>
      <c r="J162" s="224"/>
      <c r="K162" s="224"/>
      <c r="L162" s="224"/>
      <c r="M162" s="224"/>
      <c r="N162" s="223"/>
      <c r="O162" s="223"/>
      <c r="P162" s="223"/>
      <c r="Q162" s="223"/>
      <c r="R162" s="224"/>
      <c r="S162" s="224"/>
      <c r="T162" s="224"/>
      <c r="U162" s="224"/>
      <c r="V162" s="224"/>
      <c r="W162" s="224"/>
      <c r="X162" s="224"/>
      <c r="Y162" s="224"/>
      <c r="Z162" s="213"/>
      <c r="AA162" s="213"/>
      <c r="AB162" s="213"/>
      <c r="AC162" s="213"/>
      <c r="AD162" s="213"/>
      <c r="AE162" s="213"/>
      <c r="AF162" s="213"/>
      <c r="AG162" s="213" t="s">
        <v>286</v>
      </c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ht="22.5" outlineLevel="1" x14ac:dyDescent="0.2">
      <c r="A163" s="237">
        <v>54</v>
      </c>
      <c r="B163" s="238" t="s">
        <v>741</v>
      </c>
      <c r="C163" s="249" t="s">
        <v>742</v>
      </c>
      <c r="D163" s="239" t="s">
        <v>323</v>
      </c>
      <c r="E163" s="240">
        <v>32.4</v>
      </c>
      <c r="F163" s="241"/>
      <c r="G163" s="242">
        <f>ROUND(E163*F163,2)</f>
        <v>0</v>
      </c>
      <c r="H163" s="241"/>
      <c r="I163" s="242">
        <f>ROUND(E163*H163,2)</f>
        <v>0</v>
      </c>
      <c r="J163" s="241"/>
      <c r="K163" s="242">
        <f>ROUND(E163*J163,2)</f>
        <v>0</v>
      </c>
      <c r="L163" s="242">
        <v>21</v>
      </c>
      <c r="M163" s="242">
        <f>G163*(1+L163/100)</f>
        <v>0</v>
      </c>
      <c r="N163" s="240">
        <v>0.88868000000000003</v>
      </c>
      <c r="O163" s="240">
        <f>ROUND(E163*N163,2)</f>
        <v>28.79</v>
      </c>
      <c r="P163" s="240">
        <v>0</v>
      </c>
      <c r="Q163" s="240">
        <f>ROUND(E163*P163,2)</f>
        <v>0</v>
      </c>
      <c r="R163" s="242" t="s">
        <v>597</v>
      </c>
      <c r="S163" s="242" t="s">
        <v>289</v>
      </c>
      <c r="T163" s="243" t="s">
        <v>289</v>
      </c>
      <c r="U163" s="224">
        <v>3.83</v>
      </c>
      <c r="V163" s="224">
        <f>ROUND(E163*U163,2)</f>
        <v>124.09</v>
      </c>
      <c r="W163" s="224"/>
      <c r="X163" s="224" t="s">
        <v>339</v>
      </c>
      <c r="Y163" s="224" t="s">
        <v>284</v>
      </c>
      <c r="Z163" s="213"/>
      <c r="AA163" s="213"/>
      <c r="AB163" s="213"/>
      <c r="AC163" s="213"/>
      <c r="AD163" s="213"/>
      <c r="AE163" s="213"/>
      <c r="AF163" s="213"/>
      <c r="AG163" s="213" t="s">
        <v>340</v>
      </c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ht="33.75" outlineLevel="2" x14ac:dyDescent="0.2">
      <c r="A164" s="220"/>
      <c r="B164" s="221"/>
      <c r="C164" s="259" t="s">
        <v>740</v>
      </c>
      <c r="D164" s="257"/>
      <c r="E164" s="257"/>
      <c r="F164" s="257"/>
      <c r="G164" s="257"/>
      <c r="H164" s="224"/>
      <c r="I164" s="224"/>
      <c r="J164" s="224"/>
      <c r="K164" s="224"/>
      <c r="L164" s="224"/>
      <c r="M164" s="224"/>
      <c r="N164" s="223"/>
      <c r="O164" s="223"/>
      <c r="P164" s="223"/>
      <c r="Q164" s="223"/>
      <c r="R164" s="224"/>
      <c r="S164" s="224"/>
      <c r="T164" s="224"/>
      <c r="U164" s="224"/>
      <c r="V164" s="224"/>
      <c r="W164" s="224"/>
      <c r="X164" s="224"/>
      <c r="Y164" s="224"/>
      <c r="Z164" s="213"/>
      <c r="AA164" s="213"/>
      <c r="AB164" s="213"/>
      <c r="AC164" s="213"/>
      <c r="AD164" s="213"/>
      <c r="AE164" s="213"/>
      <c r="AF164" s="213"/>
      <c r="AG164" s="213" t="s">
        <v>360</v>
      </c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56" t="str">
        <f>C164</f>
        <v>pro rozvody inženýrských sítí (suché) včetně bednění a odbednění (u kanálů z betonu železového i včetně výztuže), s betonovou základovou deskou a se zatřením dna, s vyspravením vnitřních stěn cementovou maltou nebo s omítnutím vnitřních stěn zatřenou omítkou. Bez úpravy vnějších stěn, bez zemních prací, izolace a bez zakrytí,</v>
      </c>
      <c r="BB164" s="213"/>
      <c r="BC164" s="213"/>
      <c r="BD164" s="213"/>
      <c r="BE164" s="213"/>
      <c r="BF164" s="213"/>
      <c r="BG164" s="213"/>
      <c r="BH164" s="213"/>
    </row>
    <row r="165" spans="1:60" outlineLevel="2" x14ac:dyDescent="0.2">
      <c r="A165" s="220"/>
      <c r="B165" s="221"/>
      <c r="C165" s="252"/>
      <c r="D165" s="245"/>
      <c r="E165" s="245"/>
      <c r="F165" s="245"/>
      <c r="G165" s="245"/>
      <c r="H165" s="224"/>
      <c r="I165" s="224"/>
      <c r="J165" s="224"/>
      <c r="K165" s="224"/>
      <c r="L165" s="224"/>
      <c r="M165" s="224"/>
      <c r="N165" s="223"/>
      <c r="O165" s="223"/>
      <c r="P165" s="223"/>
      <c r="Q165" s="223"/>
      <c r="R165" s="224"/>
      <c r="S165" s="224"/>
      <c r="T165" s="224"/>
      <c r="U165" s="224"/>
      <c r="V165" s="224"/>
      <c r="W165" s="224"/>
      <c r="X165" s="224"/>
      <c r="Y165" s="224"/>
      <c r="Z165" s="213"/>
      <c r="AA165" s="213"/>
      <c r="AB165" s="213"/>
      <c r="AC165" s="213"/>
      <c r="AD165" s="213"/>
      <c r="AE165" s="213"/>
      <c r="AF165" s="213"/>
      <c r="AG165" s="213" t="s">
        <v>286</v>
      </c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outlineLevel="1" x14ac:dyDescent="0.2">
      <c r="A166" s="237">
        <v>55</v>
      </c>
      <c r="B166" s="238" t="s">
        <v>595</v>
      </c>
      <c r="C166" s="249" t="s">
        <v>596</v>
      </c>
      <c r="D166" s="239" t="s">
        <v>356</v>
      </c>
      <c r="E166" s="240">
        <v>430.71600000000001</v>
      </c>
      <c r="F166" s="241"/>
      <c r="G166" s="242">
        <f>ROUND(E166*F166,2)</f>
        <v>0</v>
      </c>
      <c r="H166" s="241"/>
      <c r="I166" s="242">
        <f>ROUND(E166*H166,2)</f>
        <v>0</v>
      </c>
      <c r="J166" s="241"/>
      <c r="K166" s="242">
        <f>ROUND(E166*J166,2)</f>
        <v>0</v>
      </c>
      <c r="L166" s="242">
        <v>21</v>
      </c>
      <c r="M166" s="242">
        <f>G166*(1+L166/100)</f>
        <v>0</v>
      </c>
      <c r="N166" s="240">
        <v>2.5249999999999999</v>
      </c>
      <c r="O166" s="240">
        <f>ROUND(E166*N166,2)</f>
        <v>1087.56</v>
      </c>
      <c r="P166" s="240">
        <v>0</v>
      </c>
      <c r="Q166" s="240">
        <f>ROUND(E166*P166,2)</f>
        <v>0</v>
      </c>
      <c r="R166" s="242" t="s">
        <v>597</v>
      </c>
      <c r="S166" s="242" t="s">
        <v>289</v>
      </c>
      <c r="T166" s="243" t="s">
        <v>289</v>
      </c>
      <c r="U166" s="224">
        <v>2.58</v>
      </c>
      <c r="V166" s="224">
        <f>ROUND(E166*U166,2)</f>
        <v>1111.25</v>
      </c>
      <c r="W166" s="224"/>
      <c r="X166" s="224" t="s">
        <v>339</v>
      </c>
      <c r="Y166" s="224" t="s">
        <v>284</v>
      </c>
      <c r="Z166" s="213"/>
      <c r="AA166" s="213"/>
      <c r="AB166" s="213"/>
      <c r="AC166" s="213"/>
      <c r="AD166" s="213"/>
      <c r="AE166" s="213"/>
      <c r="AF166" s="213"/>
      <c r="AG166" s="213" t="s">
        <v>340</v>
      </c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outlineLevel="2" x14ac:dyDescent="0.2">
      <c r="A167" s="220"/>
      <c r="B167" s="221"/>
      <c r="C167" s="259" t="s">
        <v>598</v>
      </c>
      <c r="D167" s="257"/>
      <c r="E167" s="257"/>
      <c r="F167" s="257"/>
      <c r="G167" s="257"/>
      <c r="H167" s="224"/>
      <c r="I167" s="224"/>
      <c r="J167" s="224"/>
      <c r="K167" s="224"/>
      <c r="L167" s="224"/>
      <c r="M167" s="224"/>
      <c r="N167" s="223"/>
      <c r="O167" s="223"/>
      <c r="P167" s="223"/>
      <c r="Q167" s="223"/>
      <c r="R167" s="224"/>
      <c r="S167" s="224"/>
      <c r="T167" s="224"/>
      <c r="U167" s="224"/>
      <c r="V167" s="224"/>
      <c r="W167" s="224"/>
      <c r="X167" s="224"/>
      <c r="Y167" s="224"/>
      <c r="Z167" s="213"/>
      <c r="AA167" s="213"/>
      <c r="AB167" s="213"/>
      <c r="AC167" s="213"/>
      <c r="AD167" s="213"/>
      <c r="AE167" s="213"/>
      <c r="AF167" s="213"/>
      <c r="AG167" s="213" t="s">
        <v>360</v>
      </c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outlineLevel="2" x14ac:dyDescent="0.2">
      <c r="A168" s="220"/>
      <c r="B168" s="221"/>
      <c r="C168" s="260" t="s">
        <v>599</v>
      </c>
      <c r="D168" s="258"/>
      <c r="E168" s="258"/>
      <c r="F168" s="258"/>
      <c r="G168" s="258"/>
      <c r="H168" s="224"/>
      <c r="I168" s="224"/>
      <c r="J168" s="224"/>
      <c r="K168" s="224"/>
      <c r="L168" s="224"/>
      <c r="M168" s="224"/>
      <c r="N168" s="223"/>
      <c r="O168" s="223"/>
      <c r="P168" s="223"/>
      <c r="Q168" s="223"/>
      <c r="R168" s="224"/>
      <c r="S168" s="224"/>
      <c r="T168" s="224"/>
      <c r="U168" s="224"/>
      <c r="V168" s="224"/>
      <c r="W168" s="224"/>
      <c r="X168" s="224"/>
      <c r="Y168" s="224"/>
      <c r="Z168" s="213"/>
      <c r="AA168" s="213"/>
      <c r="AB168" s="213"/>
      <c r="AC168" s="213"/>
      <c r="AD168" s="213"/>
      <c r="AE168" s="213"/>
      <c r="AF168" s="213"/>
      <c r="AG168" s="213" t="s">
        <v>311</v>
      </c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outlineLevel="2" x14ac:dyDescent="0.2">
      <c r="A169" s="220"/>
      <c r="B169" s="221"/>
      <c r="C169" s="252"/>
      <c r="D169" s="245"/>
      <c r="E169" s="245"/>
      <c r="F169" s="245"/>
      <c r="G169" s="245"/>
      <c r="H169" s="224"/>
      <c r="I169" s="224"/>
      <c r="J169" s="224"/>
      <c r="K169" s="224"/>
      <c r="L169" s="224"/>
      <c r="M169" s="224"/>
      <c r="N169" s="223"/>
      <c r="O169" s="223"/>
      <c r="P169" s="223"/>
      <c r="Q169" s="223"/>
      <c r="R169" s="224"/>
      <c r="S169" s="224"/>
      <c r="T169" s="224"/>
      <c r="U169" s="224"/>
      <c r="V169" s="224"/>
      <c r="W169" s="224"/>
      <c r="X169" s="224"/>
      <c r="Y169" s="224"/>
      <c r="Z169" s="213"/>
      <c r="AA169" s="213"/>
      <c r="AB169" s="213"/>
      <c r="AC169" s="213"/>
      <c r="AD169" s="213"/>
      <c r="AE169" s="213"/>
      <c r="AF169" s="213"/>
      <c r="AG169" s="213" t="s">
        <v>286</v>
      </c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1" x14ac:dyDescent="0.2">
      <c r="A170" s="237">
        <v>56</v>
      </c>
      <c r="B170" s="238" t="s">
        <v>743</v>
      </c>
      <c r="C170" s="249" t="s">
        <v>744</v>
      </c>
      <c r="D170" s="239" t="s">
        <v>356</v>
      </c>
      <c r="E170" s="240">
        <v>689.55600000000004</v>
      </c>
      <c r="F170" s="241"/>
      <c r="G170" s="242">
        <f>ROUND(E170*F170,2)</f>
        <v>0</v>
      </c>
      <c r="H170" s="241"/>
      <c r="I170" s="242">
        <f>ROUND(E170*H170,2)</f>
        <v>0</v>
      </c>
      <c r="J170" s="241"/>
      <c r="K170" s="242">
        <f>ROUND(E170*J170,2)</f>
        <v>0</v>
      </c>
      <c r="L170" s="242">
        <v>21</v>
      </c>
      <c r="M170" s="242">
        <f>G170*(1+L170/100)</f>
        <v>0</v>
      </c>
      <c r="N170" s="240">
        <v>2.5249999999999999</v>
      </c>
      <c r="O170" s="240">
        <f>ROUND(E170*N170,2)</f>
        <v>1741.13</v>
      </c>
      <c r="P170" s="240">
        <v>0</v>
      </c>
      <c r="Q170" s="240">
        <f>ROUND(E170*P170,2)</f>
        <v>0</v>
      </c>
      <c r="R170" s="242" t="s">
        <v>597</v>
      </c>
      <c r="S170" s="242" t="s">
        <v>289</v>
      </c>
      <c r="T170" s="243" t="s">
        <v>289</v>
      </c>
      <c r="U170" s="224">
        <v>2.3199999999999998</v>
      </c>
      <c r="V170" s="224">
        <f>ROUND(E170*U170,2)</f>
        <v>1599.77</v>
      </c>
      <c r="W170" s="224"/>
      <c r="X170" s="224" t="s">
        <v>339</v>
      </c>
      <c r="Y170" s="224" t="s">
        <v>284</v>
      </c>
      <c r="Z170" s="213"/>
      <c r="AA170" s="213"/>
      <c r="AB170" s="213"/>
      <c r="AC170" s="213"/>
      <c r="AD170" s="213"/>
      <c r="AE170" s="213"/>
      <c r="AF170" s="213"/>
      <c r="AG170" s="213" t="s">
        <v>340</v>
      </c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2" x14ac:dyDescent="0.2">
      <c r="A171" s="220"/>
      <c r="B171" s="221"/>
      <c r="C171" s="259" t="s">
        <v>598</v>
      </c>
      <c r="D171" s="257"/>
      <c r="E171" s="257"/>
      <c r="F171" s="257"/>
      <c r="G171" s="257"/>
      <c r="H171" s="224"/>
      <c r="I171" s="224"/>
      <c r="J171" s="224"/>
      <c r="K171" s="224"/>
      <c r="L171" s="224"/>
      <c r="M171" s="224"/>
      <c r="N171" s="223"/>
      <c r="O171" s="223"/>
      <c r="P171" s="223"/>
      <c r="Q171" s="223"/>
      <c r="R171" s="224"/>
      <c r="S171" s="224"/>
      <c r="T171" s="224"/>
      <c r="U171" s="224"/>
      <c r="V171" s="224"/>
      <c r="W171" s="224"/>
      <c r="X171" s="224"/>
      <c r="Y171" s="224"/>
      <c r="Z171" s="213"/>
      <c r="AA171" s="213"/>
      <c r="AB171" s="213"/>
      <c r="AC171" s="213"/>
      <c r="AD171" s="213"/>
      <c r="AE171" s="213"/>
      <c r="AF171" s="213"/>
      <c r="AG171" s="213" t="s">
        <v>360</v>
      </c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2" x14ac:dyDescent="0.2">
      <c r="A172" s="220"/>
      <c r="B172" s="221"/>
      <c r="C172" s="260" t="s">
        <v>745</v>
      </c>
      <c r="D172" s="258"/>
      <c r="E172" s="258"/>
      <c r="F172" s="258"/>
      <c r="G172" s="258"/>
      <c r="H172" s="224"/>
      <c r="I172" s="224"/>
      <c r="J172" s="224"/>
      <c r="K172" s="224"/>
      <c r="L172" s="224"/>
      <c r="M172" s="224"/>
      <c r="N172" s="223"/>
      <c r="O172" s="223"/>
      <c r="P172" s="223"/>
      <c r="Q172" s="223"/>
      <c r="R172" s="224"/>
      <c r="S172" s="224"/>
      <c r="T172" s="224"/>
      <c r="U172" s="224"/>
      <c r="V172" s="224"/>
      <c r="W172" s="224"/>
      <c r="X172" s="224"/>
      <c r="Y172" s="224"/>
      <c r="Z172" s="213"/>
      <c r="AA172" s="213"/>
      <c r="AB172" s="213"/>
      <c r="AC172" s="213"/>
      <c r="AD172" s="213"/>
      <c r="AE172" s="213"/>
      <c r="AF172" s="213"/>
      <c r="AG172" s="213" t="s">
        <v>311</v>
      </c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outlineLevel="3" x14ac:dyDescent="0.2">
      <c r="A173" s="220"/>
      <c r="B173" s="221"/>
      <c r="C173" s="260" t="s">
        <v>599</v>
      </c>
      <c r="D173" s="258"/>
      <c r="E173" s="258"/>
      <c r="F173" s="258"/>
      <c r="G173" s="258"/>
      <c r="H173" s="224"/>
      <c r="I173" s="224"/>
      <c r="J173" s="224"/>
      <c r="K173" s="224"/>
      <c r="L173" s="224"/>
      <c r="M173" s="224"/>
      <c r="N173" s="223"/>
      <c r="O173" s="223"/>
      <c r="P173" s="223"/>
      <c r="Q173" s="223"/>
      <c r="R173" s="224"/>
      <c r="S173" s="224"/>
      <c r="T173" s="224"/>
      <c r="U173" s="224"/>
      <c r="V173" s="224"/>
      <c r="W173" s="224"/>
      <c r="X173" s="224"/>
      <c r="Y173" s="224"/>
      <c r="Z173" s="213"/>
      <c r="AA173" s="213"/>
      <c r="AB173" s="213"/>
      <c r="AC173" s="213"/>
      <c r="AD173" s="213"/>
      <c r="AE173" s="213"/>
      <c r="AF173" s="213"/>
      <c r="AG173" s="213" t="s">
        <v>311</v>
      </c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outlineLevel="2" x14ac:dyDescent="0.2">
      <c r="A174" s="220"/>
      <c r="B174" s="221"/>
      <c r="C174" s="252"/>
      <c r="D174" s="245"/>
      <c r="E174" s="245"/>
      <c r="F174" s="245"/>
      <c r="G174" s="245"/>
      <c r="H174" s="224"/>
      <c r="I174" s="224"/>
      <c r="J174" s="224"/>
      <c r="K174" s="224"/>
      <c r="L174" s="224"/>
      <c r="M174" s="224"/>
      <c r="N174" s="223"/>
      <c r="O174" s="223"/>
      <c r="P174" s="223"/>
      <c r="Q174" s="223"/>
      <c r="R174" s="224"/>
      <c r="S174" s="224"/>
      <c r="T174" s="224"/>
      <c r="U174" s="224"/>
      <c r="V174" s="224"/>
      <c r="W174" s="224"/>
      <c r="X174" s="224"/>
      <c r="Y174" s="224"/>
      <c r="Z174" s="213"/>
      <c r="AA174" s="213"/>
      <c r="AB174" s="213"/>
      <c r="AC174" s="213"/>
      <c r="AD174" s="213"/>
      <c r="AE174" s="213"/>
      <c r="AF174" s="213"/>
      <c r="AG174" s="213" t="s">
        <v>286</v>
      </c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</row>
    <row r="175" spans="1:60" outlineLevel="1" x14ac:dyDescent="0.2">
      <c r="A175" s="237">
        <v>57</v>
      </c>
      <c r="B175" s="238" t="s">
        <v>746</v>
      </c>
      <c r="C175" s="249" t="s">
        <v>747</v>
      </c>
      <c r="D175" s="239" t="s">
        <v>363</v>
      </c>
      <c r="E175" s="240">
        <v>308.2</v>
      </c>
      <c r="F175" s="241"/>
      <c r="G175" s="242">
        <f>ROUND(E175*F175,2)</f>
        <v>0</v>
      </c>
      <c r="H175" s="241"/>
      <c r="I175" s="242">
        <f>ROUND(E175*H175,2)</f>
        <v>0</v>
      </c>
      <c r="J175" s="241"/>
      <c r="K175" s="242">
        <f>ROUND(E175*J175,2)</f>
        <v>0</v>
      </c>
      <c r="L175" s="242">
        <v>21</v>
      </c>
      <c r="M175" s="242">
        <f>G175*(1+L175/100)</f>
        <v>0</v>
      </c>
      <c r="N175" s="240">
        <v>0</v>
      </c>
      <c r="O175" s="240">
        <f>ROUND(E175*N175,2)</f>
        <v>0</v>
      </c>
      <c r="P175" s="240">
        <v>0</v>
      </c>
      <c r="Q175" s="240">
        <f>ROUND(E175*P175,2)</f>
        <v>0</v>
      </c>
      <c r="R175" s="242" t="s">
        <v>597</v>
      </c>
      <c r="S175" s="242" t="s">
        <v>289</v>
      </c>
      <c r="T175" s="243" t="s">
        <v>289</v>
      </c>
      <c r="U175" s="224">
        <v>0.18</v>
      </c>
      <c r="V175" s="224">
        <f>ROUND(E175*U175,2)</f>
        <v>55.48</v>
      </c>
      <c r="W175" s="224"/>
      <c r="X175" s="224" t="s">
        <v>339</v>
      </c>
      <c r="Y175" s="224" t="s">
        <v>284</v>
      </c>
      <c r="Z175" s="213"/>
      <c r="AA175" s="213"/>
      <c r="AB175" s="213"/>
      <c r="AC175" s="213"/>
      <c r="AD175" s="213"/>
      <c r="AE175" s="213"/>
      <c r="AF175" s="213"/>
      <c r="AG175" s="213" t="s">
        <v>340</v>
      </c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</row>
    <row r="176" spans="1:60" outlineLevel="2" x14ac:dyDescent="0.2">
      <c r="A176" s="220"/>
      <c r="B176" s="221"/>
      <c r="C176" s="259" t="s">
        <v>598</v>
      </c>
      <c r="D176" s="257"/>
      <c r="E176" s="257"/>
      <c r="F176" s="257"/>
      <c r="G176" s="257"/>
      <c r="H176" s="224"/>
      <c r="I176" s="224"/>
      <c r="J176" s="224"/>
      <c r="K176" s="224"/>
      <c r="L176" s="224"/>
      <c r="M176" s="224"/>
      <c r="N176" s="223"/>
      <c r="O176" s="223"/>
      <c r="P176" s="223"/>
      <c r="Q176" s="223"/>
      <c r="R176" s="224"/>
      <c r="S176" s="224"/>
      <c r="T176" s="224"/>
      <c r="U176" s="224"/>
      <c r="V176" s="224"/>
      <c r="W176" s="224"/>
      <c r="X176" s="224"/>
      <c r="Y176" s="224"/>
      <c r="Z176" s="213"/>
      <c r="AA176" s="213"/>
      <c r="AB176" s="213"/>
      <c r="AC176" s="213"/>
      <c r="AD176" s="213"/>
      <c r="AE176" s="213"/>
      <c r="AF176" s="213"/>
      <c r="AG176" s="213" t="s">
        <v>360</v>
      </c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</row>
    <row r="177" spans="1:60" outlineLevel="2" x14ac:dyDescent="0.2">
      <c r="A177" s="220"/>
      <c r="B177" s="221"/>
      <c r="C177" s="252"/>
      <c r="D177" s="245"/>
      <c r="E177" s="245"/>
      <c r="F177" s="245"/>
      <c r="G177" s="245"/>
      <c r="H177" s="224"/>
      <c r="I177" s="224"/>
      <c r="J177" s="224"/>
      <c r="K177" s="224"/>
      <c r="L177" s="224"/>
      <c r="M177" s="224"/>
      <c r="N177" s="223"/>
      <c r="O177" s="223"/>
      <c r="P177" s="223"/>
      <c r="Q177" s="223"/>
      <c r="R177" s="224"/>
      <c r="S177" s="224"/>
      <c r="T177" s="224"/>
      <c r="U177" s="224"/>
      <c r="V177" s="224"/>
      <c r="W177" s="224"/>
      <c r="X177" s="224"/>
      <c r="Y177" s="224"/>
      <c r="Z177" s="213"/>
      <c r="AA177" s="213"/>
      <c r="AB177" s="213"/>
      <c r="AC177" s="213"/>
      <c r="AD177" s="213"/>
      <c r="AE177" s="213"/>
      <c r="AF177" s="213"/>
      <c r="AG177" s="213" t="s">
        <v>286</v>
      </c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</row>
    <row r="178" spans="1:60" ht="22.5" outlineLevel="1" x14ac:dyDescent="0.2">
      <c r="A178" s="237">
        <v>58</v>
      </c>
      <c r="B178" s="238" t="s">
        <v>748</v>
      </c>
      <c r="C178" s="249" t="s">
        <v>749</v>
      </c>
      <c r="D178" s="239" t="s">
        <v>323</v>
      </c>
      <c r="E178" s="240">
        <v>104</v>
      </c>
      <c r="F178" s="241"/>
      <c r="G178" s="242">
        <f>ROUND(E178*F178,2)</f>
        <v>0</v>
      </c>
      <c r="H178" s="241"/>
      <c r="I178" s="242">
        <f>ROUND(E178*H178,2)</f>
        <v>0</v>
      </c>
      <c r="J178" s="241"/>
      <c r="K178" s="242">
        <f>ROUND(E178*J178,2)</f>
        <v>0</v>
      </c>
      <c r="L178" s="242">
        <v>21</v>
      </c>
      <c r="M178" s="242">
        <f>G178*(1+L178/100)</f>
        <v>0</v>
      </c>
      <c r="N178" s="240">
        <v>0</v>
      </c>
      <c r="O178" s="240">
        <f>ROUND(E178*N178,2)</f>
        <v>0</v>
      </c>
      <c r="P178" s="240">
        <v>0</v>
      </c>
      <c r="Q178" s="240">
        <f>ROUND(E178*P178,2)</f>
        <v>0</v>
      </c>
      <c r="R178" s="242" t="s">
        <v>597</v>
      </c>
      <c r="S178" s="242" t="s">
        <v>289</v>
      </c>
      <c r="T178" s="243" t="s">
        <v>289</v>
      </c>
      <c r="U178" s="224">
        <v>0.06</v>
      </c>
      <c r="V178" s="224">
        <f>ROUND(E178*U178,2)</f>
        <v>6.24</v>
      </c>
      <c r="W178" s="224"/>
      <c r="X178" s="224" t="s">
        <v>339</v>
      </c>
      <c r="Y178" s="224" t="s">
        <v>284</v>
      </c>
      <c r="Z178" s="213"/>
      <c r="AA178" s="213"/>
      <c r="AB178" s="213"/>
      <c r="AC178" s="213"/>
      <c r="AD178" s="213"/>
      <c r="AE178" s="213"/>
      <c r="AF178" s="213"/>
      <c r="AG178" s="213" t="s">
        <v>340</v>
      </c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</row>
    <row r="179" spans="1:60" outlineLevel="2" x14ac:dyDescent="0.2">
      <c r="A179" s="220"/>
      <c r="B179" s="221"/>
      <c r="C179" s="259" t="s">
        <v>598</v>
      </c>
      <c r="D179" s="257"/>
      <c r="E179" s="257"/>
      <c r="F179" s="257"/>
      <c r="G179" s="257"/>
      <c r="H179" s="224"/>
      <c r="I179" s="224"/>
      <c r="J179" s="224"/>
      <c r="K179" s="224"/>
      <c r="L179" s="224"/>
      <c r="M179" s="224"/>
      <c r="N179" s="223"/>
      <c r="O179" s="223"/>
      <c r="P179" s="223"/>
      <c r="Q179" s="223"/>
      <c r="R179" s="224"/>
      <c r="S179" s="224"/>
      <c r="T179" s="224"/>
      <c r="U179" s="224"/>
      <c r="V179" s="224"/>
      <c r="W179" s="224"/>
      <c r="X179" s="224"/>
      <c r="Y179" s="224"/>
      <c r="Z179" s="213"/>
      <c r="AA179" s="213"/>
      <c r="AB179" s="213"/>
      <c r="AC179" s="213"/>
      <c r="AD179" s="213"/>
      <c r="AE179" s="213"/>
      <c r="AF179" s="213"/>
      <c r="AG179" s="213" t="s">
        <v>360</v>
      </c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</row>
    <row r="180" spans="1:60" outlineLevel="2" x14ac:dyDescent="0.2">
      <c r="A180" s="220"/>
      <c r="B180" s="221"/>
      <c r="C180" s="252"/>
      <c r="D180" s="245"/>
      <c r="E180" s="245"/>
      <c r="F180" s="245"/>
      <c r="G180" s="245"/>
      <c r="H180" s="224"/>
      <c r="I180" s="224"/>
      <c r="J180" s="224"/>
      <c r="K180" s="224"/>
      <c r="L180" s="224"/>
      <c r="M180" s="224"/>
      <c r="N180" s="223"/>
      <c r="O180" s="223"/>
      <c r="P180" s="223"/>
      <c r="Q180" s="223"/>
      <c r="R180" s="224"/>
      <c r="S180" s="224"/>
      <c r="T180" s="224"/>
      <c r="U180" s="224"/>
      <c r="V180" s="224"/>
      <c r="W180" s="224"/>
      <c r="X180" s="224"/>
      <c r="Y180" s="224"/>
      <c r="Z180" s="213"/>
      <c r="AA180" s="213"/>
      <c r="AB180" s="213"/>
      <c r="AC180" s="213"/>
      <c r="AD180" s="213"/>
      <c r="AE180" s="213"/>
      <c r="AF180" s="213"/>
      <c r="AG180" s="213" t="s">
        <v>286</v>
      </c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</row>
    <row r="181" spans="1:60" outlineLevel="1" x14ac:dyDescent="0.2">
      <c r="A181" s="237">
        <v>59</v>
      </c>
      <c r="B181" s="238" t="s">
        <v>600</v>
      </c>
      <c r="C181" s="249" t="s">
        <v>601</v>
      </c>
      <c r="D181" s="239" t="s">
        <v>363</v>
      </c>
      <c r="E181" s="240">
        <v>514.16999999999996</v>
      </c>
      <c r="F181" s="241"/>
      <c r="G181" s="242">
        <f>ROUND(E181*F181,2)</f>
        <v>0</v>
      </c>
      <c r="H181" s="241"/>
      <c r="I181" s="242">
        <f>ROUND(E181*H181,2)</f>
        <v>0</v>
      </c>
      <c r="J181" s="241"/>
      <c r="K181" s="242">
        <f>ROUND(E181*J181,2)</f>
        <v>0</v>
      </c>
      <c r="L181" s="242">
        <v>21</v>
      </c>
      <c r="M181" s="242">
        <f>G181*(1+L181/100)</f>
        <v>0</v>
      </c>
      <c r="N181" s="240">
        <v>1.4080000000000001E-2</v>
      </c>
      <c r="O181" s="240">
        <f>ROUND(E181*N181,2)</f>
        <v>7.24</v>
      </c>
      <c r="P181" s="240">
        <v>0</v>
      </c>
      <c r="Q181" s="240">
        <f>ROUND(E181*P181,2)</f>
        <v>0</v>
      </c>
      <c r="R181" s="242" t="s">
        <v>597</v>
      </c>
      <c r="S181" s="242" t="s">
        <v>289</v>
      </c>
      <c r="T181" s="243" t="s">
        <v>289</v>
      </c>
      <c r="U181" s="224">
        <v>0.4</v>
      </c>
      <c r="V181" s="224">
        <f>ROUND(E181*U181,2)</f>
        <v>205.67</v>
      </c>
      <c r="W181" s="224"/>
      <c r="X181" s="224" t="s">
        <v>339</v>
      </c>
      <c r="Y181" s="224" t="s">
        <v>284</v>
      </c>
      <c r="Z181" s="213"/>
      <c r="AA181" s="213"/>
      <c r="AB181" s="213"/>
      <c r="AC181" s="213"/>
      <c r="AD181" s="213"/>
      <c r="AE181" s="213"/>
      <c r="AF181" s="213"/>
      <c r="AG181" s="213" t="s">
        <v>340</v>
      </c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</row>
    <row r="182" spans="1:60" outlineLevel="2" x14ac:dyDescent="0.2">
      <c r="A182" s="220"/>
      <c r="B182" s="221"/>
      <c r="C182" s="250"/>
      <c r="D182" s="246"/>
      <c r="E182" s="246"/>
      <c r="F182" s="246"/>
      <c r="G182" s="246"/>
      <c r="H182" s="224"/>
      <c r="I182" s="224"/>
      <c r="J182" s="224"/>
      <c r="K182" s="224"/>
      <c r="L182" s="224"/>
      <c r="M182" s="224"/>
      <c r="N182" s="223"/>
      <c r="O182" s="223"/>
      <c r="P182" s="223"/>
      <c r="Q182" s="223"/>
      <c r="R182" s="224"/>
      <c r="S182" s="224"/>
      <c r="T182" s="224"/>
      <c r="U182" s="224"/>
      <c r="V182" s="224"/>
      <c r="W182" s="224"/>
      <c r="X182" s="224"/>
      <c r="Y182" s="224"/>
      <c r="Z182" s="213"/>
      <c r="AA182" s="213"/>
      <c r="AB182" s="213"/>
      <c r="AC182" s="213"/>
      <c r="AD182" s="213"/>
      <c r="AE182" s="213"/>
      <c r="AF182" s="213"/>
      <c r="AG182" s="213" t="s">
        <v>286</v>
      </c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</row>
    <row r="183" spans="1:60" outlineLevel="1" x14ac:dyDescent="0.2">
      <c r="A183" s="237">
        <v>60</v>
      </c>
      <c r="B183" s="238" t="s">
        <v>602</v>
      </c>
      <c r="C183" s="249" t="s">
        <v>603</v>
      </c>
      <c r="D183" s="239" t="s">
        <v>363</v>
      </c>
      <c r="E183" s="240">
        <v>514.16999999999996</v>
      </c>
      <c r="F183" s="241"/>
      <c r="G183" s="242">
        <f>ROUND(E183*F183,2)</f>
        <v>0</v>
      </c>
      <c r="H183" s="241"/>
      <c r="I183" s="242">
        <f>ROUND(E183*H183,2)</f>
        <v>0</v>
      </c>
      <c r="J183" s="241"/>
      <c r="K183" s="242">
        <f>ROUND(E183*J183,2)</f>
        <v>0</v>
      </c>
      <c r="L183" s="242">
        <v>21</v>
      </c>
      <c r="M183" s="242">
        <f>G183*(1+L183/100)</f>
        <v>0</v>
      </c>
      <c r="N183" s="240">
        <v>0</v>
      </c>
      <c r="O183" s="240">
        <f>ROUND(E183*N183,2)</f>
        <v>0</v>
      </c>
      <c r="P183" s="240">
        <v>0</v>
      </c>
      <c r="Q183" s="240">
        <f>ROUND(E183*P183,2)</f>
        <v>0</v>
      </c>
      <c r="R183" s="242" t="s">
        <v>597</v>
      </c>
      <c r="S183" s="242" t="s">
        <v>289</v>
      </c>
      <c r="T183" s="243" t="s">
        <v>289</v>
      </c>
      <c r="U183" s="224">
        <v>0.24</v>
      </c>
      <c r="V183" s="224">
        <f>ROUND(E183*U183,2)</f>
        <v>123.4</v>
      </c>
      <c r="W183" s="224"/>
      <c r="X183" s="224" t="s">
        <v>339</v>
      </c>
      <c r="Y183" s="224" t="s">
        <v>284</v>
      </c>
      <c r="Z183" s="213"/>
      <c r="AA183" s="213"/>
      <c r="AB183" s="213"/>
      <c r="AC183" s="213"/>
      <c r="AD183" s="213"/>
      <c r="AE183" s="213"/>
      <c r="AF183" s="213"/>
      <c r="AG183" s="213" t="s">
        <v>340</v>
      </c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</row>
    <row r="184" spans="1:60" outlineLevel="2" x14ac:dyDescent="0.2">
      <c r="A184" s="220"/>
      <c r="B184" s="221"/>
      <c r="C184" s="250"/>
      <c r="D184" s="246"/>
      <c r="E184" s="246"/>
      <c r="F184" s="246"/>
      <c r="G184" s="246"/>
      <c r="H184" s="224"/>
      <c r="I184" s="224"/>
      <c r="J184" s="224"/>
      <c r="K184" s="224"/>
      <c r="L184" s="224"/>
      <c r="M184" s="224"/>
      <c r="N184" s="223"/>
      <c r="O184" s="223"/>
      <c r="P184" s="223"/>
      <c r="Q184" s="223"/>
      <c r="R184" s="224"/>
      <c r="S184" s="224"/>
      <c r="T184" s="224"/>
      <c r="U184" s="224"/>
      <c r="V184" s="224"/>
      <c r="W184" s="224"/>
      <c r="X184" s="224"/>
      <c r="Y184" s="224"/>
      <c r="Z184" s="213"/>
      <c r="AA184" s="213"/>
      <c r="AB184" s="213"/>
      <c r="AC184" s="213"/>
      <c r="AD184" s="213"/>
      <c r="AE184" s="213"/>
      <c r="AF184" s="213"/>
      <c r="AG184" s="213" t="s">
        <v>286</v>
      </c>
      <c r="AH184" s="213"/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</row>
    <row r="185" spans="1:60" outlineLevel="1" x14ac:dyDescent="0.2">
      <c r="A185" s="237">
        <v>61</v>
      </c>
      <c r="B185" s="238" t="s">
        <v>750</v>
      </c>
      <c r="C185" s="249" t="s">
        <v>751</v>
      </c>
      <c r="D185" s="239" t="s">
        <v>383</v>
      </c>
      <c r="E185" s="240">
        <v>34.473019999999998</v>
      </c>
      <c r="F185" s="241"/>
      <c r="G185" s="242">
        <f>ROUND(E185*F185,2)</f>
        <v>0</v>
      </c>
      <c r="H185" s="241"/>
      <c r="I185" s="242">
        <f>ROUND(E185*H185,2)</f>
        <v>0</v>
      </c>
      <c r="J185" s="241"/>
      <c r="K185" s="242">
        <f>ROUND(E185*J185,2)</f>
        <v>0</v>
      </c>
      <c r="L185" s="242">
        <v>21</v>
      </c>
      <c r="M185" s="242">
        <f>G185*(1+L185/100)</f>
        <v>0</v>
      </c>
      <c r="N185" s="240">
        <v>1.0662499999999999</v>
      </c>
      <c r="O185" s="240">
        <f>ROUND(E185*N185,2)</f>
        <v>36.76</v>
      </c>
      <c r="P185" s="240">
        <v>0</v>
      </c>
      <c r="Q185" s="240">
        <f>ROUND(E185*P185,2)</f>
        <v>0</v>
      </c>
      <c r="R185" s="242" t="s">
        <v>597</v>
      </c>
      <c r="S185" s="242" t="s">
        <v>289</v>
      </c>
      <c r="T185" s="243" t="s">
        <v>289</v>
      </c>
      <c r="U185" s="224">
        <v>15.23</v>
      </c>
      <c r="V185" s="224">
        <f>ROUND(E185*U185,2)</f>
        <v>525.02</v>
      </c>
      <c r="W185" s="224"/>
      <c r="X185" s="224" t="s">
        <v>339</v>
      </c>
      <c r="Y185" s="224" t="s">
        <v>284</v>
      </c>
      <c r="Z185" s="213"/>
      <c r="AA185" s="213"/>
      <c r="AB185" s="213"/>
      <c r="AC185" s="213"/>
      <c r="AD185" s="213"/>
      <c r="AE185" s="213"/>
      <c r="AF185" s="213"/>
      <c r="AG185" s="213" t="s">
        <v>340</v>
      </c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  <c r="BB185" s="213"/>
      <c r="BC185" s="213"/>
      <c r="BD185" s="213"/>
      <c r="BE185" s="213"/>
      <c r="BF185" s="213"/>
      <c r="BG185" s="213"/>
      <c r="BH185" s="213"/>
    </row>
    <row r="186" spans="1:60" outlineLevel="2" x14ac:dyDescent="0.2">
      <c r="A186" s="220"/>
      <c r="B186" s="221"/>
      <c r="C186" s="259" t="s">
        <v>719</v>
      </c>
      <c r="D186" s="257"/>
      <c r="E186" s="257"/>
      <c r="F186" s="257"/>
      <c r="G186" s="257"/>
      <c r="H186" s="224"/>
      <c r="I186" s="224"/>
      <c r="J186" s="224"/>
      <c r="K186" s="224"/>
      <c r="L186" s="224"/>
      <c r="M186" s="224"/>
      <c r="N186" s="223"/>
      <c r="O186" s="223"/>
      <c r="P186" s="223"/>
      <c r="Q186" s="223"/>
      <c r="R186" s="224"/>
      <c r="S186" s="224"/>
      <c r="T186" s="224"/>
      <c r="U186" s="224"/>
      <c r="V186" s="224"/>
      <c r="W186" s="224"/>
      <c r="X186" s="224"/>
      <c r="Y186" s="224"/>
      <c r="Z186" s="213"/>
      <c r="AA186" s="213"/>
      <c r="AB186" s="213"/>
      <c r="AC186" s="213"/>
      <c r="AD186" s="213"/>
      <c r="AE186" s="213"/>
      <c r="AF186" s="213"/>
      <c r="AG186" s="213" t="s">
        <v>360</v>
      </c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  <c r="BB186" s="213"/>
      <c r="BC186" s="213"/>
      <c r="BD186" s="213"/>
      <c r="BE186" s="213"/>
      <c r="BF186" s="213"/>
      <c r="BG186" s="213"/>
      <c r="BH186" s="213"/>
    </row>
    <row r="187" spans="1:60" outlineLevel="2" x14ac:dyDescent="0.2">
      <c r="A187" s="220"/>
      <c r="B187" s="221"/>
      <c r="C187" s="252"/>
      <c r="D187" s="245"/>
      <c r="E187" s="245"/>
      <c r="F187" s="245"/>
      <c r="G187" s="245"/>
      <c r="H187" s="224"/>
      <c r="I187" s="224"/>
      <c r="J187" s="224"/>
      <c r="K187" s="224"/>
      <c r="L187" s="224"/>
      <c r="M187" s="224"/>
      <c r="N187" s="223"/>
      <c r="O187" s="223"/>
      <c r="P187" s="223"/>
      <c r="Q187" s="223"/>
      <c r="R187" s="224"/>
      <c r="S187" s="224"/>
      <c r="T187" s="224"/>
      <c r="U187" s="224"/>
      <c r="V187" s="224"/>
      <c r="W187" s="224"/>
      <c r="X187" s="224"/>
      <c r="Y187" s="224"/>
      <c r="Z187" s="213"/>
      <c r="AA187" s="213"/>
      <c r="AB187" s="213"/>
      <c r="AC187" s="213"/>
      <c r="AD187" s="213"/>
      <c r="AE187" s="213"/>
      <c r="AF187" s="213"/>
      <c r="AG187" s="213" t="s">
        <v>286</v>
      </c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  <c r="BB187" s="213"/>
      <c r="BC187" s="213"/>
      <c r="BD187" s="213"/>
      <c r="BE187" s="213"/>
      <c r="BF187" s="213"/>
      <c r="BG187" s="213"/>
      <c r="BH187" s="213"/>
    </row>
    <row r="188" spans="1:60" outlineLevel="1" x14ac:dyDescent="0.2">
      <c r="A188" s="237">
        <v>62</v>
      </c>
      <c r="B188" s="238" t="s">
        <v>752</v>
      </c>
      <c r="C188" s="249" t="s">
        <v>753</v>
      </c>
      <c r="D188" s="239" t="s">
        <v>323</v>
      </c>
      <c r="E188" s="240">
        <v>104</v>
      </c>
      <c r="F188" s="241"/>
      <c r="G188" s="242">
        <f>ROUND(E188*F188,2)</f>
        <v>0</v>
      </c>
      <c r="H188" s="241"/>
      <c r="I188" s="242">
        <f>ROUND(E188*H188,2)</f>
        <v>0</v>
      </c>
      <c r="J188" s="241"/>
      <c r="K188" s="242">
        <f>ROUND(E188*J188,2)</f>
        <v>0</v>
      </c>
      <c r="L188" s="242">
        <v>21</v>
      </c>
      <c r="M188" s="242">
        <f>G188*(1+L188/100)</f>
        <v>0</v>
      </c>
      <c r="N188" s="240">
        <v>1.2800000000000001E-3</v>
      </c>
      <c r="O188" s="240">
        <f>ROUND(E188*N188,2)</f>
        <v>0.13</v>
      </c>
      <c r="P188" s="240">
        <v>0</v>
      </c>
      <c r="Q188" s="240">
        <f>ROUND(E188*P188,2)</f>
        <v>0</v>
      </c>
      <c r="R188" s="242" t="s">
        <v>597</v>
      </c>
      <c r="S188" s="242" t="s">
        <v>289</v>
      </c>
      <c r="T188" s="243" t="s">
        <v>289</v>
      </c>
      <c r="U188" s="224">
        <v>0.09</v>
      </c>
      <c r="V188" s="224">
        <f>ROUND(E188*U188,2)</f>
        <v>9.36</v>
      </c>
      <c r="W188" s="224"/>
      <c r="X188" s="224" t="s">
        <v>339</v>
      </c>
      <c r="Y188" s="224" t="s">
        <v>284</v>
      </c>
      <c r="Z188" s="213"/>
      <c r="AA188" s="213"/>
      <c r="AB188" s="213"/>
      <c r="AC188" s="213"/>
      <c r="AD188" s="213"/>
      <c r="AE188" s="213"/>
      <c r="AF188" s="213"/>
      <c r="AG188" s="213" t="s">
        <v>340</v>
      </c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</row>
    <row r="189" spans="1:60" outlineLevel="2" x14ac:dyDescent="0.2">
      <c r="A189" s="220"/>
      <c r="B189" s="221"/>
      <c r="C189" s="259" t="s">
        <v>754</v>
      </c>
      <c r="D189" s="257"/>
      <c r="E189" s="257"/>
      <c r="F189" s="257"/>
      <c r="G189" s="257"/>
      <c r="H189" s="224"/>
      <c r="I189" s="224"/>
      <c r="J189" s="224"/>
      <c r="K189" s="224"/>
      <c r="L189" s="224"/>
      <c r="M189" s="224"/>
      <c r="N189" s="223"/>
      <c r="O189" s="223"/>
      <c r="P189" s="223"/>
      <c r="Q189" s="223"/>
      <c r="R189" s="224"/>
      <c r="S189" s="224"/>
      <c r="T189" s="224"/>
      <c r="U189" s="224"/>
      <c r="V189" s="224"/>
      <c r="W189" s="224"/>
      <c r="X189" s="224"/>
      <c r="Y189" s="224"/>
      <c r="Z189" s="213"/>
      <c r="AA189" s="213"/>
      <c r="AB189" s="213"/>
      <c r="AC189" s="213"/>
      <c r="AD189" s="213"/>
      <c r="AE189" s="213"/>
      <c r="AF189" s="213"/>
      <c r="AG189" s="213" t="s">
        <v>360</v>
      </c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</row>
    <row r="190" spans="1:60" outlineLevel="2" x14ac:dyDescent="0.2">
      <c r="A190" s="220"/>
      <c r="B190" s="221"/>
      <c r="C190" s="252"/>
      <c r="D190" s="245"/>
      <c r="E190" s="245"/>
      <c r="F190" s="245"/>
      <c r="G190" s="245"/>
      <c r="H190" s="224"/>
      <c r="I190" s="224"/>
      <c r="J190" s="224"/>
      <c r="K190" s="224"/>
      <c r="L190" s="224"/>
      <c r="M190" s="224"/>
      <c r="N190" s="223"/>
      <c r="O190" s="223"/>
      <c r="P190" s="223"/>
      <c r="Q190" s="223"/>
      <c r="R190" s="224"/>
      <c r="S190" s="224"/>
      <c r="T190" s="224"/>
      <c r="U190" s="224"/>
      <c r="V190" s="224"/>
      <c r="W190" s="224"/>
      <c r="X190" s="224"/>
      <c r="Y190" s="224"/>
      <c r="Z190" s="213"/>
      <c r="AA190" s="213"/>
      <c r="AB190" s="213"/>
      <c r="AC190" s="213"/>
      <c r="AD190" s="213"/>
      <c r="AE190" s="213"/>
      <c r="AF190" s="213"/>
      <c r="AG190" s="213" t="s">
        <v>286</v>
      </c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</row>
    <row r="191" spans="1:60" outlineLevel="1" x14ac:dyDescent="0.2">
      <c r="A191" s="237">
        <v>63</v>
      </c>
      <c r="B191" s="238" t="s">
        <v>755</v>
      </c>
      <c r="C191" s="249" t="s">
        <v>756</v>
      </c>
      <c r="D191" s="239" t="s">
        <v>757</v>
      </c>
      <c r="E191" s="240">
        <v>1648.87</v>
      </c>
      <c r="F191" s="241"/>
      <c r="G191" s="242">
        <f>ROUND(E191*F191,2)</f>
        <v>0</v>
      </c>
      <c r="H191" s="241"/>
      <c r="I191" s="242">
        <f>ROUND(E191*H191,2)</f>
        <v>0</v>
      </c>
      <c r="J191" s="241"/>
      <c r="K191" s="242">
        <f>ROUND(E191*J191,2)</f>
        <v>0</v>
      </c>
      <c r="L191" s="242">
        <v>21</v>
      </c>
      <c r="M191" s="242">
        <f>G191*(1+L191/100)</f>
        <v>0</v>
      </c>
      <c r="N191" s="240">
        <v>0</v>
      </c>
      <c r="O191" s="240">
        <f>ROUND(E191*N191,2)</f>
        <v>0</v>
      </c>
      <c r="P191" s="240">
        <v>0</v>
      </c>
      <c r="Q191" s="240">
        <f>ROUND(E191*P191,2)</f>
        <v>0</v>
      </c>
      <c r="R191" s="242"/>
      <c r="S191" s="242" t="s">
        <v>281</v>
      </c>
      <c r="T191" s="243" t="s">
        <v>389</v>
      </c>
      <c r="U191" s="224">
        <v>0.05</v>
      </c>
      <c r="V191" s="224">
        <f>ROUND(E191*U191,2)</f>
        <v>82.44</v>
      </c>
      <c r="W191" s="224"/>
      <c r="X191" s="224" t="s">
        <v>339</v>
      </c>
      <c r="Y191" s="224" t="s">
        <v>284</v>
      </c>
      <c r="Z191" s="213"/>
      <c r="AA191" s="213"/>
      <c r="AB191" s="213"/>
      <c r="AC191" s="213"/>
      <c r="AD191" s="213"/>
      <c r="AE191" s="213"/>
      <c r="AF191" s="213"/>
      <c r="AG191" s="213" t="s">
        <v>340</v>
      </c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</row>
    <row r="192" spans="1:60" outlineLevel="2" x14ac:dyDescent="0.2">
      <c r="A192" s="220"/>
      <c r="B192" s="221"/>
      <c r="C192" s="250"/>
      <c r="D192" s="246"/>
      <c r="E192" s="246"/>
      <c r="F192" s="246"/>
      <c r="G192" s="246"/>
      <c r="H192" s="224"/>
      <c r="I192" s="224"/>
      <c r="J192" s="224"/>
      <c r="K192" s="224"/>
      <c r="L192" s="224"/>
      <c r="M192" s="224"/>
      <c r="N192" s="223"/>
      <c r="O192" s="223"/>
      <c r="P192" s="223"/>
      <c r="Q192" s="223"/>
      <c r="R192" s="224"/>
      <c r="S192" s="224"/>
      <c r="T192" s="224"/>
      <c r="U192" s="224"/>
      <c r="V192" s="224"/>
      <c r="W192" s="224"/>
      <c r="X192" s="224"/>
      <c r="Y192" s="224"/>
      <c r="Z192" s="213"/>
      <c r="AA192" s="213"/>
      <c r="AB192" s="213"/>
      <c r="AC192" s="213"/>
      <c r="AD192" s="213"/>
      <c r="AE192" s="213"/>
      <c r="AF192" s="213"/>
      <c r="AG192" s="213" t="s">
        <v>286</v>
      </c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</row>
    <row r="193" spans="1:60" outlineLevel="1" x14ac:dyDescent="0.2">
      <c r="A193" s="237">
        <v>64</v>
      </c>
      <c r="B193" s="238" t="s">
        <v>758</v>
      </c>
      <c r="C193" s="249" t="s">
        <v>759</v>
      </c>
      <c r="D193" s="239" t="s">
        <v>757</v>
      </c>
      <c r="E193" s="240">
        <v>532.66999999999996</v>
      </c>
      <c r="F193" s="241"/>
      <c r="G193" s="242">
        <f>ROUND(E193*F193,2)</f>
        <v>0</v>
      </c>
      <c r="H193" s="241"/>
      <c r="I193" s="242">
        <f>ROUND(E193*H193,2)</f>
        <v>0</v>
      </c>
      <c r="J193" s="241"/>
      <c r="K193" s="242">
        <f>ROUND(E193*J193,2)</f>
        <v>0</v>
      </c>
      <c r="L193" s="242">
        <v>21</v>
      </c>
      <c r="M193" s="242">
        <f>G193*(1+L193/100)</f>
        <v>0</v>
      </c>
      <c r="N193" s="240">
        <v>0</v>
      </c>
      <c r="O193" s="240">
        <f>ROUND(E193*N193,2)</f>
        <v>0</v>
      </c>
      <c r="P193" s="240">
        <v>0</v>
      </c>
      <c r="Q193" s="240">
        <f>ROUND(E193*P193,2)</f>
        <v>0</v>
      </c>
      <c r="R193" s="242"/>
      <c r="S193" s="242" t="s">
        <v>281</v>
      </c>
      <c r="T193" s="243" t="s">
        <v>389</v>
      </c>
      <c r="U193" s="224">
        <v>0.05</v>
      </c>
      <c r="V193" s="224">
        <f>ROUND(E193*U193,2)</f>
        <v>26.63</v>
      </c>
      <c r="W193" s="224"/>
      <c r="X193" s="224" t="s">
        <v>339</v>
      </c>
      <c r="Y193" s="224" t="s">
        <v>284</v>
      </c>
      <c r="Z193" s="213"/>
      <c r="AA193" s="213"/>
      <c r="AB193" s="213"/>
      <c r="AC193" s="213"/>
      <c r="AD193" s="213"/>
      <c r="AE193" s="213"/>
      <c r="AF193" s="213"/>
      <c r="AG193" s="213" t="s">
        <v>340</v>
      </c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</row>
    <row r="194" spans="1:60" outlineLevel="2" x14ac:dyDescent="0.2">
      <c r="A194" s="220"/>
      <c r="B194" s="221"/>
      <c r="C194" s="250"/>
      <c r="D194" s="246"/>
      <c r="E194" s="246"/>
      <c r="F194" s="246"/>
      <c r="G194" s="246"/>
      <c r="H194" s="224"/>
      <c r="I194" s="224"/>
      <c r="J194" s="224"/>
      <c r="K194" s="224"/>
      <c r="L194" s="224"/>
      <c r="M194" s="224"/>
      <c r="N194" s="223"/>
      <c r="O194" s="223"/>
      <c r="P194" s="223"/>
      <c r="Q194" s="223"/>
      <c r="R194" s="224"/>
      <c r="S194" s="224"/>
      <c r="T194" s="224"/>
      <c r="U194" s="224"/>
      <c r="V194" s="224"/>
      <c r="W194" s="224"/>
      <c r="X194" s="224"/>
      <c r="Y194" s="224"/>
      <c r="Z194" s="213"/>
      <c r="AA194" s="213"/>
      <c r="AB194" s="213"/>
      <c r="AC194" s="213"/>
      <c r="AD194" s="213"/>
      <c r="AE194" s="213"/>
      <c r="AF194" s="213"/>
      <c r="AG194" s="213" t="s">
        <v>286</v>
      </c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</row>
    <row r="195" spans="1:60" outlineLevel="1" x14ac:dyDescent="0.2">
      <c r="A195" s="237">
        <v>65</v>
      </c>
      <c r="B195" s="238" t="s">
        <v>581</v>
      </c>
      <c r="C195" s="249" t="s">
        <v>582</v>
      </c>
      <c r="D195" s="239" t="s">
        <v>583</v>
      </c>
      <c r="E195" s="240">
        <v>4947.7120000000004</v>
      </c>
      <c r="F195" s="241"/>
      <c r="G195" s="242">
        <f>ROUND(E195*F195,2)</f>
        <v>0</v>
      </c>
      <c r="H195" s="241"/>
      <c r="I195" s="242">
        <f>ROUND(E195*H195,2)</f>
        <v>0</v>
      </c>
      <c r="J195" s="241"/>
      <c r="K195" s="242">
        <f>ROUND(E195*J195,2)</f>
        <v>0</v>
      </c>
      <c r="L195" s="242">
        <v>21</v>
      </c>
      <c r="M195" s="242">
        <f>G195*(1+L195/100)</f>
        <v>0</v>
      </c>
      <c r="N195" s="240">
        <v>1</v>
      </c>
      <c r="O195" s="240">
        <f>ROUND(E195*N195,2)</f>
        <v>4947.71</v>
      </c>
      <c r="P195" s="240">
        <v>0</v>
      </c>
      <c r="Q195" s="240">
        <f>ROUND(E195*P195,2)</f>
        <v>0</v>
      </c>
      <c r="R195" s="242"/>
      <c r="S195" s="242" t="s">
        <v>281</v>
      </c>
      <c r="T195" s="243" t="s">
        <v>389</v>
      </c>
      <c r="U195" s="224">
        <v>0</v>
      </c>
      <c r="V195" s="224">
        <f>ROUND(E195*U195,2)</f>
        <v>0</v>
      </c>
      <c r="W195" s="224"/>
      <c r="X195" s="224" t="s">
        <v>283</v>
      </c>
      <c r="Y195" s="224" t="s">
        <v>284</v>
      </c>
      <c r="Z195" s="213"/>
      <c r="AA195" s="213"/>
      <c r="AB195" s="213"/>
      <c r="AC195" s="213"/>
      <c r="AD195" s="213"/>
      <c r="AE195" s="213"/>
      <c r="AF195" s="213"/>
      <c r="AG195" s="213" t="s">
        <v>285</v>
      </c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</row>
    <row r="196" spans="1:60" outlineLevel="2" x14ac:dyDescent="0.2">
      <c r="A196" s="220"/>
      <c r="B196" s="221"/>
      <c r="C196" s="250"/>
      <c r="D196" s="246"/>
      <c r="E196" s="246"/>
      <c r="F196" s="246"/>
      <c r="G196" s="246"/>
      <c r="H196" s="224"/>
      <c r="I196" s="224"/>
      <c r="J196" s="224"/>
      <c r="K196" s="224"/>
      <c r="L196" s="224"/>
      <c r="M196" s="224"/>
      <c r="N196" s="223"/>
      <c r="O196" s="223"/>
      <c r="P196" s="223"/>
      <c r="Q196" s="223"/>
      <c r="R196" s="224"/>
      <c r="S196" s="224"/>
      <c r="T196" s="224"/>
      <c r="U196" s="224"/>
      <c r="V196" s="224"/>
      <c r="W196" s="224"/>
      <c r="X196" s="224"/>
      <c r="Y196" s="224"/>
      <c r="Z196" s="213"/>
      <c r="AA196" s="213"/>
      <c r="AB196" s="213"/>
      <c r="AC196" s="213"/>
      <c r="AD196" s="213"/>
      <c r="AE196" s="213"/>
      <c r="AF196" s="213"/>
      <c r="AG196" s="213" t="s">
        <v>286</v>
      </c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</row>
    <row r="197" spans="1:60" outlineLevel="1" x14ac:dyDescent="0.2">
      <c r="A197" s="237">
        <v>66</v>
      </c>
      <c r="B197" s="238" t="s">
        <v>760</v>
      </c>
      <c r="C197" s="249" t="s">
        <v>761</v>
      </c>
      <c r="D197" s="239" t="s">
        <v>388</v>
      </c>
      <c r="E197" s="240">
        <v>6596.9493300000004</v>
      </c>
      <c r="F197" s="241"/>
      <c r="G197" s="242">
        <f>ROUND(E197*F197,2)</f>
        <v>0</v>
      </c>
      <c r="H197" s="241"/>
      <c r="I197" s="242">
        <f>ROUND(E197*H197,2)</f>
        <v>0</v>
      </c>
      <c r="J197" s="241"/>
      <c r="K197" s="242">
        <f>ROUND(E197*J197,2)</f>
        <v>0</v>
      </c>
      <c r="L197" s="242">
        <v>21</v>
      </c>
      <c r="M197" s="242">
        <f>G197*(1+L197/100)</f>
        <v>0</v>
      </c>
      <c r="N197" s="240">
        <v>0</v>
      </c>
      <c r="O197" s="240">
        <f>ROUND(E197*N197,2)</f>
        <v>0</v>
      </c>
      <c r="P197" s="240">
        <v>0</v>
      </c>
      <c r="Q197" s="240">
        <f>ROUND(E197*P197,2)</f>
        <v>0</v>
      </c>
      <c r="R197" s="242"/>
      <c r="S197" s="242" t="s">
        <v>281</v>
      </c>
      <c r="T197" s="243" t="s">
        <v>389</v>
      </c>
      <c r="U197" s="224">
        <v>0</v>
      </c>
      <c r="V197" s="224">
        <f>ROUND(E197*U197,2)</f>
        <v>0</v>
      </c>
      <c r="W197" s="224"/>
      <c r="X197" s="224" t="s">
        <v>390</v>
      </c>
      <c r="Y197" s="224" t="s">
        <v>284</v>
      </c>
      <c r="Z197" s="213"/>
      <c r="AA197" s="213"/>
      <c r="AB197" s="213"/>
      <c r="AC197" s="213"/>
      <c r="AD197" s="213"/>
      <c r="AE197" s="213"/>
      <c r="AF197" s="213"/>
      <c r="AG197" s="213" t="s">
        <v>391</v>
      </c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C197" s="213"/>
      <c r="BD197" s="213"/>
      <c r="BE197" s="213"/>
      <c r="BF197" s="213"/>
      <c r="BG197" s="213"/>
      <c r="BH197" s="213"/>
    </row>
    <row r="198" spans="1:60" outlineLevel="2" x14ac:dyDescent="0.2">
      <c r="A198" s="220"/>
      <c r="B198" s="221"/>
      <c r="C198" s="251" t="s">
        <v>392</v>
      </c>
      <c r="D198" s="247"/>
      <c r="E198" s="247"/>
      <c r="F198" s="247"/>
      <c r="G198" s="247"/>
      <c r="H198" s="224"/>
      <c r="I198" s="224"/>
      <c r="J198" s="224"/>
      <c r="K198" s="224"/>
      <c r="L198" s="224"/>
      <c r="M198" s="224"/>
      <c r="N198" s="223"/>
      <c r="O198" s="223"/>
      <c r="P198" s="223"/>
      <c r="Q198" s="223"/>
      <c r="R198" s="224"/>
      <c r="S198" s="224"/>
      <c r="T198" s="224"/>
      <c r="U198" s="224"/>
      <c r="V198" s="224"/>
      <c r="W198" s="224"/>
      <c r="X198" s="224"/>
      <c r="Y198" s="224"/>
      <c r="Z198" s="213"/>
      <c r="AA198" s="213"/>
      <c r="AB198" s="213"/>
      <c r="AC198" s="213"/>
      <c r="AD198" s="213"/>
      <c r="AE198" s="213"/>
      <c r="AF198" s="213"/>
      <c r="AG198" s="213" t="s">
        <v>311</v>
      </c>
      <c r="AH198" s="213"/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3"/>
      <c r="BH198" s="213"/>
    </row>
    <row r="199" spans="1:60" outlineLevel="3" x14ac:dyDescent="0.2">
      <c r="A199" s="220"/>
      <c r="B199" s="221"/>
      <c r="C199" s="260" t="s">
        <v>393</v>
      </c>
      <c r="D199" s="258"/>
      <c r="E199" s="258"/>
      <c r="F199" s="258"/>
      <c r="G199" s="258"/>
      <c r="H199" s="224"/>
      <c r="I199" s="224"/>
      <c r="J199" s="224"/>
      <c r="K199" s="224"/>
      <c r="L199" s="224"/>
      <c r="M199" s="224"/>
      <c r="N199" s="223"/>
      <c r="O199" s="223"/>
      <c r="P199" s="223"/>
      <c r="Q199" s="223"/>
      <c r="R199" s="224"/>
      <c r="S199" s="224"/>
      <c r="T199" s="224"/>
      <c r="U199" s="224"/>
      <c r="V199" s="224"/>
      <c r="W199" s="224"/>
      <c r="X199" s="224"/>
      <c r="Y199" s="224"/>
      <c r="Z199" s="213"/>
      <c r="AA199" s="213"/>
      <c r="AB199" s="213"/>
      <c r="AC199" s="213"/>
      <c r="AD199" s="213"/>
      <c r="AE199" s="213"/>
      <c r="AF199" s="213"/>
      <c r="AG199" s="213" t="s">
        <v>311</v>
      </c>
      <c r="AH199" s="213"/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3"/>
      <c r="BH199" s="213"/>
    </row>
    <row r="200" spans="1:60" outlineLevel="3" x14ac:dyDescent="0.2">
      <c r="A200" s="220"/>
      <c r="B200" s="221"/>
      <c r="C200" s="260" t="s">
        <v>394</v>
      </c>
      <c r="D200" s="258"/>
      <c r="E200" s="258"/>
      <c r="F200" s="258"/>
      <c r="G200" s="258"/>
      <c r="H200" s="224"/>
      <c r="I200" s="224"/>
      <c r="J200" s="224"/>
      <c r="K200" s="224"/>
      <c r="L200" s="224"/>
      <c r="M200" s="224"/>
      <c r="N200" s="223"/>
      <c r="O200" s="223"/>
      <c r="P200" s="223"/>
      <c r="Q200" s="223"/>
      <c r="R200" s="224"/>
      <c r="S200" s="224"/>
      <c r="T200" s="224"/>
      <c r="U200" s="224"/>
      <c r="V200" s="224"/>
      <c r="W200" s="224"/>
      <c r="X200" s="224"/>
      <c r="Y200" s="224"/>
      <c r="Z200" s="213"/>
      <c r="AA200" s="213"/>
      <c r="AB200" s="213"/>
      <c r="AC200" s="213"/>
      <c r="AD200" s="213"/>
      <c r="AE200" s="213"/>
      <c r="AF200" s="213"/>
      <c r="AG200" s="213" t="s">
        <v>311</v>
      </c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  <c r="BB200" s="213"/>
      <c r="BC200" s="213"/>
      <c r="BD200" s="213"/>
      <c r="BE200" s="213"/>
      <c r="BF200" s="213"/>
      <c r="BG200" s="213"/>
      <c r="BH200" s="213"/>
    </row>
    <row r="201" spans="1:60" outlineLevel="3" x14ac:dyDescent="0.2">
      <c r="A201" s="220"/>
      <c r="B201" s="221"/>
      <c r="C201" s="261" t="s">
        <v>395</v>
      </c>
      <c r="D201" s="226"/>
      <c r="E201" s="227"/>
      <c r="F201" s="228"/>
      <c r="G201" s="228"/>
      <c r="H201" s="224"/>
      <c r="I201" s="224"/>
      <c r="J201" s="224"/>
      <c r="K201" s="224"/>
      <c r="L201" s="224"/>
      <c r="M201" s="224"/>
      <c r="N201" s="223"/>
      <c r="O201" s="223"/>
      <c r="P201" s="223"/>
      <c r="Q201" s="223"/>
      <c r="R201" s="224"/>
      <c r="S201" s="224"/>
      <c r="T201" s="224"/>
      <c r="U201" s="224"/>
      <c r="V201" s="224"/>
      <c r="W201" s="224"/>
      <c r="X201" s="224"/>
      <c r="Y201" s="224"/>
      <c r="Z201" s="213"/>
      <c r="AA201" s="213"/>
      <c r="AB201" s="213"/>
      <c r="AC201" s="213"/>
      <c r="AD201" s="213"/>
      <c r="AE201" s="213"/>
      <c r="AF201" s="213"/>
      <c r="AG201" s="213" t="s">
        <v>311</v>
      </c>
      <c r="AH201" s="213"/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  <c r="BB201" s="213"/>
      <c r="BC201" s="213"/>
      <c r="BD201" s="213"/>
      <c r="BE201" s="213"/>
      <c r="BF201" s="213"/>
      <c r="BG201" s="213"/>
      <c r="BH201" s="213"/>
    </row>
    <row r="202" spans="1:60" outlineLevel="3" x14ac:dyDescent="0.2">
      <c r="A202" s="220"/>
      <c r="B202" s="221"/>
      <c r="C202" s="260" t="s">
        <v>396</v>
      </c>
      <c r="D202" s="258"/>
      <c r="E202" s="258"/>
      <c r="F202" s="258"/>
      <c r="G202" s="258"/>
      <c r="H202" s="224"/>
      <c r="I202" s="224"/>
      <c r="J202" s="224"/>
      <c r="K202" s="224"/>
      <c r="L202" s="224"/>
      <c r="M202" s="224"/>
      <c r="N202" s="223"/>
      <c r="O202" s="223"/>
      <c r="P202" s="223"/>
      <c r="Q202" s="223"/>
      <c r="R202" s="224"/>
      <c r="S202" s="224"/>
      <c r="T202" s="224"/>
      <c r="U202" s="224"/>
      <c r="V202" s="224"/>
      <c r="W202" s="224"/>
      <c r="X202" s="224"/>
      <c r="Y202" s="224"/>
      <c r="Z202" s="213"/>
      <c r="AA202" s="213"/>
      <c r="AB202" s="213"/>
      <c r="AC202" s="213"/>
      <c r="AD202" s="213"/>
      <c r="AE202" s="213"/>
      <c r="AF202" s="213"/>
      <c r="AG202" s="213" t="s">
        <v>311</v>
      </c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56" t="str">
        <f>C202</f>
        <v>"Výše uvedená položka vymezuje požadovaný standard, zadavatel umožňuje i jiné technicky a kvalitativně srovnatelné řešení".</v>
      </c>
      <c r="BB202" s="213"/>
      <c r="BC202" s="213"/>
      <c r="BD202" s="213"/>
      <c r="BE202" s="213"/>
      <c r="BF202" s="213"/>
      <c r="BG202" s="213"/>
      <c r="BH202" s="213"/>
    </row>
    <row r="203" spans="1:60" outlineLevel="2" x14ac:dyDescent="0.2">
      <c r="A203" s="220"/>
      <c r="B203" s="221"/>
      <c r="C203" s="252"/>
      <c r="D203" s="245"/>
      <c r="E203" s="245"/>
      <c r="F203" s="245"/>
      <c r="G203" s="245"/>
      <c r="H203" s="224"/>
      <c r="I203" s="224"/>
      <c r="J203" s="224"/>
      <c r="K203" s="224"/>
      <c r="L203" s="224"/>
      <c r="M203" s="224"/>
      <c r="N203" s="223"/>
      <c r="O203" s="223"/>
      <c r="P203" s="223"/>
      <c r="Q203" s="223"/>
      <c r="R203" s="224"/>
      <c r="S203" s="224"/>
      <c r="T203" s="224"/>
      <c r="U203" s="224"/>
      <c r="V203" s="224"/>
      <c r="W203" s="224"/>
      <c r="X203" s="224"/>
      <c r="Y203" s="224"/>
      <c r="Z203" s="213"/>
      <c r="AA203" s="213"/>
      <c r="AB203" s="213"/>
      <c r="AC203" s="213"/>
      <c r="AD203" s="213"/>
      <c r="AE203" s="213"/>
      <c r="AF203" s="213"/>
      <c r="AG203" s="213" t="s">
        <v>286</v>
      </c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</row>
    <row r="204" spans="1:60" x14ac:dyDescent="0.2">
      <c r="A204" s="230" t="s">
        <v>276</v>
      </c>
      <c r="B204" s="231" t="s">
        <v>169</v>
      </c>
      <c r="C204" s="248" t="s">
        <v>170</v>
      </c>
      <c r="D204" s="232"/>
      <c r="E204" s="233"/>
      <c r="F204" s="234"/>
      <c r="G204" s="234">
        <f>SUMIF(AG205:AG225,"&lt;&gt;NOR",G205:G225)</f>
        <v>0</v>
      </c>
      <c r="H204" s="234"/>
      <c r="I204" s="234">
        <f>SUM(I205:I225)</f>
        <v>0</v>
      </c>
      <c r="J204" s="234"/>
      <c r="K204" s="234">
        <f>SUM(K205:K225)</f>
        <v>0</v>
      </c>
      <c r="L204" s="234"/>
      <c r="M204" s="234">
        <f>SUM(M205:M225)</f>
        <v>0</v>
      </c>
      <c r="N204" s="233"/>
      <c r="O204" s="233">
        <f>SUM(O205:O225)</f>
        <v>49.519999999999996</v>
      </c>
      <c r="P204" s="233"/>
      <c r="Q204" s="233">
        <f>SUM(Q205:Q225)</f>
        <v>0</v>
      </c>
      <c r="R204" s="234"/>
      <c r="S204" s="234"/>
      <c r="T204" s="235"/>
      <c r="U204" s="229"/>
      <c r="V204" s="229">
        <f>SUM(V205:V225)</f>
        <v>83.2</v>
      </c>
      <c r="W204" s="229"/>
      <c r="X204" s="229"/>
      <c r="Y204" s="229"/>
      <c r="AG204" t="s">
        <v>277</v>
      </c>
    </row>
    <row r="205" spans="1:60" outlineLevel="1" x14ac:dyDescent="0.2">
      <c r="A205" s="237">
        <v>67</v>
      </c>
      <c r="B205" s="238" t="s">
        <v>762</v>
      </c>
      <c r="C205" s="249" t="s">
        <v>763</v>
      </c>
      <c r="D205" s="239" t="s">
        <v>356</v>
      </c>
      <c r="E205" s="240">
        <v>19.27</v>
      </c>
      <c r="F205" s="241"/>
      <c r="G205" s="242">
        <f>ROUND(E205*F205,2)</f>
        <v>0</v>
      </c>
      <c r="H205" s="241"/>
      <c r="I205" s="242">
        <f>ROUND(E205*H205,2)</f>
        <v>0</v>
      </c>
      <c r="J205" s="241"/>
      <c r="K205" s="242">
        <f>ROUND(E205*J205,2)</f>
        <v>0</v>
      </c>
      <c r="L205" s="242">
        <v>21</v>
      </c>
      <c r="M205" s="242">
        <f>G205*(1+L205/100)</f>
        <v>0</v>
      </c>
      <c r="N205" s="240">
        <v>2.5249999999999999</v>
      </c>
      <c r="O205" s="240">
        <f>ROUND(E205*N205,2)</f>
        <v>48.66</v>
      </c>
      <c r="P205" s="240">
        <v>0</v>
      </c>
      <c r="Q205" s="240">
        <f>ROUND(E205*P205,2)</f>
        <v>0</v>
      </c>
      <c r="R205" s="242" t="s">
        <v>597</v>
      </c>
      <c r="S205" s="242" t="s">
        <v>289</v>
      </c>
      <c r="T205" s="243" t="s">
        <v>289</v>
      </c>
      <c r="U205" s="224">
        <v>2.58</v>
      </c>
      <c r="V205" s="224">
        <f>ROUND(E205*U205,2)</f>
        <v>49.72</v>
      </c>
      <c r="W205" s="224"/>
      <c r="X205" s="224" t="s">
        <v>339</v>
      </c>
      <c r="Y205" s="224" t="s">
        <v>284</v>
      </c>
      <c r="Z205" s="213"/>
      <c r="AA205" s="213"/>
      <c r="AB205" s="213"/>
      <c r="AC205" s="213"/>
      <c r="AD205" s="213"/>
      <c r="AE205" s="213"/>
      <c r="AF205" s="213"/>
      <c r="AG205" s="213" t="s">
        <v>340</v>
      </c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</row>
    <row r="206" spans="1:60" outlineLevel="2" x14ac:dyDescent="0.2">
      <c r="A206" s="220"/>
      <c r="B206" s="221"/>
      <c r="C206" s="259" t="s">
        <v>598</v>
      </c>
      <c r="D206" s="257"/>
      <c r="E206" s="257"/>
      <c r="F206" s="257"/>
      <c r="G206" s="257"/>
      <c r="H206" s="224"/>
      <c r="I206" s="224"/>
      <c r="J206" s="224"/>
      <c r="K206" s="224"/>
      <c r="L206" s="224"/>
      <c r="M206" s="224"/>
      <c r="N206" s="223"/>
      <c r="O206" s="223"/>
      <c r="P206" s="223"/>
      <c r="Q206" s="223"/>
      <c r="R206" s="224"/>
      <c r="S206" s="224"/>
      <c r="T206" s="224"/>
      <c r="U206" s="224"/>
      <c r="V206" s="224"/>
      <c r="W206" s="224"/>
      <c r="X206" s="224"/>
      <c r="Y206" s="224"/>
      <c r="Z206" s="213"/>
      <c r="AA206" s="213"/>
      <c r="AB206" s="213"/>
      <c r="AC206" s="213"/>
      <c r="AD206" s="213"/>
      <c r="AE206" s="213"/>
      <c r="AF206" s="213"/>
      <c r="AG206" s="213" t="s">
        <v>360</v>
      </c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</row>
    <row r="207" spans="1:60" outlineLevel="2" x14ac:dyDescent="0.2">
      <c r="A207" s="220"/>
      <c r="B207" s="221"/>
      <c r="C207" s="260" t="s">
        <v>764</v>
      </c>
      <c r="D207" s="258"/>
      <c r="E207" s="258"/>
      <c r="F207" s="258"/>
      <c r="G207" s="258"/>
      <c r="H207" s="224"/>
      <c r="I207" s="224"/>
      <c r="J207" s="224"/>
      <c r="K207" s="224"/>
      <c r="L207" s="224"/>
      <c r="M207" s="224"/>
      <c r="N207" s="223"/>
      <c r="O207" s="223"/>
      <c r="P207" s="223"/>
      <c r="Q207" s="223"/>
      <c r="R207" s="224"/>
      <c r="S207" s="224"/>
      <c r="T207" s="224"/>
      <c r="U207" s="224"/>
      <c r="V207" s="224"/>
      <c r="W207" s="224"/>
      <c r="X207" s="224"/>
      <c r="Y207" s="224"/>
      <c r="Z207" s="213"/>
      <c r="AA207" s="213"/>
      <c r="AB207" s="213"/>
      <c r="AC207" s="213"/>
      <c r="AD207" s="213"/>
      <c r="AE207" s="213"/>
      <c r="AF207" s="213"/>
      <c r="AG207" s="213" t="s">
        <v>311</v>
      </c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</row>
    <row r="208" spans="1:60" outlineLevel="3" x14ac:dyDescent="0.2">
      <c r="A208" s="220"/>
      <c r="B208" s="221"/>
      <c r="C208" s="260" t="s">
        <v>599</v>
      </c>
      <c r="D208" s="258"/>
      <c r="E208" s="258"/>
      <c r="F208" s="258"/>
      <c r="G208" s="258"/>
      <c r="H208" s="224"/>
      <c r="I208" s="224"/>
      <c r="J208" s="224"/>
      <c r="K208" s="224"/>
      <c r="L208" s="224"/>
      <c r="M208" s="224"/>
      <c r="N208" s="223"/>
      <c r="O208" s="223"/>
      <c r="P208" s="223"/>
      <c r="Q208" s="223"/>
      <c r="R208" s="224"/>
      <c r="S208" s="224"/>
      <c r="T208" s="224"/>
      <c r="U208" s="224"/>
      <c r="V208" s="224"/>
      <c r="W208" s="224"/>
      <c r="X208" s="224"/>
      <c r="Y208" s="224"/>
      <c r="Z208" s="213"/>
      <c r="AA208" s="213"/>
      <c r="AB208" s="213"/>
      <c r="AC208" s="213"/>
      <c r="AD208" s="213"/>
      <c r="AE208" s="213"/>
      <c r="AF208" s="213"/>
      <c r="AG208" s="213" t="s">
        <v>311</v>
      </c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</row>
    <row r="209" spans="1:60" outlineLevel="2" x14ac:dyDescent="0.2">
      <c r="A209" s="220"/>
      <c r="B209" s="221"/>
      <c r="C209" s="252"/>
      <c r="D209" s="245"/>
      <c r="E209" s="245"/>
      <c r="F209" s="245"/>
      <c r="G209" s="245"/>
      <c r="H209" s="224"/>
      <c r="I209" s="224"/>
      <c r="J209" s="224"/>
      <c r="K209" s="224"/>
      <c r="L209" s="224"/>
      <c r="M209" s="224"/>
      <c r="N209" s="223"/>
      <c r="O209" s="223"/>
      <c r="P209" s="223"/>
      <c r="Q209" s="223"/>
      <c r="R209" s="224"/>
      <c r="S209" s="224"/>
      <c r="T209" s="224"/>
      <c r="U209" s="224"/>
      <c r="V209" s="224"/>
      <c r="W209" s="224"/>
      <c r="X209" s="224"/>
      <c r="Y209" s="224"/>
      <c r="Z209" s="213"/>
      <c r="AA209" s="213"/>
      <c r="AB209" s="213"/>
      <c r="AC209" s="213"/>
      <c r="AD209" s="213"/>
      <c r="AE209" s="213"/>
      <c r="AF209" s="213"/>
      <c r="AG209" s="213" t="s">
        <v>286</v>
      </c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</row>
    <row r="210" spans="1:60" ht="22.5" outlineLevel="1" x14ac:dyDescent="0.2">
      <c r="A210" s="237">
        <v>68</v>
      </c>
      <c r="B210" s="238" t="s">
        <v>748</v>
      </c>
      <c r="C210" s="249" t="s">
        <v>749</v>
      </c>
      <c r="D210" s="239" t="s">
        <v>323</v>
      </c>
      <c r="E210" s="240">
        <v>37</v>
      </c>
      <c r="F210" s="241"/>
      <c r="G210" s="242">
        <f>ROUND(E210*F210,2)</f>
        <v>0</v>
      </c>
      <c r="H210" s="241"/>
      <c r="I210" s="242">
        <f>ROUND(E210*H210,2)</f>
        <v>0</v>
      </c>
      <c r="J210" s="241"/>
      <c r="K210" s="242">
        <f>ROUND(E210*J210,2)</f>
        <v>0</v>
      </c>
      <c r="L210" s="242">
        <v>21</v>
      </c>
      <c r="M210" s="242">
        <f>G210*(1+L210/100)</f>
        <v>0</v>
      </c>
      <c r="N210" s="240">
        <v>0</v>
      </c>
      <c r="O210" s="240">
        <f>ROUND(E210*N210,2)</f>
        <v>0</v>
      </c>
      <c r="P210" s="240">
        <v>0</v>
      </c>
      <c r="Q210" s="240">
        <f>ROUND(E210*P210,2)</f>
        <v>0</v>
      </c>
      <c r="R210" s="242" t="s">
        <v>597</v>
      </c>
      <c r="S210" s="242" t="s">
        <v>289</v>
      </c>
      <c r="T210" s="243" t="s">
        <v>289</v>
      </c>
      <c r="U210" s="224">
        <v>0.06</v>
      </c>
      <c r="V210" s="224">
        <f>ROUND(E210*U210,2)</f>
        <v>2.2200000000000002</v>
      </c>
      <c r="W210" s="224"/>
      <c r="X210" s="224" t="s">
        <v>339</v>
      </c>
      <c r="Y210" s="224" t="s">
        <v>284</v>
      </c>
      <c r="Z210" s="213"/>
      <c r="AA210" s="213"/>
      <c r="AB210" s="213"/>
      <c r="AC210" s="213"/>
      <c r="AD210" s="213"/>
      <c r="AE210" s="213"/>
      <c r="AF210" s="213"/>
      <c r="AG210" s="213" t="s">
        <v>340</v>
      </c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</row>
    <row r="211" spans="1:60" outlineLevel="2" x14ac:dyDescent="0.2">
      <c r="A211" s="220"/>
      <c r="B211" s="221"/>
      <c r="C211" s="259" t="s">
        <v>598</v>
      </c>
      <c r="D211" s="257"/>
      <c r="E211" s="257"/>
      <c r="F211" s="257"/>
      <c r="G211" s="257"/>
      <c r="H211" s="224"/>
      <c r="I211" s="224"/>
      <c r="J211" s="224"/>
      <c r="K211" s="224"/>
      <c r="L211" s="224"/>
      <c r="M211" s="224"/>
      <c r="N211" s="223"/>
      <c r="O211" s="223"/>
      <c r="P211" s="223"/>
      <c r="Q211" s="223"/>
      <c r="R211" s="224"/>
      <c r="S211" s="224"/>
      <c r="T211" s="224"/>
      <c r="U211" s="224"/>
      <c r="V211" s="224"/>
      <c r="W211" s="224"/>
      <c r="X211" s="224"/>
      <c r="Y211" s="224"/>
      <c r="Z211" s="213"/>
      <c r="AA211" s="213"/>
      <c r="AB211" s="213"/>
      <c r="AC211" s="213"/>
      <c r="AD211" s="213"/>
      <c r="AE211" s="213"/>
      <c r="AF211" s="213"/>
      <c r="AG211" s="213" t="s">
        <v>360</v>
      </c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</row>
    <row r="212" spans="1:60" outlineLevel="2" x14ac:dyDescent="0.2">
      <c r="A212" s="220"/>
      <c r="B212" s="221"/>
      <c r="C212" s="252"/>
      <c r="D212" s="245"/>
      <c r="E212" s="245"/>
      <c r="F212" s="245"/>
      <c r="G212" s="245"/>
      <c r="H212" s="224"/>
      <c r="I212" s="224"/>
      <c r="J212" s="224"/>
      <c r="K212" s="224"/>
      <c r="L212" s="224"/>
      <c r="M212" s="224"/>
      <c r="N212" s="223"/>
      <c r="O212" s="223"/>
      <c r="P212" s="223"/>
      <c r="Q212" s="223"/>
      <c r="R212" s="224"/>
      <c r="S212" s="224"/>
      <c r="T212" s="224"/>
      <c r="U212" s="224"/>
      <c r="V212" s="224"/>
      <c r="W212" s="224"/>
      <c r="X212" s="224"/>
      <c r="Y212" s="224"/>
      <c r="Z212" s="213"/>
      <c r="AA212" s="213"/>
      <c r="AB212" s="213"/>
      <c r="AC212" s="213"/>
      <c r="AD212" s="213"/>
      <c r="AE212" s="213"/>
      <c r="AF212" s="213"/>
      <c r="AG212" s="213" t="s">
        <v>286</v>
      </c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</row>
    <row r="213" spans="1:60" outlineLevel="1" x14ac:dyDescent="0.2">
      <c r="A213" s="237">
        <v>69</v>
      </c>
      <c r="B213" s="238" t="s">
        <v>765</v>
      </c>
      <c r="C213" s="249" t="s">
        <v>766</v>
      </c>
      <c r="D213" s="239" t="s">
        <v>356</v>
      </c>
      <c r="E213" s="240">
        <v>19.27</v>
      </c>
      <c r="F213" s="241"/>
      <c r="G213" s="242">
        <f>ROUND(E213*F213,2)</f>
        <v>0</v>
      </c>
      <c r="H213" s="241"/>
      <c r="I213" s="242">
        <f>ROUND(E213*H213,2)</f>
        <v>0</v>
      </c>
      <c r="J213" s="241"/>
      <c r="K213" s="242">
        <f>ROUND(E213*J213,2)</f>
        <v>0</v>
      </c>
      <c r="L213" s="242">
        <v>21</v>
      </c>
      <c r="M213" s="242">
        <f>G213*(1+L213/100)</f>
        <v>0</v>
      </c>
      <c r="N213" s="240">
        <v>0</v>
      </c>
      <c r="O213" s="240">
        <f>ROUND(E213*N213,2)</f>
        <v>0</v>
      </c>
      <c r="P213" s="240">
        <v>0</v>
      </c>
      <c r="Q213" s="240">
        <f>ROUND(E213*P213,2)</f>
        <v>0</v>
      </c>
      <c r="R213" s="242" t="s">
        <v>597</v>
      </c>
      <c r="S213" s="242" t="s">
        <v>289</v>
      </c>
      <c r="T213" s="243" t="s">
        <v>289</v>
      </c>
      <c r="U213" s="224">
        <v>0.41</v>
      </c>
      <c r="V213" s="224">
        <f>ROUND(E213*U213,2)</f>
        <v>7.9</v>
      </c>
      <c r="W213" s="224"/>
      <c r="X213" s="224" t="s">
        <v>339</v>
      </c>
      <c r="Y213" s="224" t="s">
        <v>284</v>
      </c>
      <c r="Z213" s="213"/>
      <c r="AA213" s="213"/>
      <c r="AB213" s="213"/>
      <c r="AC213" s="213"/>
      <c r="AD213" s="213"/>
      <c r="AE213" s="213"/>
      <c r="AF213" s="213"/>
      <c r="AG213" s="213" t="s">
        <v>340</v>
      </c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</row>
    <row r="214" spans="1:60" outlineLevel="2" x14ac:dyDescent="0.2">
      <c r="A214" s="220"/>
      <c r="B214" s="221"/>
      <c r="C214" s="259" t="s">
        <v>767</v>
      </c>
      <c r="D214" s="257"/>
      <c r="E214" s="257"/>
      <c r="F214" s="257"/>
      <c r="G214" s="257"/>
      <c r="H214" s="224"/>
      <c r="I214" s="224"/>
      <c r="J214" s="224"/>
      <c r="K214" s="224"/>
      <c r="L214" s="224"/>
      <c r="M214" s="224"/>
      <c r="N214" s="223"/>
      <c r="O214" s="223"/>
      <c r="P214" s="223"/>
      <c r="Q214" s="223"/>
      <c r="R214" s="224"/>
      <c r="S214" s="224"/>
      <c r="T214" s="224"/>
      <c r="U214" s="224"/>
      <c r="V214" s="224"/>
      <c r="W214" s="224"/>
      <c r="X214" s="224"/>
      <c r="Y214" s="224"/>
      <c r="Z214" s="213"/>
      <c r="AA214" s="213"/>
      <c r="AB214" s="213"/>
      <c r="AC214" s="213"/>
      <c r="AD214" s="213"/>
      <c r="AE214" s="213"/>
      <c r="AF214" s="213"/>
      <c r="AG214" s="213" t="s">
        <v>360</v>
      </c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</row>
    <row r="215" spans="1:60" outlineLevel="2" x14ac:dyDescent="0.2">
      <c r="A215" s="220"/>
      <c r="B215" s="221"/>
      <c r="C215" s="252"/>
      <c r="D215" s="245"/>
      <c r="E215" s="245"/>
      <c r="F215" s="245"/>
      <c r="G215" s="245"/>
      <c r="H215" s="224"/>
      <c r="I215" s="224"/>
      <c r="J215" s="224"/>
      <c r="K215" s="224"/>
      <c r="L215" s="224"/>
      <c r="M215" s="224"/>
      <c r="N215" s="223"/>
      <c r="O215" s="223"/>
      <c r="P215" s="223"/>
      <c r="Q215" s="223"/>
      <c r="R215" s="224"/>
      <c r="S215" s="224"/>
      <c r="T215" s="224"/>
      <c r="U215" s="224"/>
      <c r="V215" s="224"/>
      <c r="W215" s="224"/>
      <c r="X215" s="224"/>
      <c r="Y215" s="224"/>
      <c r="Z215" s="213"/>
      <c r="AA215" s="213"/>
      <c r="AB215" s="213"/>
      <c r="AC215" s="213"/>
      <c r="AD215" s="213"/>
      <c r="AE215" s="213"/>
      <c r="AF215" s="213"/>
      <c r="AG215" s="213" t="s">
        <v>286</v>
      </c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</row>
    <row r="216" spans="1:60" outlineLevel="1" x14ac:dyDescent="0.2">
      <c r="A216" s="237">
        <v>70</v>
      </c>
      <c r="B216" s="238" t="s">
        <v>600</v>
      </c>
      <c r="C216" s="249" t="s">
        <v>601</v>
      </c>
      <c r="D216" s="239" t="s">
        <v>363</v>
      </c>
      <c r="E216" s="240">
        <v>19.27</v>
      </c>
      <c r="F216" s="241"/>
      <c r="G216" s="242">
        <f>ROUND(E216*F216,2)</f>
        <v>0</v>
      </c>
      <c r="H216" s="241"/>
      <c r="I216" s="242">
        <f>ROUND(E216*H216,2)</f>
        <v>0</v>
      </c>
      <c r="J216" s="241"/>
      <c r="K216" s="242">
        <f>ROUND(E216*J216,2)</f>
        <v>0</v>
      </c>
      <c r="L216" s="242">
        <v>21</v>
      </c>
      <c r="M216" s="242">
        <f>G216*(1+L216/100)</f>
        <v>0</v>
      </c>
      <c r="N216" s="240">
        <v>1.4080000000000001E-2</v>
      </c>
      <c r="O216" s="240">
        <f>ROUND(E216*N216,2)</f>
        <v>0.27</v>
      </c>
      <c r="P216" s="240">
        <v>0</v>
      </c>
      <c r="Q216" s="240">
        <f>ROUND(E216*P216,2)</f>
        <v>0</v>
      </c>
      <c r="R216" s="242" t="s">
        <v>597</v>
      </c>
      <c r="S216" s="242" t="s">
        <v>289</v>
      </c>
      <c r="T216" s="243" t="s">
        <v>289</v>
      </c>
      <c r="U216" s="224">
        <v>0.4</v>
      </c>
      <c r="V216" s="224">
        <f>ROUND(E216*U216,2)</f>
        <v>7.71</v>
      </c>
      <c r="W216" s="224"/>
      <c r="X216" s="224" t="s">
        <v>339</v>
      </c>
      <c r="Y216" s="224" t="s">
        <v>284</v>
      </c>
      <c r="Z216" s="213"/>
      <c r="AA216" s="213"/>
      <c r="AB216" s="213"/>
      <c r="AC216" s="213"/>
      <c r="AD216" s="213"/>
      <c r="AE216" s="213"/>
      <c r="AF216" s="213"/>
      <c r="AG216" s="213" t="s">
        <v>358</v>
      </c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</row>
    <row r="217" spans="1:60" outlineLevel="2" x14ac:dyDescent="0.2">
      <c r="A217" s="220"/>
      <c r="B217" s="221"/>
      <c r="C217" s="250"/>
      <c r="D217" s="246"/>
      <c r="E217" s="246"/>
      <c r="F217" s="246"/>
      <c r="G217" s="246"/>
      <c r="H217" s="224"/>
      <c r="I217" s="224"/>
      <c r="J217" s="224"/>
      <c r="K217" s="224"/>
      <c r="L217" s="224"/>
      <c r="M217" s="224"/>
      <c r="N217" s="223"/>
      <c r="O217" s="223"/>
      <c r="P217" s="223"/>
      <c r="Q217" s="223"/>
      <c r="R217" s="224"/>
      <c r="S217" s="224"/>
      <c r="T217" s="224"/>
      <c r="U217" s="224"/>
      <c r="V217" s="224"/>
      <c r="W217" s="224"/>
      <c r="X217" s="224"/>
      <c r="Y217" s="224"/>
      <c r="Z217" s="213"/>
      <c r="AA217" s="213"/>
      <c r="AB217" s="213"/>
      <c r="AC217" s="213"/>
      <c r="AD217" s="213"/>
      <c r="AE217" s="213"/>
      <c r="AF217" s="213"/>
      <c r="AG217" s="213" t="s">
        <v>286</v>
      </c>
      <c r="AH217" s="213"/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</row>
    <row r="218" spans="1:60" outlineLevel="1" x14ac:dyDescent="0.2">
      <c r="A218" s="237">
        <v>71</v>
      </c>
      <c r="B218" s="238" t="s">
        <v>602</v>
      </c>
      <c r="C218" s="249" t="s">
        <v>603</v>
      </c>
      <c r="D218" s="239" t="s">
        <v>363</v>
      </c>
      <c r="E218" s="240">
        <v>19.27</v>
      </c>
      <c r="F218" s="241"/>
      <c r="G218" s="242">
        <f>ROUND(E218*F218,2)</f>
        <v>0</v>
      </c>
      <c r="H218" s="241"/>
      <c r="I218" s="242">
        <f>ROUND(E218*H218,2)</f>
        <v>0</v>
      </c>
      <c r="J218" s="241"/>
      <c r="K218" s="242">
        <f>ROUND(E218*J218,2)</f>
        <v>0</v>
      </c>
      <c r="L218" s="242">
        <v>21</v>
      </c>
      <c r="M218" s="242">
        <f>G218*(1+L218/100)</f>
        <v>0</v>
      </c>
      <c r="N218" s="240">
        <v>0</v>
      </c>
      <c r="O218" s="240">
        <f>ROUND(E218*N218,2)</f>
        <v>0</v>
      </c>
      <c r="P218" s="240">
        <v>0</v>
      </c>
      <c r="Q218" s="240">
        <f>ROUND(E218*P218,2)</f>
        <v>0</v>
      </c>
      <c r="R218" s="242" t="s">
        <v>597</v>
      </c>
      <c r="S218" s="242" t="s">
        <v>289</v>
      </c>
      <c r="T218" s="243" t="s">
        <v>289</v>
      </c>
      <c r="U218" s="224">
        <v>0.24</v>
      </c>
      <c r="V218" s="224">
        <f>ROUND(E218*U218,2)</f>
        <v>4.62</v>
      </c>
      <c r="W218" s="224"/>
      <c r="X218" s="224" t="s">
        <v>339</v>
      </c>
      <c r="Y218" s="224" t="s">
        <v>284</v>
      </c>
      <c r="Z218" s="213"/>
      <c r="AA218" s="213"/>
      <c r="AB218" s="213"/>
      <c r="AC218" s="213"/>
      <c r="AD218" s="213"/>
      <c r="AE218" s="213"/>
      <c r="AF218" s="213"/>
      <c r="AG218" s="213" t="s">
        <v>340</v>
      </c>
      <c r="AH218" s="213"/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</row>
    <row r="219" spans="1:60" outlineLevel="2" x14ac:dyDescent="0.2">
      <c r="A219" s="220"/>
      <c r="B219" s="221"/>
      <c r="C219" s="250"/>
      <c r="D219" s="246"/>
      <c r="E219" s="246"/>
      <c r="F219" s="246"/>
      <c r="G219" s="246"/>
      <c r="H219" s="224"/>
      <c r="I219" s="224"/>
      <c r="J219" s="224"/>
      <c r="K219" s="224"/>
      <c r="L219" s="224"/>
      <c r="M219" s="224"/>
      <c r="N219" s="223"/>
      <c r="O219" s="223"/>
      <c r="P219" s="223"/>
      <c r="Q219" s="223"/>
      <c r="R219" s="224"/>
      <c r="S219" s="224"/>
      <c r="T219" s="224"/>
      <c r="U219" s="224"/>
      <c r="V219" s="224"/>
      <c r="W219" s="224"/>
      <c r="X219" s="224"/>
      <c r="Y219" s="224"/>
      <c r="Z219" s="213"/>
      <c r="AA219" s="213"/>
      <c r="AB219" s="213"/>
      <c r="AC219" s="213"/>
      <c r="AD219" s="213"/>
      <c r="AE219" s="213"/>
      <c r="AF219" s="213"/>
      <c r="AG219" s="213" t="s">
        <v>286</v>
      </c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</row>
    <row r="220" spans="1:60" outlineLevel="1" x14ac:dyDescent="0.2">
      <c r="A220" s="237">
        <v>72</v>
      </c>
      <c r="B220" s="238" t="s">
        <v>750</v>
      </c>
      <c r="C220" s="249" t="s">
        <v>751</v>
      </c>
      <c r="D220" s="239" t="s">
        <v>383</v>
      </c>
      <c r="E220" s="240">
        <v>0.50583999999999996</v>
      </c>
      <c r="F220" s="241"/>
      <c r="G220" s="242">
        <f>ROUND(E220*F220,2)</f>
        <v>0</v>
      </c>
      <c r="H220" s="241"/>
      <c r="I220" s="242">
        <f>ROUND(E220*H220,2)</f>
        <v>0</v>
      </c>
      <c r="J220" s="241"/>
      <c r="K220" s="242">
        <f>ROUND(E220*J220,2)</f>
        <v>0</v>
      </c>
      <c r="L220" s="242">
        <v>21</v>
      </c>
      <c r="M220" s="242">
        <f>G220*(1+L220/100)</f>
        <v>0</v>
      </c>
      <c r="N220" s="240">
        <v>1.0662499999999999</v>
      </c>
      <c r="O220" s="240">
        <f>ROUND(E220*N220,2)</f>
        <v>0.54</v>
      </c>
      <c r="P220" s="240">
        <v>0</v>
      </c>
      <c r="Q220" s="240">
        <f>ROUND(E220*P220,2)</f>
        <v>0</v>
      </c>
      <c r="R220" s="242" t="s">
        <v>597</v>
      </c>
      <c r="S220" s="242" t="s">
        <v>289</v>
      </c>
      <c r="T220" s="243" t="s">
        <v>289</v>
      </c>
      <c r="U220" s="224">
        <v>15.23</v>
      </c>
      <c r="V220" s="224">
        <f>ROUND(E220*U220,2)</f>
        <v>7.7</v>
      </c>
      <c r="W220" s="224"/>
      <c r="X220" s="224" t="s">
        <v>339</v>
      </c>
      <c r="Y220" s="224" t="s">
        <v>284</v>
      </c>
      <c r="Z220" s="213"/>
      <c r="AA220" s="213"/>
      <c r="AB220" s="213"/>
      <c r="AC220" s="213"/>
      <c r="AD220" s="213"/>
      <c r="AE220" s="213"/>
      <c r="AF220" s="213"/>
      <c r="AG220" s="213" t="s">
        <v>340</v>
      </c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  <c r="BA220" s="213"/>
      <c r="BB220" s="213"/>
      <c r="BC220" s="213"/>
      <c r="BD220" s="213"/>
      <c r="BE220" s="213"/>
      <c r="BF220" s="213"/>
      <c r="BG220" s="213"/>
      <c r="BH220" s="213"/>
    </row>
    <row r="221" spans="1:60" outlineLevel="2" x14ac:dyDescent="0.2">
      <c r="A221" s="220"/>
      <c r="B221" s="221"/>
      <c r="C221" s="259" t="s">
        <v>719</v>
      </c>
      <c r="D221" s="257"/>
      <c r="E221" s="257"/>
      <c r="F221" s="257"/>
      <c r="G221" s="257"/>
      <c r="H221" s="224"/>
      <c r="I221" s="224"/>
      <c r="J221" s="224"/>
      <c r="K221" s="224"/>
      <c r="L221" s="224"/>
      <c r="M221" s="224"/>
      <c r="N221" s="223"/>
      <c r="O221" s="223"/>
      <c r="P221" s="223"/>
      <c r="Q221" s="223"/>
      <c r="R221" s="224"/>
      <c r="S221" s="224"/>
      <c r="T221" s="224"/>
      <c r="U221" s="224"/>
      <c r="V221" s="224"/>
      <c r="W221" s="224"/>
      <c r="X221" s="224"/>
      <c r="Y221" s="224"/>
      <c r="Z221" s="213"/>
      <c r="AA221" s="213"/>
      <c r="AB221" s="213"/>
      <c r="AC221" s="213"/>
      <c r="AD221" s="213"/>
      <c r="AE221" s="213"/>
      <c r="AF221" s="213"/>
      <c r="AG221" s="213" t="s">
        <v>360</v>
      </c>
      <c r="AH221" s="213"/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  <c r="BA221" s="213"/>
      <c r="BB221" s="213"/>
      <c r="BC221" s="213"/>
      <c r="BD221" s="213"/>
      <c r="BE221" s="213"/>
      <c r="BF221" s="213"/>
      <c r="BG221" s="213"/>
      <c r="BH221" s="213"/>
    </row>
    <row r="222" spans="1:60" outlineLevel="2" x14ac:dyDescent="0.2">
      <c r="A222" s="220"/>
      <c r="B222" s="221"/>
      <c r="C222" s="252"/>
      <c r="D222" s="245"/>
      <c r="E222" s="245"/>
      <c r="F222" s="245"/>
      <c r="G222" s="245"/>
      <c r="H222" s="224"/>
      <c r="I222" s="224"/>
      <c r="J222" s="224"/>
      <c r="K222" s="224"/>
      <c r="L222" s="224"/>
      <c r="M222" s="224"/>
      <c r="N222" s="223"/>
      <c r="O222" s="223"/>
      <c r="P222" s="223"/>
      <c r="Q222" s="223"/>
      <c r="R222" s="224"/>
      <c r="S222" s="224"/>
      <c r="T222" s="224"/>
      <c r="U222" s="224"/>
      <c r="V222" s="224"/>
      <c r="W222" s="224"/>
      <c r="X222" s="224"/>
      <c r="Y222" s="224"/>
      <c r="Z222" s="213"/>
      <c r="AA222" s="213"/>
      <c r="AB222" s="213"/>
      <c r="AC222" s="213"/>
      <c r="AD222" s="213"/>
      <c r="AE222" s="213"/>
      <c r="AF222" s="213"/>
      <c r="AG222" s="213" t="s">
        <v>286</v>
      </c>
      <c r="AH222" s="213"/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  <c r="BA222" s="213"/>
      <c r="BB222" s="213"/>
      <c r="BC222" s="213"/>
      <c r="BD222" s="213"/>
      <c r="BE222" s="213"/>
      <c r="BF222" s="213"/>
      <c r="BG222" s="213"/>
      <c r="BH222" s="213"/>
    </row>
    <row r="223" spans="1:60" outlineLevel="1" x14ac:dyDescent="0.2">
      <c r="A223" s="237">
        <v>73</v>
      </c>
      <c r="B223" s="238" t="s">
        <v>752</v>
      </c>
      <c r="C223" s="249" t="s">
        <v>753</v>
      </c>
      <c r="D223" s="239" t="s">
        <v>323</v>
      </c>
      <c r="E223" s="240">
        <v>37</v>
      </c>
      <c r="F223" s="241"/>
      <c r="G223" s="242">
        <f>ROUND(E223*F223,2)</f>
        <v>0</v>
      </c>
      <c r="H223" s="241"/>
      <c r="I223" s="242">
        <f>ROUND(E223*H223,2)</f>
        <v>0</v>
      </c>
      <c r="J223" s="241"/>
      <c r="K223" s="242">
        <f>ROUND(E223*J223,2)</f>
        <v>0</v>
      </c>
      <c r="L223" s="242">
        <v>21</v>
      </c>
      <c r="M223" s="242">
        <f>G223*(1+L223/100)</f>
        <v>0</v>
      </c>
      <c r="N223" s="240">
        <v>1.2800000000000001E-3</v>
      </c>
      <c r="O223" s="240">
        <f>ROUND(E223*N223,2)</f>
        <v>0.05</v>
      </c>
      <c r="P223" s="240">
        <v>0</v>
      </c>
      <c r="Q223" s="240">
        <f>ROUND(E223*P223,2)</f>
        <v>0</v>
      </c>
      <c r="R223" s="242" t="s">
        <v>597</v>
      </c>
      <c r="S223" s="242" t="s">
        <v>289</v>
      </c>
      <c r="T223" s="243" t="s">
        <v>289</v>
      </c>
      <c r="U223" s="224">
        <v>0.09</v>
      </c>
      <c r="V223" s="224">
        <f>ROUND(E223*U223,2)</f>
        <v>3.33</v>
      </c>
      <c r="W223" s="224"/>
      <c r="X223" s="224" t="s">
        <v>339</v>
      </c>
      <c r="Y223" s="224" t="s">
        <v>284</v>
      </c>
      <c r="Z223" s="213"/>
      <c r="AA223" s="213"/>
      <c r="AB223" s="213"/>
      <c r="AC223" s="213"/>
      <c r="AD223" s="213"/>
      <c r="AE223" s="213"/>
      <c r="AF223" s="213"/>
      <c r="AG223" s="213" t="s">
        <v>340</v>
      </c>
      <c r="AH223" s="213"/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  <c r="BA223" s="213"/>
      <c r="BB223" s="213"/>
      <c r="BC223" s="213"/>
      <c r="BD223" s="213"/>
      <c r="BE223" s="213"/>
      <c r="BF223" s="213"/>
      <c r="BG223" s="213"/>
      <c r="BH223" s="213"/>
    </row>
    <row r="224" spans="1:60" outlineLevel="2" x14ac:dyDescent="0.2">
      <c r="A224" s="220"/>
      <c r="B224" s="221"/>
      <c r="C224" s="259" t="s">
        <v>754</v>
      </c>
      <c r="D224" s="257"/>
      <c r="E224" s="257"/>
      <c r="F224" s="257"/>
      <c r="G224" s="257"/>
      <c r="H224" s="224"/>
      <c r="I224" s="224"/>
      <c r="J224" s="224"/>
      <c r="K224" s="224"/>
      <c r="L224" s="224"/>
      <c r="M224" s="224"/>
      <c r="N224" s="223"/>
      <c r="O224" s="223"/>
      <c r="P224" s="223"/>
      <c r="Q224" s="223"/>
      <c r="R224" s="224"/>
      <c r="S224" s="224"/>
      <c r="T224" s="224"/>
      <c r="U224" s="224"/>
      <c r="V224" s="224"/>
      <c r="W224" s="224"/>
      <c r="X224" s="224"/>
      <c r="Y224" s="224"/>
      <c r="Z224" s="213"/>
      <c r="AA224" s="213"/>
      <c r="AB224" s="213"/>
      <c r="AC224" s="213"/>
      <c r="AD224" s="213"/>
      <c r="AE224" s="213"/>
      <c r="AF224" s="213"/>
      <c r="AG224" s="213" t="s">
        <v>360</v>
      </c>
      <c r="AH224" s="213"/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  <c r="BA224" s="213"/>
      <c r="BB224" s="213"/>
      <c r="BC224" s="213"/>
      <c r="BD224" s="213"/>
      <c r="BE224" s="213"/>
      <c r="BF224" s="213"/>
      <c r="BG224" s="213"/>
      <c r="BH224" s="213"/>
    </row>
    <row r="225" spans="1:60" outlineLevel="2" x14ac:dyDescent="0.2">
      <c r="A225" s="220"/>
      <c r="B225" s="221"/>
      <c r="C225" s="252"/>
      <c r="D225" s="245"/>
      <c r="E225" s="245"/>
      <c r="F225" s="245"/>
      <c r="G225" s="245"/>
      <c r="H225" s="224"/>
      <c r="I225" s="224"/>
      <c r="J225" s="224"/>
      <c r="K225" s="224"/>
      <c r="L225" s="224"/>
      <c r="M225" s="224"/>
      <c r="N225" s="223"/>
      <c r="O225" s="223"/>
      <c r="P225" s="223"/>
      <c r="Q225" s="223"/>
      <c r="R225" s="224"/>
      <c r="S225" s="224"/>
      <c r="T225" s="224"/>
      <c r="U225" s="224"/>
      <c r="V225" s="224"/>
      <c r="W225" s="224"/>
      <c r="X225" s="224"/>
      <c r="Y225" s="224"/>
      <c r="Z225" s="213"/>
      <c r="AA225" s="213"/>
      <c r="AB225" s="213"/>
      <c r="AC225" s="213"/>
      <c r="AD225" s="213"/>
      <c r="AE225" s="213"/>
      <c r="AF225" s="213"/>
      <c r="AG225" s="213" t="s">
        <v>286</v>
      </c>
      <c r="AH225" s="213"/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  <c r="BA225" s="213"/>
      <c r="BB225" s="213"/>
      <c r="BC225" s="213"/>
      <c r="BD225" s="213"/>
      <c r="BE225" s="213"/>
      <c r="BF225" s="213"/>
      <c r="BG225" s="213"/>
      <c r="BH225" s="213"/>
    </row>
    <row r="226" spans="1:60" x14ac:dyDescent="0.2">
      <c r="A226" s="230" t="s">
        <v>276</v>
      </c>
      <c r="B226" s="231" t="s">
        <v>179</v>
      </c>
      <c r="C226" s="248" t="s">
        <v>180</v>
      </c>
      <c r="D226" s="232"/>
      <c r="E226" s="233"/>
      <c r="F226" s="234"/>
      <c r="G226" s="234">
        <f>SUMIF(AG227:AG228,"&lt;&gt;NOR",G227:G228)</f>
        <v>0</v>
      </c>
      <c r="H226" s="234"/>
      <c r="I226" s="234">
        <f>SUM(I227:I228)</f>
        <v>0</v>
      </c>
      <c r="J226" s="234"/>
      <c r="K226" s="234">
        <f>SUM(K227:K228)</f>
        <v>0</v>
      </c>
      <c r="L226" s="234"/>
      <c r="M226" s="234">
        <f>SUM(M227:M228)</f>
        <v>0</v>
      </c>
      <c r="N226" s="233"/>
      <c r="O226" s="233">
        <f>SUM(O227:O228)</f>
        <v>0.71</v>
      </c>
      <c r="P226" s="233"/>
      <c r="Q226" s="233">
        <f>SUM(Q227:Q228)</f>
        <v>0</v>
      </c>
      <c r="R226" s="234"/>
      <c r="S226" s="234"/>
      <c r="T226" s="235"/>
      <c r="U226" s="229"/>
      <c r="V226" s="229">
        <f>SUM(V227:V228)</f>
        <v>31.36</v>
      </c>
      <c r="W226" s="229"/>
      <c r="X226" s="229"/>
      <c r="Y226" s="229"/>
      <c r="AG226" t="s">
        <v>277</v>
      </c>
    </row>
    <row r="227" spans="1:60" outlineLevel="1" x14ac:dyDescent="0.2">
      <c r="A227" s="237">
        <v>74</v>
      </c>
      <c r="B227" s="238" t="s">
        <v>768</v>
      </c>
      <c r="C227" s="249" t="s">
        <v>769</v>
      </c>
      <c r="D227" s="239" t="s">
        <v>363</v>
      </c>
      <c r="E227" s="240">
        <v>120.6</v>
      </c>
      <c r="F227" s="241"/>
      <c r="G227" s="242">
        <f>ROUND(E227*F227,2)</f>
        <v>0</v>
      </c>
      <c r="H227" s="241"/>
      <c r="I227" s="242">
        <f>ROUND(E227*H227,2)</f>
        <v>0</v>
      </c>
      <c r="J227" s="241"/>
      <c r="K227" s="242">
        <f>ROUND(E227*J227,2)</f>
        <v>0</v>
      </c>
      <c r="L227" s="242">
        <v>21</v>
      </c>
      <c r="M227" s="242">
        <f>G227*(1+L227/100)</f>
        <v>0</v>
      </c>
      <c r="N227" s="240">
        <v>5.9199999999999999E-3</v>
      </c>
      <c r="O227" s="240">
        <f>ROUND(E227*N227,2)</f>
        <v>0.71</v>
      </c>
      <c r="P227" s="240">
        <v>0</v>
      </c>
      <c r="Q227" s="240">
        <f>ROUND(E227*P227,2)</f>
        <v>0</v>
      </c>
      <c r="R227" s="242" t="s">
        <v>614</v>
      </c>
      <c r="S227" s="242" t="s">
        <v>289</v>
      </c>
      <c r="T227" s="243" t="s">
        <v>289</v>
      </c>
      <c r="U227" s="224">
        <v>0.26</v>
      </c>
      <c r="V227" s="224">
        <f>ROUND(E227*U227,2)</f>
        <v>31.36</v>
      </c>
      <c r="W227" s="224"/>
      <c r="X227" s="224" t="s">
        <v>339</v>
      </c>
      <c r="Y227" s="224" t="s">
        <v>284</v>
      </c>
      <c r="Z227" s="213"/>
      <c r="AA227" s="213"/>
      <c r="AB227" s="213"/>
      <c r="AC227" s="213"/>
      <c r="AD227" s="213"/>
      <c r="AE227" s="213"/>
      <c r="AF227" s="213"/>
      <c r="AG227" s="213" t="s">
        <v>340</v>
      </c>
      <c r="AH227" s="213"/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  <c r="BA227" s="213"/>
      <c r="BB227" s="213"/>
      <c r="BC227" s="213"/>
      <c r="BD227" s="213"/>
      <c r="BE227" s="213"/>
      <c r="BF227" s="213"/>
      <c r="BG227" s="213"/>
      <c r="BH227" s="213"/>
    </row>
    <row r="228" spans="1:60" outlineLevel="2" x14ac:dyDescent="0.2">
      <c r="A228" s="220"/>
      <c r="B228" s="221"/>
      <c r="C228" s="250"/>
      <c r="D228" s="246"/>
      <c r="E228" s="246"/>
      <c r="F228" s="246"/>
      <c r="G228" s="246"/>
      <c r="H228" s="224"/>
      <c r="I228" s="224"/>
      <c r="J228" s="224"/>
      <c r="K228" s="224"/>
      <c r="L228" s="224"/>
      <c r="M228" s="224"/>
      <c r="N228" s="223"/>
      <c r="O228" s="223"/>
      <c r="P228" s="223"/>
      <c r="Q228" s="223"/>
      <c r="R228" s="224"/>
      <c r="S228" s="224"/>
      <c r="T228" s="224"/>
      <c r="U228" s="224"/>
      <c r="V228" s="224"/>
      <c r="W228" s="224"/>
      <c r="X228" s="224"/>
      <c r="Y228" s="224"/>
      <c r="Z228" s="213"/>
      <c r="AA228" s="213"/>
      <c r="AB228" s="213"/>
      <c r="AC228" s="213"/>
      <c r="AD228" s="213"/>
      <c r="AE228" s="213"/>
      <c r="AF228" s="213"/>
      <c r="AG228" s="213" t="s">
        <v>286</v>
      </c>
      <c r="AH228" s="213"/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  <c r="BA228" s="213"/>
      <c r="BB228" s="213"/>
      <c r="BC228" s="213"/>
      <c r="BD228" s="213"/>
      <c r="BE228" s="213"/>
      <c r="BF228" s="213"/>
      <c r="BG228" s="213"/>
      <c r="BH228" s="213"/>
    </row>
    <row r="229" spans="1:60" x14ac:dyDescent="0.2">
      <c r="A229" s="230" t="s">
        <v>276</v>
      </c>
      <c r="B229" s="231" t="s">
        <v>181</v>
      </c>
      <c r="C229" s="248" t="s">
        <v>182</v>
      </c>
      <c r="D229" s="232"/>
      <c r="E229" s="233"/>
      <c r="F229" s="234"/>
      <c r="G229" s="234">
        <f>SUMIF(AG230:AG234,"&lt;&gt;NOR",G230:G234)</f>
        <v>0</v>
      </c>
      <c r="H229" s="234"/>
      <c r="I229" s="234">
        <f>SUM(I230:I234)</f>
        <v>0</v>
      </c>
      <c r="J229" s="234"/>
      <c r="K229" s="234">
        <f>SUM(K230:K234)</f>
        <v>0</v>
      </c>
      <c r="L229" s="234"/>
      <c r="M229" s="234">
        <f>SUM(M230:M234)</f>
        <v>0</v>
      </c>
      <c r="N229" s="233"/>
      <c r="O229" s="233">
        <f>SUM(O230:O234)</f>
        <v>4.75</v>
      </c>
      <c r="P229" s="233"/>
      <c r="Q229" s="233">
        <f>SUM(Q230:Q234)</f>
        <v>0</v>
      </c>
      <c r="R229" s="234"/>
      <c r="S229" s="234"/>
      <c r="T229" s="235"/>
      <c r="U229" s="229"/>
      <c r="V229" s="229">
        <f>SUM(V230:V234)</f>
        <v>119.73</v>
      </c>
      <c r="W229" s="229"/>
      <c r="X229" s="229"/>
      <c r="Y229" s="229"/>
      <c r="AG229" t="s">
        <v>277</v>
      </c>
    </row>
    <row r="230" spans="1:60" ht="22.5" outlineLevel="1" x14ac:dyDescent="0.2">
      <c r="A230" s="237">
        <v>75</v>
      </c>
      <c r="B230" s="238" t="s">
        <v>770</v>
      </c>
      <c r="C230" s="249" t="s">
        <v>771</v>
      </c>
      <c r="D230" s="239" t="s">
        <v>318</v>
      </c>
      <c r="E230" s="240">
        <v>95.783330000000007</v>
      </c>
      <c r="F230" s="241"/>
      <c r="G230" s="242">
        <f>ROUND(E230*F230,2)</f>
        <v>0</v>
      </c>
      <c r="H230" s="241"/>
      <c r="I230" s="242">
        <f>ROUND(E230*H230,2)</f>
        <v>0</v>
      </c>
      <c r="J230" s="241"/>
      <c r="K230" s="242">
        <f>ROUND(E230*J230,2)</f>
        <v>0</v>
      </c>
      <c r="L230" s="242">
        <v>21</v>
      </c>
      <c r="M230" s="242">
        <f>G230*(1+L230/100)</f>
        <v>0</v>
      </c>
      <c r="N230" s="240">
        <v>6.8000000000000005E-4</v>
      </c>
      <c r="O230" s="240">
        <f>ROUND(E230*N230,2)</f>
        <v>7.0000000000000007E-2</v>
      </c>
      <c r="P230" s="240">
        <v>0</v>
      </c>
      <c r="Q230" s="240">
        <f>ROUND(E230*P230,2)</f>
        <v>0</v>
      </c>
      <c r="R230" s="242" t="s">
        <v>597</v>
      </c>
      <c r="S230" s="242" t="s">
        <v>289</v>
      </c>
      <c r="T230" s="243" t="s">
        <v>289</v>
      </c>
      <c r="U230" s="224">
        <v>1.25</v>
      </c>
      <c r="V230" s="224">
        <f>ROUND(E230*U230,2)</f>
        <v>119.73</v>
      </c>
      <c r="W230" s="224"/>
      <c r="X230" s="224" t="s">
        <v>339</v>
      </c>
      <c r="Y230" s="224" t="s">
        <v>284</v>
      </c>
      <c r="Z230" s="213"/>
      <c r="AA230" s="213"/>
      <c r="AB230" s="213"/>
      <c r="AC230" s="213"/>
      <c r="AD230" s="213"/>
      <c r="AE230" s="213"/>
      <c r="AF230" s="213"/>
      <c r="AG230" s="213" t="s">
        <v>340</v>
      </c>
      <c r="AH230" s="213"/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</row>
    <row r="231" spans="1:60" outlineLevel="2" x14ac:dyDescent="0.2">
      <c r="A231" s="220"/>
      <c r="B231" s="221"/>
      <c r="C231" s="259" t="s">
        <v>669</v>
      </c>
      <c r="D231" s="257"/>
      <c r="E231" s="257"/>
      <c r="F231" s="257"/>
      <c r="G231" s="257"/>
      <c r="H231" s="224"/>
      <c r="I231" s="224"/>
      <c r="J231" s="224"/>
      <c r="K231" s="224"/>
      <c r="L231" s="224"/>
      <c r="M231" s="224"/>
      <c r="N231" s="223"/>
      <c r="O231" s="223"/>
      <c r="P231" s="223"/>
      <c r="Q231" s="223"/>
      <c r="R231" s="224"/>
      <c r="S231" s="224"/>
      <c r="T231" s="224"/>
      <c r="U231" s="224"/>
      <c r="V231" s="224"/>
      <c r="W231" s="224"/>
      <c r="X231" s="224"/>
      <c r="Y231" s="224"/>
      <c r="Z231" s="213"/>
      <c r="AA231" s="213"/>
      <c r="AB231" s="213"/>
      <c r="AC231" s="213"/>
      <c r="AD231" s="213"/>
      <c r="AE231" s="213"/>
      <c r="AF231" s="213"/>
      <c r="AG231" s="213" t="s">
        <v>360</v>
      </c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</row>
    <row r="232" spans="1:60" outlineLevel="2" x14ac:dyDescent="0.2">
      <c r="A232" s="220"/>
      <c r="B232" s="221"/>
      <c r="C232" s="252"/>
      <c r="D232" s="245"/>
      <c r="E232" s="245"/>
      <c r="F232" s="245"/>
      <c r="G232" s="245"/>
      <c r="H232" s="224"/>
      <c r="I232" s="224"/>
      <c r="J232" s="224"/>
      <c r="K232" s="224"/>
      <c r="L232" s="224"/>
      <c r="M232" s="224"/>
      <c r="N232" s="223"/>
      <c r="O232" s="223"/>
      <c r="P232" s="223"/>
      <c r="Q232" s="223"/>
      <c r="R232" s="224"/>
      <c r="S232" s="224"/>
      <c r="T232" s="224"/>
      <c r="U232" s="224"/>
      <c r="V232" s="224"/>
      <c r="W232" s="224"/>
      <c r="X232" s="224"/>
      <c r="Y232" s="224"/>
      <c r="Z232" s="213"/>
      <c r="AA232" s="213"/>
      <c r="AB232" s="213"/>
      <c r="AC232" s="213"/>
      <c r="AD232" s="213"/>
      <c r="AE232" s="213"/>
      <c r="AF232" s="213"/>
      <c r="AG232" s="213" t="s">
        <v>286</v>
      </c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</row>
    <row r="233" spans="1:60" ht="22.5" outlineLevel="1" x14ac:dyDescent="0.2">
      <c r="A233" s="237">
        <v>76</v>
      </c>
      <c r="B233" s="238" t="s">
        <v>772</v>
      </c>
      <c r="C233" s="249" t="s">
        <v>773</v>
      </c>
      <c r="D233" s="239" t="s">
        <v>383</v>
      </c>
      <c r="E233" s="240">
        <v>4.6826999999999996</v>
      </c>
      <c r="F233" s="241"/>
      <c r="G233" s="242">
        <f>ROUND(E233*F233,2)</f>
        <v>0</v>
      </c>
      <c r="H233" s="241"/>
      <c r="I233" s="242">
        <f>ROUND(E233*H233,2)</f>
        <v>0</v>
      </c>
      <c r="J233" s="241"/>
      <c r="K233" s="242">
        <f>ROUND(E233*J233,2)</f>
        <v>0</v>
      </c>
      <c r="L233" s="242">
        <v>21</v>
      </c>
      <c r="M233" s="242">
        <f>G233*(1+L233/100)</f>
        <v>0</v>
      </c>
      <c r="N233" s="240">
        <v>1</v>
      </c>
      <c r="O233" s="240">
        <f>ROUND(E233*N233,2)</f>
        <v>4.68</v>
      </c>
      <c r="P233" s="240">
        <v>0</v>
      </c>
      <c r="Q233" s="240">
        <f>ROUND(E233*P233,2)</f>
        <v>0</v>
      </c>
      <c r="R233" s="242" t="s">
        <v>324</v>
      </c>
      <c r="S233" s="242" t="s">
        <v>289</v>
      </c>
      <c r="T233" s="243" t="s">
        <v>289</v>
      </c>
      <c r="U233" s="224">
        <v>0</v>
      </c>
      <c r="V233" s="224">
        <f>ROUND(E233*U233,2)</f>
        <v>0</v>
      </c>
      <c r="W233" s="224"/>
      <c r="X233" s="224" t="s">
        <v>283</v>
      </c>
      <c r="Y233" s="224" t="s">
        <v>284</v>
      </c>
      <c r="Z233" s="213"/>
      <c r="AA233" s="213"/>
      <c r="AB233" s="213"/>
      <c r="AC233" s="213"/>
      <c r="AD233" s="213"/>
      <c r="AE233" s="213"/>
      <c r="AF233" s="213"/>
      <c r="AG233" s="213" t="s">
        <v>285</v>
      </c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</row>
    <row r="234" spans="1:60" outlineLevel="2" x14ac:dyDescent="0.2">
      <c r="A234" s="220"/>
      <c r="B234" s="221"/>
      <c r="C234" s="250"/>
      <c r="D234" s="246"/>
      <c r="E234" s="246"/>
      <c r="F234" s="246"/>
      <c r="G234" s="246"/>
      <c r="H234" s="224"/>
      <c r="I234" s="224"/>
      <c r="J234" s="224"/>
      <c r="K234" s="224"/>
      <c r="L234" s="224"/>
      <c r="M234" s="224"/>
      <c r="N234" s="223"/>
      <c r="O234" s="223"/>
      <c r="P234" s="223"/>
      <c r="Q234" s="223"/>
      <c r="R234" s="224"/>
      <c r="S234" s="224"/>
      <c r="T234" s="224"/>
      <c r="U234" s="224"/>
      <c r="V234" s="224"/>
      <c r="W234" s="224"/>
      <c r="X234" s="224"/>
      <c r="Y234" s="224"/>
      <c r="Z234" s="213"/>
      <c r="AA234" s="213"/>
      <c r="AB234" s="213"/>
      <c r="AC234" s="213"/>
      <c r="AD234" s="213"/>
      <c r="AE234" s="213"/>
      <c r="AF234" s="213"/>
      <c r="AG234" s="213" t="s">
        <v>286</v>
      </c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</row>
    <row r="235" spans="1:60" x14ac:dyDescent="0.2">
      <c r="A235" s="230" t="s">
        <v>276</v>
      </c>
      <c r="B235" s="231" t="s">
        <v>183</v>
      </c>
      <c r="C235" s="248" t="s">
        <v>184</v>
      </c>
      <c r="D235" s="232"/>
      <c r="E235" s="233"/>
      <c r="F235" s="234"/>
      <c r="G235" s="234">
        <f>SUMIF(AG236:AG244,"&lt;&gt;NOR",G236:G244)</f>
        <v>0</v>
      </c>
      <c r="H235" s="234"/>
      <c r="I235" s="234">
        <f>SUM(I236:I244)</f>
        <v>0</v>
      </c>
      <c r="J235" s="234"/>
      <c r="K235" s="234">
        <f>SUM(K236:K244)</f>
        <v>0</v>
      </c>
      <c r="L235" s="234"/>
      <c r="M235" s="234">
        <f>SUM(M236:M244)</f>
        <v>0</v>
      </c>
      <c r="N235" s="233"/>
      <c r="O235" s="233">
        <f>SUM(O236:O244)</f>
        <v>0.08</v>
      </c>
      <c r="P235" s="233"/>
      <c r="Q235" s="233">
        <f>SUM(Q236:Q244)</f>
        <v>0</v>
      </c>
      <c r="R235" s="234"/>
      <c r="S235" s="234"/>
      <c r="T235" s="235"/>
      <c r="U235" s="229"/>
      <c r="V235" s="229">
        <f>SUM(V236:V244)</f>
        <v>165.51</v>
      </c>
      <c r="W235" s="229"/>
      <c r="X235" s="229"/>
      <c r="Y235" s="229"/>
      <c r="AG235" t="s">
        <v>277</v>
      </c>
    </row>
    <row r="236" spans="1:60" ht="22.5" outlineLevel="1" x14ac:dyDescent="0.2">
      <c r="A236" s="237">
        <v>77</v>
      </c>
      <c r="B236" s="238" t="s">
        <v>774</v>
      </c>
      <c r="C236" s="249" t="s">
        <v>775</v>
      </c>
      <c r="D236" s="239" t="s">
        <v>318</v>
      </c>
      <c r="E236" s="240">
        <v>83</v>
      </c>
      <c r="F236" s="241"/>
      <c r="G236" s="242">
        <f>ROUND(E236*F236,2)</f>
        <v>0</v>
      </c>
      <c r="H236" s="241"/>
      <c r="I236" s="242">
        <f>ROUND(E236*H236,2)</f>
        <v>0</v>
      </c>
      <c r="J236" s="241"/>
      <c r="K236" s="242">
        <f>ROUND(E236*J236,2)</f>
        <v>0</v>
      </c>
      <c r="L236" s="242">
        <v>21</v>
      </c>
      <c r="M236" s="242">
        <f>G236*(1+L236/100)</f>
        <v>0</v>
      </c>
      <c r="N236" s="240">
        <v>2.5000000000000001E-4</v>
      </c>
      <c r="O236" s="240">
        <f>ROUND(E236*N236,2)</f>
        <v>0.02</v>
      </c>
      <c r="P236" s="240">
        <v>0</v>
      </c>
      <c r="Q236" s="240">
        <f>ROUND(E236*P236,2)</f>
        <v>0</v>
      </c>
      <c r="R236" s="242" t="s">
        <v>597</v>
      </c>
      <c r="S236" s="242" t="s">
        <v>289</v>
      </c>
      <c r="T236" s="243" t="s">
        <v>289</v>
      </c>
      <c r="U236" s="224">
        <v>0.5</v>
      </c>
      <c r="V236" s="224">
        <f>ROUND(E236*U236,2)</f>
        <v>41.5</v>
      </c>
      <c r="W236" s="224"/>
      <c r="X236" s="224" t="s">
        <v>339</v>
      </c>
      <c r="Y236" s="224" t="s">
        <v>284</v>
      </c>
      <c r="Z236" s="213"/>
      <c r="AA236" s="213"/>
      <c r="AB236" s="213"/>
      <c r="AC236" s="213"/>
      <c r="AD236" s="213"/>
      <c r="AE236" s="213"/>
      <c r="AF236" s="213"/>
      <c r="AG236" s="213" t="s">
        <v>340</v>
      </c>
      <c r="AH236" s="213"/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  <c r="BA236" s="213"/>
      <c r="BB236" s="213"/>
      <c r="BC236" s="213"/>
      <c r="BD236" s="213"/>
      <c r="BE236" s="213"/>
      <c r="BF236" s="213"/>
      <c r="BG236" s="213"/>
      <c r="BH236" s="213"/>
    </row>
    <row r="237" spans="1:60" outlineLevel="2" x14ac:dyDescent="0.2">
      <c r="A237" s="220"/>
      <c r="B237" s="221"/>
      <c r="C237" s="259" t="s">
        <v>669</v>
      </c>
      <c r="D237" s="257"/>
      <c r="E237" s="257"/>
      <c r="F237" s="257"/>
      <c r="G237" s="257"/>
      <c r="H237" s="224"/>
      <c r="I237" s="224"/>
      <c r="J237" s="224"/>
      <c r="K237" s="224"/>
      <c r="L237" s="224"/>
      <c r="M237" s="224"/>
      <c r="N237" s="223"/>
      <c r="O237" s="223"/>
      <c r="P237" s="223"/>
      <c r="Q237" s="223"/>
      <c r="R237" s="224"/>
      <c r="S237" s="224"/>
      <c r="T237" s="224"/>
      <c r="U237" s="224"/>
      <c r="V237" s="224"/>
      <c r="W237" s="224"/>
      <c r="X237" s="224"/>
      <c r="Y237" s="224"/>
      <c r="Z237" s="213"/>
      <c r="AA237" s="213"/>
      <c r="AB237" s="213"/>
      <c r="AC237" s="213"/>
      <c r="AD237" s="213"/>
      <c r="AE237" s="213"/>
      <c r="AF237" s="213"/>
      <c r="AG237" s="213" t="s">
        <v>360</v>
      </c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  <c r="BA237" s="213"/>
      <c r="BB237" s="213"/>
      <c r="BC237" s="213"/>
      <c r="BD237" s="213"/>
      <c r="BE237" s="213"/>
      <c r="BF237" s="213"/>
      <c r="BG237" s="213"/>
      <c r="BH237" s="213"/>
    </row>
    <row r="238" spans="1:60" outlineLevel="2" x14ac:dyDescent="0.2">
      <c r="A238" s="220"/>
      <c r="B238" s="221"/>
      <c r="C238" s="252"/>
      <c r="D238" s="245"/>
      <c r="E238" s="245"/>
      <c r="F238" s="245"/>
      <c r="G238" s="245"/>
      <c r="H238" s="224"/>
      <c r="I238" s="224"/>
      <c r="J238" s="224"/>
      <c r="K238" s="224"/>
      <c r="L238" s="224"/>
      <c r="M238" s="224"/>
      <c r="N238" s="223"/>
      <c r="O238" s="223"/>
      <c r="P238" s="223"/>
      <c r="Q238" s="223"/>
      <c r="R238" s="224"/>
      <c r="S238" s="224"/>
      <c r="T238" s="224"/>
      <c r="U238" s="224"/>
      <c r="V238" s="224"/>
      <c r="W238" s="224"/>
      <c r="X238" s="224"/>
      <c r="Y238" s="224"/>
      <c r="Z238" s="213"/>
      <c r="AA238" s="213"/>
      <c r="AB238" s="213"/>
      <c r="AC238" s="213"/>
      <c r="AD238" s="213"/>
      <c r="AE238" s="213"/>
      <c r="AF238" s="213"/>
      <c r="AG238" s="213" t="s">
        <v>286</v>
      </c>
      <c r="AH238" s="213"/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  <c r="BA238" s="213"/>
      <c r="BB238" s="213"/>
      <c r="BC238" s="213"/>
      <c r="BD238" s="213"/>
      <c r="BE238" s="213"/>
      <c r="BF238" s="213"/>
      <c r="BG238" s="213"/>
      <c r="BH238" s="213"/>
    </row>
    <row r="239" spans="1:60" ht="22.5" outlineLevel="1" x14ac:dyDescent="0.2">
      <c r="A239" s="237">
        <v>78</v>
      </c>
      <c r="B239" s="238" t="s">
        <v>776</v>
      </c>
      <c r="C239" s="249" t="s">
        <v>777</v>
      </c>
      <c r="D239" s="239" t="s">
        <v>318</v>
      </c>
      <c r="E239" s="240">
        <v>72</v>
      </c>
      <c r="F239" s="241"/>
      <c r="G239" s="242">
        <f>ROUND(E239*F239,2)</f>
        <v>0</v>
      </c>
      <c r="H239" s="241"/>
      <c r="I239" s="242">
        <f>ROUND(E239*H239,2)</f>
        <v>0</v>
      </c>
      <c r="J239" s="241"/>
      <c r="K239" s="242">
        <f>ROUND(E239*J239,2)</f>
        <v>0</v>
      </c>
      <c r="L239" s="242">
        <v>21</v>
      </c>
      <c r="M239" s="242">
        <f>G239*(1+L239/100)</f>
        <v>0</v>
      </c>
      <c r="N239" s="240">
        <v>4.4000000000000002E-4</v>
      </c>
      <c r="O239" s="240">
        <f>ROUND(E239*N239,2)</f>
        <v>0.03</v>
      </c>
      <c r="P239" s="240">
        <v>0</v>
      </c>
      <c r="Q239" s="240">
        <f>ROUND(E239*P239,2)</f>
        <v>0</v>
      </c>
      <c r="R239" s="242" t="s">
        <v>597</v>
      </c>
      <c r="S239" s="242" t="s">
        <v>289</v>
      </c>
      <c r="T239" s="243" t="s">
        <v>289</v>
      </c>
      <c r="U239" s="224">
        <v>1.08</v>
      </c>
      <c r="V239" s="224">
        <f>ROUND(E239*U239,2)</f>
        <v>77.760000000000005</v>
      </c>
      <c r="W239" s="224"/>
      <c r="X239" s="224" t="s">
        <v>339</v>
      </c>
      <c r="Y239" s="224" t="s">
        <v>284</v>
      </c>
      <c r="Z239" s="213"/>
      <c r="AA239" s="213"/>
      <c r="AB239" s="213"/>
      <c r="AC239" s="213"/>
      <c r="AD239" s="213"/>
      <c r="AE239" s="213"/>
      <c r="AF239" s="213"/>
      <c r="AG239" s="213" t="s">
        <v>358</v>
      </c>
      <c r="AH239" s="213"/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  <c r="BA239" s="213"/>
      <c r="BB239" s="213"/>
      <c r="BC239" s="213"/>
      <c r="BD239" s="213"/>
      <c r="BE239" s="213"/>
      <c r="BF239" s="213"/>
      <c r="BG239" s="213"/>
      <c r="BH239" s="213"/>
    </row>
    <row r="240" spans="1:60" outlineLevel="2" x14ac:dyDescent="0.2">
      <c r="A240" s="220"/>
      <c r="B240" s="221"/>
      <c r="C240" s="259" t="s">
        <v>669</v>
      </c>
      <c r="D240" s="257"/>
      <c r="E240" s="257"/>
      <c r="F240" s="257"/>
      <c r="G240" s="257"/>
      <c r="H240" s="224"/>
      <c r="I240" s="224"/>
      <c r="J240" s="224"/>
      <c r="K240" s="224"/>
      <c r="L240" s="224"/>
      <c r="M240" s="224"/>
      <c r="N240" s="223"/>
      <c r="O240" s="223"/>
      <c r="P240" s="223"/>
      <c r="Q240" s="223"/>
      <c r="R240" s="224"/>
      <c r="S240" s="224"/>
      <c r="T240" s="224"/>
      <c r="U240" s="224"/>
      <c r="V240" s="224"/>
      <c r="W240" s="224"/>
      <c r="X240" s="224"/>
      <c r="Y240" s="224"/>
      <c r="Z240" s="213"/>
      <c r="AA240" s="213"/>
      <c r="AB240" s="213"/>
      <c r="AC240" s="213"/>
      <c r="AD240" s="213"/>
      <c r="AE240" s="213"/>
      <c r="AF240" s="213"/>
      <c r="AG240" s="213" t="s">
        <v>360</v>
      </c>
      <c r="AH240" s="213"/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B240" s="213"/>
      <c r="BC240" s="213"/>
      <c r="BD240" s="213"/>
      <c r="BE240" s="213"/>
      <c r="BF240" s="213"/>
      <c r="BG240" s="213"/>
      <c r="BH240" s="213"/>
    </row>
    <row r="241" spans="1:60" outlineLevel="2" x14ac:dyDescent="0.2">
      <c r="A241" s="220"/>
      <c r="B241" s="221"/>
      <c r="C241" s="252"/>
      <c r="D241" s="245"/>
      <c r="E241" s="245"/>
      <c r="F241" s="245"/>
      <c r="G241" s="245"/>
      <c r="H241" s="224"/>
      <c r="I241" s="224"/>
      <c r="J241" s="224"/>
      <c r="K241" s="224"/>
      <c r="L241" s="224"/>
      <c r="M241" s="224"/>
      <c r="N241" s="223"/>
      <c r="O241" s="223"/>
      <c r="P241" s="223"/>
      <c r="Q241" s="223"/>
      <c r="R241" s="224"/>
      <c r="S241" s="224"/>
      <c r="T241" s="224"/>
      <c r="U241" s="224"/>
      <c r="V241" s="224"/>
      <c r="W241" s="224"/>
      <c r="X241" s="224"/>
      <c r="Y241" s="224"/>
      <c r="Z241" s="213"/>
      <c r="AA241" s="213"/>
      <c r="AB241" s="213"/>
      <c r="AC241" s="213"/>
      <c r="AD241" s="213"/>
      <c r="AE241" s="213"/>
      <c r="AF241" s="213"/>
      <c r="AG241" s="213" t="s">
        <v>286</v>
      </c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  <c r="BA241" s="213"/>
      <c r="BB241" s="213"/>
      <c r="BC241" s="213"/>
      <c r="BD241" s="213"/>
      <c r="BE241" s="213"/>
      <c r="BF241" s="213"/>
      <c r="BG241" s="213"/>
      <c r="BH241" s="213"/>
    </row>
    <row r="242" spans="1:60" ht="22.5" outlineLevel="1" x14ac:dyDescent="0.2">
      <c r="A242" s="237">
        <v>79</v>
      </c>
      <c r="B242" s="238" t="s">
        <v>770</v>
      </c>
      <c r="C242" s="249" t="s">
        <v>771</v>
      </c>
      <c r="D242" s="239" t="s">
        <v>318</v>
      </c>
      <c r="E242" s="240">
        <v>37</v>
      </c>
      <c r="F242" s="241"/>
      <c r="G242" s="242">
        <f>ROUND(E242*F242,2)</f>
        <v>0</v>
      </c>
      <c r="H242" s="241"/>
      <c r="I242" s="242">
        <f>ROUND(E242*H242,2)</f>
        <v>0</v>
      </c>
      <c r="J242" s="241"/>
      <c r="K242" s="242">
        <f>ROUND(E242*J242,2)</f>
        <v>0</v>
      </c>
      <c r="L242" s="242">
        <v>21</v>
      </c>
      <c r="M242" s="242">
        <f>G242*(1+L242/100)</f>
        <v>0</v>
      </c>
      <c r="N242" s="240">
        <v>6.8000000000000005E-4</v>
      </c>
      <c r="O242" s="240">
        <f>ROUND(E242*N242,2)</f>
        <v>0.03</v>
      </c>
      <c r="P242" s="240">
        <v>0</v>
      </c>
      <c r="Q242" s="240">
        <f>ROUND(E242*P242,2)</f>
        <v>0</v>
      </c>
      <c r="R242" s="242" t="s">
        <v>597</v>
      </c>
      <c r="S242" s="242" t="s">
        <v>289</v>
      </c>
      <c r="T242" s="243" t="s">
        <v>289</v>
      </c>
      <c r="U242" s="224">
        <v>1.25</v>
      </c>
      <c r="V242" s="224">
        <f>ROUND(E242*U242,2)</f>
        <v>46.25</v>
      </c>
      <c r="W242" s="224"/>
      <c r="X242" s="224" t="s">
        <v>339</v>
      </c>
      <c r="Y242" s="224" t="s">
        <v>284</v>
      </c>
      <c r="Z242" s="213"/>
      <c r="AA242" s="213"/>
      <c r="AB242" s="213"/>
      <c r="AC242" s="213"/>
      <c r="AD242" s="213"/>
      <c r="AE242" s="213"/>
      <c r="AF242" s="213"/>
      <c r="AG242" s="213" t="s">
        <v>358</v>
      </c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</row>
    <row r="243" spans="1:60" outlineLevel="2" x14ac:dyDescent="0.2">
      <c r="A243" s="220"/>
      <c r="B243" s="221"/>
      <c r="C243" s="259" t="s">
        <v>669</v>
      </c>
      <c r="D243" s="257"/>
      <c r="E243" s="257"/>
      <c r="F243" s="257"/>
      <c r="G243" s="257"/>
      <c r="H243" s="224"/>
      <c r="I243" s="224"/>
      <c r="J243" s="224"/>
      <c r="K243" s="224"/>
      <c r="L243" s="224"/>
      <c r="M243" s="224"/>
      <c r="N243" s="223"/>
      <c r="O243" s="223"/>
      <c r="P243" s="223"/>
      <c r="Q243" s="223"/>
      <c r="R243" s="224"/>
      <c r="S243" s="224"/>
      <c r="T243" s="224"/>
      <c r="U243" s="224"/>
      <c r="V243" s="224"/>
      <c r="W243" s="224"/>
      <c r="X243" s="224"/>
      <c r="Y243" s="224"/>
      <c r="Z243" s="213"/>
      <c r="AA243" s="213"/>
      <c r="AB243" s="213"/>
      <c r="AC243" s="213"/>
      <c r="AD243" s="213"/>
      <c r="AE243" s="213"/>
      <c r="AF243" s="213"/>
      <c r="AG243" s="213" t="s">
        <v>360</v>
      </c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</row>
    <row r="244" spans="1:60" outlineLevel="2" x14ac:dyDescent="0.2">
      <c r="A244" s="220"/>
      <c r="B244" s="221"/>
      <c r="C244" s="252"/>
      <c r="D244" s="245"/>
      <c r="E244" s="245"/>
      <c r="F244" s="245"/>
      <c r="G244" s="245"/>
      <c r="H244" s="224"/>
      <c r="I244" s="224"/>
      <c r="J244" s="224"/>
      <c r="K244" s="224"/>
      <c r="L244" s="224"/>
      <c r="M244" s="224"/>
      <c r="N244" s="223"/>
      <c r="O244" s="223"/>
      <c r="P244" s="223"/>
      <c r="Q244" s="223"/>
      <c r="R244" s="224"/>
      <c r="S244" s="224"/>
      <c r="T244" s="224"/>
      <c r="U244" s="224"/>
      <c r="V244" s="224"/>
      <c r="W244" s="224"/>
      <c r="X244" s="224"/>
      <c r="Y244" s="224"/>
      <c r="Z244" s="213"/>
      <c r="AA244" s="213"/>
      <c r="AB244" s="213"/>
      <c r="AC244" s="213"/>
      <c r="AD244" s="213"/>
      <c r="AE244" s="213"/>
      <c r="AF244" s="213"/>
      <c r="AG244" s="213" t="s">
        <v>286</v>
      </c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</row>
    <row r="245" spans="1:60" x14ac:dyDescent="0.2">
      <c r="A245" s="230" t="s">
        <v>276</v>
      </c>
      <c r="B245" s="231" t="s">
        <v>187</v>
      </c>
      <c r="C245" s="248" t="s">
        <v>188</v>
      </c>
      <c r="D245" s="232"/>
      <c r="E245" s="233"/>
      <c r="F245" s="234"/>
      <c r="G245" s="234">
        <f>SUMIF(AG246:AG247,"&lt;&gt;NOR",G246:G247)</f>
        <v>0</v>
      </c>
      <c r="H245" s="234"/>
      <c r="I245" s="234">
        <f>SUM(I246:I247)</f>
        <v>0</v>
      </c>
      <c r="J245" s="234"/>
      <c r="K245" s="234">
        <f>SUM(K246:K247)</f>
        <v>0</v>
      </c>
      <c r="L245" s="234"/>
      <c r="M245" s="234">
        <f>SUM(M246:M247)</f>
        <v>0</v>
      </c>
      <c r="N245" s="233"/>
      <c r="O245" s="233">
        <f>SUM(O246:O247)</f>
        <v>0</v>
      </c>
      <c r="P245" s="233"/>
      <c r="Q245" s="233">
        <f>SUM(Q246:Q247)</f>
        <v>0</v>
      </c>
      <c r="R245" s="234"/>
      <c r="S245" s="234"/>
      <c r="T245" s="235"/>
      <c r="U245" s="229"/>
      <c r="V245" s="229">
        <f>SUM(V246:V247)</f>
        <v>848.94</v>
      </c>
      <c r="W245" s="229"/>
      <c r="X245" s="229"/>
      <c r="Y245" s="229"/>
      <c r="AG245" t="s">
        <v>277</v>
      </c>
    </row>
    <row r="246" spans="1:60" outlineLevel="1" x14ac:dyDescent="0.2">
      <c r="A246" s="237">
        <v>80</v>
      </c>
      <c r="B246" s="238" t="s">
        <v>778</v>
      </c>
      <c r="C246" s="249" t="s">
        <v>779</v>
      </c>
      <c r="D246" s="239" t="s">
        <v>383</v>
      </c>
      <c r="E246" s="240">
        <v>8751.9836799999994</v>
      </c>
      <c r="F246" s="241"/>
      <c r="G246" s="242">
        <f>ROUND(E246*F246,2)</f>
        <v>0</v>
      </c>
      <c r="H246" s="241"/>
      <c r="I246" s="242">
        <f>ROUND(E246*H246,2)</f>
        <v>0</v>
      </c>
      <c r="J246" s="241"/>
      <c r="K246" s="242">
        <f>ROUND(E246*J246,2)</f>
        <v>0</v>
      </c>
      <c r="L246" s="242">
        <v>21</v>
      </c>
      <c r="M246" s="242">
        <f>G246*(1+L246/100)</f>
        <v>0</v>
      </c>
      <c r="N246" s="240">
        <v>0</v>
      </c>
      <c r="O246" s="240">
        <f>ROUND(E246*N246,2)</f>
        <v>0</v>
      </c>
      <c r="P246" s="240">
        <v>0</v>
      </c>
      <c r="Q246" s="240">
        <f>ROUND(E246*P246,2)</f>
        <v>0</v>
      </c>
      <c r="R246" s="242"/>
      <c r="S246" s="242" t="s">
        <v>289</v>
      </c>
      <c r="T246" s="243" t="s">
        <v>289</v>
      </c>
      <c r="U246" s="224">
        <v>9.7000000000000003E-2</v>
      </c>
      <c r="V246" s="224">
        <f>ROUND(E246*U246,2)</f>
        <v>848.94</v>
      </c>
      <c r="W246" s="224"/>
      <c r="X246" s="224" t="s">
        <v>447</v>
      </c>
      <c r="Y246" s="224" t="s">
        <v>284</v>
      </c>
      <c r="Z246" s="213"/>
      <c r="AA246" s="213"/>
      <c r="AB246" s="213"/>
      <c r="AC246" s="213"/>
      <c r="AD246" s="213"/>
      <c r="AE246" s="213"/>
      <c r="AF246" s="213"/>
      <c r="AG246" s="213" t="s">
        <v>448</v>
      </c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</row>
    <row r="247" spans="1:60" outlineLevel="2" x14ac:dyDescent="0.2">
      <c r="A247" s="220"/>
      <c r="B247" s="221"/>
      <c r="C247" s="250"/>
      <c r="D247" s="246"/>
      <c r="E247" s="246"/>
      <c r="F247" s="246"/>
      <c r="G247" s="246"/>
      <c r="H247" s="224"/>
      <c r="I247" s="224"/>
      <c r="J247" s="224"/>
      <c r="K247" s="224"/>
      <c r="L247" s="224"/>
      <c r="M247" s="224"/>
      <c r="N247" s="223"/>
      <c r="O247" s="223"/>
      <c r="P247" s="223"/>
      <c r="Q247" s="223"/>
      <c r="R247" s="224"/>
      <c r="S247" s="224"/>
      <c r="T247" s="224"/>
      <c r="U247" s="224"/>
      <c r="V247" s="224"/>
      <c r="W247" s="224"/>
      <c r="X247" s="224"/>
      <c r="Y247" s="224"/>
      <c r="Z247" s="213"/>
      <c r="AA247" s="213"/>
      <c r="AB247" s="213"/>
      <c r="AC247" s="213"/>
      <c r="AD247" s="213"/>
      <c r="AE247" s="213"/>
      <c r="AF247" s="213"/>
      <c r="AG247" s="213" t="s">
        <v>286</v>
      </c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</row>
    <row r="248" spans="1:60" x14ac:dyDescent="0.2">
      <c r="A248" s="230" t="s">
        <v>276</v>
      </c>
      <c r="B248" s="231" t="s">
        <v>189</v>
      </c>
      <c r="C248" s="248" t="s">
        <v>190</v>
      </c>
      <c r="D248" s="232"/>
      <c r="E248" s="233"/>
      <c r="F248" s="234"/>
      <c r="G248" s="234">
        <f>SUMIF(AG249:AG259,"&lt;&gt;NOR",G249:G259)</f>
        <v>0</v>
      </c>
      <c r="H248" s="234"/>
      <c r="I248" s="234">
        <f>SUM(I249:I259)</f>
        <v>0</v>
      </c>
      <c r="J248" s="234"/>
      <c r="K248" s="234">
        <f>SUM(K249:K259)</f>
        <v>0</v>
      </c>
      <c r="L248" s="234"/>
      <c r="M248" s="234">
        <f>SUM(M249:M259)</f>
        <v>0</v>
      </c>
      <c r="N248" s="233"/>
      <c r="O248" s="233">
        <f>SUM(O249:O259)</f>
        <v>29.85</v>
      </c>
      <c r="P248" s="233"/>
      <c r="Q248" s="233">
        <f>SUM(Q249:Q259)</f>
        <v>0</v>
      </c>
      <c r="R248" s="234"/>
      <c r="S248" s="234"/>
      <c r="T248" s="235"/>
      <c r="U248" s="229"/>
      <c r="V248" s="229">
        <f>SUM(V249:V259)</f>
        <v>1275.32</v>
      </c>
      <c r="W248" s="229"/>
      <c r="X248" s="229"/>
      <c r="Y248" s="229"/>
      <c r="AG248" t="s">
        <v>277</v>
      </c>
    </row>
    <row r="249" spans="1:60" ht="22.5" outlineLevel="1" x14ac:dyDescent="0.2">
      <c r="A249" s="237">
        <v>81</v>
      </c>
      <c r="B249" s="238" t="s">
        <v>780</v>
      </c>
      <c r="C249" s="249" t="s">
        <v>781</v>
      </c>
      <c r="D249" s="239" t="s">
        <v>363</v>
      </c>
      <c r="E249" s="240">
        <v>4726.8320000000003</v>
      </c>
      <c r="F249" s="241"/>
      <c r="G249" s="242">
        <f>ROUND(E249*F249,2)</f>
        <v>0</v>
      </c>
      <c r="H249" s="241"/>
      <c r="I249" s="242">
        <f>ROUND(E249*H249,2)</f>
        <v>0</v>
      </c>
      <c r="J249" s="241"/>
      <c r="K249" s="242">
        <f>ROUND(E249*J249,2)</f>
        <v>0</v>
      </c>
      <c r="L249" s="242">
        <v>21</v>
      </c>
      <c r="M249" s="242">
        <f>G249*(1+L249/100)</f>
        <v>0</v>
      </c>
      <c r="N249" s="240">
        <v>0</v>
      </c>
      <c r="O249" s="240">
        <f>ROUND(E249*N249,2)</f>
        <v>0</v>
      </c>
      <c r="P249" s="240">
        <v>0</v>
      </c>
      <c r="Q249" s="240">
        <f>ROUND(E249*P249,2)</f>
        <v>0</v>
      </c>
      <c r="R249" s="242" t="s">
        <v>620</v>
      </c>
      <c r="S249" s="242" t="s">
        <v>289</v>
      </c>
      <c r="T249" s="243" t="s">
        <v>289</v>
      </c>
      <c r="U249" s="224">
        <v>0.03</v>
      </c>
      <c r="V249" s="224">
        <f>ROUND(E249*U249,2)</f>
        <v>141.80000000000001</v>
      </c>
      <c r="W249" s="224"/>
      <c r="X249" s="224" t="s">
        <v>339</v>
      </c>
      <c r="Y249" s="224" t="s">
        <v>284</v>
      </c>
      <c r="Z249" s="213"/>
      <c r="AA249" s="213"/>
      <c r="AB249" s="213"/>
      <c r="AC249" s="213"/>
      <c r="AD249" s="213"/>
      <c r="AE249" s="213"/>
      <c r="AF249" s="213"/>
      <c r="AG249" s="213" t="s">
        <v>340</v>
      </c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</row>
    <row r="250" spans="1:60" outlineLevel="2" x14ac:dyDescent="0.2">
      <c r="A250" s="220"/>
      <c r="B250" s="221"/>
      <c r="C250" s="250"/>
      <c r="D250" s="246"/>
      <c r="E250" s="246"/>
      <c r="F250" s="246"/>
      <c r="G250" s="246"/>
      <c r="H250" s="224"/>
      <c r="I250" s="224"/>
      <c r="J250" s="224"/>
      <c r="K250" s="224"/>
      <c r="L250" s="224"/>
      <c r="M250" s="224"/>
      <c r="N250" s="223"/>
      <c r="O250" s="223"/>
      <c r="P250" s="223"/>
      <c r="Q250" s="223"/>
      <c r="R250" s="224"/>
      <c r="S250" s="224"/>
      <c r="T250" s="224"/>
      <c r="U250" s="224"/>
      <c r="V250" s="224"/>
      <c r="W250" s="224"/>
      <c r="X250" s="224"/>
      <c r="Y250" s="224"/>
      <c r="Z250" s="213"/>
      <c r="AA250" s="213"/>
      <c r="AB250" s="213"/>
      <c r="AC250" s="213"/>
      <c r="AD250" s="213"/>
      <c r="AE250" s="213"/>
      <c r="AF250" s="213"/>
      <c r="AG250" s="213" t="s">
        <v>286</v>
      </c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</row>
    <row r="251" spans="1:60" ht="22.5" outlineLevel="1" x14ac:dyDescent="0.2">
      <c r="A251" s="237">
        <v>82</v>
      </c>
      <c r="B251" s="238" t="s">
        <v>782</v>
      </c>
      <c r="C251" s="249" t="s">
        <v>783</v>
      </c>
      <c r="D251" s="239" t="s">
        <v>363</v>
      </c>
      <c r="E251" s="240">
        <v>4726.8320000000003</v>
      </c>
      <c r="F251" s="241"/>
      <c r="G251" s="242">
        <f>ROUND(E251*F251,2)</f>
        <v>0</v>
      </c>
      <c r="H251" s="241"/>
      <c r="I251" s="242">
        <f>ROUND(E251*H251,2)</f>
        <v>0</v>
      </c>
      <c r="J251" s="241"/>
      <c r="K251" s="242">
        <f>ROUND(E251*J251,2)</f>
        <v>0</v>
      </c>
      <c r="L251" s="242">
        <v>21</v>
      </c>
      <c r="M251" s="242">
        <f>G251*(1+L251/100)</f>
        <v>0</v>
      </c>
      <c r="N251" s="240">
        <v>4.0999999999999999E-4</v>
      </c>
      <c r="O251" s="240">
        <f>ROUND(E251*N251,2)</f>
        <v>1.94</v>
      </c>
      <c r="P251" s="240">
        <v>0</v>
      </c>
      <c r="Q251" s="240">
        <f>ROUND(E251*P251,2)</f>
        <v>0</v>
      </c>
      <c r="R251" s="242" t="s">
        <v>620</v>
      </c>
      <c r="S251" s="242" t="s">
        <v>289</v>
      </c>
      <c r="T251" s="243" t="s">
        <v>289</v>
      </c>
      <c r="U251" s="224">
        <v>0.22991</v>
      </c>
      <c r="V251" s="224">
        <f>ROUND(E251*U251,2)</f>
        <v>1086.75</v>
      </c>
      <c r="W251" s="224"/>
      <c r="X251" s="224" t="s">
        <v>339</v>
      </c>
      <c r="Y251" s="224" t="s">
        <v>284</v>
      </c>
      <c r="Z251" s="213"/>
      <c r="AA251" s="213"/>
      <c r="AB251" s="213"/>
      <c r="AC251" s="213"/>
      <c r="AD251" s="213"/>
      <c r="AE251" s="213"/>
      <c r="AF251" s="213"/>
      <c r="AG251" s="213" t="s">
        <v>340</v>
      </c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13"/>
      <c r="BH251" s="213"/>
    </row>
    <row r="252" spans="1:60" outlineLevel="2" x14ac:dyDescent="0.2">
      <c r="A252" s="220"/>
      <c r="B252" s="221"/>
      <c r="C252" s="250"/>
      <c r="D252" s="246"/>
      <c r="E252" s="246"/>
      <c r="F252" s="246"/>
      <c r="G252" s="246"/>
      <c r="H252" s="224"/>
      <c r="I252" s="224"/>
      <c r="J252" s="224"/>
      <c r="K252" s="224"/>
      <c r="L252" s="224"/>
      <c r="M252" s="224"/>
      <c r="N252" s="223"/>
      <c r="O252" s="223"/>
      <c r="P252" s="223"/>
      <c r="Q252" s="223"/>
      <c r="R252" s="224"/>
      <c r="S252" s="224"/>
      <c r="T252" s="224"/>
      <c r="U252" s="224"/>
      <c r="V252" s="224"/>
      <c r="W252" s="224"/>
      <c r="X252" s="224"/>
      <c r="Y252" s="224"/>
      <c r="Z252" s="213"/>
      <c r="AA252" s="213"/>
      <c r="AB252" s="213"/>
      <c r="AC252" s="213"/>
      <c r="AD252" s="213"/>
      <c r="AE252" s="213"/>
      <c r="AF252" s="213"/>
      <c r="AG252" s="213" t="s">
        <v>286</v>
      </c>
      <c r="AH252" s="213"/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13"/>
      <c r="BH252" s="213"/>
    </row>
    <row r="253" spans="1:60" outlineLevel="1" x14ac:dyDescent="0.2">
      <c r="A253" s="237">
        <v>83</v>
      </c>
      <c r="B253" s="238" t="s">
        <v>784</v>
      </c>
      <c r="C253" s="249" t="s">
        <v>785</v>
      </c>
      <c r="D253" s="239" t="s">
        <v>383</v>
      </c>
      <c r="E253" s="240">
        <v>2.3634200000000001</v>
      </c>
      <c r="F253" s="241"/>
      <c r="G253" s="242">
        <f>ROUND(E253*F253,2)</f>
        <v>0</v>
      </c>
      <c r="H253" s="241"/>
      <c r="I253" s="242">
        <f>ROUND(E253*H253,2)</f>
        <v>0</v>
      </c>
      <c r="J253" s="241"/>
      <c r="K253" s="242">
        <f>ROUND(E253*J253,2)</f>
        <v>0</v>
      </c>
      <c r="L253" s="242">
        <v>21</v>
      </c>
      <c r="M253" s="242">
        <f>G253*(1+L253/100)</f>
        <v>0</v>
      </c>
      <c r="N253" s="240">
        <v>1</v>
      </c>
      <c r="O253" s="240">
        <f>ROUND(E253*N253,2)</f>
        <v>2.36</v>
      </c>
      <c r="P253" s="240">
        <v>0</v>
      </c>
      <c r="Q253" s="240">
        <f>ROUND(E253*P253,2)</f>
        <v>0</v>
      </c>
      <c r="R253" s="242" t="s">
        <v>324</v>
      </c>
      <c r="S253" s="242" t="s">
        <v>786</v>
      </c>
      <c r="T253" s="243" t="s">
        <v>786</v>
      </c>
      <c r="U253" s="224">
        <v>0</v>
      </c>
      <c r="V253" s="224">
        <f>ROUND(E253*U253,2)</f>
        <v>0</v>
      </c>
      <c r="W253" s="224"/>
      <c r="X253" s="224" t="s">
        <v>283</v>
      </c>
      <c r="Y253" s="224" t="s">
        <v>284</v>
      </c>
      <c r="Z253" s="213"/>
      <c r="AA253" s="213"/>
      <c r="AB253" s="213"/>
      <c r="AC253" s="213"/>
      <c r="AD253" s="213"/>
      <c r="AE253" s="213"/>
      <c r="AF253" s="213"/>
      <c r="AG253" s="213" t="s">
        <v>285</v>
      </c>
      <c r="AH253" s="213"/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13"/>
      <c r="BH253" s="213"/>
    </row>
    <row r="254" spans="1:60" outlineLevel="2" x14ac:dyDescent="0.2">
      <c r="A254" s="220"/>
      <c r="B254" s="221"/>
      <c r="C254" s="250"/>
      <c r="D254" s="246"/>
      <c r="E254" s="246"/>
      <c r="F254" s="246"/>
      <c r="G254" s="246"/>
      <c r="H254" s="224"/>
      <c r="I254" s="224"/>
      <c r="J254" s="224"/>
      <c r="K254" s="224"/>
      <c r="L254" s="224"/>
      <c r="M254" s="224"/>
      <c r="N254" s="223"/>
      <c r="O254" s="223"/>
      <c r="P254" s="223"/>
      <c r="Q254" s="223"/>
      <c r="R254" s="224"/>
      <c r="S254" s="224"/>
      <c r="T254" s="224"/>
      <c r="U254" s="224"/>
      <c r="V254" s="224"/>
      <c r="W254" s="224"/>
      <c r="X254" s="224"/>
      <c r="Y254" s="224"/>
      <c r="Z254" s="213"/>
      <c r="AA254" s="213"/>
      <c r="AB254" s="213"/>
      <c r="AC254" s="213"/>
      <c r="AD254" s="213"/>
      <c r="AE254" s="213"/>
      <c r="AF254" s="213"/>
      <c r="AG254" s="213" t="s">
        <v>286</v>
      </c>
      <c r="AH254" s="213"/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13"/>
      <c r="BH254" s="213"/>
    </row>
    <row r="255" spans="1:60" ht="22.5" outlineLevel="1" x14ac:dyDescent="0.2">
      <c r="A255" s="237">
        <v>84</v>
      </c>
      <c r="B255" s="238" t="s">
        <v>787</v>
      </c>
      <c r="C255" s="249" t="s">
        <v>788</v>
      </c>
      <c r="D255" s="239" t="s">
        <v>363</v>
      </c>
      <c r="E255" s="240">
        <v>5435.8567999999996</v>
      </c>
      <c r="F255" s="241"/>
      <c r="G255" s="242">
        <f>ROUND(E255*F255,2)</f>
        <v>0</v>
      </c>
      <c r="H255" s="241"/>
      <c r="I255" s="242">
        <f>ROUND(E255*H255,2)</f>
        <v>0</v>
      </c>
      <c r="J255" s="241"/>
      <c r="K255" s="242">
        <f>ROUND(E255*J255,2)</f>
        <v>0</v>
      </c>
      <c r="L255" s="242">
        <v>21</v>
      </c>
      <c r="M255" s="242">
        <f>G255*(1+L255/100)</f>
        <v>0</v>
      </c>
      <c r="N255" s="240">
        <v>4.7000000000000002E-3</v>
      </c>
      <c r="O255" s="240">
        <f>ROUND(E255*N255,2)</f>
        <v>25.55</v>
      </c>
      <c r="P255" s="240">
        <v>0</v>
      </c>
      <c r="Q255" s="240">
        <f>ROUND(E255*P255,2)</f>
        <v>0</v>
      </c>
      <c r="R255" s="242" t="s">
        <v>324</v>
      </c>
      <c r="S255" s="242" t="s">
        <v>289</v>
      </c>
      <c r="T255" s="243" t="s">
        <v>289</v>
      </c>
      <c r="U255" s="224">
        <v>0</v>
      </c>
      <c r="V255" s="224">
        <f>ROUND(E255*U255,2)</f>
        <v>0</v>
      </c>
      <c r="W255" s="224"/>
      <c r="X255" s="224" t="s">
        <v>283</v>
      </c>
      <c r="Y255" s="224" t="s">
        <v>284</v>
      </c>
      <c r="Z255" s="213"/>
      <c r="AA255" s="213"/>
      <c r="AB255" s="213"/>
      <c r="AC255" s="213"/>
      <c r="AD255" s="213"/>
      <c r="AE255" s="213"/>
      <c r="AF255" s="213"/>
      <c r="AG255" s="213" t="s">
        <v>611</v>
      </c>
      <c r="AH255" s="213"/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13"/>
      <c r="BH255" s="213"/>
    </row>
    <row r="256" spans="1:60" outlineLevel="2" x14ac:dyDescent="0.2">
      <c r="A256" s="220"/>
      <c r="B256" s="221"/>
      <c r="C256" s="250"/>
      <c r="D256" s="246"/>
      <c r="E256" s="246"/>
      <c r="F256" s="246"/>
      <c r="G256" s="246"/>
      <c r="H256" s="224"/>
      <c r="I256" s="224"/>
      <c r="J256" s="224"/>
      <c r="K256" s="224"/>
      <c r="L256" s="224"/>
      <c r="M256" s="224"/>
      <c r="N256" s="223"/>
      <c r="O256" s="223"/>
      <c r="P256" s="223"/>
      <c r="Q256" s="223"/>
      <c r="R256" s="224"/>
      <c r="S256" s="224"/>
      <c r="T256" s="224"/>
      <c r="U256" s="224"/>
      <c r="V256" s="224"/>
      <c r="W256" s="224"/>
      <c r="X256" s="224"/>
      <c r="Y256" s="224"/>
      <c r="Z256" s="213"/>
      <c r="AA256" s="213"/>
      <c r="AB256" s="213"/>
      <c r="AC256" s="213"/>
      <c r="AD256" s="213"/>
      <c r="AE256" s="213"/>
      <c r="AF256" s="213"/>
      <c r="AG256" s="213" t="s">
        <v>286</v>
      </c>
      <c r="AH256" s="213"/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13"/>
      <c r="BH256" s="213"/>
    </row>
    <row r="257" spans="1:60" outlineLevel="1" x14ac:dyDescent="0.2">
      <c r="A257" s="237">
        <v>85</v>
      </c>
      <c r="B257" s="238" t="s">
        <v>627</v>
      </c>
      <c r="C257" s="249" t="s">
        <v>628</v>
      </c>
      <c r="D257" s="239" t="s">
        <v>383</v>
      </c>
      <c r="E257" s="240">
        <v>29.84995</v>
      </c>
      <c r="F257" s="241"/>
      <c r="G257" s="242">
        <f>ROUND(E257*F257,2)</f>
        <v>0</v>
      </c>
      <c r="H257" s="241"/>
      <c r="I257" s="242">
        <f>ROUND(E257*H257,2)</f>
        <v>0</v>
      </c>
      <c r="J257" s="241"/>
      <c r="K257" s="242">
        <f>ROUND(E257*J257,2)</f>
        <v>0</v>
      </c>
      <c r="L257" s="242">
        <v>21</v>
      </c>
      <c r="M257" s="242">
        <f>G257*(1+L257/100)</f>
        <v>0</v>
      </c>
      <c r="N257" s="240">
        <v>0</v>
      </c>
      <c r="O257" s="240">
        <f>ROUND(E257*N257,2)</f>
        <v>0</v>
      </c>
      <c r="P257" s="240">
        <v>0</v>
      </c>
      <c r="Q257" s="240">
        <f>ROUND(E257*P257,2)</f>
        <v>0</v>
      </c>
      <c r="R257" s="242" t="s">
        <v>620</v>
      </c>
      <c r="S257" s="242" t="s">
        <v>289</v>
      </c>
      <c r="T257" s="243" t="s">
        <v>289</v>
      </c>
      <c r="U257" s="224">
        <v>1.5669999999999999</v>
      </c>
      <c r="V257" s="224">
        <f>ROUND(E257*U257,2)</f>
        <v>46.77</v>
      </c>
      <c r="W257" s="224"/>
      <c r="X257" s="224" t="s">
        <v>447</v>
      </c>
      <c r="Y257" s="224" t="s">
        <v>284</v>
      </c>
      <c r="Z257" s="213"/>
      <c r="AA257" s="213"/>
      <c r="AB257" s="213"/>
      <c r="AC257" s="213"/>
      <c r="AD257" s="213"/>
      <c r="AE257" s="213"/>
      <c r="AF257" s="213"/>
      <c r="AG257" s="213" t="s">
        <v>448</v>
      </c>
      <c r="AH257" s="213"/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3"/>
      <c r="BH257" s="213"/>
    </row>
    <row r="258" spans="1:60" outlineLevel="2" x14ac:dyDescent="0.2">
      <c r="A258" s="220"/>
      <c r="B258" s="221"/>
      <c r="C258" s="259" t="s">
        <v>629</v>
      </c>
      <c r="D258" s="257"/>
      <c r="E258" s="257"/>
      <c r="F258" s="257"/>
      <c r="G258" s="257"/>
      <c r="H258" s="224"/>
      <c r="I258" s="224"/>
      <c r="J258" s="224"/>
      <c r="K258" s="224"/>
      <c r="L258" s="224"/>
      <c r="M258" s="224"/>
      <c r="N258" s="223"/>
      <c r="O258" s="223"/>
      <c r="P258" s="223"/>
      <c r="Q258" s="223"/>
      <c r="R258" s="224"/>
      <c r="S258" s="224"/>
      <c r="T258" s="224"/>
      <c r="U258" s="224"/>
      <c r="V258" s="224"/>
      <c r="W258" s="224"/>
      <c r="X258" s="224"/>
      <c r="Y258" s="224"/>
      <c r="Z258" s="213"/>
      <c r="AA258" s="213"/>
      <c r="AB258" s="213"/>
      <c r="AC258" s="213"/>
      <c r="AD258" s="213"/>
      <c r="AE258" s="213"/>
      <c r="AF258" s="213"/>
      <c r="AG258" s="213" t="s">
        <v>360</v>
      </c>
      <c r="AH258" s="213"/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</row>
    <row r="259" spans="1:60" outlineLevel="2" x14ac:dyDescent="0.2">
      <c r="A259" s="220"/>
      <c r="B259" s="221"/>
      <c r="C259" s="252"/>
      <c r="D259" s="245"/>
      <c r="E259" s="245"/>
      <c r="F259" s="245"/>
      <c r="G259" s="245"/>
      <c r="H259" s="224"/>
      <c r="I259" s="224"/>
      <c r="J259" s="224"/>
      <c r="K259" s="224"/>
      <c r="L259" s="224"/>
      <c r="M259" s="224"/>
      <c r="N259" s="223"/>
      <c r="O259" s="223"/>
      <c r="P259" s="223"/>
      <c r="Q259" s="223"/>
      <c r="R259" s="224"/>
      <c r="S259" s="224"/>
      <c r="T259" s="224"/>
      <c r="U259" s="224"/>
      <c r="V259" s="224"/>
      <c r="W259" s="224"/>
      <c r="X259" s="224"/>
      <c r="Y259" s="224"/>
      <c r="Z259" s="213"/>
      <c r="AA259" s="213"/>
      <c r="AB259" s="213"/>
      <c r="AC259" s="213"/>
      <c r="AD259" s="213"/>
      <c r="AE259" s="213"/>
      <c r="AF259" s="213"/>
      <c r="AG259" s="213" t="s">
        <v>286</v>
      </c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</row>
    <row r="260" spans="1:60" x14ac:dyDescent="0.2">
      <c r="A260" s="230" t="s">
        <v>276</v>
      </c>
      <c r="B260" s="231" t="s">
        <v>207</v>
      </c>
      <c r="C260" s="248" t="s">
        <v>208</v>
      </c>
      <c r="D260" s="232"/>
      <c r="E260" s="233"/>
      <c r="F260" s="234"/>
      <c r="G260" s="234">
        <f>SUMIF(AG261:AG275,"&lt;&gt;NOR",G261:G275)</f>
        <v>0</v>
      </c>
      <c r="H260" s="234"/>
      <c r="I260" s="234">
        <f>SUM(I261:I275)</f>
        <v>0</v>
      </c>
      <c r="J260" s="234"/>
      <c r="K260" s="234">
        <f>SUM(K261:K275)</f>
        <v>0</v>
      </c>
      <c r="L260" s="234"/>
      <c r="M260" s="234">
        <f>SUM(M261:M275)</f>
        <v>0</v>
      </c>
      <c r="N260" s="233"/>
      <c r="O260" s="233">
        <f>SUM(O261:O275)</f>
        <v>9.39</v>
      </c>
      <c r="P260" s="233"/>
      <c r="Q260" s="233">
        <f>SUM(Q261:Q275)</f>
        <v>0</v>
      </c>
      <c r="R260" s="234"/>
      <c r="S260" s="234"/>
      <c r="T260" s="235"/>
      <c r="U260" s="229"/>
      <c r="V260" s="229">
        <f>SUM(V261:V275)</f>
        <v>90.550000000000011</v>
      </c>
      <c r="W260" s="229"/>
      <c r="X260" s="229"/>
      <c r="Y260" s="229"/>
      <c r="AG260" t="s">
        <v>277</v>
      </c>
    </row>
    <row r="261" spans="1:60" outlineLevel="1" x14ac:dyDescent="0.2">
      <c r="A261" s="237">
        <v>86</v>
      </c>
      <c r="B261" s="238" t="s">
        <v>789</v>
      </c>
      <c r="C261" s="249" t="s">
        <v>790</v>
      </c>
      <c r="D261" s="239" t="s">
        <v>356</v>
      </c>
      <c r="E261" s="240">
        <v>5.8291199999999996</v>
      </c>
      <c r="F261" s="241"/>
      <c r="G261" s="242">
        <f>ROUND(E261*F261,2)</f>
        <v>0</v>
      </c>
      <c r="H261" s="241"/>
      <c r="I261" s="242">
        <f>ROUND(E261*H261,2)</f>
        <v>0</v>
      </c>
      <c r="J261" s="241"/>
      <c r="K261" s="242">
        <f>ROUND(E261*J261,2)</f>
        <v>0</v>
      </c>
      <c r="L261" s="242">
        <v>21</v>
      </c>
      <c r="M261" s="242">
        <f>G261*(1+L261/100)</f>
        <v>0</v>
      </c>
      <c r="N261" s="240">
        <v>0</v>
      </c>
      <c r="O261" s="240">
        <f>ROUND(E261*N261,2)</f>
        <v>0</v>
      </c>
      <c r="P261" s="240">
        <v>0</v>
      </c>
      <c r="Q261" s="240">
        <f>ROUND(E261*P261,2)</f>
        <v>0</v>
      </c>
      <c r="R261" s="242" t="s">
        <v>791</v>
      </c>
      <c r="S261" s="242" t="s">
        <v>289</v>
      </c>
      <c r="T261" s="243" t="s">
        <v>289</v>
      </c>
      <c r="U261" s="224">
        <v>0</v>
      </c>
      <c r="V261" s="224">
        <f>ROUND(E261*U261,2)</f>
        <v>0</v>
      </c>
      <c r="W261" s="224"/>
      <c r="X261" s="224" t="s">
        <v>339</v>
      </c>
      <c r="Y261" s="224" t="s">
        <v>284</v>
      </c>
      <c r="Z261" s="213"/>
      <c r="AA261" s="213"/>
      <c r="AB261" s="213"/>
      <c r="AC261" s="213"/>
      <c r="AD261" s="213"/>
      <c r="AE261" s="213"/>
      <c r="AF261" s="213"/>
      <c r="AG261" s="213" t="s">
        <v>340</v>
      </c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</row>
    <row r="262" spans="1:60" outlineLevel="2" x14ac:dyDescent="0.2">
      <c r="A262" s="220"/>
      <c r="B262" s="221"/>
      <c r="C262" s="250"/>
      <c r="D262" s="246"/>
      <c r="E262" s="246"/>
      <c r="F262" s="246"/>
      <c r="G262" s="246"/>
      <c r="H262" s="224"/>
      <c r="I262" s="224"/>
      <c r="J262" s="224"/>
      <c r="K262" s="224"/>
      <c r="L262" s="224"/>
      <c r="M262" s="224"/>
      <c r="N262" s="223"/>
      <c r="O262" s="223"/>
      <c r="P262" s="223"/>
      <c r="Q262" s="223"/>
      <c r="R262" s="224"/>
      <c r="S262" s="224"/>
      <c r="T262" s="224"/>
      <c r="U262" s="224"/>
      <c r="V262" s="224"/>
      <c r="W262" s="224"/>
      <c r="X262" s="224"/>
      <c r="Y262" s="224"/>
      <c r="Z262" s="213"/>
      <c r="AA262" s="213"/>
      <c r="AB262" s="213"/>
      <c r="AC262" s="213"/>
      <c r="AD262" s="213"/>
      <c r="AE262" s="213"/>
      <c r="AF262" s="213"/>
      <c r="AG262" s="213" t="s">
        <v>286</v>
      </c>
      <c r="AH262" s="213"/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</row>
    <row r="263" spans="1:60" ht="22.5" outlineLevel="1" x14ac:dyDescent="0.2">
      <c r="A263" s="237">
        <v>87</v>
      </c>
      <c r="B263" s="238" t="s">
        <v>792</v>
      </c>
      <c r="C263" s="249" t="s">
        <v>793</v>
      </c>
      <c r="D263" s="239" t="s">
        <v>323</v>
      </c>
      <c r="E263" s="240">
        <v>206.8</v>
      </c>
      <c r="F263" s="241"/>
      <c r="G263" s="242">
        <f>ROUND(E263*F263,2)</f>
        <v>0</v>
      </c>
      <c r="H263" s="241"/>
      <c r="I263" s="242">
        <f>ROUND(E263*H263,2)</f>
        <v>0</v>
      </c>
      <c r="J263" s="241"/>
      <c r="K263" s="242">
        <f>ROUND(E263*J263,2)</f>
        <v>0</v>
      </c>
      <c r="L263" s="242">
        <v>21</v>
      </c>
      <c r="M263" s="242">
        <f>G263*(1+L263/100)</f>
        <v>0</v>
      </c>
      <c r="N263" s="240">
        <v>2.0000000000000001E-4</v>
      </c>
      <c r="O263" s="240">
        <f>ROUND(E263*N263,2)</f>
        <v>0.04</v>
      </c>
      <c r="P263" s="240">
        <v>0</v>
      </c>
      <c r="Q263" s="240">
        <f>ROUND(E263*P263,2)</f>
        <v>0</v>
      </c>
      <c r="R263" s="242" t="s">
        <v>791</v>
      </c>
      <c r="S263" s="242" t="s">
        <v>289</v>
      </c>
      <c r="T263" s="243" t="s">
        <v>289</v>
      </c>
      <c r="U263" s="224">
        <v>0.32</v>
      </c>
      <c r="V263" s="224">
        <f>ROUND(E263*U263,2)</f>
        <v>66.180000000000007</v>
      </c>
      <c r="W263" s="224"/>
      <c r="X263" s="224" t="s">
        <v>339</v>
      </c>
      <c r="Y263" s="224" t="s">
        <v>284</v>
      </c>
      <c r="Z263" s="213"/>
      <c r="AA263" s="213"/>
      <c r="AB263" s="213"/>
      <c r="AC263" s="213"/>
      <c r="AD263" s="213"/>
      <c r="AE263" s="213"/>
      <c r="AF263" s="213"/>
      <c r="AG263" s="213" t="s">
        <v>340</v>
      </c>
      <c r="AH263" s="213"/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</row>
    <row r="264" spans="1:60" outlineLevel="2" x14ac:dyDescent="0.2">
      <c r="A264" s="220"/>
      <c r="B264" s="221"/>
      <c r="C264" s="250"/>
      <c r="D264" s="246"/>
      <c r="E264" s="246"/>
      <c r="F264" s="246"/>
      <c r="G264" s="246"/>
      <c r="H264" s="224"/>
      <c r="I264" s="224"/>
      <c r="J264" s="224"/>
      <c r="K264" s="224"/>
      <c r="L264" s="224"/>
      <c r="M264" s="224"/>
      <c r="N264" s="223"/>
      <c r="O264" s="223"/>
      <c r="P264" s="223"/>
      <c r="Q264" s="223"/>
      <c r="R264" s="224"/>
      <c r="S264" s="224"/>
      <c r="T264" s="224"/>
      <c r="U264" s="224"/>
      <c r="V264" s="224"/>
      <c r="W264" s="224"/>
      <c r="X264" s="224"/>
      <c r="Y264" s="224"/>
      <c r="Z264" s="213"/>
      <c r="AA264" s="213"/>
      <c r="AB264" s="213"/>
      <c r="AC264" s="213"/>
      <c r="AD264" s="213"/>
      <c r="AE264" s="213"/>
      <c r="AF264" s="213"/>
      <c r="AG264" s="213" t="s">
        <v>286</v>
      </c>
      <c r="AH264" s="213"/>
      <c r="AI264" s="213"/>
      <c r="AJ264" s="213"/>
      <c r="AK264" s="213"/>
      <c r="AL264" s="213"/>
      <c r="AM264" s="213"/>
      <c r="AN264" s="213"/>
      <c r="AO264" s="213"/>
      <c r="AP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  <c r="BA264" s="213"/>
      <c r="BB264" s="213"/>
      <c r="BC264" s="213"/>
      <c r="BD264" s="213"/>
      <c r="BE264" s="213"/>
      <c r="BF264" s="213"/>
      <c r="BG264" s="213"/>
      <c r="BH264" s="213"/>
    </row>
    <row r="265" spans="1:60" outlineLevel="1" x14ac:dyDescent="0.2">
      <c r="A265" s="237">
        <v>88</v>
      </c>
      <c r="B265" s="238" t="s">
        <v>794</v>
      </c>
      <c r="C265" s="249" t="s">
        <v>795</v>
      </c>
      <c r="D265" s="239" t="s">
        <v>356</v>
      </c>
      <c r="E265" s="240">
        <v>5.8291199999999996</v>
      </c>
      <c r="F265" s="241"/>
      <c r="G265" s="242">
        <f>ROUND(E265*F265,2)</f>
        <v>0</v>
      </c>
      <c r="H265" s="241"/>
      <c r="I265" s="242">
        <f>ROUND(E265*H265,2)</f>
        <v>0</v>
      </c>
      <c r="J265" s="241"/>
      <c r="K265" s="242">
        <f>ROUND(E265*J265,2)</f>
        <v>0</v>
      </c>
      <c r="L265" s="242">
        <v>21</v>
      </c>
      <c r="M265" s="242">
        <f>G265*(1+L265/100)</f>
        <v>0</v>
      </c>
      <c r="N265" s="240">
        <v>1.549E-2</v>
      </c>
      <c r="O265" s="240">
        <f>ROUND(E265*N265,2)</f>
        <v>0.09</v>
      </c>
      <c r="P265" s="240">
        <v>0</v>
      </c>
      <c r="Q265" s="240">
        <f>ROUND(E265*P265,2)</f>
        <v>0</v>
      </c>
      <c r="R265" s="242" t="s">
        <v>791</v>
      </c>
      <c r="S265" s="242" t="s">
        <v>289</v>
      </c>
      <c r="T265" s="243" t="s">
        <v>289</v>
      </c>
      <c r="U265" s="224">
        <v>0</v>
      </c>
      <c r="V265" s="224">
        <f>ROUND(E265*U265,2)</f>
        <v>0</v>
      </c>
      <c r="W265" s="224"/>
      <c r="X265" s="224" t="s">
        <v>339</v>
      </c>
      <c r="Y265" s="224" t="s">
        <v>284</v>
      </c>
      <c r="Z265" s="213"/>
      <c r="AA265" s="213"/>
      <c r="AB265" s="213"/>
      <c r="AC265" s="213"/>
      <c r="AD265" s="213"/>
      <c r="AE265" s="213"/>
      <c r="AF265" s="213"/>
      <c r="AG265" s="213" t="s">
        <v>340</v>
      </c>
      <c r="AH265" s="213"/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  <c r="BA265" s="213"/>
      <c r="BB265" s="213"/>
      <c r="BC265" s="213"/>
      <c r="BD265" s="213"/>
      <c r="BE265" s="213"/>
      <c r="BF265" s="213"/>
      <c r="BG265" s="213"/>
      <c r="BH265" s="213"/>
    </row>
    <row r="266" spans="1:60" outlineLevel="2" x14ac:dyDescent="0.2">
      <c r="A266" s="220"/>
      <c r="B266" s="221"/>
      <c r="C266" s="250"/>
      <c r="D266" s="246"/>
      <c r="E266" s="246"/>
      <c r="F266" s="246"/>
      <c r="G266" s="246"/>
      <c r="H266" s="224"/>
      <c r="I266" s="224"/>
      <c r="J266" s="224"/>
      <c r="K266" s="224"/>
      <c r="L266" s="224"/>
      <c r="M266" s="224"/>
      <c r="N266" s="223"/>
      <c r="O266" s="223"/>
      <c r="P266" s="223"/>
      <c r="Q266" s="223"/>
      <c r="R266" s="224"/>
      <c r="S266" s="224"/>
      <c r="T266" s="224"/>
      <c r="U266" s="224"/>
      <c r="V266" s="224"/>
      <c r="W266" s="224"/>
      <c r="X266" s="224"/>
      <c r="Y266" s="224"/>
      <c r="Z266" s="213"/>
      <c r="AA266" s="213"/>
      <c r="AB266" s="213"/>
      <c r="AC266" s="213"/>
      <c r="AD266" s="213"/>
      <c r="AE266" s="213"/>
      <c r="AF266" s="213"/>
      <c r="AG266" s="213" t="s">
        <v>286</v>
      </c>
      <c r="AH266" s="213"/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</row>
    <row r="267" spans="1:60" outlineLevel="1" x14ac:dyDescent="0.2">
      <c r="A267" s="237">
        <v>89</v>
      </c>
      <c r="B267" s="238" t="s">
        <v>796</v>
      </c>
      <c r="C267" s="249" t="s">
        <v>797</v>
      </c>
      <c r="D267" s="239" t="s">
        <v>363</v>
      </c>
      <c r="E267" s="240">
        <v>37.799999999999997</v>
      </c>
      <c r="F267" s="241"/>
      <c r="G267" s="242">
        <f>ROUND(E267*F267,2)</f>
        <v>0</v>
      </c>
      <c r="H267" s="241"/>
      <c r="I267" s="242">
        <f>ROUND(E267*H267,2)</f>
        <v>0</v>
      </c>
      <c r="J267" s="241"/>
      <c r="K267" s="242">
        <f>ROUND(E267*J267,2)</f>
        <v>0</v>
      </c>
      <c r="L267" s="242">
        <v>21</v>
      </c>
      <c r="M267" s="242">
        <f>G267*(1+L267/100)</f>
        <v>0</v>
      </c>
      <c r="N267" s="240">
        <v>0</v>
      </c>
      <c r="O267" s="240">
        <f>ROUND(E267*N267,2)</f>
        <v>0</v>
      </c>
      <c r="P267" s="240">
        <v>0</v>
      </c>
      <c r="Q267" s="240">
        <f>ROUND(E267*P267,2)</f>
        <v>0</v>
      </c>
      <c r="R267" s="242" t="s">
        <v>791</v>
      </c>
      <c r="S267" s="242" t="s">
        <v>289</v>
      </c>
      <c r="T267" s="243" t="s">
        <v>289</v>
      </c>
      <c r="U267" s="224">
        <v>0.21</v>
      </c>
      <c r="V267" s="224">
        <f>ROUND(E267*U267,2)</f>
        <v>7.94</v>
      </c>
      <c r="W267" s="224"/>
      <c r="X267" s="224" t="s">
        <v>339</v>
      </c>
      <c r="Y267" s="224" t="s">
        <v>284</v>
      </c>
      <c r="Z267" s="213"/>
      <c r="AA267" s="213"/>
      <c r="AB267" s="213"/>
      <c r="AC267" s="213"/>
      <c r="AD267" s="213"/>
      <c r="AE267" s="213"/>
      <c r="AF267" s="213"/>
      <c r="AG267" s="213" t="s">
        <v>340</v>
      </c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  <c r="BA267" s="213"/>
      <c r="BB267" s="213"/>
      <c r="BC267" s="213"/>
      <c r="BD267" s="213"/>
      <c r="BE267" s="213"/>
      <c r="BF267" s="213"/>
      <c r="BG267" s="213"/>
      <c r="BH267" s="213"/>
    </row>
    <row r="268" spans="1:60" outlineLevel="2" x14ac:dyDescent="0.2">
      <c r="A268" s="220"/>
      <c r="B268" s="221"/>
      <c r="C268" s="250"/>
      <c r="D268" s="246"/>
      <c r="E268" s="246"/>
      <c r="F268" s="246"/>
      <c r="G268" s="246"/>
      <c r="H268" s="224"/>
      <c r="I268" s="224"/>
      <c r="J268" s="224"/>
      <c r="K268" s="224"/>
      <c r="L268" s="224"/>
      <c r="M268" s="224"/>
      <c r="N268" s="223"/>
      <c r="O268" s="223"/>
      <c r="P268" s="223"/>
      <c r="Q268" s="223"/>
      <c r="R268" s="224"/>
      <c r="S268" s="224"/>
      <c r="T268" s="224"/>
      <c r="U268" s="224"/>
      <c r="V268" s="224"/>
      <c r="W268" s="224"/>
      <c r="X268" s="224"/>
      <c r="Y268" s="224"/>
      <c r="Z268" s="213"/>
      <c r="AA268" s="213"/>
      <c r="AB268" s="213"/>
      <c r="AC268" s="213"/>
      <c r="AD268" s="213"/>
      <c r="AE268" s="213"/>
      <c r="AF268" s="213"/>
      <c r="AG268" s="213" t="s">
        <v>286</v>
      </c>
      <c r="AH268" s="213"/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</row>
    <row r="269" spans="1:60" outlineLevel="1" x14ac:dyDescent="0.2">
      <c r="A269" s="237">
        <v>90</v>
      </c>
      <c r="B269" s="238" t="s">
        <v>798</v>
      </c>
      <c r="C269" s="249" t="s">
        <v>799</v>
      </c>
      <c r="D269" s="239" t="s">
        <v>356</v>
      </c>
      <c r="E269" s="240">
        <v>5.8291199999999996</v>
      </c>
      <c r="F269" s="241"/>
      <c r="G269" s="242">
        <f>ROUND(E269*F269,2)</f>
        <v>0</v>
      </c>
      <c r="H269" s="241"/>
      <c r="I269" s="242">
        <f>ROUND(E269*H269,2)</f>
        <v>0</v>
      </c>
      <c r="J269" s="241"/>
      <c r="K269" s="242">
        <f>ROUND(E269*J269,2)</f>
        <v>0</v>
      </c>
      <c r="L269" s="242">
        <v>21</v>
      </c>
      <c r="M269" s="242">
        <f>G269*(1+L269/100)</f>
        <v>0</v>
      </c>
      <c r="N269" s="240">
        <v>0.55000000000000004</v>
      </c>
      <c r="O269" s="240">
        <f>ROUND(E269*N269,2)</f>
        <v>3.21</v>
      </c>
      <c r="P269" s="240">
        <v>0</v>
      </c>
      <c r="Q269" s="240">
        <f>ROUND(E269*P269,2)</f>
        <v>0</v>
      </c>
      <c r="R269" s="242" t="s">
        <v>324</v>
      </c>
      <c r="S269" s="242" t="s">
        <v>289</v>
      </c>
      <c r="T269" s="243" t="s">
        <v>289</v>
      </c>
      <c r="U269" s="224">
        <v>0</v>
      </c>
      <c r="V269" s="224">
        <f>ROUND(E269*U269,2)</f>
        <v>0</v>
      </c>
      <c r="W269" s="224"/>
      <c r="X269" s="224" t="s">
        <v>283</v>
      </c>
      <c r="Y269" s="224" t="s">
        <v>284</v>
      </c>
      <c r="Z269" s="213"/>
      <c r="AA269" s="213"/>
      <c r="AB269" s="213"/>
      <c r="AC269" s="213"/>
      <c r="AD269" s="213"/>
      <c r="AE269" s="213"/>
      <c r="AF269" s="213"/>
      <c r="AG269" s="213" t="s">
        <v>285</v>
      </c>
      <c r="AH269" s="213"/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  <c r="BA269" s="213"/>
      <c r="BB269" s="213"/>
      <c r="BC269" s="213"/>
      <c r="BD269" s="213"/>
      <c r="BE269" s="213"/>
      <c r="BF269" s="213"/>
      <c r="BG269" s="213"/>
      <c r="BH269" s="213"/>
    </row>
    <row r="270" spans="1:60" outlineLevel="2" x14ac:dyDescent="0.2">
      <c r="A270" s="220"/>
      <c r="B270" s="221"/>
      <c r="C270" s="250"/>
      <c r="D270" s="246"/>
      <c r="E270" s="246"/>
      <c r="F270" s="246"/>
      <c r="G270" s="246"/>
      <c r="H270" s="224"/>
      <c r="I270" s="224"/>
      <c r="J270" s="224"/>
      <c r="K270" s="224"/>
      <c r="L270" s="224"/>
      <c r="M270" s="224"/>
      <c r="N270" s="223"/>
      <c r="O270" s="223"/>
      <c r="P270" s="223"/>
      <c r="Q270" s="223"/>
      <c r="R270" s="224"/>
      <c r="S270" s="224"/>
      <c r="T270" s="224"/>
      <c r="U270" s="224"/>
      <c r="V270" s="224"/>
      <c r="W270" s="224"/>
      <c r="X270" s="224"/>
      <c r="Y270" s="224"/>
      <c r="Z270" s="213"/>
      <c r="AA270" s="213"/>
      <c r="AB270" s="213"/>
      <c r="AC270" s="213"/>
      <c r="AD270" s="213"/>
      <c r="AE270" s="213"/>
      <c r="AF270" s="213"/>
      <c r="AG270" s="213" t="s">
        <v>286</v>
      </c>
      <c r="AH270" s="213"/>
      <c r="AI270" s="213"/>
      <c r="AJ270" s="213"/>
      <c r="AK270" s="213"/>
      <c r="AL270" s="213"/>
      <c r="AM270" s="213"/>
      <c r="AN270" s="213"/>
      <c r="AO270" s="213"/>
      <c r="AP270" s="213"/>
      <c r="AQ270" s="213"/>
      <c r="AR270" s="213"/>
      <c r="AS270" s="213"/>
      <c r="AT270" s="213"/>
      <c r="AU270" s="213"/>
      <c r="AV270" s="213"/>
      <c r="AW270" s="213"/>
      <c r="AX270" s="213"/>
      <c r="AY270" s="213"/>
      <c r="AZ270" s="213"/>
      <c r="BA270" s="213"/>
      <c r="BB270" s="213"/>
      <c r="BC270" s="213"/>
      <c r="BD270" s="213"/>
      <c r="BE270" s="213"/>
      <c r="BF270" s="213"/>
      <c r="BG270" s="213"/>
      <c r="BH270" s="213"/>
    </row>
    <row r="271" spans="1:60" ht="22.5" outlineLevel="1" x14ac:dyDescent="0.2">
      <c r="A271" s="237">
        <v>91</v>
      </c>
      <c r="B271" s="238" t="s">
        <v>800</v>
      </c>
      <c r="C271" s="249" t="s">
        <v>801</v>
      </c>
      <c r="D271" s="239" t="s">
        <v>757</v>
      </c>
      <c r="E271" s="240">
        <v>37.799999999999997</v>
      </c>
      <c r="F271" s="241"/>
      <c r="G271" s="242">
        <f>ROUND(E271*F271,2)</f>
        <v>0</v>
      </c>
      <c r="H271" s="241"/>
      <c r="I271" s="242">
        <f>ROUND(E271*H271,2)</f>
        <v>0</v>
      </c>
      <c r="J271" s="241"/>
      <c r="K271" s="242">
        <f>ROUND(E271*J271,2)</f>
        <v>0</v>
      </c>
      <c r="L271" s="242">
        <v>21</v>
      </c>
      <c r="M271" s="242">
        <f>G271*(1+L271/100)</f>
        <v>0</v>
      </c>
      <c r="N271" s="240">
        <v>0.16</v>
      </c>
      <c r="O271" s="240">
        <f>ROUND(E271*N271,2)</f>
        <v>6.05</v>
      </c>
      <c r="P271" s="240">
        <v>0</v>
      </c>
      <c r="Q271" s="240">
        <f>ROUND(E271*P271,2)</f>
        <v>0</v>
      </c>
      <c r="R271" s="242"/>
      <c r="S271" s="242" t="s">
        <v>281</v>
      </c>
      <c r="T271" s="243" t="s">
        <v>389</v>
      </c>
      <c r="U271" s="224">
        <v>0</v>
      </c>
      <c r="V271" s="224">
        <f>ROUND(E271*U271,2)</f>
        <v>0</v>
      </c>
      <c r="W271" s="224"/>
      <c r="X271" s="224" t="s">
        <v>283</v>
      </c>
      <c r="Y271" s="224" t="s">
        <v>284</v>
      </c>
      <c r="Z271" s="213"/>
      <c r="AA271" s="213"/>
      <c r="AB271" s="213"/>
      <c r="AC271" s="213"/>
      <c r="AD271" s="213"/>
      <c r="AE271" s="213"/>
      <c r="AF271" s="213"/>
      <c r="AG271" s="213" t="s">
        <v>285</v>
      </c>
      <c r="AH271" s="213"/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  <c r="BA271" s="213"/>
      <c r="BB271" s="213"/>
      <c r="BC271" s="213"/>
      <c r="BD271" s="213"/>
      <c r="BE271" s="213"/>
      <c r="BF271" s="213"/>
      <c r="BG271" s="213"/>
      <c r="BH271" s="213"/>
    </row>
    <row r="272" spans="1:60" outlineLevel="2" x14ac:dyDescent="0.2">
      <c r="A272" s="220"/>
      <c r="B272" s="221"/>
      <c r="C272" s="250"/>
      <c r="D272" s="246"/>
      <c r="E272" s="246"/>
      <c r="F272" s="246"/>
      <c r="G272" s="246"/>
      <c r="H272" s="224"/>
      <c r="I272" s="224"/>
      <c r="J272" s="224"/>
      <c r="K272" s="224"/>
      <c r="L272" s="224"/>
      <c r="M272" s="224"/>
      <c r="N272" s="223"/>
      <c r="O272" s="223"/>
      <c r="P272" s="223"/>
      <c r="Q272" s="223"/>
      <c r="R272" s="224"/>
      <c r="S272" s="224"/>
      <c r="T272" s="224"/>
      <c r="U272" s="224"/>
      <c r="V272" s="224"/>
      <c r="W272" s="224"/>
      <c r="X272" s="224"/>
      <c r="Y272" s="224"/>
      <c r="Z272" s="213"/>
      <c r="AA272" s="213"/>
      <c r="AB272" s="213"/>
      <c r="AC272" s="213"/>
      <c r="AD272" s="213"/>
      <c r="AE272" s="213"/>
      <c r="AF272" s="213"/>
      <c r="AG272" s="213" t="s">
        <v>286</v>
      </c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</row>
    <row r="273" spans="1:60" outlineLevel="1" x14ac:dyDescent="0.2">
      <c r="A273" s="237">
        <v>92</v>
      </c>
      <c r="B273" s="238" t="s">
        <v>802</v>
      </c>
      <c r="C273" s="249" t="s">
        <v>803</v>
      </c>
      <c r="D273" s="239" t="s">
        <v>383</v>
      </c>
      <c r="E273" s="240">
        <v>9.3856699999999993</v>
      </c>
      <c r="F273" s="241"/>
      <c r="G273" s="242">
        <f>ROUND(E273*F273,2)</f>
        <v>0</v>
      </c>
      <c r="H273" s="241"/>
      <c r="I273" s="242">
        <f>ROUND(E273*H273,2)</f>
        <v>0</v>
      </c>
      <c r="J273" s="241"/>
      <c r="K273" s="242">
        <f>ROUND(E273*J273,2)</f>
        <v>0</v>
      </c>
      <c r="L273" s="242">
        <v>21</v>
      </c>
      <c r="M273" s="242">
        <f>G273*(1+L273/100)</f>
        <v>0</v>
      </c>
      <c r="N273" s="240">
        <v>0</v>
      </c>
      <c r="O273" s="240">
        <f>ROUND(E273*N273,2)</f>
        <v>0</v>
      </c>
      <c r="P273" s="240">
        <v>0</v>
      </c>
      <c r="Q273" s="240">
        <f>ROUND(E273*P273,2)</f>
        <v>0</v>
      </c>
      <c r="R273" s="242" t="s">
        <v>791</v>
      </c>
      <c r="S273" s="242" t="s">
        <v>289</v>
      </c>
      <c r="T273" s="243" t="s">
        <v>289</v>
      </c>
      <c r="U273" s="224">
        <v>1.7509999999999999</v>
      </c>
      <c r="V273" s="224">
        <f>ROUND(E273*U273,2)</f>
        <v>16.43</v>
      </c>
      <c r="W273" s="224"/>
      <c r="X273" s="224" t="s">
        <v>447</v>
      </c>
      <c r="Y273" s="224" t="s">
        <v>284</v>
      </c>
      <c r="Z273" s="213"/>
      <c r="AA273" s="213"/>
      <c r="AB273" s="213"/>
      <c r="AC273" s="213"/>
      <c r="AD273" s="213"/>
      <c r="AE273" s="213"/>
      <c r="AF273" s="213"/>
      <c r="AG273" s="213" t="s">
        <v>448</v>
      </c>
      <c r="AH273" s="213"/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</row>
    <row r="274" spans="1:60" outlineLevel="2" x14ac:dyDescent="0.2">
      <c r="A274" s="220"/>
      <c r="B274" s="221"/>
      <c r="C274" s="259" t="s">
        <v>804</v>
      </c>
      <c r="D274" s="257"/>
      <c r="E274" s="257"/>
      <c r="F274" s="257"/>
      <c r="G274" s="257"/>
      <c r="H274" s="224"/>
      <c r="I274" s="224"/>
      <c r="J274" s="224"/>
      <c r="K274" s="224"/>
      <c r="L274" s="224"/>
      <c r="M274" s="224"/>
      <c r="N274" s="223"/>
      <c r="O274" s="223"/>
      <c r="P274" s="223"/>
      <c r="Q274" s="223"/>
      <c r="R274" s="224"/>
      <c r="S274" s="224"/>
      <c r="T274" s="224"/>
      <c r="U274" s="224"/>
      <c r="V274" s="224"/>
      <c r="W274" s="224"/>
      <c r="X274" s="224"/>
      <c r="Y274" s="224"/>
      <c r="Z274" s="213"/>
      <c r="AA274" s="213"/>
      <c r="AB274" s="213"/>
      <c r="AC274" s="213"/>
      <c r="AD274" s="213"/>
      <c r="AE274" s="213"/>
      <c r="AF274" s="213"/>
      <c r="AG274" s="213" t="s">
        <v>360</v>
      </c>
      <c r="AH274" s="213"/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13"/>
      <c r="BB274" s="213"/>
      <c r="BC274" s="213"/>
      <c r="BD274" s="213"/>
      <c r="BE274" s="213"/>
      <c r="BF274" s="213"/>
      <c r="BG274" s="213"/>
      <c r="BH274" s="213"/>
    </row>
    <row r="275" spans="1:60" outlineLevel="2" x14ac:dyDescent="0.2">
      <c r="A275" s="220"/>
      <c r="B275" s="221"/>
      <c r="C275" s="252"/>
      <c r="D275" s="245"/>
      <c r="E275" s="245"/>
      <c r="F275" s="245"/>
      <c r="G275" s="245"/>
      <c r="H275" s="224"/>
      <c r="I275" s="224"/>
      <c r="J275" s="224"/>
      <c r="K275" s="224"/>
      <c r="L275" s="224"/>
      <c r="M275" s="224"/>
      <c r="N275" s="223"/>
      <c r="O275" s="223"/>
      <c r="P275" s="223"/>
      <c r="Q275" s="223"/>
      <c r="R275" s="224"/>
      <c r="S275" s="224"/>
      <c r="T275" s="224"/>
      <c r="U275" s="224"/>
      <c r="V275" s="224"/>
      <c r="W275" s="224"/>
      <c r="X275" s="224"/>
      <c r="Y275" s="224"/>
      <c r="Z275" s="213"/>
      <c r="AA275" s="213"/>
      <c r="AB275" s="213"/>
      <c r="AC275" s="213"/>
      <c r="AD275" s="213"/>
      <c r="AE275" s="213"/>
      <c r="AF275" s="213"/>
      <c r="AG275" s="213" t="s">
        <v>286</v>
      </c>
      <c r="AH275" s="213"/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</row>
    <row r="276" spans="1:60" x14ac:dyDescent="0.2">
      <c r="A276" s="230" t="s">
        <v>276</v>
      </c>
      <c r="B276" s="231" t="s">
        <v>211</v>
      </c>
      <c r="C276" s="248" t="s">
        <v>212</v>
      </c>
      <c r="D276" s="232"/>
      <c r="E276" s="233"/>
      <c r="F276" s="234"/>
      <c r="G276" s="234">
        <f>SUMIF(AG277:AG303,"&lt;&gt;NOR",G277:G303)</f>
        <v>0</v>
      </c>
      <c r="H276" s="234"/>
      <c r="I276" s="234">
        <f>SUM(I277:I303)</f>
        <v>0</v>
      </c>
      <c r="J276" s="234"/>
      <c r="K276" s="234">
        <f>SUM(K277:K303)</f>
        <v>0</v>
      </c>
      <c r="L276" s="234"/>
      <c r="M276" s="234">
        <f>SUM(M277:M303)</f>
        <v>0</v>
      </c>
      <c r="N276" s="233"/>
      <c r="O276" s="233">
        <f>SUM(O277:O303)</f>
        <v>2.0500000000000003</v>
      </c>
      <c r="P276" s="233"/>
      <c r="Q276" s="233">
        <f>SUM(Q277:Q303)</f>
        <v>0</v>
      </c>
      <c r="R276" s="234"/>
      <c r="S276" s="234"/>
      <c r="T276" s="235"/>
      <c r="U276" s="229"/>
      <c r="V276" s="229">
        <f>SUM(V277:V303)</f>
        <v>171.57</v>
      </c>
      <c r="W276" s="229"/>
      <c r="X276" s="229"/>
      <c r="Y276" s="229"/>
      <c r="AG276" t="s">
        <v>277</v>
      </c>
    </row>
    <row r="277" spans="1:60" ht="22.5" outlineLevel="1" x14ac:dyDescent="0.2">
      <c r="A277" s="237">
        <v>93</v>
      </c>
      <c r="B277" s="238" t="s">
        <v>805</v>
      </c>
      <c r="C277" s="249" t="s">
        <v>806</v>
      </c>
      <c r="D277" s="239" t="s">
        <v>323</v>
      </c>
      <c r="E277" s="240">
        <v>58</v>
      </c>
      <c r="F277" s="241"/>
      <c r="G277" s="242">
        <f>ROUND(E277*F277,2)</f>
        <v>0</v>
      </c>
      <c r="H277" s="241"/>
      <c r="I277" s="242">
        <f>ROUND(E277*H277,2)</f>
        <v>0</v>
      </c>
      <c r="J277" s="241"/>
      <c r="K277" s="242">
        <f>ROUND(E277*J277,2)</f>
        <v>0</v>
      </c>
      <c r="L277" s="242">
        <v>21</v>
      </c>
      <c r="M277" s="242">
        <f>G277*(1+L277/100)</f>
        <v>0</v>
      </c>
      <c r="N277" s="240">
        <v>3.4499999999999999E-3</v>
      </c>
      <c r="O277" s="240">
        <f>ROUND(E277*N277,2)</f>
        <v>0.2</v>
      </c>
      <c r="P277" s="240">
        <v>0</v>
      </c>
      <c r="Q277" s="240">
        <f>ROUND(E277*P277,2)</f>
        <v>0</v>
      </c>
      <c r="R277" s="242" t="s">
        <v>807</v>
      </c>
      <c r="S277" s="242" t="s">
        <v>808</v>
      </c>
      <c r="T277" s="243" t="s">
        <v>808</v>
      </c>
      <c r="U277" s="224">
        <v>0.36</v>
      </c>
      <c r="V277" s="224">
        <f>ROUND(E277*U277,2)</f>
        <v>20.88</v>
      </c>
      <c r="W277" s="224"/>
      <c r="X277" s="224" t="s">
        <v>339</v>
      </c>
      <c r="Y277" s="224" t="s">
        <v>284</v>
      </c>
      <c r="Z277" s="213"/>
      <c r="AA277" s="213"/>
      <c r="AB277" s="213"/>
      <c r="AC277" s="213"/>
      <c r="AD277" s="213"/>
      <c r="AE277" s="213"/>
      <c r="AF277" s="213"/>
      <c r="AG277" s="213" t="s">
        <v>413</v>
      </c>
      <c r="AH277" s="213"/>
      <c r="AI277" s="213"/>
      <c r="AJ277" s="213"/>
      <c r="AK277" s="213"/>
      <c r="AL277" s="213"/>
      <c r="AM277" s="213"/>
      <c r="AN277" s="213"/>
      <c r="AO277" s="213"/>
      <c r="AP277" s="213"/>
      <c r="AQ277" s="213"/>
      <c r="AR277" s="213"/>
      <c r="AS277" s="213"/>
      <c r="AT277" s="213"/>
      <c r="AU277" s="213"/>
      <c r="AV277" s="213"/>
      <c r="AW277" s="213"/>
      <c r="AX277" s="213"/>
      <c r="AY277" s="213"/>
      <c r="AZ277" s="213"/>
      <c r="BA277" s="213"/>
      <c r="BB277" s="213"/>
      <c r="BC277" s="213"/>
      <c r="BD277" s="213"/>
      <c r="BE277" s="213"/>
      <c r="BF277" s="213"/>
      <c r="BG277" s="213"/>
      <c r="BH277" s="213"/>
    </row>
    <row r="278" spans="1:60" outlineLevel="2" x14ac:dyDescent="0.2">
      <c r="A278" s="220"/>
      <c r="B278" s="221"/>
      <c r="C278" s="251" t="s">
        <v>809</v>
      </c>
      <c r="D278" s="247"/>
      <c r="E278" s="247"/>
      <c r="F278" s="247"/>
      <c r="G278" s="247"/>
      <c r="H278" s="224"/>
      <c r="I278" s="224"/>
      <c r="J278" s="224"/>
      <c r="K278" s="224"/>
      <c r="L278" s="224"/>
      <c r="M278" s="224"/>
      <c r="N278" s="223"/>
      <c r="O278" s="223"/>
      <c r="P278" s="223"/>
      <c r="Q278" s="223"/>
      <c r="R278" s="224"/>
      <c r="S278" s="224"/>
      <c r="T278" s="224"/>
      <c r="U278" s="224"/>
      <c r="V278" s="224"/>
      <c r="W278" s="224"/>
      <c r="X278" s="224"/>
      <c r="Y278" s="224"/>
      <c r="Z278" s="213"/>
      <c r="AA278" s="213"/>
      <c r="AB278" s="213"/>
      <c r="AC278" s="213"/>
      <c r="AD278" s="213"/>
      <c r="AE278" s="213"/>
      <c r="AF278" s="213"/>
      <c r="AG278" s="213" t="s">
        <v>311</v>
      </c>
      <c r="AH278" s="213"/>
      <c r="AI278" s="213"/>
      <c r="AJ278" s="213"/>
      <c r="AK278" s="213"/>
      <c r="AL278" s="213"/>
      <c r="AM278" s="213"/>
      <c r="AN278" s="213"/>
      <c r="AO278" s="213"/>
      <c r="AP278" s="213"/>
      <c r="AQ278" s="213"/>
      <c r="AR278" s="213"/>
      <c r="AS278" s="213"/>
      <c r="AT278" s="213"/>
      <c r="AU278" s="213"/>
      <c r="AV278" s="213"/>
      <c r="AW278" s="213"/>
      <c r="AX278" s="213"/>
      <c r="AY278" s="213"/>
      <c r="AZ278" s="213"/>
      <c r="BA278" s="213"/>
      <c r="BB278" s="213"/>
      <c r="BC278" s="213"/>
      <c r="BD278" s="213"/>
      <c r="BE278" s="213"/>
      <c r="BF278" s="213"/>
      <c r="BG278" s="213"/>
      <c r="BH278" s="213"/>
    </row>
    <row r="279" spans="1:60" outlineLevel="3" x14ac:dyDescent="0.2">
      <c r="A279" s="220"/>
      <c r="B279" s="221"/>
      <c r="C279" s="261" t="s">
        <v>395</v>
      </c>
      <c r="D279" s="226"/>
      <c r="E279" s="227"/>
      <c r="F279" s="228"/>
      <c r="G279" s="228"/>
      <c r="H279" s="224"/>
      <c r="I279" s="224"/>
      <c r="J279" s="224"/>
      <c r="K279" s="224"/>
      <c r="L279" s="224"/>
      <c r="M279" s="224"/>
      <c r="N279" s="223"/>
      <c r="O279" s="223"/>
      <c r="P279" s="223"/>
      <c r="Q279" s="223"/>
      <c r="R279" s="224"/>
      <c r="S279" s="224"/>
      <c r="T279" s="224"/>
      <c r="U279" s="224"/>
      <c r="V279" s="224"/>
      <c r="W279" s="224"/>
      <c r="X279" s="224"/>
      <c r="Y279" s="224"/>
      <c r="Z279" s="213"/>
      <c r="AA279" s="213"/>
      <c r="AB279" s="213"/>
      <c r="AC279" s="213"/>
      <c r="AD279" s="213"/>
      <c r="AE279" s="213"/>
      <c r="AF279" s="213"/>
      <c r="AG279" s="213" t="s">
        <v>311</v>
      </c>
      <c r="AH279" s="213"/>
      <c r="AI279" s="213"/>
      <c r="AJ279" s="213"/>
      <c r="AK279" s="213"/>
      <c r="AL279" s="213"/>
      <c r="AM279" s="213"/>
      <c r="AN279" s="213"/>
      <c r="AO279" s="213"/>
      <c r="AP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  <c r="BA279" s="213"/>
      <c r="BB279" s="213"/>
      <c r="BC279" s="213"/>
      <c r="BD279" s="213"/>
      <c r="BE279" s="213"/>
      <c r="BF279" s="213"/>
      <c r="BG279" s="213"/>
      <c r="BH279" s="213"/>
    </row>
    <row r="280" spans="1:60" outlineLevel="3" x14ac:dyDescent="0.2">
      <c r="A280" s="220"/>
      <c r="B280" s="221"/>
      <c r="C280" s="260" t="s">
        <v>810</v>
      </c>
      <c r="D280" s="258"/>
      <c r="E280" s="258"/>
      <c r="F280" s="258"/>
      <c r="G280" s="258"/>
      <c r="H280" s="224"/>
      <c r="I280" s="224"/>
      <c r="J280" s="224"/>
      <c r="K280" s="224"/>
      <c r="L280" s="224"/>
      <c r="M280" s="224"/>
      <c r="N280" s="223"/>
      <c r="O280" s="223"/>
      <c r="P280" s="223"/>
      <c r="Q280" s="223"/>
      <c r="R280" s="224"/>
      <c r="S280" s="224"/>
      <c r="T280" s="224"/>
      <c r="U280" s="224"/>
      <c r="V280" s="224"/>
      <c r="W280" s="224"/>
      <c r="X280" s="224"/>
      <c r="Y280" s="224"/>
      <c r="Z280" s="213"/>
      <c r="AA280" s="213"/>
      <c r="AB280" s="213"/>
      <c r="AC280" s="213"/>
      <c r="AD280" s="213"/>
      <c r="AE280" s="213"/>
      <c r="AF280" s="213"/>
      <c r="AG280" s="213" t="s">
        <v>311</v>
      </c>
      <c r="AH280" s="213"/>
      <c r="AI280" s="213"/>
      <c r="AJ280" s="213"/>
      <c r="AK280" s="213"/>
      <c r="AL280" s="213"/>
      <c r="AM280" s="213"/>
      <c r="AN280" s="213"/>
      <c r="AO280" s="213"/>
      <c r="AP280" s="213"/>
      <c r="AQ280" s="213"/>
      <c r="AR280" s="213"/>
      <c r="AS280" s="213"/>
      <c r="AT280" s="213"/>
      <c r="AU280" s="213"/>
      <c r="AV280" s="213"/>
      <c r="AW280" s="213"/>
      <c r="AX280" s="213"/>
      <c r="AY280" s="213"/>
      <c r="AZ280" s="213"/>
      <c r="BA280" s="256" t="str">
        <f>C280</f>
        <v>Výše uvedená položka vymezuje požadovaný standard, zadavatel umožňuje i jiné technicky a kvalitativně srovnatelné řešení.</v>
      </c>
      <c r="BB280" s="213"/>
      <c r="BC280" s="213"/>
      <c r="BD280" s="213"/>
      <c r="BE280" s="213"/>
      <c r="BF280" s="213"/>
      <c r="BG280" s="213"/>
      <c r="BH280" s="213"/>
    </row>
    <row r="281" spans="1:60" outlineLevel="2" x14ac:dyDescent="0.2">
      <c r="A281" s="220"/>
      <c r="B281" s="221"/>
      <c r="C281" s="252"/>
      <c r="D281" s="245"/>
      <c r="E281" s="245"/>
      <c r="F281" s="245"/>
      <c r="G281" s="245"/>
      <c r="H281" s="224"/>
      <c r="I281" s="224"/>
      <c r="J281" s="224"/>
      <c r="K281" s="224"/>
      <c r="L281" s="224"/>
      <c r="M281" s="224"/>
      <c r="N281" s="223"/>
      <c r="O281" s="223"/>
      <c r="P281" s="223"/>
      <c r="Q281" s="223"/>
      <c r="R281" s="224"/>
      <c r="S281" s="224"/>
      <c r="T281" s="224"/>
      <c r="U281" s="224"/>
      <c r="V281" s="224"/>
      <c r="W281" s="224"/>
      <c r="X281" s="224"/>
      <c r="Y281" s="224"/>
      <c r="Z281" s="213"/>
      <c r="AA281" s="213"/>
      <c r="AB281" s="213"/>
      <c r="AC281" s="213"/>
      <c r="AD281" s="213"/>
      <c r="AE281" s="213"/>
      <c r="AF281" s="213"/>
      <c r="AG281" s="213" t="s">
        <v>286</v>
      </c>
      <c r="AH281" s="213"/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  <c r="BA281" s="213"/>
      <c r="BB281" s="213"/>
      <c r="BC281" s="213"/>
      <c r="BD281" s="213"/>
      <c r="BE281" s="213"/>
      <c r="BF281" s="213"/>
      <c r="BG281" s="213"/>
      <c r="BH281" s="213"/>
    </row>
    <row r="282" spans="1:60" ht="22.5" outlineLevel="1" x14ac:dyDescent="0.2">
      <c r="A282" s="237">
        <v>94</v>
      </c>
      <c r="B282" s="238" t="s">
        <v>811</v>
      </c>
      <c r="C282" s="249" t="s">
        <v>812</v>
      </c>
      <c r="D282" s="239" t="s">
        <v>323</v>
      </c>
      <c r="E282" s="240">
        <v>202</v>
      </c>
      <c r="F282" s="241"/>
      <c r="G282" s="242">
        <f>ROUND(E282*F282,2)</f>
        <v>0</v>
      </c>
      <c r="H282" s="241"/>
      <c r="I282" s="242">
        <f>ROUND(E282*H282,2)</f>
        <v>0</v>
      </c>
      <c r="J282" s="241"/>
      <c r="K282" s="242">
        <f>ROUND(E282*J282,2)</f>
        <v>0</v>
      </c>
      <c r="L282" s="242">
        <v>21</v>
      </c>
      <c r="M282" s="242">
        <f>G282*(1+L282/100)</f>
        <v>0</v>
      </c>
      <c r="N282" s="240">
        <v>2.7499999999999998E-3</v>
      </c>
      <c r="O282" s="240">
        <f>ROUND(E282*N282,2)</f>
        <v>0.56000000000000005</v>
      </c>
      <c r="P282" s="240">
        <v>0</v>
      </c>
      <c r="Q282" s="240">
        <f>ROUND(E282*P282,2)</f>
        <v>0</v>
      </c>
      <c r="R282" s="242" t="s">
        <v>807</v>
      </c>
      <c r="S282" s="242" t="s">
        <v>808</v>
      </c>
      <c r="T282" s="243" t="s">
        <v>808</v>
      </c>
      <c r="U282" s="224">
        <v>0.4</v>
      </c>
      <c r="V282" s="224">
        <f>ROUND(E282*U282,2)</f>
        <v>80.8</v>
      </c>
      <c r="W282" s="224"/>
      <c r="X282" s="224" t="s">
        <v>339</v>
      </c>
      <c r="Y282" s="224" t="s">
        <v>284</v>
      </c>
      <c r="Z282" s="213"/>
      <c r="AA282" s="213"/>
      <c r="AB282" s="213"/>
      <c r="AC282" s="213"/>
      <c r="AD282" s="213"/>
      <c r="AE282" s="213"/>
      <c r="AF282" s="213"/>
      <c r="AG282" s="213" t="s">
        <v>413</v>
      </c>
      <c r="AH282" s="213"/>
      <c r="AI282" s="213"/>
      <c r="AJ282" s="213"/>
      <c r="AK282" s="213"/>
      <c r="AL282" s="213"/>
      <c r="AM282" s="213"/>
      <c r="AN282" s="213"/>
      <c r="AO282" s="213"/>
      <c r="AP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  <c r="BA282" s="213"/>
      <c r="BB282" s="213"/>
      <c r="BC282" s="213"/>
      <c r="BD282" s="213"/>
      <c r="BE282" s="213"/>
      <c r="BF282" s="213"/>
      <c r="BG282" s="213"/>
      <c r="BH282" s="213"/>
    </row>
    <row r="283" spans="1:60" outlineLevel="2" x14ac:dyDescent="0.2">
      <c r="A283" s="220"/>
      <c r="B283" s="221"/>
      <c r="C283" s="259" t="s">
        <v>813</v>
      </c>
      <c r="D283" s="257"/>
      <c r="E283" s="257"/>
      <c r="F283" s="257"/>
      <c r="G283" s="257"/>
      <c r="H283" s="224"/>
      <c r="I283" s="224"/>
      <c r="J283" s="224"/>
      <c r="K283" s="224"/>
      <c r="L283" s="224"/>
      <c r="M283" s="224"/>
      <c r="N283" s="223"/>
      <c r="O283" s="223"/>
      <c r="P283" s="223"/>
      <c r="Q283" s="223"/>
      <c r="R283" s="224"/>
      <c r="S283" s="224"/>
      <c r="T283" s="224"/>
      <c r="U283" s="224"/>
      <c r="V283" s="224"/>
      <c r="W283" s="224"/>
      <c r="X283" s="224"/>
      <c r="Y283" s="224"/>
      <c r="Z283" s="213"/>
      <c r="AA283" s="213"/>
      <c r="AB283" s="213"/>
      <c r="AC283" s="213"/>
      <c r="AD283" s="213"/>
      <c r="AE283" s="213"/>
      <c r="AF283" s="213"/>
      <c r="AG283" s="213" t="s">
        <v>360</v>
      </c>
      <c r="AH283" s="213"/>
      <c r="AI283" s="213"/>
      <c r="AJ283" s="213"/>
      <c r="AK283" s="213"/>
      <c r="AL283" s="213"/>
      <c r="AM283" s="213"/>
      <c r="AN283" s="213"/>
      <c r="AO283" s="213"/>
      <c r="AP283" s="213"/>
      <c r="AQ283" s="213"/>
      <c r="AR283" s="213"/>
      <c r="AS283" s="213"/>
      <c r="AT283" s="213"/>
      <c r="AU283" s="213"/>
      <c r="AV283" s="213"/>
      <c r="AW283" s="213"/>
      <c r="AX283" s="213"/>
      <c r="AY283" s="213"/>
      <c r="AZ283" s="213"/>
      <c r="BA283" s="213"/>
      <c r="BB283" s="213"/>
      <c r="BC283" s="213"/>
      <c r="BD283" s="213"/>
      <c r="BE283" s="213"/>
      <c r="BF283" s="213"/>
      <c r="BG283" s="213"/>
      <c r="BH283" s="213"/>
    </row>
    <row r="284" spans="1:60" outlineLevel="2" x14ac:dyDescent="0.2">
      <c r="A284" s="220"/>
      <c r="B284" s="221"/>
      <c r="C284" s="260" t="s">
        <v>814</v>
      </c>
      <c r="D284" s="258"/>
      <c r="E284" s="258"/>
      <c r="F284" s="258"/>
      <c r="G284" s="258"/>
      <c r="H284" s="224"/>
      <c r="I284" s="224"/>
      <c r="J284" s="224"/>
      <c r="K284" s="224"/>
      <c r="L284" s="224"/>
      <c r="M284" s="224"/>
      <c r="N284" s="223"/>
      <c r="O284" s="223"/>
      <c r="P284" s="223"/>
      <c r="Q284" s="223"/>
      <c r="R284" s="224"/>
      <c r="S284" s="224"/>
      <c r="T284" s="224"/>
      <c r="U284" s="224"/>
      <c r="V284" s="224"/>
      <c r="W284" s="224"/>
      <c r="X284" s="224"/>
      <c r="Y284" s="224"/>
      <c r="Z284" s="213"/>
      <c r="AA284" s="213"/>
      <c r="AB284" s="213"/>
      <c r="AC284" s="213"/>
      <c r="AD284" s="213"/>
      <c r="AE284" s="213"/>
      <c r="AF284" s="213"/>
      <c r="AG284" s="213" t="s">
        <v>311</v>
      </c>
      <c r="AH284" s="213"/>
      <c r="AI284" s="213"/>
      <c r="AJ284" s="213"/>
      <c r="AK284" s="213"/>
      <c r="AL284" s="213"/>
      <c r="AM284" s="213"/>
      <c r="AN284" s="213"/>
      <c r="AO284" s="213"/>
      <c r="AP284" s="213"/>
      <c r="AQ284" s="213"/>
      <c r="AR284" s="213"/>
      <c r="AS284" s="213"/>
      <c r="AT284" s="213"/>
      <c r="AU284" s="213"/>
      <c r="AV284" s="213"/>
      <c r="AW284" s="213"/>
      <c r="AX284" s="213"/>
      <c r="AY284" s="213"/>
      <c r="AZ284" s="213"/>
      <c r="BA284" s="213"/>
      <c r="BB284" s="213"/>
      <c r="BC284" s="213"/>
      <c r="BD284" s="213"/>
      <c r="BE284" s="213"/>
      <c r="BF284" s="213"/>
      <c r="BG284" s="213"/>
      <c r="BH284" s="213"/>
    </row>
    <row r="285" spans="1:60" outlineLevel="3" x14ac:dyDescent="0.2">
      <c r="A285" s="220"/>
      <c r="B285" s="221"/>
      <c r="C285" s="261" t="s">
        <v>395</v>
      </c>
      <c r="D285" s="226"/>
      <c r="E285" s="227"/>
      <c r="F285" s="228"/>
      <c r="G285" s="228"/>
      <c r="H285" s="224"/>
      <c r="I285" s="224"/>
      <c r="J285" s="224"/>
      <c r="K285" s="224"/>
      <c r="L285" s="224"/>
      <c r="M285" s="224"/>
      <c r="N285" s="223"/>
      <c r="O285" s="223"/>
      <c r="P285" s="223"/>
      <c r="Q285" s="223"/>
      <c r="R285" s="224"/>
      <c r="S285" s="224"/>
      <c r="T285" s="224"/>
      <c r="U285" s="224"/>
      <c r="V285" s="224"/>
      <c r="W285" s="224"/>
      <c r="X285" s="224"/>
      <c r="Y285" s="224"/>
      <c r="Z285" s="213"/>
      <c r="AA285" s="213"/>
      <c r="AB285" s="213"/>
      <c r="AC285" s="213"/>
      <c r="AD285" s="213"/>
      <c r="AE285" s="213"/>
      <c r="AF285" s="213"/>
      <c r="AG285" s="213" t="s">
        <v>311</v>
      </c>
      <c r="AH285" s="213"/>
      <c r="AI285" s="213"/>
      <c r="AJ285" s="213"/>
      <c r="AK285" s="213"/>
      <c r="AL285" s="213"/>
      <c r="AM285" s="213"/>
      <c r="AN285" s="213"/>
      <c r="AO285" s="213"/>
      <c r="AP285" s="213"/>
      <c r="AQ285" s="213"/>
      <c r="AR285" s="213"/>
      <c r="AS285" s="213"/>
      <c r="AT285" s="213"/>
      <c r="AU285" s="213"/>
      <c r="AV285" s="213"/>
      <c r="AW285" s="213"/>
      <c r="AX285" s="213"/>
      <c r="AY285" s="213"/>
      <c r="AZ285" s="213"/>
      <c r="BA285" s="213"/>
      <c r="BB285" s="213"/>
      <c r="BC285" s="213"/>
      <c r="BD285" s="213"/>
      <c r="BE285" s="213"/>
      <c r="BF285" s="213"/>
      <c r="BG285" s="213"/>
      <c r="BH285" s="213"/>
    </row>
    <row r="286" spans="1:60" outlineLevel="3" x14ac:dyDescent="0.2">
      <c r="A286" s="220"/>
      <c r="B286" s="221"/>
      <c r="C286" s="260" t="s">
        <v>810</v>
      </c>
      <c r="D286" s="258"/>
      <c r="E286" s="258"/>
      <c r="F286" s="258"/>
      <c r="G286" s="258"/>
      <c r="H286" s="224"/>
      <c r="I286" s="224"/>
      <c r="J286" s="224"/>
      <c r="K286" s="224"/>
      <c r="L286" s="224"/>
      <c r="M286" s="224"/>
      <c r="N286" s="223"/>
      <c r="O286" s="223"/>
      <c r="P286" s="223"/>
      <c r="Q286" s="223"/>
      <c r="R286" s="224"/>
      <c r="S286" s="224"/>
      <c r="T286" s="224"/>
      <c r="U286" s="224"/>
      <c r="V286" s="224"/>
      <c r="W286" s="224"/>
      <c r="X286" s="224"/>
      <c r="Y286" s="224"/>
      <c r="Z286" s="213"/>
      <c r="AA286" s="213"/>
      <c r="AB286" s="213"/>
      <c r="AC286" s="213"/>
      <c r="AD286" s="213"/>
      <c r="AE286" s="213"/>
      <c r="AF286" s="213"/>
      <c r="AG286" s="213" t="s">
        <v>311</v>
      </c>
      <c r="AH286" s="213"/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  <c r="BA286" s="256" t="str">
        <f>C286</f>
        <v>Výše uvedená položka vymezuje požadovaný standard, zadavatel umožňuje i jiné technicky a kvalitativně srovnatelné řešení.</v>
      </c>
      <c r="BB286" s="213"/>
      <c r="BC286" s="213"/>
      <c r="BD286" s="213"/>
      <c r="BE286" s="213"/>
      <c r="BF286" s="213"/>
      <c r="BG286" s="213"/>
      <c r="BH286" s="213"/>
    </row>
    <row r="287" spans="1:60" outlineLevel="2" x14ac:dyDescent="0.2">
      <c r="A287" s="220"/>
      <c r="B287" s="221"/>
      <c r="C287" s="252"/>
      <c r="D287" s="245"/>
      <c r="E287" s="245"/>
      <c r="F287" s="245"/>
      <c r="G287" s="245"/>
      <c r="H287" s="224"/>
      <c r="I287" s="224"/>
      <c r="J287" s="224"/>
      <c r="K287" s="224"/>
      <c r="L287" s="224"/>
      <c r="M287" s="224"/>
      <c r="N287" s="223"/>
      <c r="O287" s="223"/>
      <c r="P287" s="223"/>
      <c r="Q287" s="223"/>
      <c r="R287" s="224"/>
      <c r="S287" s="224"/>
      <c r="T287" s="224"/>
      <c r="U287" s="224"/>
      <c r="V287" s="224"/>
      <c r="W287" s="224"/>
      <c r="X287" s="224"/>
      <c r="Y287" s="224"/>
      <c r="Z287" s="213"/>
      <c r="AA287" s="213"/>
      <c r="AB287" s="213"/>
      <c r="AC287" s="213"/>
      <c r="AD287" s="213"/>
      <c r="AE287" s="213"/>
      <c r="AF287" s="213"/>
      <c r="AG287" s="213" t="s">
        <v>286</v>
      </c>
      <c r="AH287" s="213"/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</row>
    <row r="288" spans="1:60" ht="33.75" outlineLevel="1" x14ac:dyDescent="0.2">
      <c r="A288" s="237">
        <v>95</v>
      </c>
      <c r="B288" s="238" t="s">
        <v>815</v>
      </c>
      <c r="C288" s="249" t="s">
        <v>816</v>
      </c>
      <c r="D288" s="239" t="s">
        <v>318</v>
      </c>
      <c r="E288" s="240">
        <v>11</v>
      </c>
      <c r="F288" s="241"/>
      <c r="G288" s="242">
        <f>ROUND(E288*F288,2)</f>
        <v>0</v>
      </c>
      <c r="H288" s="241"/>
      <c r="I288" s="242">
        <f>ROUND(E288*H288,2)</f>
        <v>0</v>
      </c>
      <c r="J288" s="241"/>
      <c r="K288" s="242">
        <f>ROUND(E288*J288,2)</f>
        <v>0</v>
      </c>
      <c r="L288" s="242">
        <v>21</v>
      </c>
      <c r="M288" s="242">
        <f>G288*(1+L288/100)</f>
        <v>0</v>
      </c>
      <c r="N288" s="240">
        <v>4.0000000000000002E-4</v>
      </c>
      <c r="O288" s="240">
        <f>ROUND(E288*N288,2)</f>
        <v>0</v>
      </c>
      <c r="P288" s="240">
        <v>0</v>
      </c>
      <c r="Q288" s="240">
        <f>ROUND(E288*P288,2)</f>
        <v>0</v>
      </c>
      <c r="R288" s="242" t="s">
        <v>807</v>
      </c>
      <c r="S288" s="242" t="s">
        <v>808</v>
      </c>
      <c r="T288" s="243" t="s">
        <v>808</v>
      </c>
      <c r="U288" s="224">
        <v>0.45</v>
      </c>
      <c r="V288" s="224">
        <f>ROUND(E288*U288,2)</f>
        <v>4.95</v>
      </c>
      <c r="W288" s="224"/>
      <c r="X288" s="224" t="s">
        <v>339</v>
      </c>
      <c r="Y288" s="224" t="s">
        <v>284</v>
      </c>
      <c r="Z288" s="213"/>
      <c r="AA288" s="213"/>
      <c r="AB288" s="213"/>
      <c r="AC288" s="213"/>
      <c r="AD288" s="213"/>
      <c r="AE288" s="213"/>
      <c r="AF288" s="213"/>
      <c r="AG288" s="213" t="s">
        <v>413</v>
      </c>
      <c r="AH288" s="213"/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  <c r="BA288" s="213"/>
      <c r="BB288" s="213"/>
      <c r="BC288" s="213"/>
      <c r="BD288" s="213"/>
      <c r="BE288" s="213"/>
      <c r="BF288" s="213"/>
      <c r="BG288" s="213"/>
      <c r="BH288" s="213"/>
    </row>
    <row r="289" spans="1:60" outlineLevel="2" x14ac:dyDescent="0.2">
      <c r="A289" s="220"/>
      <c r="B289" s="221"/>
      <c r="C289" s="251" t="s">
        <v>810</v>
      </c>
      <c r="D289" s="247"/>
      <c r="E289" s="247"/>
      <c r="F289" s="247"/>
      <c r="G289" s="247"/>
      <c r="H289" s="224"/>
      <c r="I289" s="224"/>
      <c r="J289" s="224"/>
      <c r="K289" s="224"/>
      <c r="L289" s="224"/>
      <c r="M289" s="224"/>
      <c r="N289" s="223"/>
      <c r="O289" s="223"/>
      <c r="P289" s="223"/>
      <c r="Q289" s="223"/>
      <c r="R289" s="224"/>
      <c r="S289" s="224"/>
      <c r="T289" s="224"/>
      <c r="U289" s="224"/>
      <c r="V289" s="224"/>
      <c r="W289" s="224"/>
      <c r="X289" s="224"/>
      <c r="Y289" s="224"/>
      <c r="Z289" s="213"/>
      <c r="AA289" s="213"/>
      <c r="AB289" s="213"/>
      <c r="AC289" s="213"/>
      <c r="AD289" s="213"/>
      <c r="AE289" s="213"/>
      <c r="AF289" s="213"/>
      <c r="AG289" s="213" t="s">
        <v>311</v>
      </c>
      <c r="AH289" s="213"/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56" t="str">
        <f>C289</f>
        <v>Výše uvedená položka vymezuje požadovaný standard, zadavatel umožňuje i jiné technicky a kvalitativně srovnatelné řešení.</v>
      </c>
      <c r="BB289" s="213"/>
      <c r="BC289" s="213"/>
      <c r="BD289" s="213"/>
      <c r="BE289" s="213"/>
      <c r="BF289" s="213"/>
      <c r="BG289" s="213"/>
      <c r="BH289" s="213"/>
    </row>
    <row r="290" spans="1:60" outlineLevel="2" x14ac:dyDescent="0.2">
      <c r="A290" s="220"/>
      <c r="B290" s="221"/>
      <c r="C290" s="252"/>
      <c r="D290" s="245"/>
      <c r="E290" s="245"/>
      <c r="F290" s="245"/>
      <c r="G290" s="245"/>
      <c r="H290" s="224"/>
      <c r="I290" s="224"/>
      <c r="J290" s="224"/>
      <c r="K290" s="224"/>
      <c r="L290" s="224"/>
      <c r="M290" s="224"/>
      <c r="N290" s="223"/>
      <c r="O290" s="223"/>
      <c r="P290" s="223"/>
      <c r="Q290" s="223"/>
      <c r="R290" s="224"/>
      <c r="S290" s="224"/>
      <c r="T290" s="224"/>
      <c r="U290" s="224"/>
      <c r="V290" s="224"/>
      <c r="W290" s="224"/>
      <c r="X290" s="224"/>
      <c r="Y290" s="224"/>
      <c r="Z290" s="213"/>
      <c r="AA290" s="213"/>
      <c r="AB290" s="213"/>
      <c r="AC290" s="213"/>
      <c r="AD290" s="213"/>
      <c r="AE290" s="213"/>
      <c r="AF290" s="213"/>
      <c r="AG290" s="213" t="s">
        <v>286</v>
      </c>
      <c r="AH290" s="213"/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  <c r="BA290" s="213"/>
      <c r="BB290" s="213"/>
      <c r="BC290" s="213"/>
      <c r="BD290" s="213"/>
      <c r="BE290" s="213"/>
      <c r="BF290" s="213"/>
      <c r="BG290" s="213"/>
      <c r="BH290" s="213"/>
    </row>
    <row r="291" spans="1:60" ht="22.5" outlineLevel="1" x14ac:dyDescent="0.2">
      <c r="A291" s="237">
        <v>96</v>
      </c>
      <c r="B291" s="238" t="s">
        <v>817</v>
      </c>
      <c r="C291" s="249" t="s">
        <v>818</v>
      </c>
      <c r="D291" s="239" t="s">
        <v>672</v>
      </c>
      <c r="E291" s="240">
        <v>55</v>
      </c>
      <c r="F291" s="241"/>
      <c r="G291" s="242">
        <f>ROUND(E291*F291,2)</f>
        <v>0</v>
      </c>
      <c r="H291" s="241"/>
      <c r="I291" s="242">
        <f>ROUND(E291*H291,2)</f>
        <v>0</v>
      </c>
      <c r="J291" s="241"/>
      <c r="K291" s="242">
        <f>ROUND(E291*J291,2)</f>
        <v>0</v>
      </c>
      <c r="L291" s="242">
        <v>21</v>
      </c>
      <c r="M291" s="242">
        <f>G291*(1+L291/100)</f>
        <v>0</v>
      </c>
      <c r="N291" s="240">
        <v>2E-3</v>
      </c>
      <c r="O291" s="240">
        <f>ROUND(E291*N291,2)</f>
        <v>0.11</v>
      </c>
      <c r="P291" s="240">
        <v>0</v>
      </c>
      <c r="Q291" s="240">
        <f>ROUND(E291*P291,2)</f>
        <v>0</v>
      </c>
      <c r="R291" s="242"/>
      <c r="S291" s="242" t="s">
        <v>281</v>
      </c>
      <c r="T291" s="243" t="s">
        <v>282</v>
      </c>
      <c r="U291" s="224">
        <v>0</v>
      </c>
      <c r="V291" s="224">
        <f>ROUND(E291*U291,2)</f>
        <v>0</v>
      </c>
      <c r="W291" s="224"/>
      <c r="X291" s="224" t="s">
        <v>339</v>
      </c>
      <c r="Y291" s="224" t="s">
        <v>284</v>
      </c>
      <c r="Z291" s="213"/>
      <c r="AA291" s="213"/>
      <c r="AB291" s="213"/>
      <c r="AC291" s="213"/>
      <c r="AD291" s="213"/>
      <c r="AE291" s="213"/>
      <c r="AF291" s="213"/>
      <c r="AG291" s="213" t="s">
        <v>340</v>
      </c>
      <c r="AH291" s="213"/>
      <c r="AI291" s="213"/>
      <c r="AJ291" s="213"/>
      <c r="AK291" s="213"/>
      <c r="AL291" s="213"/>
      <c r="AM291" s="213"/>
      <c r="AN291" s="213"/>
      <c r="AO291" s="213"/>
      <c r="AP291" s="213"/>
      <c r="AQ291" s="213"/>
      <c r="AR291" s="213"/>
      <c r="AS291" s="213"/>
      <c r="AT291" s="213"/>
      <c r="AU291" s="213"/>
      <c r="AV291" s="213"/>
      <c r="AW291" s="213"/>
      <c r="AX291" s="213"/>
      <c r="AY291" s="213"/>
      <c r="AZ291" s="213"/>
      <c r="BA291" s="213"/>
      <c r="BB291" s="213"/>
      <c r="BC291" s="213"/>
      <c r="BD291" s="213"/>
      <c r="BE291" s="213"/>
      <c r="BF291" s="213"/>
      <c r="BG291" s="213"/>
      <c r="BH291" s="213"/>
    </row>
    <row r="292" spans="1:60" outlineLevel="2" x14ac:dyDescent="0.2">
      <c r="A292" s="220"/>
      <c r="B292" s="221"/>
      <c r="C292" s="250"/>
      <c r="D292" s="246"/>
      <c r="E292" s="246"/>
      <c r="F292" s="246"/>
      <c r="G292" s="246"/>
      <c r="H292" s="224"/>
      <c r="I292" s="224"/>
      <c r="J292" s="224"/>
      <c r="K292" s="224"/>
      <c r="L292" s="224"/>
      <c r="M292" s="224"/>
      <c r="N292" s="223"/>
      <c r="O292" s="223"/>
      <c r="P292" s="223"/>
      <c r="Q292" s="223"/>
      <c r="R292" s="224"/>
      <c r="S292" s="224"/>
      <c r="T292" s="224"/>
      <c r="U292" s="224"/>
      <c r="V292" s="224"/>
      <c r="W292" s="224"/>
      <c r="X292" s="224"/>
      <c r="Y292" s="224"/>
      <c r="Z292" s="213"/>
      <c r="AA292" s="213"/>
      <c r="AB292" s="213"/>
      <c r="AC292" s="213"/>
      <c r="AD292" s="213"/>
      <c r="AE292" s="213"/>
      <c r="AF292" s="213"/>
      <c r="AG292" s="213" t="s">
        <v>286</v>
      </c>
      <c r="AH292" s="213"/>
      <c r="AI292" s="213"/>
      <c r="AJ292" s="213"/>
      <c r="AK292" s="213"/>
      <c r="AL292" s="213"/>
      <c r="AM292" s="213"/>
      <c r="AN292" s="213"/>
      <c r="AO292" s="213"/>
      <c r="AP292" s="213"/>
      <c r="AQ292" s="213"/>
      <c r="AR292" s="213"/>
      <c r="AS292" s="213"/>
      <c r="AT292" s="213"/>
      <c r="AU292" s="213"/>
      <c r="AV292" s="213"/>
      <c r="AW292" s="213"/>
      <c r="AX292" s="213"/>
      <c r="AY292" s="213"/>
      <c r="AZ292" s="213"/>
      <c r="BA292" s="213"/>
      <c r="BB292" s="213"/>
      <c r="BC292" s="213"/>
      <c r="BD292" s="213"/>
      <c r="BE292" s="213"/>
      <c r="BF292" s="213"/>
      <c r="BG292" s="213"/>
      <c r="BH292" s="213"/>
    </row>
    <row r="293" spans="1:60" ht="22.5" outlineLevel="1" x14ac:dyDescent="0.2">
      <c r="A293" s="237">
        <v>97</v>
      </c>
      <c r="B293" s="238" t="s">
        <v>819</v>
      </c>
      <c r="C293" s="249" t="s">
        <v>820</v>
      </c>
      <c r="D293" s="239" t="s">
        <v>672</v>
      </c>
      <c r="E293" s="240">
        <v>90</v>
      </c>
      <c r="F293" s="241"/>
      <c r="G293" s="242">
        <f>ROUND(E293*F293,2)</f>
        <v>0</v>
      </c>
      <c r="H293" s="241"/>
      <c r="I293" s="242">
        <f>ROUND(E293*H293,2)</f>
        <v>0</v>
      </c>
      <c r="J293" s="241"/>
      <c r="K293" s="242">
        <f>ROUND(E293*J293,2)</f>
        <v>0</v>
      </c>
      <c r="L293" s="242">
        <v>21</v>
      </c>
      <c r="M293" s="242">
        <f>G293*(1+L293/100)</f>
        <v>0</v>
      </c>
      <c r="N293" s="240">
        <v>2E-3</v>
      </c>
      <c r="O293" s="240">
        <f>ROUND(E293*N293,2)</f>
        <v>0.18</v>
      </c>
      <c r="P293" s="240">
        <v>0</v>
      </c>
      <c r="Q293" s="240">
        <f>ROUND(E293*P293,2)</f>
        <v>0</v>
      </c>
      <c r="R293" s="242"/>
      <c r="S293" s="242" t="s">
        <v>281</v>
      </c>
      <c r="T293" s="243" t="s">
        <v>282</v>
      </c>
      <c r="U293" s="224">
        <v>0</v>
      </c>
      <c r="V293" s="224">
        <f>ROUND(E293*U293,2)</f>
        <v>0</v>
      </c>
      <c r="W293" s="224"/>
      <c r="X293" s="224" t="s">
        <v>339</v>
      </c>
      <c r="Y293" s="224" t="s">
        <v>284</v>
      </c>
      <c r="Z293" s="213"/>
      <c r="AA293" s="213"/>
      <c r="AB293" s="213"/>
      <c r="AC293" s="213"/>
      <c r="AD293" s="213"/>
      <c r="AE293" s="213"/>
      <c r="AF293" s="213"/>
      <c r="AG293" s="213" t="s">
        <v>340</v>
      </c>
      <c r="AH293" s="213"/>
      <c r="AI293" s="213"/>
      <c r="AJ293" s="213"/>
      <c r="AK293" s="213"/>
      <c r="AL293" s="213"/>
      <c r="AM293" s="213"/>
      <c r="AN293" s="213"/>
      <c r="AO293" s="213"/>
      <c r="AP293" s="213"/>
      <c r="AQ293" s="213"/>
      <c r="AR293" s="213"/>
      <c r="AS293" s="213"/>
      <c r="AT293" s="213"/>
      <c r="AU293" s="213"/>
      <c r="AV293" s="213"/>
      <c r="AW293" s="213"/>
      <c r="AX293" s="213"/>
      <c r="AY293" s="213"/>
      <c r="AZ293" s="213"/>
      <c r="BA293" s="213"/>
      <c r="BB293" s="213"/>
      <c r="BC293" s="213"/>
      <c r="BD293" s="213"/>
      <c r="BE293" s="213"/>
      <c r="BF293" s="213"/>
      <c r="BG293" s="213"/>
      <c r="BH293" s="213"/>
    </row>
    <row r="294" spans="1:60" outlineLevel="2" x14ac:dyDescent="0.2">
      <c r="A294" s="220"/>
      <c r="B294" s="221"/>
      <c r="C294" s="250"/>
      <c r="D294" s="246"/>
      <c r="E294" s="246"/>
      <c r="F294" s="246"/>
      <c r="G294" s="246"/>
      <c r="H294" s="224"/>
      <c r="I294" s="224"/>
      <c r="J294" s="224"/>
      <c r="K294" s="224"/>
      <c r="L294" s="224"/>
      <c r="M294" s="224"/>
      <c r="N294" s="223"/>
      <c r="O294" s="223"/>
      <c r="P294" s="223"/>
      <c r="Q294" s="223"/>
      <c r="R294" s="224"/>
      <c r="S294" s="224"/>
      <c r="T294" s="224"/>
      <c r="U294" s="224"/>
      <c r="V294" s="224"/>
      <c r="W294" s="224"/>
      <c r="X294" s="224"/>
      <c r="Y294" s="224"/>
      <c r="Z294" s="213"/>
      <c r="AA294" s="213"/>
      <c r="AB294" s="213"/>
      <c r="AC294" s="213"/>
      <c r="AD294" s="213"/>
      <c r="AE294" s="213"/>
      <c r="AF294" s="213"/>
      <c r="AG294" s="213" t="s">
        <v>286</v>
      </c>
      <c r="AH294" s="213"/>
      <c r="AI294" s="213"/>
      <c r="AJ294" s="213"/>
      <c r="AK294" s="213"/>
      <c r="AL294" s="213"/>
      <c r="AM294" s="213"/>
      <c r="AN294" s="213"/>
      <c r="AO294" s="213"/>
      <c r="AP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  <c r="BA294" s="213"/>
      <c r="BB294" s="213"/>
      <c r="BC294" s="213"/>
      <c r="BD294" s="213"/>
      <c r="BE294" s="213"/>
      <c r="BF294" s="213"/>
      <c r="BG294" s="213"/>
      <c r="BH294" s="213"/>
    </row>
    <row r="295" spans="1:60" outlineLevel="1" x14ac:dyDescent="0.2">
      <c r="A295" s="237">
        <v>98</v>
      </c>
      <c r="B295" s="238" t="s">
        <v>821</v>
      </c>
      <c r="C295" s="249" t="s">
        <v>822</v>
      </c>
      <c r="D295" s="239" t="s">
        <v>672</v>
      </c>
      <c r="E295" s="240">
        <v>202</v>
      </c>
      <c r="F295" s="241"/>
      <c r="G295" s="242">
        <f>ROUND(E295*F295,2)</f>
        <v>0</v>
      </c>
      <c r="H295" s="241"/>
      <c r="I295" s="242">
        <f>ROUND(E295*H295,2)</f>
        <v>0</v>
      </c>
      <c r="J295" s="241"/>
      <c r="K295" s="242">
        <f>ROUND(E295*J295,2)</f>
        <v>0</v>
      </c>
      <c r="L295" s="242">
        <v>21</v>
      </c>
      <c r="M295" s="242">
        <f>G295*(1+L295/100)</f>
        <v>0</v>
      </c>
      <c r="N295" s="240">
        <v>2E-3</v>
      </c>
      <c r="O295" s="240">
        <f>ROUND(E295*N295,2)</f>
        <v>0.4</v>
      </c>
      <c r="P295" s="240">
        <v>0</v>
      </c>
      <c r="Q295" s="240">
        <f>ROUND(E295*P295,2)</f>
        <v>0</v>
      </c>
      <c r="R295" s="242"/>
      <c r="S295" s="242" t="s">
        <v>281</v>
      </c>
      <c r="T295" s="243" t="s">
        <v>282</v>
      </c>
      <c r="U295" s="224">
        <v>0</v>
      </c>
      <c r="V295" s="224">
        <f>ROUND(E295*U295,2)</f>
        <v>0</v>
      </c>
      <c r="W295" s="224"/>
      <c r="X295" s="224" t="s">
        <v>339</v>
      </c>
      <c r="Y295" s="224" t="s">
        <v>284</v>
      </c>
      <c r="Z295" s="213"/>
      <c r="AA295" s="213"/>
      <c r="AB295" s="213"/>
      <c r="AC295" s="213"/>
      <c r="AD295" s="213"/>
      <c r="AE295" s="213"/>
      <c r="AF295" s="213"/>
      <c r="AG295" s="213" t="s">
        <v>340</v>
      </c>
      <c r="AH295" s="213"/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  <c r="BA295" s="213"/>
      <c r="BB295" s="213"/>
      <c r="BC295" s="213"/>
      <c r="BD295" s="213"/>
      <c r="BE295" s="213"/>
      <c r="BF295" s="213"/>
      <c r="BG295" s="213"/>
      <c r="BH295" s="213"/>
    </row>
    <row r="296" spans="1:60" outlineLevel="2" x14ac:dyDescent="0.2">
      <c r="A296" s="220"/>
      <c r="B296" s="221"/>
      <c r="C296" s="250"/>
      <c r="D296" s="246"/>
      <c r="E296" s="246"/>
      <c r="F296" s="246"/>
      <c r="G296" s="246"/>
      <c r="H296" s="224"/>
      <c r="I296" s="224"/>
      <c r="J296" s="224"/>
      <c r="K296" s="224"/>
      <c r="L296" s="224"/>
      <c r="M296" s="224"/>
      <c r="N296" s="223"/>
      <c r="O296" s="223"/>
      <c r="P296" s="223"/>
      <c r="Q296" s="223"/>
      <c r="R296" s="224"/>
      <c r="S296" s="224"/>
      <c r="T296" s="224"/>
      <c r="U296" s="224"/>
      <c r="V296" s="224"/>
      <c r="W296" s="224"/>
      <c r="X296" s="224"/>
      <c r="Y296" s="224"/>
      <c r="Z296" s="213"/>
      <c r="AA296" s="213"/>
      <c r="AB296" s="213"/>
      <c r="AC296" s="213"/>
      <c r="AD296" s="213"/>
      <c r="AE296" s="213"/>
      <c r="AF296" s="213"/>
      <c r="AG296" s="213" t="s">
        <v>286</v>
      </c>
      <c r="AH296" s="213"/>
      <c r="AI296" s="213"/>
      <c r="AJ296" s="213"/>
      <c r="AK296" s="213"/>
      <c r="AL296" s="213"/>
      <c r="AM296" s="213"/>
      <c r="AN296" s="213"/>
      <c r="AO296" s="213"/>
      <c r="AP296" s="213"/>
      <c r="AQ296" s="213"/>
      <c r="AR296" s="213"/>
      <c r="AS296" s="213"/>
      <c r="AT296" s="213"/>
      <c r="AU296" s="213"/>
      <c r="AV296" s="213"/>
      <c r="AW296" s="213"/>
      <c r="AX296" s="213"/>
      <c r="AY296" s="213"/>
      <c r="AZ296" s="213"/>
      <c r="BA296" s="213"/>
      <c r="BB296" s="213"/>
      <c r="BC296" s="213"/>
      <c r="BD296" s="213"/>
      <c r="BE296" s="213"/>
      <c r="BF296" s="213"/>
      <c r="BG296" s="213"/>
      <c r="BH296" s="213"/>
    </row>
    <row r="297" spans="1:60" outlineLevel="1" x14ac:dyDescent="0.2">
      <c r="A297" s="237">
        <v>99</v>
      </c>
      <c r="B297" s="238" t="s">
        <v>823</v>
      </c>
      <c r="C297" s="249" t="s">
        <v>824</v>
      </c>
      <c r="D297" s="239" t="s">
        <v>672</v>
      </c>
      <c r="E297" s="240">
        <v>202</v>
      </c>
      <c r="F297" s="241"/>
      <c r="G297" s="242">
        <f>ROUND(E297*F297,2)</f>
        <v>0</v>
      </c>
      <c r="H297" s="241"/>
      <c r="I297" s="242">
        <f>ROUND(E297*H297,2)</f>
        <v>0</v>
      </c>
      <c r="J297" s="241"/>
      <c r="K297" s="242">
        <f>ROUND(E297*J297,2)</f>
        <v>0</v>
      </c>
      <c r="L297" s="242">
        <v>21</v>
      </c>
      <c r="M297" s="242">
        <f>G297*(1+L297/100)</f>
        <v>0</v>
      </c>
      <c r="N297" s="240">
        <v>2E-3</v>
      </c>
      <c r="O297" s="240">
        <f>ROUND(E297*N297,2)</f>
        <v>0.4</v>
      </c>
      <c r="P297" s="240">
        <v>0</v>
      </c>
      <c r="Q297" s="240">
        <f>ROUND(E297*P297,2)</f>
        <v>0</v>
      </c>
      <c r="R297" s="242"/>
      <c r="S297" s="242" t="s">
        <v>281</v>
      </c>
      <c r="T297" s="243" t="s">
        <v>282</v>
      </c>
      <c r="U297" s="224">
        <v>0</v>
      </c>
      <c r="V297" s="224">
        <f>ROUND(E297*U297,2)</f>
        <v>0</v>
      </c>
      <c r="W297" s="224"/>
      <c r="X297" s="224" t="s">
        <v>339</v>
      </c>
      <c r="Y297" s="224" t="s">
        <v>284</v>
      </c>
      <c r="Z297" s="213"/>
      <c r="AA297" s="213"/>
      <c r="AB297" s="213"/>
      <c r="AC297" s="213"/>
      <c r="AD297" s="213"/>
      <c r="AE297" s="213"/>
      <c r="AF297" s="213"/>
      <c r="AG297" s="213" t="s">
        <v>340</v>
      </c>
      <c r="AH297" s="213"/>
      <c r="AI297" s="213"/>
      <c r="AJ297" s="213"/>
      <c r="AK297" s="213"/>
      <c r="AL297" s="213"/>
      <c r="AM297" s="213"/>
      <c r="AN297" s="213"/>
      <c r="AO297" s="213"/>
      <c r="AP297" s="213"/>
      <c r="AQ297" s="213"/>
      <c r="AR297" s="213"/>
      <c r="AS297" s="213"/>
      <c r="AT297" s="213"/>
      <c r="AU297" s="213"/>
      <c r="AV297" s="213"/>
      <c r="AW297" s="213"/>
      <c r="AX297" s="213"/>
      <c r="AY297" s="213"/>
      <c r="AZ297" s="213"/>
      <c r="BA297" s="213"/>
      <c r="BB297" s="213"/>
      <c r="BC297" s="213"/>
      <c r="BD297" s="213"/>
      <c r="BE297" s="213"/>
      <c r="BF297" s="213"/>
      <c r="BG297" s="213"/>
      <c r="BH297" s="213"/>
    </row>
    <row r="298" spans="1:60" outlineLevel="2" x14ac:dyDescent="0.2">
      <c r="A298" s="220"/>
      <c r="B298" s="221"/>
      <c r="C298" s="250"/>
      <c r="D298" s="246"/>
      <c r="E298" s="246"/>
      <c r="F298" s="246"/>
      <c r="G298" s="246"/>
      <c r="H298" s="224"/>
      <c r="I298" s="224"/>
      <c r="J298" s="224"/>
      <c r="K298" s="224"/>
      <c r="L298" s="224"/>
      <c r="M298" s="224"/>
      <c r="N298" s="223"/>
      <c r="O298" s="223"/>
      <c r="P298" s="223"/>
      <c r="Q298" s="223"/>
      <c r="R298" s="224"/>
      <c r="S298" s="224"/>
      <c r="T298" s="224"/>
      <c r="U298" s="224"/>
      <c r="V298" s="224"/>
      <c r="W298" s="224"/>
      <c r="X298" s="224"/>
      <c r="Y298" s="224"/>
      <c r="Z298" s="213"/>
      <c r="AA298" s="213"/>
      <c r="AB298" s="213"/>
      <c r="AC298" s="213"/>
      <c r="AD298" s="213"/>
      <c r="AE298" s="213"/>
      <c r="AF298" s="213"/>
      <c r="AG298" s="213" t="s">
        <v>286</v>
      </c>
      <c r="AH298" s="213"/>
      <c r="AI298" s="213"/>
      <c r="AJ298" s="213"/>
      <c r="AK298" s="213"/>
      <c r="AL298" s="213"/>
      <c r="AM298" s="213"/>
      <c r="AN298" s="213"/>
      <c r="AO298" s="213"/>
      <c r="AP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  <c r="BA298" s="213"/>
      <c r="BB298" s="213"/>
      <c r="BC298" s="213"/>
      <c r="BD298" s="213"/>
      <c r="BE298" s="213"/>
      <c r="BF298" s="213"/>
      <c r="BG298" s="213"/>
      <c r="BH298" s="213"/>
    </row>
    <row r="299" spans="1:60" outlineLevel="1" x14ac:dyDescent="0.2">
      <c r="A299" s="237">
        <v>100</v>
      </c>
      <c r="B299" s="238" t="s">
        <v>825</v>
      </c>
      <c r="C299" s="249" t="s">
        <v>826</v>
      </c>
      <c r="D299" s="239" t="s">
        <v>323</v>
      </c>
      <c r="E299" s="240">
        <v>120</v>
      </c>
      <c r="F299" s="241"/>
      <c r="G299" s="242">
        <f>ROUND(E299*F299,2)</f>
        <v>0</v>
      </c>
      <c r="H299" s="241"/>
      <c r="I299" s="242">
        <f>ROUND(E299*H299,2)</f>
        <v>0</v>
      </c>
      <c r="J299" s="241"/>
      <c r="K299" s="242">
        <f>ROUND(E299*J299,2)</f>
        <v>0</v>
      </c>
      <c r="L299" s="242">
        <v>21</v>
      </c>
      <c r="M299" s="242">
        <f>G299*(1+L299/100)</f>
        <v>0</v>
      </c>
      <c r="N299" s="240">
        <v>1.66E-3</v>
      </c>
      <c r="O299" s="240">
        <f>ROUND(E299*N299,2)</f>
        <v>0.2</v>
      </c>
      <c r="P299" s="240">
        <v>0</v>
      </c>
      <c r="Q299" s="240">
        <f>ROUND(E299*P299,2)</f>
        <v>0</v>
      </c>
      <c r="R299" s="242"/>
      <c r="S299" s="242" t="s">
        <v>281</v>
      </c>
      <c r="T299" s="243" t="s">
        <v>389</v>
      </c>
      <c r="U299" s="224">
        <v>0.46</v>
      </c>
      <c r="V299" s="224">
        <f>ROUND(E299*U299,2)</f>
        <v>55.2</v>
      </c>
      <c r="W299" s="224"/>
      <c r="X299" s="224" t="s">
        <v>339</v>
      </c>
      <c r="Y299" s="224" t="s">
        <v>284</v>
      </c>
      <c r="Z299" s="213"/>
      <c r="AA299" s="213"/>
      <c r="AB299" s="213"/>
      <c r="AC299" s="213"/>
      <c r="AD299" s="213"/>
      <c r="AE299" s="213"/>
      <c r="AF299" s="213"/>
      <c r="AG299" s="213" t="s">
        <v>340</v>
      </c>
      <c r="AH299" s="213"/>
      <c r="AI299" s="213"/>
      <c r="AJ299" s="213"/>
      <c r="AK299" s="213"/>
      <c r="AL299" s="213"/>
      <c r="AM299" s="213"/>
      <c r="AN299" s="213"/>
      <c r="AO299" s="213"/>
      <c r="AP299" s="213"/>
      <c r="AQ299" s="213"/>
      <c r="AR299" s="213"/>
      <c r="AS299" s="213"/>
      <c r="AT299" s="213"/>
      <c r="AU299" s="213"/>
      <c r="AV299" s="213"/>
      <c r="AW299" s="213"/>
      <c r="AX299" s="213"/>
      <c r="AY299" s="213"/>
      <c r="AZ299" s="213"/>
      <c r="BA299" s="213"/>
      <c r="BB299" s="213"/>
      <c r="BC299" s="213"/>
      <c r="BD299" s="213"/>
      <c r="BE299" s="213"/>
      <c r="BF299" s="213"/>
      <c r="BG299" s="213"/>
      <c r="BH299" s="213"/>
    </row>
    <row r="300" spans="1:60" outlineLevel="2" x14ac:dyDescent="0.2">
      <c r="A300" s="220"/>
      <c r="B300" s="221"/>
      <c r="C300" s="250"/>
      <c r="D300" s="246"/>
      <c r="E300" s="246"/>
      <c r="F300" s="246"/>
      <c r="G300" s="246"/>
      <c r="H300" s="224"/>
      <c r="I300" s="224"/>
      <c r="J300" s="224"/>
      <c r="K300" s="224"/>
      <c r="L300" s="224"/>
      <c r="M300" s="224"/>
      <c r="N300" s="223"/>
      <c r="O300" s="223"/>
      <c r="P300" s="223"/>
      <c r="Q300" s="223"/>
      <c r="R300" s="224"/>
      <c r="S300" s="224"/>
      <c r="T300" s="224"/>
      <c r="U300" s="224"/>
      <c r="V300" s="224"/>
      <c r="W300" s="224"/>
      <c r="X300" s="224"/>
      <c r="Y300" s="224"/>
      <c r="Z300" s="213"/>
      <c r="AA300" s="213"/>
      <c r="AB300" s="213"/>
      <c r="AC300" s="213"/>
      <c r="AD300" s="213"/>
      <c r="AE300" s="213"/>
      <c r="AF300" s="213"/>
      <c r="AG300" s="213" t="s">
        <v>286</v>
      </c>
      <c r="AH300" s="213"/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  <c r="BA300" s="213"/>
      <c r="BB300" s="213"/>
      <c r="BC300" s="213"/>
      <c r="BD300" s="213"/>
      <c r="BE300" s="213"/>
      <c r="BF300" s="213"/>
      <c r="BG300" s="213"/>
      <c r="BH300" s="213"/>
    </row>
    <row r="301" spans="1:60" outlineLevel="1" x14ac:dyDescent="0.2">
      <c r="A301" s="237">
        <v>101</v>
      </c>
      <c r="B301" s="238" t="s">
        <v>827</v>
      </c>
      <c r="C301" s="249" t="s">
        <v>828</v>
      </c>
      <c r="D301" s="239" t="s">
        <v>383</v>
      </c>
      <c r="E301" s="240">
        <v>2.0571999999999999</v>
      </c>
      <c r="F301" s="241"/>
      <c r="G301" s="242">
        <f>ROUND(E301*F301,2)</f>
        <v>0</v>
      </c>
      <c r="H301" s="241"/>
      <c r="I301" s="242">
        <f>ROUND(E301*H301,2)</f>
        <v>0</v>
      </c>
      <c r="J301" s="241"/>
      <c r="K301" s="242">
        <f>ROUND(E301*J301,2)</f>
        <v>0</v>
      </c>
      <c r="L301" s="242">
        <v>21</v>
      </c>
      <c r="M301" s="242">
        <f>G301*(1+L301/100)</f>
        <v>0</v>
      </c>
      <c r="N301" s="240">
        <v>0</v>
      </c>
      <c r="O301" s="240">
        <f>ROUND(E301*N301,2)</f>
        <v>0</v>
      </c>
      <c r="P301" s="240">
        <v>0</v>
      </c>
      <c r="Q301" s="240">
        <f>ROUND(E301*P301,2)</f>
        <v>0</v>
      </c>
      <c r="R301" s="242" t="s">
        <v>807</v>
      </c>
      <c r="S301" s="242" t="s">
        <v>289</v>
      </c>
      <c r="T301" s="243" t="s">
        <v>289</v>
      </c>
      <c r="U301" s="224">
        <v>4.7370000000000001</v>
      </c>
      <c r="V301" s="224">
        <f>ROUND(E301*U301,2)</f>
        <v>9.74</v>
      </c>
      <c r="W301" s="224"/>
      <c r="X301" s="224" t="s">
        <v>447</v>
      </c>
      <c r="Y301" s="224" t="s">
        <v>284</v>
      </c>
      <c r="Z301" s="213"/>
      <c r="AA301" s="213"/>
      <c r="AB301" s="213"/>
      <c r="AC301" s="213"/>
      <c r="AD301" s="213"/>
      <c r="AE301" s="213"/>
      <c r="AF301" s="213"/>
      <c r="AG301" s="213" t="s">
        <v>448</v>
      </c>
      <c r="AH301" s="213"/>
      <c r="AI301" s="213"/>
      <c r="AJ301" s="213"/>
      <c r="AK301" s="213"/>
      <c r="AL301" s="213"/>
      <c r="AM301" s="213"/>
      <c r="AN301" s="213"/>
      <c r="AO301" s="213"/>
      <c r="AP301" s="213"/>
      <c r="AQ301" s="213"/>
      <c r="AR301" s="213"/>
      <c r="AS301" s="213"/>
      <c r="AT301" s="213"/>
      <c r="AU301" s="213"/>
      <c r="AV301" s="213"/>
      <c r="AW301" s="213"/>
      <c r="AX301" s="213"/>
      <c r="AY301" s="213"/>
      <c r="AZ301" s="213"/>
      <c r="BA301" s="213"/>
      <c r="BB301" s="213"/>
      <c r="BC301" s="213"/>
      <c r="BD301" s="213"/>
      <c r="BE301" s="213"/>
      <c r="BF301" s="213"/>
      <c r="BG301" s="213"/>
      <c r="BH301" s="213"/>
    </row>
    <row r="302" spans="1:60" outlineLevel="2" x14ac:dyDescent="0.2">
      <c r="A302" s="220"/>
      <c r="B302" s="221"/>
      <c r="C302" s="259" t="s">
        <v>804</v>
      </c>
      <c r="D302" s="257"/>
      <c r="E302" s="257"/>
      <c r="F302" s="257"/>
      <c r="G302" s="257"/>
      <c r="H302" s="224"/>
      <c r="I302" s="224"/>
      <c r="J302" s="224"/>
      <c r="K302" s="224"/>
      <c r="L302" s="224"/>
      <c r="M302" s="224"/>
      <c r="N302" s="223"/>
      <c r="O302" s="223"/>
      <c r="P302" s="223"/>
      <c r="Q302" s="223"/>
      <c r="R302" s="224"/>
      <c r="S302" s="224"/>
      <c r="T302" s="224"/>
      <c r="U302" s="224"/>
      <c r="V302" s="224"/>
      <c r="W302" s="224"/>
      <c r="X302" s="224"/>
      <c r="Y302" s="224"/>
      <c r="Z302" s="213"/>
      <c r="AA302" s="213"/>
      <c r="AB302" s="213"/>
      <c r="AC302" s="213"/>
      <c r="AD302" s="213"/>
      <c r="AE302" s="213"/>
      <c r="AF302" s="213"/>
      <c r="AG302" s="213" t="s">
        <v>360</v>
      </c>
      <c r="AH302" s="213"/>
      <c r="AI302" s="213"/>
      <c r="AJ302" s="213"/>
      <c r="AK302" s="213"/>
      <c r="AL302" s="213"/>
      <c r="AM302" s="213"/>
      <c r="AN302" s="213"/>
      <c r="AO302" s="213"/>
      <c r="AP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13"/>
      <c r="BB302" s="213"/>
      <c r="BC302" s="213"/>
      <c r="BD302" s="213"/>
      <c r="BE302" s="213"/>
      <c r="BF302" s="213"/>
      <c r="BG302" s="213"/>
      <c r="BH302" s="213"/>
    </row>
    <row r="303" spans="1:60" outlineLevel="2" x14ac:dyDescent="0.2">
      <c r="A303" s="220"/>
      <c r="B303" s="221"/>
      <c r="C303" s="252"/>
      <c r="D303" s="245"/>
      <c r="E303" s="245"/>
      <c r="F303" s="245"/>
      <c r="G303" s="245"/>
      <c r="H303" s="224"/>
      <c r="I303" s="224"/>
      <c r="J303" s="224"/>
      <c r="K303" s="224"/>
      <c r="L303" s="224"/>
      <c r="M303" s="224"/>
      <c r="N303" s="223"/>
      <c r="O303" s="223"/>
      <c r="P303" s="223"/>
      <c r="Q303" s="223"/>
      <c r="R303" s="224"/>
      <c r="S303" s="224"/>
      <c r="T303" s="224"/>
      <c r="U303" s="224"/>
      <c r="V303" s="224"/>
      <c r="W303" s="224"/>
      <c r="X303" s="224"/>
      <c r="Y303" s="224"/>
      <c r="Z303" s="213"/>
      <c r="AA303" s="213"/>
      <c r="AB303" s="213"/>
      <c r="AC303" s="213"/>
      <c r="AD303" s="213"/>
      <c r="AE303" s="213"/>
      <c r="AF303" s="213"/>
      <c r="AG303" s="213" t="s">
        <v>286</v>
      </c>
      <c r="AH303" s="213"/>
      <c r="AI303" s="213"/>
      <c r="AJ303" s="213"/>
      <c r="AK303" s="213"/>
      <c r="AL303" s="213"/>
      <c r="AM303" s="213"/>
      <c r="AN303" s="213"/>
      <c r="AO303" s="213"/>
      <c r="AP303" s="213"/>
      <c r="AQ303" s="213"/>
      <c r="AR303" s="213"/>
      <c r="AS303" s="213"/>
      <c r="AT303" s="213"/>
      <c r="AU303" s="213"/>
      <c r="AV303" s="213"/>
      <c r="AW303" s="213"/>
      <c r="AX303" s="213"/>
      <c r="AY303" s="213"/>
      <c r="AZ303" s="213"/>
      <c r="BA303" s="213"/>
      <c r="BB303" s="213"/>
      <c r="BC303" s="213"/>
      <c r="BD303" s="213"/>
      <c r="BE303" s="213"/>
      <c r="BF303" s="213"/>
      <c r="BG303" s="213"/>
      <c r="BH303" s="213"/>
    </row>
    <row r="304" spans="1:60" x14ac:dyDescent="0.2">
      <c r="A304" s="230" t="s">
        <v>276</v>
      </c>
      <c r="B304" s="231" t="s">
        <v>213</v>
      </c>
      <c r="C304" s="248" t="s">
        <v>214</v>
      </c>
      <c r="D304" s="232"/>
      <c r="E304" s="233"/>
      <c r="F304" s="234"/>
      <c r="G304" s="234">
        <f>SUMIF(AG305:AG319,"&lt;&gt;NOR",G305:G319)</f>
        <v>0</v>
      </c>
      <c r="H304" s="234"/>
      <c r="I304" s="234">
        <f>SUM(I305:I319)</f>
        <v>0</v>
      </c>
      <c r="J304" s="234"/>
      <c r="K304" s="234">
        <f>SUM(K305:K319)</f>
        <v>0</v>
      </c>
      <c r="L304" s="234"/>
      <c r="M304" s="234">
        <f>SUM(M305:M319)</f>
        <v>0</v>
      </c>
      <c r="N304" s="233"/>
      <c r="O304" s="233">
        <f>SUM(O305:O319)</f>
        <v>3.96</v>
      </c>
      <c r="P304" s="233"/>
      <c r="Q304" s="233">
        <f>SUM(Q305:Q319)</f>
        <v>0</v>
      </c>
      <c r="R304" s="234"/>
      <c r="S304" s="234"/>
      <c r="T304" s="235"/>
      <c r="U304" s="229"/>
      <c r="V304" s="229">
        <f>SUM(V305:V319)</f>
        <v>0</v>
      </c>
      <c r="W304" s="229"/>
      <c r="X304" s="229"/>
      <c r="Y304" s="229"/>
      <c r="AG304" t="s">
        <v>277</v>
      </c>
    </row>
    <row r="305" spans="1:60" ht="22.5" outlineLevel="1" x14ac:dyDescent="0.2">
      <c r="A305" s="237">
        <v>102</v>
      </c>
      <c r="B305" s="238" t="s">
        <v>829</v>
      </c>
      <c r="C305" s="249" t="s">
        <v>830</v>
      </c>
      <c r="D305" s="239" t="s">
        <v>363</v>
      </c>
      <c r="E305" s="240">
        <v>4945</v>
      </c>
      <c r="F305" s="241"/>
      <c r="G305" s="242">
        <f>ROUND(E305*F305,2)</f>
        <v>0</v>
      </c>
      <c r="H305" s="241"/>
      <c r="I305" s="242">
        <f>ROUND(E305*H305,2)</f>
        <v>0</v>
      </c>
      <c r="J305" s="241"/>
      <c r="K305" s="242">
        <f>ROUND(E305*J305,2)</f>
        <v>0</v>
      </c>
      <c r="L305" s="242">
        <v>21</v>
      </c>
      <c r="M305" s="242">
        <f>G305*(1+L305/100)</f>
        <v>0</v>
      </c>
      <c r="N305" s="240">
        <v>8.0000000000000004E-4</v>
      </c>
      <c r="O305" s="240">
        <f>ROUND(E305*N305,2)</f>
        <v>3.96</v>
      </c>
      <c r="P305" s="240">
        <v>0</v>
      </c>
      <c r="Q305" s="240">
        <f>ROUND(E305*P305,2)</f>
        <v>0</v>
      </c>
      <c r="R305" s="242"/>
      <c r="S305" s="242" t="s">
        <v>281</v>
      </c>
      <c r="T305" s="243" t="s">
        <v>282</v>
      </c>
      <c r="U305" s="224">
        <v>0</v>
      </c>
      <c r="V305" s="224">
        <f>ROUND(E305*U305,2)</f>
        <v>0</v>
      </c>
      <c r="W305" s="224"/>
      <c r="X305" s="224" t="s">
        <v>283</v>
      </c>
      <c r="Y305" s="224" t="s">
        <v>284</v>
      </c>
      <c r="Z305" s="213"/>
      <c r="AA305" s="213"/>
      <c r="AB305" s="213"/>
      <c r="AC305" s="213"/>
      <c r="AD305" s="213"/>
      <c r="AE305" s="213"/>
      <c r="AF305" s="213"/>
      <c r="AG305" s="213" t="s">
        <v>285</v>
      </c>
      <c r="AH305" s="213"/>
      <c r="AI305" s="213"/>
      <c r="AJ305" s="213"/>
      <c r="AK305" s="213"/>
      <c r="AL305" s="213"/>
      <c r="AM305" s="213"/>
      <c r="AN305" s="213"/>
      <c r="AO305" s="213"/>
      <c r="AP305" s="213"/>
      <c r="AQ305" s="213"/>
      <c r="AR305" s="213"/>
      <c r="AS305" s="213"/>
      <c r="AT305" s="213"/>
      <c r="AU305" s="213"/>
      <c r="AV305" s="213"/>
      <c r="AW305" s="213"/>
      <c r="AX305" s="213"/>
      <c r="AY305" s="213"/>
      <c r="AZ305" s="213"/>
      <c r="BA305" s="213"/>
      <c r="BB305" s="213"/>
      <c r="BC305" s="213"/>
      <c r="BD305" s="213"/>
      <c r="BE305" s="213"/>
      <c r="BF305" s="213"/>
      <c r="BG305" s="213"/>
      <c r="BH305" s="213"/>
    </row>
    <row r="306" spans="1:60" outlineLevel="2" x14ac:dyDescent="0.2">
      <c r="A306" s="220"/>
      <c r="B306" s="221"/>
      <c r="C306" s="251" t="s">
        <v>396</v>
      </c>
      <c r="D306" s="247"/>
      <c r="E306" s="247"/>
      <c r="F306" s="247"/>
      <c r="G306" s="247"/>
      <c r="H306" s="224"/>
      <c r="I306" s="224"/>
      <c r="J306" s="224"/>
      <c r="K306" s="224"/>
      <c r="L306" s="224"/>
      <c r="M306" s="224"/>
      <c r="N306" s="223"/>
      <c r="O306" s="223"/>
      <c r="P306" s="223"/>
      <c r="Q306" s="223"/>
      <c r="R306" s="224"/>
      <c r="S306" s="224"/>
      <c r="T306" s="224"/>
      <c r="U306" s="224"/>
      <c r="V306" s="224"/>
      <c r="W306" s="224"/>
      <c r="X306" s="224"/>
      <c r="Y306" s="224"/>
      <c r="Z306" s="213"/>
      <c r="AA306" s="213"/>
      <c r="AB306" s="213"/>
      <c r="AC306" s="213"/>
      <c r="AD306" s="213"/>
      <c r="AE306" s="213"/>
      <c r="AF306" s="213"/>
      <c r="AG306" s="213" t="s">
        <v>311</v>
      </c>
      <c r="AH306" s="213"/>
      <c r="AI306" s="213"/>
      <c r="AJ306" s="213"/>
      <c r="AK306" s="213"/>
      <c r="AL306" s="213"/>
      <c r="AM306" s="213"/>
      <c r="AN306" s="213"/>
      <c r="AO306" s="213"/>
      <c r="AP306" s="213"/>
      <c r="AQ306" s="213"/>
      <c r="AR306" s="213"/>
      <c r="AS306" s="213"/>
      <c r="AT306" s="213"/>
      <c r="AU306" s="213"/>
      <c r="AV306" s="213"/>
      <c r="AW306" s="213"/>
      <c r="AX306" s="213"/>
      <c r="AY306" s="213"/>
      <c r="AZ306" s="213"/>
      <c r="BA306" s="256" t="str">
        <f>C306</f>
        <v>"Výše uvedená položka vymezuje požadovaný standard, zadavatel umožňuje i jiné technicky a kvalitativně srovnatelné řešení".</v>
      </c>
      <c r="BB306" s="213"/>
      <c r="BC306" s="213"/>
      <c r="BD306" s="213"/>
      <c r="BE306" s="213"/>
      <c r="BF306" s="213"/>
      <c r="BG306" s="213"/>
      <c r="BH306" s="213"/>
    </row>
    <row r="307" spans="1:60" outlineLevel="3" x14ac:dyDescent="0.2">
      <c r="A307" s="220"/>
      <c r="B307" s="221"/>
      <c r="C307" s="260" t="s">
        <v>831</v>
      </c>
      <c r="D307" s="258"/>
      <c r="E307" s="258"/>
      <c r="F307" s="258"/>
      <c r="G307" s="258"/>
      <c r="H307" s="224"/>
      <c r="I307" s="224"/>
      <c r="J307" s="224"/>
      <c r="K307" s="224"/>
      <c r="L307" s="224"/>
      <c r="M307" s="224"/>
      <c r="N307" s="223"/>
      <c r="O307" s="223"/>
      <c r="P307" s="223"/>
      <c r="Q307" s="223"/>
      <c r="R307" s="224"/>
      <c r="S307" s="224"/>
      <c r="T307" s="224"/>
      <c r="U307" s="224"/>
      <c r="V307" s="224"/>
      <c r="W307" s="224"/>
      <c r="X307" s="224"/>
      <c r="Y307" s="224"/>
      <c r="Z307" s="213"/>
      <c r="AA307" s="213"/>
      <c r="AB307" s="213"/>
      <c r="AC307" s="213"/>
      <c r="AD307" s="213"/>
      <c r="AE307" s="213"/>
      <c r="AF307" s="213"/>
      <c r="AG307" s="213" t="s">
        <v>311</v>
      </c>
      <c r="AH307" s="213"/>
      <c r="AI307" s="213"/>
      <c r="AJ307" s="213"/>
      <c r="AK307" s="213"/>
      <c r="AL307" s="213"/>
      <c r="AM307" s="213"/>
      <c r="AN307" s="213"/>
      <c r="AO307" s="213"/>
      <c r="AP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</row>
    <row r="308" spans="1:60" outlineLevel="3" x14ac:dyDescent="0.2">
      <c r="A308" s="220"/>
      <c r="B308" s="221"/>
      <c r="C308" s="260" t="s">
        <v>832</v>
      </c>
      <c r="D308" s="258"/>
      <c r="E308" s="258"/>
      <c r="F308" s="258"/>
      <c r="G308" s="258"/>
      <c r="H308" s="224"/>
      <c r="I308" s="224"/>
      <c r="J308" s="224"/>
      <c r="K308" s="224"/>
      <c r="L308" s="224"/>
      <c r="M308" s="224"/>
      <c r="N308" s="223"/>
      <c r="O308" s="223"/>
      <c r="P308" s="223"/>
      <c r="Q308" s="223"/>
      <c r="R308" s="224"/>
      <c r="S308" s="224"/>
      <c r="T308" s="224"/>
      <c r="U308" s="224"/>
      <c r="V308" s="224"/>
      <c r="W308" s="224"/>
      <c r="X308" s="224"/>
      <c r="Y308" s="224"/>
      <c r="Z308" s="213"/>
      <c r="AA308" s="213"/>
      <c r="AB308" s="213"/>
      <c r="AC308" s="213"/>
      <c r="AD308" s="213"/>
      <c r="AE308" s="213"/>
      <c r="AF308" s="213"/>
      <c r="AG308" s="213" t="s">
        <v>311</v>
      </c>
      <c r="AH308" s="213"/>
      <c r="AI308" s="213"/>
      <c r="AJ308" s="213"/>
      <c r="AK308" s="213"/>
      <c r="AL308" s="213"/>
      <c r="AM308" s="213"/>
      <c r="AN308" s="213"/>
      <c r="AO308" s="213"/>
      <c r="AP308" s="213"/>
      <c r="AQ308" s="213"/>
      <c r="AR308" s="213"/>
      <c r="AS308" s="213"/>
      <c r="AT308" s="213"/>
      <c r="AU308" s="213"/>
      <c r="AV308" s="213"/>
      <c r="AW308" s="213"/>
      <c r="AX308" s="213"/>
      <c r="AY308" s="213"/>
      <c r="AZ308" s="213"/>
      <c r="BA308" s="213"/>
      <c r="BB308" s="213"/>
      <c r="BC308" s="213"/>
      <c r="BD308" s="213"/>
      <c r="BE308" s="213"/>
      <c r="BF308" s="213"/>
      <c r="BG308" s="213"/>
      <c r="BH308" s="213"/>
    </row>
    <row r="309" spans="1:60" outlineLevel="2" x14ac:dyDescent="0.2">
      <c r="A309" s="220"/>
      <c r="B309" s="221"/>
      <c r="C309" s="252"/>
      <c r="D309" s="245"/>
      <c r="E309" s="245"/>
      <c r="F309" s="245"/>
      <c r="G309" s="245"/>
      <c r="H309" s="224"/>
      <c r="I309" s="224"/>
      <c r="J309" s="224"/>
      <c r="K309" s="224"/>
      <c r="L309" s="224"/>
      <c r="M309" s="224"/>
      <c r="N309" s="223"/>
      <c r="O309" s="223"/>
      <c r="P309" s="223"/>
      <c r="Q309" s="223"/>
      <c r="R309" s="224"/>
      <c r="S309" s="224"/>
      <c r="T309" s="224"/>
      <c r="U309" s="224"/>
      <c r="V309" s="224"/>
      <c r="W309" s="224"/>
      <c r="X309" s="224"/>
      <c r="Y309" s="224"/>
      <c r="Z309" s="213"/>
      <c r="AA309" s="213"/>
      <c r="AB309" s="213"/>
      <c r="AC309" s="213"/>
      <c r="AD309" s="213"/>
      <c r="AE309" s="213"/>
      <c r="AF309" s="213"/>
      <c r="AG309" s="213" t="s">
        <v>286</v>
      </c>
      <c r="AH309" s="213"/>
      <c r="AI309" s="213"/>
      <c r="AJ309" s="213"/>
      <c r="AK309" s="213"/>
      <c r="AL309" s="213"/>
      <c r="AM309" s="213"/>
      <c r="AN309" s="213"/>
      <c r="AO309" s="213"/>
      <c r="AP309" s="213"/>
      <c r="AQ309" s="213"/>
      <c r="AR309" s="213"/>
      <c r="AS309" s="213"/>
      <c r="AT309" s="213"/>
      <c r="AU309" s="213"/>
      <c r="AV309" s="213"/>
      <c r="AW309" s="213"/>
      <c r="AX309" s="213"/>
      <c r="AY309" s="213"/>
      <c r="AZ309" s="213"/>
      <c r="BA309" s="213"/>
      <c r="BB309" s="213"/>
      <c r="BC309" s="213"/>
      <c r="BD309" s="213"/>
      <c r="BE309" s="213"/>
      <c r="BF309" s="213"/>
      <c r="BG309" s="213"/>
      <c r="BH309" s="213"/>
    </row>
    <row r="310" spans="1:60" outlineLevel="1" x14ac:dyDescent="0.2">
      <c r="A310" s="237">
        <v>103</v>
      </c>
      <c r="B310" s="238" t="s">
        <v>833</v>
      </c>
      <c r="C310" s="249" t="s">
        <v>834</v>
      </c>
      <c r="D310" s="239" t="s">
        <v>548</v>
      </c>
      <c r="E310" s="240">
        <v>1</v>
      </c>
      <c r="F310" s="241"/>
      <c r="G310" s="242">
        <f>ROUND(E310*F310,2)</f>
        <v>0</v>
      </c>
      <c r="H310" s="241"/>
      <c r="I310" s="242">
        <f>ROUND(E310*H310,2)</f>
        <v>0</v>
      </c>
      <c r="J310" s="241"/>
      <c r="K310" s="242">
        <f>ROUND(E310*J310,2)</f>
        <v>0</v>
      </c>
      <c r="L310" s="242">
        <v>21</v>
      </c>
      <c r="M310" s="242">
        <f>G310*(1+L310/100)</f>
        <v>0</v>
      </c>
      <c r="N310" s="240">
        <v>8.0000000000000004E-4</v>
      </c>
      <c r="O310" s="240">
        <f>ROUND(E310*N310,2)</f>
        <v>0</v>
      </c>
      <c r="P310" s="240">
        <v>0</v>
      </c>
      <c r="Q310" s="240">
        <f>ROUND(E310*P310,2)</f>
        <v>0</v>
      </c>
      <c r="R310" s="242"/>
      <c r="S310" s="242" t="s">
        <v>281</v>
      </c>
      <c r="T310" s="243" t="s">
        <v>389</v>
      </c>
      <c r="U310" s="224">
        <v>0</v>
      </c>
      <c r="V310" s="224">
        <f>ROUND(E310*U310,2)</f>
        <v>0</v>
      </c>
      <c r="W310" s="224"/>
      <c r="X310" s="224" t="s">
        <v>283</v>
      </c>
      <c r="Y310" s="224" t="s">
        <v>284</v>
      </c>
      <c r="Z310" s="213"/>
      <c r="AA310" s="213"/>
      <c r="AB310" s="213"/>
      <c r="AC310" s="213"/>
      <c r="AD310" s="213"/>
      <c r="AE310" s="213"/>
      <c r="AF310" s="213"/>
      <c r="AG310" s="213" t="s">
        <v>285</v>
      </c>
      <c r="AH310" s="213"/>
      <c r="AI310" s="213"/>
      <c r="AJ310" s="213"/>
      <c r="AK310" s="213"/>
      <c r="AL310" s="213"/>
      <c r="AM310" s="213"/>
      <c r="AN310" s="213"/>
      <c r="AO310" s="213"/>
      <c r="AP310" s="213"/>
      <c r="AQ310" s="213"/>
      <c r="AR310" s="213"/>
      <c r="AS310" s="213"/>
      <c r="AT310" s="213"/>
      <c r="AU310" s="213"/>
      <c r="AV310" s="213"/>
      <c r="AW310" s="213"/>
      <c r="AX310" s="213"/>
      <c r="AY310" s="213"/>
      <c r="AZ310" s="213"/>
      <c r="BA310" s="213"/>
      <c r="BB310" s="213"/>
      <c r="BC310" s="213"/>
      <c r="BD310" s="213"/>
      <c r="BE310" s="213"/>
      <c r="BF310" s="213"/>
      <c r="BG310" s="213"/>
      <c r="BH310" s="213"/>
    </row>
    <row r="311" spans="1:60" outlineLevel="2" x14ac:dyDescent="0.2">
      <c r="A311" s="220"/>
      <c r="B311" s="221"/>
      <c r="C311" s="251" t="s">
        <v>396</v>
      </c>
      <c r="D311" s="247"/>
      <c r="E311" s="247"/>
      <c r="F311" s="247"/>
      <c r="G311" s="247"/>
      <c r="H311" s="224"/>
      <c r="I311" s="224"/>
      <c r="J311" s="224"/>
      <c r="K311" s="224"/>
      <c r="L311" s="224"/>
      <c r="M311" s="224"/>
      <c r="N311" s="223"/>
      <c r="O311" s="223"/>
      <c r="P311" s="223"/>
      <c r="Q311" s="223"/>
      <c r="R311" s="224"/>
      <c r="S311" s="224"/>
      <c r="T311" s="224"/>
      <c r="U311" s="224"/>
      <c r="V311" s="224"/>
      <c r="W311" s="224"/>
      <c r="X311" s="224"/>
      <c r="Y311" s="224"/>
      <c r="Z311" s="213"/>
      <c r="AA311" s="213"/>
      <c r="AB311" s="213"/>
      <c r="AC311" s="213"/>
      <c r="AD311" s="213"/>
      <c r="AE311" s="213"/>
      <c r="AF311" s="213"/>
      <c r="AG311" s="213" t="s">
        <v>311</v>
      </c>
      <c r="AH311" s="213"/>
      <c r="AI311" s="213"/>
      <c r="AJ311" s="213"/>
      <c r="AK311" s="213"/>
      <c r="AL311" s="213"/>
      <c r="AM311" s="213"/>
      <c r="AN311" s="213"/>
      <c r="AO311" s="213"/>
      <c r="AP311" s="213"/>
      <c r="AQ311" s="213"/>
      <c r="AR311" s="213"/>
      <c r="AS311" s="213"/>
      <c r="AT311" s="213"/>
      <c r="AU311" s="213"/>
      <c r="AV311" s="213"/>
      <c r="AW311" s="213"/>
      <c r="AX311" s="213"/>
      <c r="AY311" s="213"/>
      <c r="AZ311" s="213"/>
      <c r="BA311" s="256" t="str">
        <f>C311</f>
        <v>"Výše uvedená položka vymezuje požadovaný standard, zadavatel umožňuje i jiné technicky a kvalitativně srovnatelné řešení".</v>
      </c>
      <c r="BB311" s="213"/>
      <c r="BC311" s="213"/>
      <c r="BD311" s="213"/>
      <c r="BE311" s="213"/>
      <c r="BF311" s="213"/>
      <c r="BG311" s="213"/>
      <c r="BH311" s="213"/>
    </row>
    <row r="312" spans="1:60" outlineLevel="3" x14ac:dyDescent="0.2">
      <c r="A312" s="220"/>
      <c r="B312" s="221"/>
      <c r="C312" s="260" t="s">
        <v>890</v>
      </c>
      <c r="D312" s="258"/>
      <c r="E312" s="258"/>
      <c r="F312" s="258"/>
      <c r="G312" s="258"/>
      <c r="H312" s="224"/>
      <c r="I312" s="224"/>
      <c r="J312" s="224"/>
      <c r="K312" s="224"/>
      <c r="L312" s="224"/>
      <c r="M312" s="224"/>
      <c r="N312" s="223"/>
      <c r="O312" s="223"/>
      <c r="P312" s="223"/>
      <c r="Q312" s="223"/>
      <c r="R312" s="224"/>
      <c r="S312" s="224"/>
      <c r="T312" s="224"/>
      <c r="U312" s="224"/>
      <c r="V312" s="224"/>
      <c r="W312" s="224"/>
      <c r="X312" s="224"/>
      <c r="Y312" s="224"/>
      <c r="Z312" s="213"/>
      <c r="AA312" s="213"/>
      <c r="AB312" s="213"/>
      <c r="AC312" s="213"/>
      <c r="AD312" s="213"/>
      <c r="AE312" s="213"/>
      <c r="AF312" s="213"/>
      <c r="AG312" s="213" t="s">
        <v>311</v>
      </c>
      <c r="AH312" s="213"/>
      <c r="AI312" s="213"/>
      <c r="AJ312" s="213"/>
      <c r="AK312" s="213"/>
      <c r="AL312" s="213"/>
      <c r="AM312" s="213"/>
      <c r="AN312" s="213"/>
      <c r="AO312" s="213"/>
      <c r="AP312" s="213"/>
      <c r="AQ312" s="213"/>
      <c r="AR312" s="213"/>
      <c r="AS312" s="213"/>
      <c r="AT312" s="213"/>
      <c r="AU312" s="213"/>
      <c r="AV312" s="213"/>
      <c r="AW312" s="213"/>
      <c r="AX312" s="213"/>
      <c r="AY312" s="213"/>
      <c r="AZ312" s="213"/>
      <c r="BA312" s="213"/>
      <c r="BB312" s="213"/>
      <c r="BC312" s="213"/>
      <c r="BD312" s="213"/>
      <c r="BE312" s="213"/>
      <c r="BF312" s="213"/>
      <c r="BG312" s="213"/>
      <c r="BH312" s="213"/>
    </row>
    <row r="313" spans="1:60" outlineLevel="3" x14ac:dyDescent="0.2">
      <c r="A313" s="220"/>
      <c r="B313" s="221"/>
      <c r="C313" s="260" t="s">
        <v>891</v>
      </c>
      <c r="D313" s="258"/>
      <c r="E313" s="258"/>
      <c r="F313" s="258"/>
      <c r="G313" s="258"/>
      <c r="H313" s="224"/>
      <c r="I313" s="224"/>
      <c r="J313" s="224"/>
      <c r="K313" s="224"/>
      <c r="L313" s="224"/>
      <c r="M313" s="224"/>
      <c r="N313" s="223"/>
      <c r="O313" s="223"/>
      <c r="P313" s="223"/>
      <c r="Q313" s="223"/>
      <c r="R313" s="224"/>
      <c r="S313" s="224"/>
      <c r="T313" s="224"/>
      <c r="U313" s="224"/>
      <c r="V313" s="224"/>
      <c r="W313" s="224"/>
      <c r="X313" s="224"/>
      <c r="Y313" s="224"/>
      <c r="Z313" s="213"/>
      <c r="AA313" s="213"/>
      <c r="AB313" s="213"/>
      <c r="AC313" s="213"/>
      <c r="AD313" s="213"/>
      <c r="AE313" s="213"/>
      <c r="AF313" s="213"/>
      <c r="AG313" s="213" t="s">
        <v>311</v>
      </c>
      <c r="AH313" s="213"/>
      <c r="AI313" s="213"/>
      <c r="AJ313" s="213"/>
      <c r="AK313" s="213"/>
      <c r="AL313" s="213"/>
      <c r="AM313" s="213"/>
      <c r="AN313" s="213"/>
      <c r="AO313" s="213"/>
      <c r="AP313" s="213"/>
      <c r="AQ313" s="213"/>
      <c r="AR313" s="213"/>
      <c r="AS313" s="213"/>
      <c r="AT313" s="213"/>
      <c r="AU313" s="213"/>
      <c r="AV313" s="213"/>
      <c r="AW313" s="213"/>
      <c r="AX313" s="213"/>
      <c r="AY313" s="213"/>
      <c r="AZ313" s="213"/>
      <c r="BA313" s="213"/>
      <c r="BB313" s="213"/>
      <c r="BC313" s="213"/>
      <c r="BD313" s="213"/>
      <c r="BE313" s="213"/>
      <c r="BF313" s="213"/>
      <c r="BG313" s="213"/>
      <c r="BH313" s="213"/>
    </row>
    <row r="314" spans="1:60" outlineLevel="3" x14ac:dyDescent="0.2">
      <c r="A314" s="220"/>
      <c r="B314" s="221"/>
      <c r="C314" s="260" t="s">
        <v>835</v>
      </c>
      <c r="D314" s="258"/>
      <c r="E314" s="258"/>
      <c r="F314" s="258"/>
      <c r="G314" s="258"/>
      <c r="H314" s="224"/>
      <c r="I314" s="224"/>
      <c r="J314" s="224"/>
      <c r="K314" s="224"/>
      <c r="L314" s="224"/>
      <c r="M314" s="224"/>
      <c r="N314" s="223"/>
      <c r="O314" s="223"/>
      <c r="P314" s="223"/>
      <c r="Q314" s="223"/>
      <c r="R314" s="224"/>
      <c r="S314" s="224"/>
      <c r="T314" s="224"/>
      <c r="U314" s="224"/>
      <c r="V314" s="224"/>
      <c r="W314" s="224"/>
      <c r="X314" s="224"/>
      <c r="Y314" s="224"/>
      <c r="Z314" s="213"/>
      <c r="AA314" s="213"/>
      <c r="AB314" s="213"/>
      <c r="AC314" s="213"/>
      <c r="AD314" s="213"/>
      <c r="AE314" s="213"/>
      <c r="AF314" s="213"/>
      <c r="AG314" s="213" t="s">
        <v>311</v>
      </c>
      <c r="AH314" s="213"/>
      <c r="AI314" s="213"/>
      <c r="AJ314" s="213"/>
      <c r="AK314" s="213"/>
      <c r="AL314" s="213"/>
      <c r="AM314" s="213"/>
      <c r="AN314" s="213"/>
      <c r="AO314" s="213"/>
      <c r="AP314" s="213"/>
      <c r="AQ314" s="213"/>
      <c r="AR314" s="213"/>
      <c r="AS314" s="213"/>
      <c r="AT314" s="213"/>
      <c r="AU314" s="213"/>
      <c r="AV314" s="213"/>
      <c r="AW314" s="213"/>
      <c r="AX314" s="213"/>
      <c r="AY314" s="213"/>
      <c r="AZ314" s="213"/>
      <c r="BA314" s="213"/>
      <c r="BB314" s="213"/>
      <c r="BC314" s="213"/>
      <c r="BD314" s="213"/>
      <c r="BE314" s="213"/>
      <c r="BF314" s="213"/>
      <c r="BG314" s="213"/>
      <c r="BH314" s="213"/>
    </row>
    <row r="315" spans="1:60" outlineLevel="2" x14ac:dyDescent="0.2">
      <c r="A315" s="220"/>
      <c r="B315" s="221"/>
      <c r="C315" s="252"/>
      <c r="D315" s="245"/>
      <c r="E315" s="245"/>
      <c r="F315" s="245"/>
      <c r="G315" s="245"/>
      <c r="H315" s="224"/>
      <c r="I315" s="224"/>
      <c r="J315" s="224"/>
      <c r="K315" s="224"/>
      <c r="L315" s="224"/>
      <c r="M315" s="224"/>
      <c r="N315" s="223"/>
      <c r="O315" s="223"/>
      <c r="P315" s="223"/>
      <c r="Q315" s="223"/>
      <c r="R315" s="224"/>
      <c r="S315" s="224"/>
      <c r="T315" s="224"/>
      <c r="U315" s="224"/>
      <c r="V315" s="224"/>
      <c r="W315" s="224"/>
      <c r="X315" s="224"/>
      <c r="Y315" s="224"/>
      <c r="Z315" s="213"/>
      <c r="AA315" s="213"/>
      <c r="AB315" s="213"/>
      <c r="AC315" s="213"/>
      <c r="AD315" s="213"/>
      <c r="AE315" s="213"/>
      <c r="AF315" s="213"/>
      <c r="AG315" s="213" t="s">
        <v>286</v>
      </c>
      <c r="AH315" s="213"/>
      <c r="AI315" s="213"/>
      <c r="AJ315" s="213"/>
      <c r="AK315" s="213"/>
      <c r="AL315" s="213"/>
      <c r="AM315" s="213"/>
      <c r="AN315" s="213"/>
      <c r="AO315" s="213"/>
      <c r="AP315" s="213"/>
      <c r="AQ315" s="213"/>
      <c r="AR315" s="213"/>
      <c r="AS315" s="213"/>
      <c r="AT315" s="213"/>
      <c r="AU315" s="213"/>
      <c r="AV315" s="213"/>
      <c r="AW315" s="213"/>
      <c r="AX315" s="213"/>
      <c r="AY315" s="213"/>
      <c r="AZ315" s="213"/>
      <c r="BA315" s="213"/>
      <c r="BB315" s="213"/>
      <c r="BC315" s="213"/>
      <c r="BD315" s="213"/>
      <c r="BE315" s="213"/>
      <c r="BF315" s="213"/>
      <c r="BG315" s="213"/>
      <c r="BH315" s="213"/>
    </row>
    <row r="316" spans="1:60" outlineLevel="1" x14ac:dyDescent="0.2">
      <c r="A316" s="237">
        <v>104</v>
      </c>
      <c r="B316" s="238" t="s">
        <v>836</v>
      </c>
      <c r="C316" s="249" t="s">
        <v>837</v>
      </c>
      <c r="D316" s="239" t="s">
        <v>548</v>
      </c>
      <c r="E316" s="240">
        <v>1</v>
      </c>
      <c r="F316" s="241"/>
      <c r="G316" s="242">
        <f>ROUND(E316*F316,2)</f>
        <v>0</v>
      </c>
      <c r="H316" s="241"/>
      <c r="I316" s="242">
        <f>ROUND(E316*H316,2)</f>
        <v>0</v>
      </c>
      <c r="J316" s="241"/>
      <c r="K316" s="242">
        <f>ROUND(E316*J316,2)</f>
        <v>0</v>
      </c>
      <c r="L316" s="242">
        <v>21</v>
      </c>
      <c r="M316" s="242">
        <f>G316*(1+L316/100)</f>
        <v>0</v>
      </c>
      <c r="N316" s="240">
        <v>8.0000000000000004E-4</v>
      </c>
      <c r="O316" s="240">
        <f>ROUND(E316*N316,2)</f>
        <v>0</v>
      </c>
      <c r="P316" s="240">
        <v>0</v>
      </c>
      <c r="Q316" s="240">
        <f>ROUND(E316*P316,2)</f>
        <v>0</v>
      </c>
      <c r="R316" s="242"/>
      <c r="S316" s="242" t="s">
        <v>281</v>
      </c>
      <c r="T316" s="243" t="s">
        <v>282</v>
      </c>
      <c r="U316" s="224">
        <v>0</v>
      </c>
      <c r="V316" s="224">
        <f>ROUND(E316*U316,2)</f>
        <v>0</v>
      </c>
      <c r="W316" s="224"/>
      <c r="X316" s="224" t="s">
        <v>283</v>
      </c>
      <c r="Y316" s="224" t="s">
        <v>284</v>
      </c>
      <c r="Z316" s="213"/>
      <c r="AA316" s="213"/>
      <c r="AB316" s="213"/>
      <c r="AC316" s="213"/>
      <c r="AD316" s="213"/>
      <c r="AE316" s="213"/>
      <c r="AF316" s="213"/>
      <c r="AG316" s="213" t="s">
        <v>285</v>
      </c>
      <c r="AH316" s="213"/>
      <c r="AI316" s="213"/>
      <c r="AJ316" s="213"/>
      <c r="AK316" s="213"/>
      <c r="AL316" s="213"/>
      <c r="AM316" s="213"/>
      <c r="AN316" s="213"/>
      <c r="AO316" s="213"/>
      <c r="AP316" s="213"/>
      <c r="AQ316" s="213"/>
      <c r="AR316" s="213"/>
      <c r="AS316" s="213"/>
      <c r="AT316" s="213"/>
      <c r="AU316" s="213"/>
      <c r="AV316" s="213"/>
      <c r="AW316" s="213"/>
      <c r="AX316" s="213"/>
      <c r="AY316" s="213"/>
      <c r="AZ316" s="213"/>
      <c r="BA316" s="213"/>
      <c r="BB316" s="213"/>
      <c r="BC316" s="213"/>
      <c r="BD316" s="213"/>
      <c r="BE316" s="213"/>
      <c r="BF316" s="213"/>
      <c r="BG316" s="213"/>
      <c r="BH316" s="213"/>
    </row>
    <row r="317" spans="1:60" outlineLevel="2" x14ac:dyDescent="0.2">
      <c r="A317" s="220"/>
      <c r="B317" s="221"/>
      <c r="C317" s="250"/>
      <c r="D317" s="246"/>
      <c r="E317" s="246"/>
      <c r="F317" s="246"/>
      <c r="G317" s="246"/>
      <c r="H317" s="224"/>
      <c r="I317" s="224"/>
      <c r="J317" s="224"/>
      <c r="K317" s="224"/>
      <c r="L317" s="224"/>
      <c r="M317" s="224"/>
      <c r="N317" s="223"/>
      <c r="O317" s="223"/>
      <c r="P317" s="223"/>
      <c r="Q317" s="223"/>
      <c r="R317" s="224"/>
      <c r="S317" s="224"/>
      <c r="T317" s="224"/>
      <c r="U317" s="224"/>
      <c r="V317" s="224"/>
      <c r="W317" s="224"/>
      <c r="X317" s="224"/>
      <c r="Y317" s="224"/>
      <c r="Z317" s="213"/>
      <c r="AA317" s="213"/>
      <c r="AB317" s="213"/>
      <c r="AC317" s="213"/>
      <c r="AD317" s="213"/>
      <c r="AE317" s="213"/>
      <c r="AF317" s="213"/>
      <c r="AG317" s="213" t="s">
        <v>286</v>
      </c>
      <c r="AH317" s="213"/>
      <c r="AI317" s="213"/>
      <c r="AJ317" s="213"/>
      <c r="AK317" s="213"/>
      <c r="AL317" s="213"/>
      <c r="AM317" s="213"/>
      <c r="AN317" s="213"/>
      <c r="AO317" s="213"/>
      <c r="AP317" s="213"/>
      <c r="AQ317" s="213"/>
      <c r="AR317" s="213"/>
      <c r="AS317" s="213"/>
      <c r="AT317" s="213"/>
      <c r="AU317" s="213"/>
      <c r="AV317" s="213"/>
      <c r="AW317" s="213"/>
      <c r="AX317" s="213"/>
      <c r="AY317" s="213"/>
      <c r="AZ317" s="213"/>
      <c r="BA317" s="213"/>
      <c r="BB317" s="213"/>
      <c r="BC317" s="213"/>
      <c r="BD317" s="213"/>
      <c r="BE317" s="213"/>
      <c r="BF317" s="213"/>
      <c r="BG317" s="213"/>
      <c r="BH317" s="213"/>
    </row>
    <row r="318" spans="1:60" ht="22.5" outlineLevel="1" x14ac:dyDescent="0.2">
      <c r="A318" s="237">
        <v>105</v>
      </c>
      <c r="B318" s="238" t="s">
        <v>312</v>
      </c>
      <c r="C318" s="249" t="s">
        <v>838</v>
      </c>
      <c r="D318" s="239" t="s">
        <v>672</v>
      </c>
      <c r="E318" s="240">
        <v>625</v>
      </c>
      <c r="F318" s="241"/>
      <c r="G318" s="242">
        <f>ROUND(E318*F318,2)</f>
        <v>0</v>
      </c>
      <c r="H318" s="241"/>
      <c r="I318" s="242">
        <f>ROUND(E318*H318,2)</f>
        <v>0</v>
      </c>
      <c r="J318" s="241"/>
      <c r="K318" s="242">
        <f>ROUND(E318*J318,2)</f>
        <v>0</v>
      </c>
      <c r="L318" s="242">
        <v>21</v>
      </c>
      <c r="M318" s="242">
        <f>G318*(1+L318/100)</f>
        <v>0</v>
      </c>
      <c r="N318" s="240">
        <v>0</v>
      </c>
      <c r="O318" s="240">
        <f>ROUND(E318*N318,2)</f>
        <v>0</v>
      </c>
      <c r="P318" s="240">
        <v>0</v>
      </c>
      <c r="Q318" s="240">
        <f>ROUND(E318*P318,2)</f>
        <v>0</v>
      </c>
      <c r="R318" s="242"/>
      <c r="S318" s="242" t="s">
        <v>281</v>
      </c>
      <c r="T318" s="243" t="s">
        <v>282</v>
      </c>
      <c r="U318" s="224">
        <v>0</v>
      </c>
      <c r="V318" s="224">
        <f>ROUND(E318*U318,2)</f>
        <v>0</v>
      </c>
      <c r="W318" s="224"/>
      <c r="X318" s="224" t="s">
        <v>319</v>
      </c>
      <c r="Y318" s="224" t="s">
        <v>284</v>
      </c>
      <c r="Z318" s="213"/>
      <c r="AA318" s="213"/>
      <c r="AB318" s="213"/>
      <c r="AC318" s="213"/>
      <c r="AD318" s="213"/>
      <c r="AE318" s="213"/>
      <c r="AF318" s="213"/>
      <c r="AG318" s="213" t="s">
        <v>586</v>
      </c>
      <c r="AH318" s="213"/>
      <c r="AI318" s="213"/>
      <c r="AJ318" s="213"/>
      <c r="AK318" s="213"/>
      <c r="AL318" s="213"/>
      <c r="AM318" s="213"/>
      <c r="AN318" s="213"/>
      <c r="AO318" s="213"/>
      <c r="AP318" s="213"/>
      <c r="AQ318" s="213"/>
      <c r="AR318" s="213"/>
      <c r="AS318" s="213"/>
      <c r="AT318" s="213"/>
      <c r="AU318" s="213"/>
      <c r="AV318" s="213"/>
      <c r="AW318" s="213"/>
      <c r="AX318" s="213"/>
      <c r="AY318" s="213"/>
      <c r="AZ318" s="213"/>
      <c r="BA318" s="213"/>
      <c r="BB318" s="213"/>
      <c r="BC318" s="213"/>
      <c r="BD318" s="213"/>
      <c r="BE318" s="213"/>
      <c r="BF318" s="213"/>
      <c r="BG318" s="213"/>
      <c r="BH318" s="213"/>
    </row>
    <row r="319" spans="1:60" outlineLevel="2" x14ac:dyDescent="0.2">
      <c r="A319" s="220"/>
      <c r="B319" s="221"/>
      <c r="C319" s="250"/>
      <c r="D319" s="246"/>
      <c r="E319" s="246"/>
      <c r="F319" s="246"/>
      <c r="G319" s="246"/>
      <c r="H319" s="224"/>
      <c r="I319" s="224"/>
      <c r="J319" s="224"/>
      <c r="K319" s="224"/>
      <c r="L319" s="224"/>
      <c r="M319" s="224"/>
      <c r="N319" s="223"/>
      <c r="O319" s="223"/>
      <c r="P319" s="223"/>
      <c r="Q319" s="223"/>
      <c r="R319" s="224"/>
      <c r="S319" s="224"/>
      <c r="T319" s="224"/>
      <c r="U319" s="224"/>
      <c r="V319" s="224"/>
      <c r="W319" s="224"/>
      <c r="X319" s="224"/>
      <c r="Y319" s="224"/>
      <c r="Z319" s="213"/>
      <c r="AA319" s="213"/>
      <c r="AB319" s="213"/>
      <c r="AC319" s="213"/>
      <c r="AD319" s="213"/>
      <c r="AE319" s="213"/>
      <c r="AF319" s="213"/>
      <c r="AG319" s="213" t="s">
        <v>286</v>
      </c>
      <c r="AH319" s="213"/>
      <c r="AI319" s="213"/>
      <c r="AJ319" s="213"/>
      <c r="AK319" s="213"/>
      <c r="AL319" s="213"/>
      <c r="AM319" s="213"/>
      <c r="AN319" s="213"/>
      <c r="AO319" s="213"/>
      <c r="AP319" s="213"/>
      <c r="AQ319" s="213"/>
      <c r="AR319" s="213"/>
      <c r="AS319" s="213"/>
      <c r="AT319" s="213"/>
      <c r="AU319" s="213"/>
      <c r="AV319" s="213"/>
      <c r="AW319" s="213"/>
      <c r="AX319" s="213"/>
      <c r="AY319" s="213"/>
      <c r="AZ319" s="213"/>
      <c r="BA319" s="213"/>
      <c r="BB319" s="213"/>
      <c r="BC319" s="213"/>
      <c r="BD319" s="213"/>
      <c r="BE319" s="213"/>
      <c r="BF319" s="213"/>
      <c r="BG319" s="213"/>
      <c r="BH319" s="213"/>
    </row>
    <row r="320" spans="1:60" x14ac:dyDescent="0.2">
      <c r="A320" s="230" t="s">
        <v>276</v>
      </c>
      <c r="B320" s="231" t="s">
        <v>218</v>
      </c>
      <c r="C320" s="248" t="s">
        <v>219</v>
      </c>
      <c r="D320" s="232"/>
      <c r="E320" s="233"/>
      <c r="F320" s="234"/>
      <c r="G320" s="234">
        <f>SUMIF(AG321:AG325,"&lt;&gt;NOR",G321:G325)</f>
        <v>0</v>
      </c>
      <c r="H320" s="234"/>
      <c r="I320" s="234">
        <f>SUM(I321:I325)</f>
        <v>0</v>
      </c>
      <c r="J320" s="234"/>
      <c r="K320" s="234">
        <f>SUM(K321:K325)</f>
        <v>0</v>
      </c>
      <c r="L320" s="234"/>
      <c r="M320" s="234">
        <f>SUM(M321:M325)</f>
        <v>0</v>
      </c>
      <c r="N320" s="233"/>
      <c r="O320" s="233">
        <f>SUM(O321:O325)</f>
        <v>0</v>
      </c>
      <c r="P320" s="233"/>
      <c r="Q320" s="233">
        <f>SUM(Q321:Q325)</f>
        <v>0</v>
      </c>
      <c r="R320" s="234"/>
      <c r="S320" s="234"/>
      <c r="T320" s="235"/>
      <c r="U320" s="229"/>
      <c r="V320" s="229">
        <f>SUM(V321:V325)</f>
        <v>0</v>
      </c>
      <c r="W320" s="229"/>
      <c r="X320" s="229"/>
      <c r="Y320" s="229"/>
      <c r="AG320" t="s">
        <v>277</v>
      </c>
    </row>
    <row r="321" spans="1:60" outlineLevel="1" x14ac:dyDescent="0.2">
      <c r="A321" s="237">
        <v>106</v>
      </c>
      <c r="B321" s="238" t="s">
        <v>312</v>
      </c>
      <c r="C321" s="249" t="s">
        <v>839</v>
      </c>
      <c r="D321" s="239" t="s">
        <v>757</v>
      </c>
      <c r="E321" s="240">
        <v>12.84</v>
      </c>
      <c r="F321" s="241"/>
      <c r="G321" s="242">
        <f>ROUND(E321*F321,2)</f>
        <v>0</v>
      </c>
      <c r="H321" s="241"/>
      <c r="I321" s="242">
        <f>ROUND(E321*H321,2)</f>
        <v>0</v>
      </c>
      <c r="J321" s="241"/>
      <c r="K321" s="242">
        <f>ROUND(E321*J321,2)</f>
        <v>0</v>
      </c>
      <c r="L321" s="242">
        <v>21</v>
      </c>
      <c r="M321" s="242">
        <f>G321*(1+L321/100)</f>
        <v>0</v>
      </c>
      <c r="N321" s="240">
        <v>0</v>
      </c>
      <c r="O321" s="240">
        <f>ROUND(E321*N321,2)</f>
        <v>0</v>
      </c>
      <c r="P321" s="240">
        <v>0</v>
      </c>
      <c r="Q321" s="240">
        <f>ROUND(E321*P321,2)</f>
        <v>0</v>
      </c>
      <c r="R321" s="242"/>
      <c r="S321" s="242" t="s">
        <v>281</v>
      </c>
      <c r="T321" s="243" t="s">
        <v>282</v>
      </c>
      <c r="U321" s="224">
        <v>0</v>
      </c>
      <c r="V321" s="224">
        <f>ROUND(E321*U321,2)</f>
        <v>0</v>
      </c>
      <c r="W321" s="224"/>
      <c r="X321" s="224" t="s">
        <v>319</v>
      </c>
      <c r="Y321" s="224" t="s">
        <v>284</v>
      </c>
      <c r="Z321" s="213"/>
      <c r="AA321" s="213"/>
      <c r="AB321" s="213"/>
      <c r="AC321" s="213"/>
      <c r="AD321" s="213"/>
      <c r="AE321" s="213"/>
      <c r="AF321" s="213"/>
      <c r="AG321" s="213" t="s">
        <v>586</v>
      </c>
      <c r="AH321" s="213"/>
      <c r="AI321" s="213"/>
      <c r="AJ321" s="213"/>
      <c r="AK321" s="213"/>
      <c r="AL321" s="213"/>
      <c r="AM321" s="213"/>
      <c r="AN321" s="213"/>
      <c r="AO321" s="213"/>
      <c r="AP321" s="213"/>
      <c r="AQ321" s="213"/>
      <c r="AR321" s="213"/>
      <c r="AS321" s="213"/>
      <c r="AT321" s="213"/>
      <c r="AU321" s="213"/>
      <c r="AV321" s="213"/>
      <c r="AW321" s="213"/>
      <c r="AX321" s="213"/>
      <c r="AY321" s="213"/>
      <c r="AZ321" s="213"/>
      <c r="BA321" s="213"/>
      <c r="BB321" s="213"/>
      <c r="BC321" s="213"/>
      <c r="BD321" s="213"/>
      <c r="BE321" s="213"/>
      <c r="BF321" s="213"/>
      <c r="BG321" s="213"/>
      <c r="BH321" s="213"/>
    </row>
    <row r="322" spans="1:60" outlineLevel="2" x14ac:dyDescent="0.2">
      <c r="A322" s="220"/>
      <c r="B322" s="221"/>
      <c r="C322" s="251" t="s">
        <v>840</v>
      </c>
      <c r="D322" s="247"/>
      <c r="E322" s="247"/>
      <c r="F322" s="247"/>
      <c r="G322" s="247"/>
      <c r="H322" s="224"/>
      <c r="I322" s="224"/>
      <c r="J322" s="224"/>
      <c r="K322" s="224"/>
      <c r="L322" s="224"/>
      <c r="M322" s="224"/>
      <c r="N322" s="223"/>
      <c r="O322" s="223"/>
      <c r="P322" s="223"/>
      <c r="Q322" s="223"/>
      <c r="R322" s="224"/>
      <c r="S322" s="224"/>
      <c r="T322" s="224"/>
      <c r="U322" s="224"/>
      <c r="V322" s="224"/>
      <c r="W322" s="224"/>
      <c r="X322" s="224"/>
      <c r="Y322" s="224"/>
      <c r="Z322" s="213"/>
      <c r="AA322" s="213"/>
      <c r="AB322" s="213"/>
      <c r="AC322" s="213"/>
      <c r="AD322" s="213"/>
      <c r="AE322" s="213"/>
      <c r="AF322" s="213"/>
      <c r="AG322" s="213" t="s">
        <v>311</v>
      </c>
      <c r="AH322" s="213"/>
      <c r="AI322" s="213"/>
      <c r="AJ322" s="213"/>
      <c r="AK322" s="213"/>
      <c r="AL322" s="213"/>
      <c r="AM322" s="213"/>
      <c r="AN322" s="213"/>
      <c r="AO322" s="213"/>
      <c r="AP322" s="213"/>
      <c r="AQ322" s="213"/>
      <c r="AR322" s="213"/>
      <c r="AS322" s="213"/>
      <c r="AT322" s="213"/>
      <c r="AU322" s="213"/>
      <c r="AV322" s="213"/>
      <c r="AW322" s="213"/>
      <c r="AX322" s="213"/>
      <c r="AY322" s="213"/>
      <c r="AZ322" s="213"/>
      <c r="BA322" s="213"/>
      <c r="BB322" s="213"/>
      <c r="BC322" s="213"/>
      <c r="BD322" s="213"/>
      <c r="BE322" s="213"/>
      <c r="BF322" s="213"/>
      <c r="BG322" s="213"/>
      <c r="BH322" s="213"/>
    </row>
    <row r="323" spans="1:60" outlineLevel="3" x14ac:dyDescent="0.2">
      <c r="A323" s="220"/>
      <c r="B323" s="221"/>
      <c r="C323" s="261" t="s">
        <v>395</v>
      </c>
      <c r="D323" s="226"/>
      <c r="E323" s="227"/>
      <c r="F323" s="228"/>
      <c r="G323" s="228"/>
      <c r="H323" s="224"/>
      <c r="I323" s="224"/>
      <c r="J323" s="224"/>
      <c r="K323" s="224"/>
      <c r="L323" s="224"/>
      <c r="M323" s="224"/>
      <c r="N323" s="223"/>
      <c r="O323" s="223"/>
      <c r="P323" s="223"/>
      <c r="Q323" s="223"/>
      <c r="R323" s="224"/>
      <c r="S323" s="224"/>
      <c r="T323" s="224"/>
      <c r="U323" s="224"/>
      <c r="V323" s="224"/>
      <c r="W323" s="224"/>
      <c r="X323" s="224"/>
      <c r="Y323" s="224"/>
      <c r="Z323" s="213"/>
      <c r="AA323" s="213"/>
      <c r="AB323" s="213"/>
      <c r="AC323" s="213"/>
      <c r="AD323" s="213"/>
      <c r="AE323" s="213"/>
      <c r="AF323" s="213"/>
      <c r="AG323" s="213" t="s">
        <v>311</v>
      </c>
      <c r="AH323" s="213"/>
      <c r="AI323" s="213"/>
      <c r="AJ323" s="213"/>
      <c r="AK323" s="213"/>
      <c r="AL323" s="213"/>
      <c r="AM323" s="213"/>
      <c r="AN323" s="213"/>
      <c r="AO323" s="213"/>
      <c r="AP323" s="213"/>
      <c r="AQ323" s="213"/>
      <c r="AR323" s="213"/>
      <c r="AS323" s="213"/>
      <c r="AT323" s="213"/>
      <c r="AU323" s="213"/>
      <c r="AV323" s="213"/>
      <c r="AW323" s="213"/>
      <c r="AX323" s="213"/>
      <c r="AY323" s="213"/>
      <c r="AZ323" s="213"/>
      <c r="BA323" s="213"/>
      <c r="BB323" s="213"/>
      <c r="BC323" s="213"/>
      <c r="BD323" s="213"/>
      <c r="BE323" s="213"/>
      <c r="BF323" s="213"/>
      <c r="BG323" s="213"/>
      <c r="BH323" s="213"/>
    </row>
    <row r="324" spans="1:60" outlineLevel="3" x14ac:dyDescent="0.2">
      <c r="A324" s="220"/>
      <c r="B324" s="221"/>
      <c r="C324" s="260" t="s">
        <v>841</v>
      </c>
      <c r="D324" s="258"/>
      <c r="E324" s="258"/>
      <c r="F324" s="258"/>
      <c r="G324" s="258"/>
      <c r="H324" s="224"/>
      <c r="I324" s="224"/>
      <c r="J324" s="224"/>
      <c r="K324" s="224"/>
      <c r="L324" s="224"/>
      <c r="M324" s="224"/>
      <c r="N324" s="223"/>
      <c r="O324" s="223"/>
      <c r="P324" s="223"/>
      <c r="Q324" s="223"/>
      <c r="R324" s="224"/>
      <c r="S324" s="224"/>
      <c r="T324" s="224"/>
      <c r="U324" s="224"/>
      <c r="V324" s="224"/>
      <c r="W324" s="224"/>
      <c r="X324" s="224"/>
      <c r="Y324" s="224"/>
      <c r="Z324" s="213"/>
      <c r="AA324" s="213"/>
      <c r="AB324" s="213"/>
      <c r="AC324" s="213"/>
      <c r="AD324" s="213"/>
      <c r="AE324" s="213"/>
      <c r="AF324" s="213"/>
      <c r="AG324" s="213" t="s">
        <v>311</v>
      </c>
      <c r="AH324" s="213"/>
      <c r="AI324" s="213"/>
      <c r="AJ324" s="213"/>
      <c r="AK324" s="213"/>
      <c r="AL324" s="213"/>
      <c r="AM324" s="213"/>
      <c r="AN324" s="213"/>
      <c r="AO324" s="213"/>
      <c r="AP324" s="213"/>
      <c r="AQ324" s="213"/>
      <c r="AR324" s="213"/>
      <c r="AS324" s="213"/>
      <c r="AT324" s="213"/>
      <c r="AU324" s="213"/>
      <c r="AV324" s="213"/>
      <c r="AW324" s="213"/>
      <c r="AX324" s="213"/>
      <c r="AY324" s="213"/>
      <c r="AZ324" s="213"/>
      <c r="BA324" s="213"/>
      <c r="BB324" s="213"/>
      <c r="BC324" s="213"/>
      <c r="BD324" s="213"/>
      <c r="BE324" s="213"/>
      <c r="BF324" s="213"/>
      <c r="BG324" s="213"/>
      <c r="BH324" s="213"/>
    </row>
    <row r="325" spans="1:60" outlineLevel="2" x14ac:dyDescent="0.2">
      <c r="A325" s="220"/>
      <c r="B325" s="221"/>
      <c r="C325" s="252"/>
      <c r="D325" s="245"/>
      <c r="E325" s="245"/>
      <c r="F325" s="245"/>
      <c r="G325" s="245"/>
      <c r="H325" s="224"/>
      <c r="I325" s="224"/>
      <c r="J325" s="224"/>
      <c r="K325" s="224"/>
      <c r="L325" s="224"/>
      <c r="M325" s="224"/>
      <c r="N325" s="223"/>
      <c r="O325" s="223"/>
      <c r="P325" s="223"/>
      <c r="Q325" s="223"/>
      <c r="R325" s="224"/>
      <c r="S325" s="224"/>
      <c r="T325" s="224"/>
      <c r="U325" s="224"/>
      <c r="V325" s="224"/>
      <c r="W325" s="224"/>
      <c r="X325" s="224"/>
      <c r="Y325" s="224"/>
      <c r="Z325" s="213"/>
      <c r="AA325" s="213"/>
      <c r="AB325" s="213"/>
      <c r="AC325" s="213"/>
      <c r="AD325" s="213"/>
      <c r="AE325" s="213"/>
      <c r="AF325" s="213"/>
      <c r="AG325" s="213" t="s">
        <v>286</v>
      </c>
      <c r="AH325" s="213"/>
      <c r="AI325" s="213"/>
      <c r="AJ325" s="213"/>
      <c r="AK325" s="213"/>
      <c r="AL325" s="213"/>
      <c r="AM325" s="213"/>
      <c r="AN325" s="213"/>
      <c r="AO325" s="213"/>
      <c r="AP325" s="213"/>
      <c r="AQ325" s="213"/>
      <c r="AR325" s="213"/>
      <c r="AS325" s="213"/>
      <c r="AT325" s="213"/>
      <c r="AU325" s="213"/>
      <c r="AV325" s="213"/>
      <c r="AW325" s="213"/>
      <c r="AX325" s="213"/>
      <c r="AY325" s="213"/>
      <c r="AZ325" s="213"/>
      <c r="BA325" s="213"/>
      <c r="BB325" s="213"/>
      <c r="BC325" s="213"/>
      <c r="BD325" s="213"/>
      <c r="BE325" s="213"/>
      <c r="BF325" s="213"/>
      <c r="BG325" s="213"/>
      <c r="BH325" s="213"/>
    </row>
    <row r="326" spans="1:60" x14ac:dyDescent="0.2">
      <c r="A326" s="230" t="s">
        <v>276</v>
      </c>
      <c r="B326" s="231" t="s">
        <v>222</v>
      </c>
      <c r="C326" s="248" t="s">
        <v>223</v>
      </c>
      <c r="D326" s="232"/>
      <c r="E326" s="233"/>
      <c r="F326" s="234"/>
      <c r="G326" s="234">
        <f>SUMIF(AG327:AG338,"&lt;&gt;NOR",G327:G338)</f>
        <v>0</v>
      </c>
      <c r="H326" s="234"/>
      <c r="I326" s="234">
        <f>SUM(I327:I338)</f>
        <v>0</v>
      </c>
      <c r="J326" s="234"/>
      <c r="K326" s="234">
        <f>SUM(K327:K338)</f>
        <v>0</v>
      </c>
      <c r="L326" s="234"/>
      <c r="M326" s="234">
        <f>SUM(M327:M338)</f>
        <v>0</v>
      </c>
      <c r="N326" s="233"/>
      <c r="O326" s="233">
        <f>SUM(O327:O338)</f>
        <v>8.66</v>
      </c>
      <c r="P326" s="233"/>
      <c r="Q326" s="233">
        <f>SUM(Q327:Q338)</f>
        <v>0</v>
      </c>
      <c r="R326" s="234"/>
      <c r="S326" s="234"/>
      <c r="T326" s="235"/>
      <c r="U326" s="229"/>
      <c r="V326" s="229">
        <f>SUM(V327:V338)</f>
        <v>384.5</v>
      </c>
      <c r="W326" s="229"/>
      <c r="X326" s="229"/>
      <c r="Y326" s="229"/>
      <c r="AG326" t="s">
        <v>277</v>
      </c>
    </row>
    <row r="327" spans="1:60" ht="22.5" outlineLevel="1" x14ac:dyDescent="0.2">
      <c r="A327" s="237">
        <v>107</v>
      </c>
      <c r="B327" s="238" t="s">
        <v>842</v>
      </c>
      <c r="C327" s="249" t="s">
        <v>843</v>
      </c>
      <c r="D327" s="239" t="s">
        <v>363</v>
      </c>
      <c r="E327" s="240">
        <v>172.8</v>
      </c>
      <c r="F327" s="241"/>
      <c r="G327" s="242">
        <f>ROUND(E327*F327,2)</f>
        <v>0</v>
      </c>
      <c r="H327" s="241"/>
      <c r="I327" s="242">
        <f>ROUND(E327*H327,2)</f>
        <v>0</v>
      </c>
      <c r="J327" s="241"/>
      <c r="K327" s="242">
        <f>ROUND(E327*J327,2)</f>
        <v>0</v>
      </c>
      <c r="L327" s="242">
        <v>21</v>
      </c>
      <c r="M327" s="242">
        <f>G327*(1+L327/100)</f>
        <v>0</v>
      </c>
      <c r="N327" s="240">
        <v>8.5100000000000002E-3</v>
      </c>
      <c r="O327" s="240">
        <f>ROUND(E327*N327,2)</f>
        <v>1.47</v>
      </c>
      <c r="P327" s="240">
        <v>0</v>
      </c>
      <c r="Q327" s="240">
        <f>ROUND(E327*P327,2)</f>
        <v>0</v>
      </c>
      <c r="R327" s="242" t="s">
        <v>844</v>
      </c>
      <c r="S327" s="242" t="s">
        <v>289</v>
      </c>
      <c r="T327" s="243" t="s">
        <v>289</v>
      </c>
      <c r="U327" s="224">
        <v>2.15</v>
      </c>
      <c r="V327" s="224">
        <f>ROUND(E327*U327,2)</f>
        <v>371.52</v>
      </c>
      <c r="W327" s="224"/>
      <c r="X327" s="224" t="s">
        <v>339</v>
      </c>
      <c r="Y327" s="224" t="s">
        <v>284</v>
      </c>
      <c r="Z327" s="213"/>
      <c r="AA327" s="213"/>
      <c r="AB327" s="213"/>
      <c r="AC327" s="213"/>
      <c r="AD327" s="213"/>
      <c r="AE327" s="213"/>
      <c r="AF327" s="213"/>
      <c r="AG327" s="213" t="s">
        <v>340</v>
      </c>
      <c r="AH327" s="213"/>
      <c r="AI327" s="213"/>
      <c r="AJ327" s="213"/>
      <c r="AK327" s="213"/>
      <c r="AL327" s="213"/>
      <c r="AM327" s="213"/>
      <c r="AN327" s="213"/>
      <c r="AO327" s="213"/>
      <c r="AP327" s="213"/>
      <c r="AQ327" s="213"/>
      <c r="AR327" s="213"/>
      <c r="AS327" s="213"/>
      <c r="AT327" s="213"/>
      <c r="AU327" s="213"/>
      <c r="AV327" s="213"/>
      <c r="AW327" s="213"/>
      <c r="AX327" s="213"/>
      <c r="AY327" s="213"/>
      <c r="AZ327" s="213"/>
      <c r="BA327" s="213"/>
      <c r="BB327" s="213"/>
      <c r="BC327" s="213"/>
      <c r="BD327" s="213"/>
      <c r="BE327" s="213"/>
      <c r="BF327" s="213"/>
      <c r="BG327" s="213"/>
      <c r="BH327" s="213"/>
    </row>
    <row r="328" spans="1:60" outlineLevel="2" x14ac:dyDescent="0.2">
      <c r="A328" s="220"/>
      <c r="B328" s="221"/>
      <c r="C328" s="251" t="s">
        <v>845</v>
      </c>
      <c r="D328" s="247"/>
      <c r="E328" s="247"/>
      <c r="F328" s="247"/>
      <c r="G328" s="247"/>
      <c r="H328" s="224"/>
      <c r="I328" s="224"/>
      <c r="J328" s="224"/>
      <c r="K328" s="224"/>
      <c r="L328" s="224"/>
      <c r="M328" s="224"/>
      <c r="N328" s="223"/>
      <c r="O328" s="223"/>
      <c r="P328" s="223"/>
      <c r="Q328" s="223"/>
      <c r="R328" s="224"/>
      <c r="S328" s="224"/>
      <c r="T328" s="224"/>
      <c r="U328" s="224"/>
      <c r="V328" s="224"/>
      <c r="W328" s="224"/>
      <c r="X328" s="224"/>
      <c r="Y328" s="224"/>
      <c r="Z328" s="213"/>
      <c r="AA328" s="213"/>
      <c r="AB328" s="213"/>
      <c r="AC328" s="213"/>
      <c r="AD328" s="213"/>
      <c r="AE328" s="213"/>
      <c r="AF328" s="213"/>
      <c r="AG328" s="213" t="s">
        <v>311</v>
      </c>
      <c r="AH328" s="213"/>
      <c r="AI328" s="213"/>
      <c r="AJ328" s="213"/>
      <c r="AK328" s="213"/>
      <c r="AL328" s="213"/>
      <c r="AM328" s="213"/>
      <c r="AN328" s="213"/>
      <c r="AO328" s="213"/>
      <c r="AP328" s="213"/>
      <c r="AQ328" s="213"/>
      <c r="AR328" s="213"/>
      <c r="AS328" s="213"/>
      <c r="AT328" s="213"/>
      <c r="AU328" s="213"/>
      <c r="AV328" s="213"/>
      <c r="AW328" s="213"/>
      <c r="AX328" s="213"/>
      <c r="AY328" s="213"/>
      <c r="AZ328" s="213"/>
      <c r="BA328" s="213"/>
      <c r="BB328" s="213"/>
      <c r="BC328" s="213"/>
      <c r="BD328" s="213"/>
      <c r="BE328" s="213"/>
      <c r="BF328" s="213"/>
      <c r="BG328" s="213"/>
      <c r="BH328" s="213"/>
    </row>
    <row r="329" spans="1:60" outlineLevel="2" x14ac:dyDescent="0.2">
      <c r="A329" s="220"/>
      <c r="B329" s="221"/>
      <c r="C329" s="252"/>
      <c r="D329" s="245"/>
      <c r="E329" s="245"/>
      <c r="F329" s="245"/>
      <c r="G329" s="245"/>
      <c r="H329" s="224"/>
      <c r="I329" s="224"/>
      <c r="J329" s="224"/>
      <c r="K329" s="224"/>
      <c r="L329" s="224"/>
      <c r="M329" s="224"/>
      <c r="N329" s="223"/>
      <c r="O329" s="223"/>
      <c r="P329" s="223"/>
      <c r="Q329" s="223"/>
      <c r="R329" s="224"/>
      <c r="S329" s="224"/>
      <c r="T329" s="224"/>
      <c r="U329" s="224"/>
      <c r="V329" s="224"/>
      <c r="W329" s="224"/>
      <c r="X329" s="224"/>
      <c r="Y329" s="224"/>
      <c r="Z329" s="213"/>
      <c r="AA329" s="213"/>
      <c r="AB329" s="213"/>
      <c r="AC329" s="213"/>
      <c r="AD329" s="213"/>
      <c r="AE329" s="213"/>
      <c r="AF329" s="213"/>
      <c r="AG329" s="213" t="s">
        <v>286</v>
      </c>
      <c r="AH329" s="213"/>
      <c r="AI329" s="213"/>
      <c r="AJ329" s="213"/>
      <c r="AK329" s="213"/>
      <c r="AL329" s="213"/>
      <c r="AM329" s="213"/>
      <c r="AN329" s="213"/>
      <c r="AO329" s="213"/>
      <c r="AP329" s="213"/>
      <c r="AQ329" s="213"/>
      <c r="AR329" s="213"/>
      <c r="AS329" s="213"/>
      <c r="AT329" s="213"/>
      <c r="AU329" s="213"/>
      <c r="AV329" s="213"/>
      <c r="AW329" s="213"/>
      <c r="AX329" s="213"/>
      <c r="AY329" s="213"/>
      <c r="AZ329" s="213"/>
      <c r="BA329" s="213"/>
      <c r="BB329" s="213"/>
      <c r="BC329" s="213"/>
      <c r="BD329" s="213"/>
      <c r="BE329" s="213"/>
      <c r="BF329" s="213"/>
      <c r="BG329" s="213"/>
      <c r="BH329" s="213"/>
    </row>
    <row r="330" spans="1:60" outlineLevel="1" x14ac:dyDescent="0.2">
      <c r="A330" s="237">
        <v>108</v>
      </c>
      <c r="B330" s="238" t="s">
        <v>846</v>
      </c>
      <c r="C330" s="249" t="s">
        <v>847</v>
      </c>
      <c r="D330" s="239" t="s">
        <v>757</v>
      </c>
      <c r="E330" s="240">
        <v>172.8</v>
      </c>
      <c r="F330" s="241"/>
      <c r="G330" s="242">
        <f>ROUND(E330*F330,2)</f>
        <v>0</v>
      </c>
      <c r="H330" s="241"/>
      <c r="I330" s="242">
        <f>ROUND(E330*H330,2)</f>
        <v>0</v>
      </c>
      <c r="J330" s="241"/>
      <c r="K330" s="242">
        <f>ROUND(E330*J330,2)</f>
        <v>0</v>
      </c>
      <c r="L330" s="242">
        <v>21</v>
      </c>
      <c r="M330" s="242">
        <f>G330*(1+L330/100)</f>
        <v>0</v>
      </c>
      <c r="N330" s="240">
        <v>1.9199999999999998E-2</v>
      </c>
      <c r="O330" s="240">
        <f>ROUND(E330*N330,2)</f>
        <v>3.32</v>
      </c>
      <c r="P330" s="240">
        <v>0</v>
      </c>
      <c r="Q330" s="240">
        <f>ROUND(E330*P330,2)</f>
        <v>0</v>
      </c>
      <c r="R330" s="242"/>
      <c r="S330" s="242" t="s">
        <v>281</v>
      </c>
      <c r="T330" s="243" t="s">
        <v>389</v>
      </c>
      <c r="U330" s="224">
        <v>0</v>
      </c>
      <c r="V330" s="224">
        <f>ROUND(E330*U330,2)</f>
        <v>0</v>
      </c>
      <c r="W330" s="224"/>
      <c r="X330" s="224" t="s">
        <v>283</v>
      </c>
      <c r="Y330" s="224" t="s">
        <v>284</v>
      </c>
      <c r="Z330" s="213"/>
      <c r="AA330" s="213"/>
      <c r="AB330" s="213"/>
      <c r="AC330" s="213"/>
      <c r="AD330" s="213"/>
      <c r="AE330" s="213"/>
      <c r="AF330" s="213"/>
      <c r="AG330" s="213" t="s">
        <v>285</v>
      </c>
      <c r="AH330" s="213"/>
      <c r="AI330" s="213"/>
      <c r="AJ330" s="213"/>
      <c r="AK330" s="213"/>
      <c r="AL330" s="213"/>
      <c r="AM330" s="213"/>
      <c r="AN330" s="213"/>
      <c r="AO330" s="213"/>
      <c r="AP330" s="213"/>
      <c r="AQ330" s="213"/>
      <c r="AR330" s="213"/>
      <c r="AS330" s="213"/>
      <c r="AT330" s="213"/>
      <c r="AU330" s="213"/>
      <c r="AV330" s="213"/>
      <c r="AW330" s="213"/>
      <c r="AX330" s="213"/>
      <c r="AY330" s="213"/>
      <c r="AZ330" s="213"/>
      <c r="BA330" s="213"/>
      <c r="BB330" s="213"/>
      <c r="BC330" s="213"/>
      <c r="BD330" s="213"/>
      <c r="BE330" s="213"/>
      <c r="BF330" s="213"/>
      <c r="BG330" s="213"/>
      <c r="BH330" s="213"/>
    </row>
    <row r="331" spans="1:60" outlineLevel="2" x14ac:dyDescent="0.2">
      <c r="A331" s="220"/>
      <c r="B331" s="221"/>
      <c r="C331" s="251" t="s">
        <v>396</v>
      </c>
      <c r="D331" s="247"/>
      <c r="E331" s="247"/>
      <c r="F331" s="247"/>
      <c r="G331" s="247"/>
      <c r="H331" s="224"/>
      <c r="I331" s="224"/>
      <c r="J331" s="224"/>
      <c r="K331" s="224"/>
      <c r="L331" s="224"/>
      <c r="M331" s="224"/>
      <c r="N331" s="223"/>
      <c r="O331" s="223"/>
      <c r="P331" s="223"/>
      <c r="Q331" s="223"/>
      <c r="R331" s="224"/>
      <c r="S331" s="224"/>
      <c r="T331" s="224"/>
      <c r="U331" s="224"/>
      <c r="V331" s="224"/>
      <c r="W331" s="224"/>
      <c r="X331" s="224"/>
      <c r="Y331" s="224"/>
      <c r="Z331" s="213"/>
      <c r="AA331" s="213"/>
      <c r="AB331" s="213"/>
      <c r="AC331" s="213"/>
      <c r="AD331" s="213"/>
      <c r="AE331" s="213"/>
      <c r="AF331" s="213"/>
      <c r="AG331" s="213" t="s">
        <v>311</v>
      </c>
      <c r="AH331" s="213"/>
      <c r="AI331" s="213"/>
      <c r="AJ331" s="213"/>
      <c r="AK331" s="213"/>
      <c r="AL331" s="213"/>
      <c r="AM331" s="213"/>
      <c r="AN331" s="213"/>
      <c r="AO331" s="213"/>
      <c r="AP331" s="213"/>
      <c r="AQ331" s="213"/>
      <c r="AR331" s="213"/>
      <c r="AS331" s="213"/>
      <c r="AT331" s="213"/>
      <c r="AU331" s="213"/>
      <c r="AV331" s="213"/>
      <c r="AW331" s="213"/>
      <c r="AX331" s="213"/>
      <c r="AY331" s="213"/>
      <c r="AZ331" s="213"/>
      <c r="BA331" s="256" t="str">
        <f>C331</f>
        <v>"Výše uvedená položka vymezuje požadovaný standard, zadavatel umožňuje i jiné technicky a kvalitativně srovnatelné řešení".</v>
      </c>
      <c r="BB331" s="213"/>
      <c r="BC331" s="213"/>
      <c r="BD331" s="213"/>
      <c r="BE331" s="213"/>
      <c r="BF331" s="213"/>
      <c r="BG331" s="213"/>
      <c r="BH331" s="213"/>
    </row>
    <row r="332" spans="1:60" outlineLevel="2" x14ac:dyDescent="0.2">
      <c r="A332" s="220"/>
      <c r="B332" s="221"/>
      <c r="C332" s="252"/>
      <c r="D332" s="245"/>
      <c r="E332" s="245"/>
      <c r="F332" s="245"/>
      <c r="G332" s="245"/>
      <c r="H332" s="224"/>
      <c r="I332" s="224"/>
      <c r="J332" s="224"/>
      <c r="K332" s="224"/>
      <c r="L332" s="224"/>
      <c r="M332" s="224"/>
      <c r="N332" s="223"/>
      <c r="O332" s="223"/>
      <c r="P332" s="223"/>
      <c r="Q332" s="223"/>
      <c r="R332" s="224"/>
      <c r="S332" s="224"/>
      <c r="T332" s="224"/>
      <c r="U332" s="224"/>
      <c r="V332" s="224"/>
      <c r="W332" s="224"/>
      <c r="X332" s="224"/>
      <c r="Y332" s="224"/>
      <c r="Z332" s="213"/>
      <c r="AA332" s="213"/>
      <c r="AB332" s="213"/>
      <c r="AC332" s="213"/>
      <c r="AD332" s="213"/>
      <c r="AE332" s="213"/>
      <c r="AF332" s="213"/>
      <c r="AG332" s="213" t="s">
        <v>286</v>
      </c>
      <c r="AH332" s="213"/>
      <c r="AI332" s="213"/>
      <c r="AJ332" s="213"/>
      <c r="AK332" s="213"/>
      <c r="AL332" s="213"/>
      <c r="AM332" s="213"/>
      <c r="AN332" s="213"/>
      <c r="AO332" s="213"/>
      <c r="AP332" s="213"/>
      <c r="AQ332" s="213"/>
      <c r="AR332" s="213"/>
      <c r="AS332" s="213"/>
      <c r="AT332" s="213"/>
      <c r="AU332" s="213"/>
      <c r="AV332" s="213"/>
      <c r="AW332" s="213"/>
      <c r="AX332" s="213"/>
      <c r="AY332" s="213"/>
      <c r="AZ332" s="213"/>
      <c r="BA332" s="213"/>
      <c r="BB332" s="213"/>
      <c r="BC332" s="213"/>
      <c r="BD332" s="213"/>
      <c r="BE332" s="213"/>
      <c r="BF332" s="213"/>
      <c r="BG332" s="213"/>
      <c r="BH332" s="213"/>
    </row>
    <row r="333" spans="1:60" outlineLevel="1" x14ac:dyDescent="0.2">
      <c r="A333" s="237">
        <v>109</v>
      </c>
      <c r="B333" s="238" t="s">
        <v>848</v>
      </c>
      <c r="C333" s="249" t="s">
        <v>849</v>
      </c>
      <c r="D333" s="239" t="s">
        <v>672</v>
      </c>
      <c r="E333" s="240">
        <v>201.6</v>
      </c>
      <c r="F333" s="241"/>
      <c r="G333" s="242">
        <f>ROUND(E333*F333,2)</f>
        <v>0</v>
      </c>
      <c r="H333" s="241"/>
      <c r="I333" s="242">
        <f>ROUND(E333*H333,2)</f>
        <v>0</v>
      </c>
      <c r="J333" s="241"/>
      <c r="K333" s="242">
        <f>ROUND(E333*J333,2)</f>
        <v>0</v>
      </c>
      <c r="L333" s="242">
        <v>21</v>
      </c>
      <c r="M333" s="242">
        <f>G333*(1+L333/100)</f>
        <v>0</v>
      </c>
      <c r="N333" s="240">
        <v>1.9199999999999998E-2</v>
      </c>
      <c r="O333" s="240">
        <f>ROUND(E333*N333,2)</f>
        <v>3.87</v>
      </c>
      <c r="P333" s="240">
        <v>0</v>
      </c>
      <c r="Q333" s="240">
        <f>ROUND(E333*P333,2)</f>
        <v>0</v>
      </c>
      <c r="R333" s="242"/>
      <c r="S333" s="242" t="s">
        <v>281</v>
      </c>
      <c r="T333" s="243" t="s">
        <v>389</v>
      </c>
      <c r="U333" s="224">
        <v>0</v>
      </c>
      <c r="V333" s="224">
        <f>ROUND(E333*U333,2)</f>
        <v>0</v>
      </c>
      <c r="W333" s="224"/>
      <c r="X333" s="224" t="s">
        <v>283</v>
      </c>
      <c r="Y333" s="224" t="s">
        <v>284</v>
      </c>
      <c r="Z333" s="213"/>
      <c r="AA333" s="213"/>
      <c r="AB333" s="213"/>
      <c r="AC333" s="213"/>
      <c r="AD333" s="213"/>
      <c r="AE333" s="213"/>
      <c r="AF333" s="213"/>
      <c r="AG333" s="213" t="s">
        <v>285</v>
      </c>
      <c r="AH333" s="213"/>
      <c r="AI333" s="213"/>
      <c r="AJ333" s="213"/>
      <c r="AK333" s="213"/>
      <c r="AL333" s="213"/>
      <c r="AM333" s="213"/>
      <c r="AN333" s="213"/>
      <c r="AO333" s="213"/>
      <c r="AP333" s="213"/>
      <c r="AQ333" s="213"/>
      <c r="AR333" s="213"/>
      <c r="AS333" s="213"/>
      <c r="AT333" s="213"/>
      <c r="AU333" s="213"/>
      <c r="AV333" s="213"/>
      <c r="AW333" s="213"/>
      <c r="AX333" s="213"/>
      <c r="AY333" s="213"/>
      <c r="AZ333" s="213"/>
      <c r="BA333" s="213"/>
      <c r="BB333" s="213"/>
      <c r="BC333" s="213"/>
      <c r="BD333" s="213"/>
      <c r="BE333" s="213"/>
      <c r="BF333" s="213"/>
      <c r="BG333" s="213"/>
      <c r="BH333" s="213"/>
    </row>
    <row r="334" spans="1:60" outlineLevel="2" x14ac:dyDescent="0.2">
      <c r="A334" s="220"/>
      <c r="B334" s="221"/>
      <c r="C334" s="251" t="s">
        <v>396</v>
      </c>
      <c r="D334" s="247"/>
      <c r="E334" s="247"/>
      <c r="F334" s="247"/>
      <c r="G334" s="247"/>
      <c r="H334" s="224"/>
      <c r="I334" s="224"/>
      <c r="J334" s="224"/>
      <c r="K334" s="224"/>
      <c r="L334" s="224"/>
      <c r="M334" s="224"/>
      <c r="N334" s="223"/>
      <c r="O334" s="223"/>
      <c r="P334" s="223"/>
      <c r="Q334" s="223"/>
      <c r="R334" s="224"/>
      <c r="S334" s="224"/>
      <c r="T334" s="224"/>
      <c r="U334" s="224"/>
      <c r="V334" s="224"/>
      <c r="W334" s="224"/>
      <c r="X334" s="224"/>
      <c r="Y334" s="224"/>
      <c r="Z334" s="213"/>
      <c r="AA334" s="213"/>
      <c r="AB334" s="213"/>
      <c r="AC334" s="213"/>
      <c r="AD334" s="213"/>
      <c r="AE334" s="213"/>
      <c r="AF334" s="213"/>
      <c r="AG334" s="213" t="s">
        <v>311</v>
      </c>
      <c r="AH334" s="213"/>
      <c r="AI334" s="213"/>
      <c r="AJ334" s="213"/>
      <c r="AK334" s="213"/>
      <c r="AL334" s="213"/>
      <c r="AM334" s="213"/>
      <c r="AN334" s="213"/>
      <c r="AO334" s="213"/>
      <c r="AP334" s="213"/>
      <c r="AQ334" s="213"/>
      <c r="AR334" s="213"/>
      <c r="AS334" s="213"/>
      <c r="AT334" s="213"/>
      <c r="AU334" s="213"/>
      <c r="AV334" s="213"/>
      <c r="AW334" s="213"/>
      <c r="AX334" s="213"/>
      <c r="AY334" s="213"/>
      <c r="AZ334" s="213"/>
      <c r="BA334" s="256" t="str">
        <f>C334</f>
        <v>"Výše uvedená položka vymezuje požadovaný standard, zadavatel umožňuje i jiné technicky a kvalitativně srovnatelné řešení".</v>
      </c>
      <c r="BB334" s="213"/>
      <c r="BC334" s="213"/>
      <c r="BD334" s="213"/>
      <c r="BE334" s="213"/>
      <c r="BF334" s="213"/>
      <c r="BG334" s="213"/>
      <c r="BH334" s="213"/>
    </row>
    <row r="335" spans="1:60" outlineLevel="2" x14ac:dyDescent="0.2">
      <c r="A335" s="220"/>
      <c r="B335" s="221"/>
      <c r="C335" s="252"/>
      <c r="D335" s="245"/>
      <c r="E335" s="245"/>
      <c r="F335" s="245"/>
      <c r="G335" s="245"/>
      <c r="H335" s="224"/>
      <c r="I335" s="224"/>
      <c r="J335" s="224"/>
      <c r="K335" s="224"/>
      <c r="L335" s="224"/>
      <c r="M335" s="224"/>
      <c r="N335" s="223"/>
      <c r="O335" s="223"/>
      <c r="P335" s="223"/>
      <c r="Q335" s="223"/>
      <c r="R335" s="224"/>
      <c r="S335" s="224"/>
      <c r="T335" s="224"/>
      <c r="U335" s="224"/>
      <c r="V335" s="224"/>
      <c r="W335" s="224"/>
      <c r="X335" s="224"/>
      <c r="Y335" s="224"/>
      <c r="Z335" s="213"/>
      <c r="AA335" s="213"/>
      <c r="AB335" s="213"/>
      <c r="AC335" s="213"/>
      <c r="AD335" s="213"/>
      <c r="AE335" s="213"/>
      <c r="AF335" s="213"/>
      <c r="AG335" s="213" t="s">
        <v>286</v>
      </c>
      <c r="AH335" s="213"/>
      <c r="AI335" s="213"/>
      <c r="AJ335" s="213"/>
      <c r="AK335" s="213"/>
      <c r="AL335" s="213"/>
      <c r="AM335" s="213"/>
      <c r="AN335" s="213"/>
      <c r="AO335" s="213"/>
      <c r="AP335" s="213"/>
      <c r="AQ335" s="213"/>
      <c r="AR335" s="213"/>
      <c r="AS335" s="213"/>
      <c r="AT335" s="213"/>
      <c r="AU335" s="213"/>
      <c r="AV335" s="213"/>
      <c r="AW335" s="213"/>
      <c r="AX335" s="213"/>
      <c r="AY335" s="213"/>
      <c r="AZ335" s="213"/>
      <c r="BA335" s="213"/>
      <c r="BB335" s="213"/>
      <c r="BC335" s="213"/>
      <c r="BD335" s="213"/>
      <c r="BE335" s="213"/>
      <c r="BF335" s="213"/>
      <c r="BG335" s="213"/>
      <c r="BH335" s="213"/>
    </row>
    <row r="336" spans="1:60" outlineLevel="1" x14ac:dyDescent="0.2">
      <c r="A336" s="237">
        <v>110</v>
      </c>
      <c r="B336" s="238" t="s">
        <v>850</v>
      </c>
      <c r="C336" s="249" t="s">
        <v>851</v>
      </c>
      <c r="D336" s="239" t="s">
        <v>383</v>
      </c>
      <c r="E336" s="240">
        <v>8.6590100000000003</v>
      </c>
      <c r="F336" s="241"/>
      <c r="G336" s="242">
        <f>ROUND(E336*F336,2)</f>
        <v>0</v>
      </c>
      <c r="H336" s="241"/>
      <c r="I336" s="242">
        <f>ROUND(E336*H336,2)</f>
        <v>0</v>
      </c>
      <c r="J336" s="241"/>
      <c r="K336" s="242">
        <f>ROUND(E336*J336,2)</f>
        <v>0</v>
      </c>
      <c r="L336" s="242">
        <v>21</v>
      </c>
      <c r="M336" s="242">
        <f>G336*(1+L336/100)</f>
        <v>0</v>
      </c>
      <c r="N336" s="240">
        <v>0</v>
      </c>
      <c r="O336" s="240">
        <f>ROUND(E336*N336,2)</f>
        <v>0</v>
      </c>
      <c r="P336" s="240">
        <v>0</v>
      </c>
      <c r="Q336" s="240">
        <f>ROUND(E336*P336,2)</f>
        <v>0</v>
      </c>
      <c r="R336" s="242" t="s">
        <v>852</v>
      </c>
      <c r="S336" s="242" t="s">
        <v>289</v>
      </c>
      <c r="T336" s="243" t="s">
        <v>289</v>
      </c>
      <c r="U336" s="224">
        <v>1.4990000000000001</v>
      </c>
      <c r="V336" s="224">
        <f>ROUND(E336*U336,2)</f>
        <v>12.98</v>
      </c>
      <c r="W336" s="224"/>
      <c r="X336" s="224" t="s">
        <v>447</v>
      </c>
      <c r="Y336" s="224" t="s">
        <v>284</v>
      </c>
      <c r="Z336" s="213"/>
      <c r="AA336" s="213"/>
      <c r="AB336" s="213"/>
      <c r="AC336" s="213"/>
      <c r="AD336" s="213"/>
      <c r="AE336" s="213"/>
      <c r="AF336" s="213"/>
      <c r="AG336" s="213" t="s">
        <v>448</v>
      </c>
      <c r="AH336" s="213"/>
      <c r="AI336" s="213"/>
      <c r="AJ336" s="213"/>
      <c r="AK336" s="213"/>
      <c r="AL336" s="213"/>
      <c r="AM336" s="213"/>
      <c r="AN336" s="213"/>
      <c r="AO336" s="213"/>
      <c r="AP336" s="213"/>
      <c r="AQ336" s="213"/>
      <c r="AR336" s="213"/>
      <c r="AS336" s="213"/>
      <c r="AT336" s="213"/>
      <c r="AU336" s="213"/>
      <c r="AV336" s="213"/>
      <c r="AW336" s="213"/>
      <c r="AX336" s="213"/>
      <c r="AY336" s="213"/>
      <c r="AZ336" s="213"/>
      <c r="BA336" s="213"/>
      <c r="BB336" s="213"/>
      <c r="BC336" s="213"/>
      <c r="BD336" s="213"/>
      <c r="BE336" s="213"/>
      <c r="BF336" s="213"/>
      <c r="BG336" s="213"/>
      <c r="BH336" s="213"/>
    </row>
    <row r="337" spans="1:60" outlineLevel="2" x14ac:dyDescent="0.2">
      <c r="A337" s="220"/>
      <c r="B337" s="221"/>
      <c r="C337" s="259" t="s">
        <v>804</v>
      </c>
      <c r="D337" s="257"/>
      <c r="E337" s="257"/>
      <c r="F337" s="257"/>
      <c r="G337" s="257"/>
      <c r="H337" s="224"/>
      <c r="I337" s="224"/>
      <c r="J337" s="224"/>
      <c r="K337" s="224"/>
      <c r="L337" s="224"/>
      <c r="M337" s="224"/>
      <c r="N337" s="223"/>
      <c r="O337" s="223"/>
      <c r="P337" s="223"/>
      <c r="Q337" s="223"/>
      <c r="R337" s="224"/>
      <c r="S337" s="224"/>
      <c r="T337" s="224"/>
      <c r="U337" s="224"/>
      <c r="V337" s="224"/>
      <c r="W337" s="224"/>
      <c r="X337" s="224"/>
      <c r="Y337" s="224"/>
      <c r="Z337" s="213"/>
      <c r="AA337" s="213"/>
      <c r="AB337" s="213"/>
      <c r="AC337" s="213"/>
      <c r="AD337" s="213"/>
      <c r="AE337" s="213"/>
      <c r="AF337" s="213"/>
      <c r="AG337" s="213" t="s">
        <v>360</v>
      </c>
      <c r="AH337" s="213"/>
      <c r="AI337" s="213"/>
      <c r="AJ337" s="213"/>
      <c r="AK337" s="213"/>
      <c r="AL337" s="213"/>
      <c r="AM337" s="213"/>
      <c r="AN337" s="213"/>
      <c r="AO337" s="213"/>
      <c r="AP337" s="213"/>
      <c r="AQ337" s="213"/>
      <c r="AR337" s="213"/>
      <c r="AS337" s="213"/>
      <c r="AT337" s="213"/>
      <c r="AU337" s="213"/>
      <c r="AV337" s="213"/>
      <c r="AW337" s="213"/>
      <c r="AX337" s="213"/>
      <c r="AY337" s="213"/>
      <c r="AZ337" s="213"/>
      <c r="BA337" s="213"/>
      <c r="BB337" s="213"/>
      <c r="BC337" s="213"/>
      <c r="BD337" s="213"/>
      <c r="BE337" s="213"/>
      <c r="BF337" s="213"/>
      <c r="BG337" s="213"/>
      <c r="BH337" s="213"/>
    </row>
    <row r="338" spans="1:60" outlineLevel="2" x14ac:dyDescent="0.2">
      <c r="A338" s="220"/>
      <c r="B338" s="221"/>
      <c r="C338" s="252"/>
      <c r="D338" s="245"/>
      <c r="E338" s="245"/>
      <c r="F338" s="245"/>
      <c r="G338" s="245"/>
      <c r="H338" s="224"/>
      <c r="I338" s="224"/>
      <c r="J338" s="224"/>
      <c r="K338" s="224"/>
      <c r="L338" s="224"/>
      <c r="M338" s="224"/>
      <c r="N338" s="223"/>
      <c r="O338" s="223"/>
      <c r="P338" s="223"/>
      <c r="Q338" s="223"/>
      <c r="R338" s="224"/>
      <c r="S338" s="224"/>
      <c r="T338" s="224"/>
      <c r="U338" s="224"/>
      <c r="V338" s="224"/>
      <c r="W338" s="224"/>
      <c r="X338" s="224"/>
      <c r="Y338" s="224"/>
      <c r="Z338" s="213"/>
      <c r="AA338" s="213"/>
      <c r="AB338" s="213"/>
      <c r="AC338" s="213"/>
      <c r="AD338" s="213"/>
      <c r="AE338" s="213"/>
      <c r="AF338" s="213"/>
      <c r="AG338" s="213" t="s">
        <v>286</v>
      </c>
      <c r="AH338" s="213"/>
      <c r="AI338" s="213"/>
      <c r="AJ338" s="213"/>
      <c r="AK338" s="213"/>
      <c r="AL338" s="213"/>
      <c r="AM338" s="213"/>
      <c r="AN338" s="213"/>
      <c r="AO338" s="213"/>
      <c r="AP338" s="213"/>
      <c r="AQ338" s="213"/>
      <c r="AR338" s="213"/>
      <c r="AS338" s="213"/>
      <c r="AT338" s="213"/>
      <c r="AU338" s="213"/>
      <c r="AV338" s="213"/>
      <c r="AW338" s="213"/>
      <c r="AX338" s="213"/>
      <c r="AY338" s="213"/>
      <c r="AZ338" s="213"/>
      <c r="BA338" s="213"/>
      <c r="BB338" s="213"/>
      <c r="BC338" s="213"/>
      <c r="BD338" s="213"/>
      <c r="BE338" s="213"/>
      <c r="BF338" s="213"/>
      <c r="BG338" s="213"/>
      <c r="BH338" s="213"/>
    </row>
    <row r="339" spans="1:60" x14ac:dyDescent="0.2">
      <c r="A339" s="230" t="s">
        <v>276</v>
      </c>
      <c r="B339" s="231" t="s">
        <v>228</v>
      </c>
      <c r="C339" s="248" t="s">
        <v>229</v>
      </c>
      <c r="D339" s="232"/>
      <c r="E339" s="233"/>
      <c r="F339" s="234"/>
      <c r="G339" s="234">
        <f>SUMIF(AG340:AG345,"&lt;&gt;NOR",G340:G345)</f>
        <v>0</v>
      </c>
      <c r="H339" s="234"/>
      <c r="I339" s="234">
        <f>SUM(I340:I345)</f>
        <v>0</v>
      </c>
      <c r="J339" s="234"/>
      <c r="K339" s="234">
        <f>SUM(K340:K345)</f>
        <v>0</v>
      </c>
      <c r="L339" s="234"/>
      <c r="M339" s="234">
        <f>SUM(M340:M345)</f>
        <v>0</v>
      </c>
      <c r="N339" s="233"/>
      <c r="O339" s="233">
        <f>SUM(O340:O345)</f>
        <v>7.0000000000000007E-2</v>
      </c>
      <c r="P339" s="233"/>
      <c r="Q339" s="233">
        <f>SUM(Q340:Q345)</f>
        <v>0</v>
      </c>
      <c r="R339" s="234"/>
      <c r="S339" s="234"/>
      <c r="T339" s="235"/>
      <c r="U339" s="229"/>
      <c r="V339" s="229">
        <f>SUM(V340:V345)</f>
        <v>58.4</v>
      </c>
      <c r="W339" s="229"/>
      <c r="X339" s="229"/>
      <c r="Y339" s="229"/>
      <c r="AG339" t="s">
        <v>277</v>
      </c>
    </row>
    <row r="340" spans="1:60" outlineLevel="1" x14ac:dyDescent="0.2">
      <c r="A340" s="237">
        <v>111</v>
      </c>
      <c r="B340" s="238" t="s">
        <v>853</v>
      </c>
      <c r="C340" s="249" t="s">
        <v>854</v>
      </c>
      <c r="D340" s="239" t="s">
        <v>363</v>
      </c>
      <c r="E340" s="240">
        <v>146.78399999999999</v>
      </c>
      <c r="F340" s="241"/>
      <c r="G340" s="242">
        <f>ROUND(E340*F340,2)</f>
        <v>0</v>
      </c>
      <c r="H340" s="241"/>
      <c r="I340" s="242">
        <f>ROUND(E340*H340,2)</f>
        <v>0</v>
      </c>
      <c r="J340" s="241"/>
      <c r="K340" s="242">
        <f>ROUND(E340*J340,2)</f>
        <v>0</v>
      </c>
      <c r="L340" s="242">
        <v>21</v>
      </c>
      <c r="M340" s="242">
        <f>G340*(1+L340/100)</f>
        <v>0</v>
      </c>
      <c r="N340" s="240">
        <v>3.2000000000000003E-4</v>
      </c>
      <c r="O340" s="240">
        <f>ROUND(E340*N340,2)</f>
        <v>0.05</v>
      </c>
      <c r="P340" s="240">
        <v>0</v>
      </c>
      <c r="Q340" s="240">
        <f>ROUND(E340*P340,2)</f>
        <v>0</v>
      </c>
      <c r="R340" s="242" t="s">
        <v>855</v>
      </c>
      <c r="S340" s="242" t="s">
        <v>289</v>
      </c>
      <c r="T340" s="243" t="s">
        <v>289</v>
      </c>
      <c r="U340" s="224">
        <v>0.3</v>
      </c>
      <c r="V340" s="224">
        <f>ROUND(E340*U340,2)</f>
        <v>44.04</v>
      </c>
      <c r="W340" s="224"/>
      <c r="X340" s="224" t="s">
        <v>339</v>
      </c>
      <c r="Y340" s="224" t="s">
        <v>284</v>
      </c>
      <c r="Z340" s="213"/>
      <c r="AA340" s="213"/>
      <c r="AB340" s="213"/>
      <c r="AC340" s="213"/>
      <c r="AD340" s="213"/>
      <c r="AE340" s="213"/>
      <c r="AF340" s="213"/>
      <c r="AG340" s="213" t="s">
        <v>340</v>
      </c>
      <c r="AH340" s="213"/>
      <c r="AI340" s="213"/>
      <c r="AJ340" s="213"/>
      <c r="AK340" s="213"/>
      <c r="AL340" s="213"/>
      <c r="AM340" s="213"/>
      <c r="AN340" s="213"/>
      <c r="AO340" s="213"/>
      <c r="AP340" s="213"/>
      <c r="AQ340" s="213"/>
      <c r="AR340" s="213"/>
      <c r="AS340" s="213"/>
      <c r="AT340" s="213"/>
      <c r="AU340" s="213"/>
      <c r="AV340" s="213"/>
      <c r="AW340" s="213"/>
      <c r="AX340" s="213"/>
      <c r="AY340" s="213"/>
      <c r="AZ340" s="213"/>
      <c r="BA340" s="213"/>
      <c r="BB340" s="213"/>
      <c r="BC340" s="213"/>
      <c r="BD340" s="213"/>
      <c r="BE340" s="213"/>
      <c r="BF340" s="213"/>
      <c r="BG340" s="213"/>
      <c r="BH340" s="213"/>
    </row>
    <row r="341" spans="1:60" outlineLevel="2" x14ac:dyDescent="0.2">
      <c r="A341" s="220"/>
      <c r="B341" s="221"/>
      <c r="C341" s="251" t="s">
        <v>856</v>
      </c>
      <c r="D341" s="247"/>
      <c r="E341" s="247"/>
      <c r="F341" s="247"/>
      <c r="G341" s="247"/>
      <c r="H341" s="224"/>
      <c r="I341" s="224"/>
      <c r="J341" s="224"/>
      <c r="K341" s="224"/>
      <c r="L341" s="224"/>
      <c r="M341" s="224"/>
      <c r="N341" s="223"/>
      <c r="O341" s="223"/>
      <c r="P341" s="223"/>
      <c r="Q341" s="223"/>
      <c r="R341" s="224"/>
      <c r="S341" s="224"/>
      <c r="T341" s="224"/>
      <c r="U341" s="224"/>
      <c r="V341" s="224"/>
      <c r="W341" s="224"/>
      <c r="X341" s="224"/>
      <c r="Y341" s="224"/>
      <c r="Z341" s="213"/>
      <c r="AA341" s="213"/>
      <c r="AB341" s="213"/>
      <c r="AC341" s="213"/>
      <c r="AD341" s="213"/>
      <c r="AE341" s="213"/>
      <c r="AF341" s="213"/>
      <c r="AG341" s="213" t="s">
        <v>311</v>
      </c>
      <c r="AH341" s="213"/>
      <c r="AI341" s="213"/>
      <c r="AJ341" s="213"/>
      <c r="AK341" s="213"/>
      <c r="AL341" s="213"/>
      <c r="AM341" s="213"/>
      <c r="AN341" s="213"/>
      <c r="AO341" s="213"/>
      <c r="AP341" s="213"/>
      <c r="AQ341" s="213"/>
      <c r="AR341" s="213"/>
      <c r="AS341" s="213"/>
      <c r="AT341" s="213"/>
      <c r="AU341" s="213"/>
      <c r="AV341" s="213"/>
      <c r="AW341" s="213"/>
      <c r="AX341" s="213"/>
      <c r="AY341" s="213"/>
      <c r="AZ341" s="213"/>
      <c r="BA341" s="213"/>
      <c r="BB341" s="213"/>
      <c r="BC341" s="213"/>
      <c r="BD341" s="213"/>
      <c r="BE341" s="213"/>
      <c r="BF341" s="213"/>
      <c r="BG341" s="213"/>
      <c r="BH341" s="213"/>
    </row>
    <row r="342" spans="1:60" outlineLevel="2" x14ac:dyDescent="0.2">
      <c r="A342" s="220"/>
      <c r="B342" s="221"/>
      <c r="C342" s="252"/>
      <c r="D342" s="245"/>
      <c r="E342" s="245"/>
      <c r="F342" s="245"/>
      <c r="G342" s="245"/>
      <c r="H342" s="224"/>
      <c r="I342" s="224"/>
      <c r="J342" s="224"/>
      <c r="K342" s="224"/>
      <c r="L342" s="224"/>
      <c r="M342" s="224"/>
      <c r="N342" s="223"/>
      <c r="O342" s="223"/>
      <c r="P342" s="223"/>
      <c r="Q342" s="223"/>
      <c r="R342" s="224"/>
      <c r="S342" s="224"/>
      <c r="T342" s="224"/>
      <c r="U342" s="224"/>
      <c r="V342" s="224"/>
      <c r="W342" s="224"/>
      <c r="X342" s="224"/>
      <c r="Y342" s="224"/>
      <c r="Z342" s="213"/>
      <c r="AA342" s="213"/>
      <c r="AB342" s="213"/>
      <c r="AC342" s="213"/>
      <c r="AD342" s="213"/>
      <c r="AE342" s="213"/>
      <c r="AF342" s="213"/>
      <c r="AG342" s="213" t="s">
        <v>286</v>
      </c>
      <c r="AH342" s="213"/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</row>
    <row r="343" spans="1:60" outlineLevel="1" x14ac:dyDescent="0.2">
      <c r="A343" s="237">
        <v>112</v>
      </c>
      <c r="B343" s="238" t="s">
        <v>857</v>
      </c>
      <c r="C343" s="249" t="s">
        <v>858</v>
      </c>
      <c r="D343" s="239" t="s">
        <v>363</v>
      </c>
      <c r="E343" s="240">
        <v>37.799999999999997</v>
      </c>
      <c r="F343" s="241"/>
      <c r="G343" s="242">
        <f>ROUND(E343*F343,2)</f>
        <v>0</v>
      </c>
      <c r="H343" s="241"/>
      <c r="I343" s="242">
        <f>ROUND(E343*H343,2)</f>
        <v>0</v>
      </c>
      <c r="J343" s="241"/>
      <c r="K343" s="242">
        <f>ROUND(E343*J343,2)</f>
        <v>0</v>
      </c>
      <c r="L343" s="242">
        <v>21</v>
      </c>
      <c r="M343" s="242">
        <f>G343*(1+L343/100)</f>
        <v>0</v>
      </c>
      <c r="N343" s="240">
        <v>4.2000000000000002E-4</v>
      </c>
      <c r="O343" s="240">
        <f>ROUND(E343*N343,2)</f>
        <v>0.02</v>
      </c>
      <c r="P343" s="240">
        <v>0</v>
      </c>
      <c r="Q343" s="240">
        <f>ROUND(E343*P343,2)</f>
        <v>0</v>
      </c>
      <c r="R343" s="242" t="s">
        <v>855</v>
      </c>
      <c r="S343" s="242" t="s">
        <v>289</v>
      </c>
      <c r="T343" s="243" t="s">
        <v>289</v>
      </c>
      <c r="U343" s="224">
        <v>0.38</v>
      </c>
      <c r="V343" s="224">
        <f>ROUND(E343*U343,2)</f>
        <v>14.36</v>
      </c>
      <c r="W343" s="224"/>
      <c r="X343" s="224" t="s">
        <v>339</v>
      </c>
      <c r="Y343" s="224" t="s">
        <v>284</v>
      </c>
      <c r="Z343" s="213"/>
      <c r="AA343" s="213"/>
      <c r="AB343" s="213"/>
      <c r="AC343" s="213"/>
      <c r="AD343" s="213"/>
      <c r="AE343" s="213"/>
      <c r="AF343" s="213"/>
      <c r="AG343" s="213" t="s">
        <v>340</v>
      </c>
      <c r="AH343" s="213"/>
      <c r="AI343" s="213"/>
      <c r="AJ343" s="213"/>
      <c r="AK343" s="213"/>
      <c r="AL343" s="213"/>
      <c r="AM343" s="213"/>
      <c r="AN343" s="213"/>
      <c r="AO343" s="213"/>
      <c r="AP343" s="213"/>
      <c r="AQ343" s="213"/>
      <c r="AR343" s="213"/>
      <c r="AS343" s="213"/>
      <c r="AT343" s="213"/>
      <c r="AU343" s="213"/>
      <c r="AV343" s="213"/>
      <c r="AW343" s="213"/>
      <c r="AX343" s="213"/>
      <c r="AY343" s="213"/>
      <c r="AZ343" s="213"/>
      <c r="BA343" s="213"/>
      <c r="BB343" s="213"/>
      <c r="BC343" s="213"/>
      <c r="BD343" s="213"/>
      <c r="BE343" s="213"/>
      <c r="BF343" s="213"/>
      <c r="BG343" s="213"/>
      <c r="BH343" s="213"/>
    </row>
    <row r="344" spans="1:60" outlineLevel="2" x14ac:dyDescent="0.2">
      <c r="A344" s="220"/>
      <c r="B344" s="221"/>
      <c r="C344" s="251" t="s">
        <v>856</v>
      </c>
      <c r="D344" s="247"/>
      <c r="E344" s="247"/>
      <c r="F344" s="247"/>
      <c r="G344" s="247"/>
      <c r="H344" s="224"/>
      <c r="I344" s="224"/>
      <c r="J344" s="224"/>
      <c r="K344" s="224"/>
      <c r="L344" s="224"/>
      <c r="M344" s="224"/>
      <c r="N344" s="223"/>
      <c r="O344" s="223"/>
      <c r="P344" s="223"/>
      <c r="Q344" s="223"/>
      <c r="R344" s="224"/>
      <c r="S344" s="224"/>
      <c r="T344" s="224"/>
      <c r="U344" s="224"/>
      <c r="V344" s="224"/>
      <c r="W344" s="224"/>
      <c r="X344" s="224"/>
      <c r="Y344" s="224"/>
      <c r="Z344" s="213"/>
      <c r="AA344" s="213"/>
      <c r="AB344" s="213"/>
      <c r="AC344" s="213"/>
      <c r="AD344" s="213"/>
      <c r="AE344" s="213"/>
      <c r="AF344" s="213"/>
      <c r="AG344" s="213" t="s">
        <v>311</v>
      </c>
      <c r="AH344" s="213"/>
      <c r="AI344" s="213"/>
      <c r="AJ344" s="213"/>
      <c r="AK344" s="213"/>
      <c r="AL344" s="213"/>
      <c r="AM344" s="213"/>
      <c r="AN344" s="213"/>
      <c r="AO344" s="213"/>
      <c r="AP344" s="213"/>
      <c r="AQ344" s="213"/>
      <c r="AR344" s="213"/>
      <c r="AS344" s="213"/>
      <c r="AT344" s="213"/>
      <c r="AU344" s="213"/>
      <c r="AV344" s="213"/>
      <c r="AW344" s="213"/>
      <c r="AX344" s="213"/>
      <c r="AY344" s="213"/>
      <c r="AZ344" s="213"/>
      <c r="BA344" s="213"/>
      <c r="BB344" s="213"/>
      <c r="BC344" s="213"/>
      <c r="BD344" s="213"/>
      <c r="BE344" s="213"/>
      <c r="BF344" s="213"/>
      <c r="BG344" s="213"/>
      <c r="BH344" s="213"/>
    </row>
    <row r="345" spans="1:60" outlineLevel="2" x14ac:dyDescent="0.2">
      <c r="A345" s="220"/>
      <c r="B345" s="221"/>
      <c r="C345" s="252"/>
      <c r="D345" s="245"/>
      <c r="E345" s="245"/>
      <c r="F345" s="245"/>
      <c r="G345" s="245"/>
      <c r="H345" s="224"/>
      <c r="I345" s="224"/>
      <c r="J345" s="224"/>
      <c r="K345" s="224"/>
      <c r="L345" s="224"/>
      <c r="M345" s="224"/>
      <c r="N345" s="223"/>
      <c r="O345" s="223"/>
      <c r="P345" s="223"/>
      <c r="Q345" s="223"/>
      <c r="R345" s="224"/>
      <c r="S345" s="224"/>
      <c r="T345" s="224"/>
      <c r="U345" s="224"/>
      <c r="V345" s="224"/>
      <c r="W345" s="224"/>
      <c r="X345" s="224"/>
      <c r="Y345" s="224"/>
      <c r="Z345" s="213"/>
      <c r="AA345" s="213"/>
      <c r="AB345" s="213"/>
      <c r="AC345" s="213"/>
      <c r="AD345" s="213"/>
      <c r="AE345" s="213"/>
      <c r="AF345" s="213"/>
      <c r="AG345" s="213" t="s">
        <v>286</v>
      </c>
      <c r="AH345" s="213"/>
      <c r="AI345" s="213"/>
      <c r="AJ345" s="213"/>
      <c r="AK345" s="213"/>
      <c r="AL345" s="213"/>
      <c r="AM345" s="213"/>
      <c r="AN345" s="213"/>
      <c r="AO345" s="213"/>
      <c r="AP345" s="213"/>
      <c r="AQ345" s="213"/>
      <c r="AR345" s="213"/>
      <c r="AS345" s="213"/>
      <c r="AT345" s="213"/>
      <c r="AU345" s="213"/>
      <c r="AV345" s="213"/>
      <c r="AW345" s="213"/>
      <c r="AX345" s="213"/>
      <c r="AY345" s="213"/>
      <c r="AZ345" s="213"/>
      <c r="BA345" s="213"/>
      <c r="BB345" s="213"/>
      <c r="BC345" s="213"/>
      <c r="BD345" s="213"/>
      <c r="BE345" s="213"/>
      <c r="BF345" s="213"/>
      <c r="BG345" s="213"/>
      <c r="BH345" s="213"/>
    </row>
    <row r="346" spans="1:60" x14ac:dyDescent="0.2">
      <c r="A346" s="230" t="s">
        <v>276</v>
      </c>
      <c r="B346" s="231" t="s">
        <v>230</v>
      </c>
      <c r="C346" s="248" t="s">
        <v>231</v>
      </c>
      <c r="D346" s="232"/>
      <c r="E346" s="233"/>
      <c r="F346" s="234"/>
      <c r="G346" s="234">
        <f>SUMIF(AG347:AG348,"&lt;&gt;NOR",G347:G348)</f>
        <v>0</v>
      </c>
      <c r="H346" s="234"/>
      <c r="I346" s="234">
        <f>SUM(I347:I348)</f>
        <v>0</v>
      </c>
      <c r="J346" s="234"/>
      <c r="K346" s="234">
        <f>SUM(K347:K348)</f>
        <v>0</v>
      </c>
      <c r="L346" s="234"/>
      <c r="M346" s="234">
        <f>SUM(M347:M348)</f>
        <v>0</v>
      </c>
      <c r="N346" s="233"/>
      <c r="O346" s="233">
        <f>SUM(O347:O348)</f>
        <v>0</v>
      </c>
      <c r="P346" s="233"/>
      <c r="Q346" s="233">
        <f>SUM(Q347:Q348)</f>
        <v>0</v>
      </c>
      <c r="R346" s="234"/>
      <c r="S346" s="234"/>
      <c r="T346" s="235"/>
      <c r="U346" s="229"/>
      <c r="V346" s="229">
        <f>SUM(V347:V348)</f>
        <v>1.02</v>
      </c>
      <c r="W346" s="229"/>
      <c r="X346" s="229"/>
      <c r="Y346" s="229"/>
      <c r="AG346" t="s">
        <v>277</v>
      </c>
    </row>
    <row r="347" spans="1:60" outlineLevel="1" x14ac:dyDescent="0.2">
      <c r="A347" s="237">
        <v>113</v>
      </c>
      <c r="B347" s="238" t="s">
        <v>859</v>
      </c>
      <c r="C347" s="249" t="s">
        <v>860</v>
      </c>
      <c r="D347" s="239" t="s">
        <v>318</v>
      </c>
      <c r="E347" s="240">
        <v>6</v>
      </c>
      <c r="F347" s="241"/>
      <c r="G347" s="242">
        <f>ROUND(E347*F347,2)</f>
        <v>0</v>
      </c>
      <c r="H347" s="241"/>
      <c r="I347" s="242">
        <f>ROUND(E347*H347,2)</f>
        <v>0</v>
      </c>
      <c r="J347" s="241"/>
      <c r="K347" s="242">
        <f>ROUND(E347*J347,2)</f>
        <v>0</v>
      </c>
      <c r="L347" s="242">
        <v>21</v>
      </c>
      <c r="M347" s="242">
        <f>G347*(1+L347/100)</f>
        <v>0</v>
      </c>
      <c r="N347" s="240">
        <v>1.0000000000000001E-5</v>
      </c>
      <c r="O347" s="240">
        <f>ROUND(E347*N347,2)</f>
        <v>0</v>
      </c>
      <c r="P347" s="240">
        <v>0</v>
      </c>
      <c r="Q347" s="240">
        <f>ROUND(E347*P347,2)</f>
        <v>0</v>
      </c>
      <c r="R347" s="242"/>
      <c r="S347" s="242" t="s">
        <v>281</v>
      </c>
      <c r="T347" s="243" t="s">
        <v>282</v>
      </c>
      <c r="U347" s="224">
        <v>0.17</v>
      </c>
      <c r="V347" s="224">
        <f>ROUND(E347*U347,2)</f>
        <v>1.02</v>
      </c>
      <c r="W347" s="224"/>
      <c r="X347" s="224" t="s">
        <v>339</v>
      </c>
      <c r="Y347" s="224" t="s">
        <v>284</v>
      </c>
      <c r="Z347" s="213"/>
      <c r="AA347" s="213"/>
      <c r="AB347" s="213"/>
      <c r="AC347" s="213"/>
      <c r="AD347" s="213"/>
      <c r="AE347" s="213"/>
      <c r="AF347" s="213"/>
      <c r="AG347" s="213" t="s">
        <v>340</v>
      </c>
      <c r="AH347" s="213"/>
      <c r="AI347" s="213"/>
      <c r="AJ347" s="213"/>
      <c r="AK347" s="213"/>
      <c r="AL347" s="213"/>
      <c r="AM347" s="213"/>
      <c r="AN347" s="213"/>
      <c r="AO347" s="213"/>
      <c r="AP347" s="213"/>
      <c r="AQ347" s="213"/>
      <c r="AR347" s="213"/>
      <c r="AS347" s="213"/>
      <c r="AT347" s="213"/>
      <c r="AU347" s="213"/>
      <c r="AV347" s="213"/>
      <c r="AW347" s="213"/>
      <c r="AX347" s="213"/>
      <c r="AY347" s="213"/>
      <c r="AZ347" s="213"/>
      <c r="BA347" s="213"/>
      <c r="BB347" s="213"/>
      <c r="BC347" s="213"/>
      <c r="BD347" s="213"/>
      <c r="BE347" s="213"/>
      <c r="BF347" s="213"/>
      <c r="BG347" s="213"/>
      <c r="BH347" s="213"/>
    </row>
    <row r="348" spans="1:60" outlineLevel="2" x14ac:dyDescent="0.2">
      <c r="A348" s="220"/>
      <c r="B348" s="221"/>
      <c r="C348" s="250"/>
      <c r="D348" s="246"/>
      <c r="E348" s="246"/>
      <c r="F348" s="246"/>
      <c r="G348" s="246"/>
      <c r="H348" s="224"/>
      <c r="I348" s="224"/>
      <c r="J348" s="224"/>
      <c r="K348" s="224"/>
      <c r="L348" s="224"/>
      <c r="M348" s="224"/>
      <c r="N348" s="223"/>
      <c r="O348" s="223"/>
      <c r="P348" s="223"/>
      <c r="Q348" s="223"/>
      <c r="R348" s="224"/>
      <c r="S348" s="224"/>
      <c r="T348" s="224"/>
      <c r="U348" s="224"/>
      <c r="V348" s="224"/>
      <c r="W348" s="224"/>
      <c r="X348" s="224"/>
      <c r="Y348" s="224"/>
      <c r="Z348" s="213"/>
      <c r="AA348" s="213"/>
      <c r="AB348" s="213"/>
      <c r="AC348" s="213"/>
      <c r="AD348" s="213"/>
      <c r="AE348" s="213"/>
      <c r="AF348" s="213"/>
      <c r="AG348" s="213" t="s">
        <v>286</v>
      </c>
      <c r="AH348" s="213"/>
      <c r="AI348" s="213"/>
      <c r="AJ348" s="213"/>
      <c r="AK348" s="213"/>
      <c r="AL348" s="213"/>
      <c r="AM348" s="213"/>
      <c r="AN348" s="213"/>
      <c r="AO348" s="213"/>
      <c r="AP348" s="213"/>
      <c r="AQ348" s="213"/>
      <c r="AR348" s="213"/>
      <c r="AS348" s="213"/>
      <c r="AT348" s="213"/>
      <c r="AU348" s="213"/>
      <c r="AV348" s="213"/>
      <c r="AW348" s="213"/>
      <c r="AX348" s="213"/>
      <c r="AY348" s="213"/>
      <c r="AZ348" s="213"/>
      <c r="BA348" s="213"/>
      <c r="BB348" s="213"/>
      <c r="BC348" s="213"/>
      <c r="BD348" s="213"/>
      <c r="BE348" s="213"/>
      <c r="BF348" s="213"/>
      <c r="BG348" s="213"/>
      <c r="BH348" s="213"/>
    </row>
    <row r="349" spans="1:60" x14ac:dyDescent="0.2">
      <c r="A349" s="230" t="s">
        <v>276</v>
      </c>
      <c r="B349" s="231" t="s">
        <v>236</v>
      </c>
      <c r="C349" s="248" t="s">
        <v>237</v>
      </c>
      <c r="D349" s="232"/>
      <c r="E349" s="233"/>
      <c r="F349" s="234"/>
      <c r="G349" s="234">
        <f>SUMIF(AG350:AG355,"&lt;&gt;NOR",G350:G355)</f>
        <v>0</v>
      </c>
      <c r="H349" s="234"/>
      <c r="I349" s="234">
        <f>SUM(I350:I355)</f>
        <v>0</v>
      </c>
      <c r="J349" s="234"/>
      <c r="K349" s="234">
        <f>SUM(K350:K355)</f>
        <v>0</v>
      </c>
      <c r="L349" s="234"/>
      <c r="M349" s="234">
        <f>SUM(M350:M355)</f>
        <v>0</v>
      </c>
      <c r="N349" s="233"/>
      <c r="O349" s="233">
        <f>SUM(O350:O355)</f>
        <v>0</v>
      </c>
      <c r="P349" s="233"/>
      <c r="Q349" s="233">
        <f>SUM(Q350:Q355)</f>
        <v>0.05</v>
      </c>
      <c r="R349" s="234"/>
      <c r="S349" s="234"/>
      <c r="T349" s="235"/>
      <c r="U349" s="229"/>
      <c r="V349" s="229">
        <f>SUM(V350:V355)</f>
        <v>27.33</v>
      </c>
      <c r="W349" s="229"/>
      <c r="X349" s="229"/>
      <c r="Y349" s="229"/>
      <c r="AG349" t="s">
        <v>277</v>
      </c>
    </row>
    <row r="350" spans="1:60" outlineLevel="1" x14ac:dyDescent="0.2">
      <c r="A350" s="237">
        <v>114</v>
      </c>
      <c r="B350" s="238" t="s">
        <v>861</v>
      </c>
      <c r="C350" s="249" t="s">
        <v>862</v>
      </c>
      <c r="D350" s="239" t="s">
        <v>323</v>
      </c>
      <c r="E350" s="240">
        <v>2.5</v>
      </c>
      <c r="F350" s="241"/>
      <c r="G350" s="242">
        <f>ROUND(E350*F350,2)</f>
        <v>0</v>
      </c>
      <c r="H350" s="241"/>
      <c r="I350" s="242">
        <f>ROUND(E350*H350,2)</f>
        <v>0</v>
      </c>
      <c r="J350" s="241"/>
      <c r="K350" s="242">
        <f>ROUND(E350*J350,2)</f>
        <v>0</v>
      </c>
      <c r="L350" s="242">
        <v>21</v>
      </c>
      <c r="M350" s="242">
        <f>G350*(1+L350/100)</f>
        <v>0</v>
      </c>
      <c r="N350" s="240">
        <v>0</v>
      </c>
      <c r="O350" s="240">
        <f>ROUND(E350*N350,2)</f>
        <v>0</v>
      </c>
      <c r="P350" s="240">
        <v>1.9630000000000002E-2</v>
      </c>
      <c r="Q350" s="240">
        <f>ROUND(E350*P350,2)</f>
        <v>0.05</v>
      </c>
      <c r="R350" s="242" t="s">
        <v>440</v>
      </c>
      <c r="S350" s="242" t="s">
        <v>289</v>
      </c>
      <c r="T350" s="243" t="s">
        <v>289</v>
      </c>
      <c r="U350" s="224">
        <v>3.25</v>
      </c>
      <c r="V350" s="224">
        <f>ROUND(E350*U350,2)</f>
        <v>8.1300000000000008</v>
      </c>
      <c r="W350" s="224"/>
      <c r="X350" s="224" t="s">
        <v>339</v>
      </c>
      <c r="Y350" s="224" t="s">
        <v>284</v>
      </c>
      <c r="Z350" s="213"/>
      <c r="AA350" s="213"/>
      <c r="AB350" s="213"/>
      <c r="AC350" s="213"/>
      <c r="AD350" s="213"/>
      <c r="AE350" s="213"/>
      <c r="AF350" s="213"/>
      <c r="AG350" s="213" t="s">
        <v>340</v>
      </c>
      <c r="AH350" s="213"/>
      <c r="AI350" s="213"/>
      <c r="AJ350" s="213"/>
      <c r="AK350" s="213"/>
      <c r="AL350" s="213"/>
      <c r="AM350" s="213"/>
      <c r="AN350" s="213"/>
      <c r="AO350" s="213"/>
      <c r="AP350" s="213"/>
      <c r="AQ350" s="213"/>
      <c r="AR350" s="213"/>
      <c r="AS350" s="213"/>
      <c r="AT350" s="213"/>
      <c r="AU350" s="213"/>
      <c r="AV350" s="213"/>
      <c r="AW350" s="213"/>
      <c r="AX350" s="213"/>
      <c r="AY350" s="213"/>
      <c r="AZ350" s="213"/>
      <c r="BA350" s="213"/>
      <c r="BB350" s="213"/>
      <c r="BC350" s="213"/>
      <c r="BD350" s="213"/>
      <c r="BE350" s="213"/>
      <c r="BF350" s="213"/>
      <c r="BG350" s="213"/>
      <c r="BH350" s="213"/>
    </row>
    <row r="351" spans="1:60" outlineLevel="2" x14ac:dyDescent="0.2">
      <c r="A351" s="220"/>
      <c r="B351" s="221"/>
      <c r="C351" s="250"/>
      <c r="D351" s="246"/>
      <c r="E351" s="246"/>
      <c r="F351" s="246"/>
      <c r="G351" s="246"/>
      <c r="H351" s="224"/>
      <c r="I351" s="224"/>
      <c r="J351" s="224"/>
      <c r="K351" s="224"/>
      <c r="L351" s="224"/>
      <c r="M351" s="224"/>
      <c r="N351" s="223"/>
      <c r="O351" s="223"/>
      <c r="P351" s="223"/>
      <c r="Q351" s="223"/>
      <c r="R351" s="224"/>
      <c r="S351" s="224"/>
      <c r="T351" s="224"/>
      <c r="U351" s="224"/>
      <c r="V351" s="224"/>
      <c r="W351" s="224"/>
      <c r="X351" s="224"/>
      <c r="Y351" s="224"/>
      <c r="Z351" s="213"/>
      <c r="AA351" s="213"/>
      <c r="AB351" s="213"/>
      <c r="AC351" s="213"/>
      <c r="AD351" s="213"/>
      <c r="AE351" s="213"/>
      <c r="AF351" s="213"/>
      <c r="AG351" s="213" t="s">
        <v>286</v>
      </c>
      <c r="AH351" s="213"/>
      <c r="AI351" s="213"/>
      <c r="AJ351" s="213"/>
      <c r="AK351" s="213"/>
      <c r="AL351" s="213"/>
      <c r="AM351" s="213"/>
      <c r="AN351" s="213"/>
      <c r="AO351" s="213"/>
      <c r="AP351" s="213"/>
      <c r="AQ351" s="213"/>
      <c r="AR351" s="213"/>
      <c r="AS351" s="213"/>
      <c r="AT351" s="213"/>
      <c r="AU351" s="213"/>
      <c r="AV351" s="213"/>
      <c r="AW351" s="213"/>
      <c r="AX351" s="213"/>
      <c r="AY351" s="213"/>
      <c r="AZ351" s="213"/>
      <c r="BA351" s="213"/>
      <c r="BB351" s="213"/>
      <c r="BC351" s="213"/>
      <c r="BD351" s="213"/>
      <c r="BE351" s="213"/>
      <c r="BF351" s="213"/>
      <c r="BG351" s="213"/>
      <c r="BH351" s="213"/>
    </row>
    <row r="352" spans="1:60" outlineLevel="1" x14ac:dyDescent="0.2">
      <c r="A352" s="237">
        <v>115</v>
      </c>
      <c r="B352" s="238" t="s">
        <v>863</v>
      </c>
      <c r="C352" s="249" t="s">
        <v>864</v>
      </c>
      <c r="D352" s="239" t="s">
        <v>865</v>
      </c>
      <c r="E352" s="240">
        <v>40</v>
      </c>
      <c r="F352" s="241"/>
      <c r="G352" s="242">
        <f>ROUND(E352*F352,2)</f>
        <v>0</v>
      </c>
      <c r="H352" s="241"/>
      <c r="I352" s="242">
        <f>ROUND(E352*H352,2)</f>
        <v>0</v>
      </c>
      <c r="J352" s="241"/>
      <c r="K352" s="242">
        <f>ROUND(E352*J352,2)</f>
        <v>0</v>
      </c>
      <c r="L352" s="242">
        <v>21</v>
      </c>
      <c r="M352" s="242">
        <f>G352*(1+L352/100)</f>
        <v>0</v>
      </c>
      <c r="N352" s="240">
        <v>0</v>
      </c>
      <c r="O352" s="240">
        <f>ROUND(E352*N352,2)</f>
        <v>0</v>
      </c>
      <c r="P352" s="240">
        <v>0</v>
      </c>
      <c r="Q352" s="240">
        <f>ROUND(E352*P352,2)</f>
        <v>0</v>
      </c>
      <c r="R352" s="242"/>
      <c r="S352" s="242" t="s">
        <v>281</v>
      </c>
      <c r="T352" s="243" t="s">
        <v>389</v>
      </c>
      <c r="U352" s="224">
        <v>0.48</v>
      </c>
      <c r="V352" s="224">
        <f>ROUND(E352*U352,2)</f>
        <v>19.2</v>
      </c>
      <c r="W352" s="224"/>
      <c r="X352" s="224" t="s">
        <v>339</v>
      </c>
      <c r="Y352" s="224" t="s">
        <v>284</v>
      </c>
      <c r="Z352" s="213"/>
      <c r="AA352" s="213"/>
      <c r="AB352" s="213"/>
      <c r="AC352" s="213"/>
      <c r="AD352" s="213"/>
      <c r="AE352" s="213"/>
      <c r="AF352" s="213"/>
      <c r="AG352" s="213" t="s">
        <v>340</v>
      </c>
      <c r="AH352" s="213"/>
      <c r="AI352" s="213"/>
      <c r="AJ352" s="213"/>
      <c r="AK352" s="213"/>
      <c r="AL352" s="213"/>
      <c r="AM352" s="213"/>
      <c r="AN352" s="213"/>
      <c r="AO352" s="213"/>
      <c r="AP352" s="213"/>
      <c r="AQ352" s="213"/>
      <c r="AR352" s="213"/>
      <c r="AS352" s="213"/>
      <c r="AT352" s="213"/>
      <c r="AU352" s="213"/>
      <c r="AV352" s="213"/>
      <c r="AW352" s="213"/>
      <c r="AX352" s="213"/>
      <c r="AY352" s="213"/>
      <c r="AZ352" s="213"/>
      <c r="BA352" s="213"/>
      <c r="BB352" s="213"/>
      <c r="BC352" s="213"/>
      <c r="BD352" s="213"/>
      <c r="BE352" s="213"/>
      <c r="BF352" s="213"/>
      <c r="BG352" s="213"/>
      <c r="BH352" s="213"/>
    </row>
    <row r="353" spans="1:60" outlineLevel="2" x14ac:dyDescent="0.2">
      <c r="A353" s="220"/>
      <c r="B353" s="221"/>
      <c r="C353" s="250"/>
      <c r="D353" s="246"/>
      <c r="E353" s="246"/>
      <c r="F353" s="246"/>
      <c r="G353" s="246"/>
      <c r="H353" s="224"/>
      <c r="I353" s="224"/>
      <c r="J353" s="224"/>
      <c r="K353" s="224"/>
      <c r="L353" s="224"/>
      <c r="M353" s="224"/>
      <c r="N353" s="223"/>
      <c r="O353" s="223"/>
      <c r="P353" s="223"/>
      <c r="Q353" s="223"/>
      <c r="R353" s="224"/>
      <c r="S353" s="224"/>
      <c r="T353" s="224"/>
      <c r="U353" s="224"/>
      <c r="V353" s="224"/>
      <c r="W353" s="224"/>
      <c r="X353" s="224"/>
      <c r="Y353" s="224"/>
      <c r="Z353" s="213"/>
      <c r="AA353" s="213"/>
      <c r="AB353" s="213"/>
      <c r="AC353" s="213"/>
      <c r="AD353" s="213"/>
      <c r="AE353" s="213"/>
      <c r="AF353" s="213"/>
      <c r="AG353" s="213" t="s">
        <v>286</v>
      </c>
      <c r="AH353" s="213"/>
      <c r="AI353" s="213"/>
      <c r="AJ353" s="213"/>
      <c r="AK353" s="213"/>
      <c r="AL353" s="213"/>
      <c r="AM353" s="213"/>
      <c r="AN353" s="213"/>
      <c r="AO353" s="213"/>
      <c r="AP353" s="213"/>
      <c r="AQ353" s="213"/>
      <c r="AR353" s="213"/>
      <c r="AS353" s="213"/>
      <c r="AT353" s="213"/>
      <c r="AU353" s="213"/>
      <c r="AV353" s="213"/>
      <c r="AW353" s="213"/>
      <c r="AX353" s="213"/>
      <c r="AY353" s="213"/>
      <c r="AZ353" s="213"/>
      <c r="BA353" s="213"/>
      <c r="BB353" s="213"/>
      <c r="BC353" s="213"/>
      <c r="BD353" s="213"/>
      <c r="BE353" s="213"/>
      <c r="BF353" s="213"/>
      <c r="BG353" s="213"/>
      <c r="BH353" s="213"/>
    </row>
    <row r="354" spans="1:60" outlineLevel="1" x14ac:dyDescent="0.2">
      <c r="A354" s="237">
        <v>116</v>
      </c>
      <c r="B354" s="238" t="s">
        <v>866</v>
      </c>
      <c r="C354" s="249" t="s">
        <v>867</v>
      </c>
      <c r="D354" s="239" t="s">
        <v>548</v>
      </c>
      <c r="E354" s="240">
        <v>10</v>
      </c>
      <c r="F354" s="241"/>
      <c r="G354" s="242">
        <f>ROUND(E354*F354,2)</f>
        <v>0</v>
      </c>
      <c r="H354" s="241"/>
      <c r="I354" s="242">
        <f>ROUND(E354*H354,2)</f>
        <v>0</v>
      </c>
      <c r="J354" s="241"/>
      <c r="K354" s="242">
        <f>ROUND(E354*J354,2)</f>
        <v>0</v>
      </c>
      <c r="L354" s="242">
        <v>21</v>
      </c>
      <c r="M354" s="242">
        <f>G354*(1+L354/100)</f>
        <v>0</v>
      </c>
      <c r="N354" s="240">
        <v>0</v>
      </c>
      <c r="O354" s="240">
        <f>ROUND(E354*N354,2)</f>
        <v>0</v>
      </c>
      <c r="P354" s="240">
        <v>0</v>
      </c>
      <c r="Q354" s="240">
        <f>ROUND(E354*P354,2)</f>
        <v>0</v>
      </c>
      <c r="R354" s="242"/>
      <c r="S354" s="242" t="s">
        <v>281</v>
      </c>
      <c r="T354" s="243" t="s">
        <v>282</v>
      </c>
      <c r="U354" s="224">
        <v>0</v>
      </c>
      <c r="V354" s="224">
        <f>ROUND(E354*U354,2)</f>
        <v>0</v>
      </c>
      <c r="W354" s="224"/>
      <c r="X354" s="224" t="s">
        <v>319</v>
      </c>
      <c r="Y354" s="224" t="s">
        <v>284</v>
      </c>
      <c r="Z354" s="213"/>
      <c r="AA354" s="213"/>
      <c r="AB354" s="213"/>
      <c r="AC354" s="213"/>
      <c r="AD354" s="213"/>
      <c r="AE354" s="213"/>
      <c r="AF354" s="213"/>
      <c r="AG354" s="213" t="s">
        <v>586</v>
      </c>
      <c r="AH354" s="213"/>
      <c r="AI354" s="213"/>
      <c r="AJ354" s="213"/>
      <c r="AK354" s="213"/>
      <c r="AL354" s="213"/>
      <c r="AM354" s="213"/>
      <c r="AN354" s="213"/>
      <c r="AO354" s="213"/>
      <c r="AP354" s="213"/>
      <c r="AQ354" s="213"/>
      <c r="AR354" s="213"/>
      <c r="AS354" s="213"/>
      <c r="AT354" s="213"/>
      <c r="AU354" s="213"/>
      <c r="AV354" s="213"/>
      <c r="AW354" s="213"/>
      <c r="AX354" s="213"/>
      <c r="AY354" s="213"/>
      <c r="AZ354" s="213"/>
      <c r="BA354" s="213"/>
      <c r="BB354" s="213"/>
      <c r="BC354" s="213"/>
      <c r="BD354" s="213"/>
      <c r="BE354" s="213"/>
      <c r="BF354" s="213"/>
      <c r="BG354" s="213"/>
      <c r="BH354" s="213"/>
    </row>
    <row r="355" spans="1:60" outlineLevel="2" x14ac:dyDescent="0.2">
      <c r="A355" s="220"/>
      <c r="B355" s="221"/>
      <c r="C355" s="250"/>
      <c r="D355" s="246"/>
      <c r="E355" s="246"/>
      <c r="F355" s="246"/>
      <c r="G355" s="246"/>
      <c r="H355" s="224"/>
      <c r="I355" s="224"/>
      <c r="J355" s="224"/>
      <c r="K355" s="224"/>
      <c r="L355" s="224"/>
      <c r="M355" s="224"/>
      <c r="N355" s="223"/>
      <c r="O355" s="223"/>
      <c r="P355" s="223"/>
      <c r="Q355" s="223"/>
      <c r="R355" s="224"/>
      <c r="S355" s="224"/>
      <c r="T355" s="224"/>
      <c r="U355" s="224"/>
      <c r="V355" s="224"/>
      <c r="W355" s="224"/>
      <c r="X355" s="224"/>
      <c r="Y355" s="224"/>
      <c r="Z355" s="213"/>
      <c r="AA355" s="213"/>
      <c r="AB355" s="213"/>
      <c r="AC355" s="213"/>
      <c r="AD355" s="213"/>
      <c r="AE355" s="213"/>
      <c r="AF355" s="213"/>
      <c r="AG355" s="213" t="s">
        <v>286</v>
      </c>
      <c r="AH355" s="213"/>
      <c r="AI355" s="213"/>
      <c r="AJ355" s="213"/>
      <c r="AK355" s="213"/>
      <c r="AL355" s="213"/>
      <c r="AM355" s="213"/>
      <c r="AN355" s="213"/>
      <c r="AO355" s="213"/>
      <c r="AP355" s="213"/>
      <c r="AQ355" s="213"/>
      <c r="AR355" s="213"/>
      <c r="AS355" s="213"/>
      <c r="AT355" s="213"/>
      <c r="AU355" s="213"/>
      <c r="AV355" s="213"/>
      <c r="AW355" s="213"/>
      <c r="AX355" s="213"/>
      <c r="AY355" s="213"/>
      <c r="AZ355" s="213"/>
      <c r="BA355" s="213"/>
      <c r="BB355" s="213"/>
      <c r="BC355" s="213"/>
      <c r="BD355" s="213"/>
      <c r="BE355" s="213"/>
      <c r="BF355" s="213"/>
      <c r="BG355" s="213"/>
      <c r="BH355" s="213"/>
    </row>
    <row r="356" spans="1:60" x14ac:dyDescent="0.2">
      <c r="A356" s="230" t="s">
        <v>276</v>
      </c>
      <c r="B356" s="231" t="s">
        <v>240</v>
      </c>
      <c r="C356" s="248" t="s">
        <v>241</v>
      </c>
      <c r="D356" s="232"/>
      <c r="E356" s="233"/>
      <c r="F356" s="234"/>
      <c r="G356" s="234">
        <f>SUMIF(AG357:AG369,"&lt;&gt;NOR",G357:G369)</f>
        <v>0</v>
      </c>
      <c r="H356" s="234"/>
      <c r="I356" s="234">
        <f>SUM(I357:I369)</f>
        <v>0</v>
      </c>
      <c r="J356" s="234"/>
      <c r="K356" s="234">
        <f>SUM(K357:K369)</f>
        <v>0</v>
      </c>
      <c r="L356" s="234"/>
      <c r="M356" s="234">
        <f>SUM(M357:M369)</f>
        <v>0</v>
      </c>
      <c r="N356" s="233"/>
      <c r="O356" s="233">
        <f>SUM(O357:O369)</f>
        <v>0</v>
      </c>
      <c r="P356" s="233"/>
      <c r="Q356" s="233">
        <f>SUM(Q357:Q369)</f>
        <v>0</v>
      </c>
      <c r="R356" s="234"/>
      <c r="S356" s="234"/>
      <c r="T356" s="235"/>
      <c r="U356" s="229"/>
      <c r="V356" s="229">
        <f>SUM(V357:V369)</f>
        <v>0</v>
      </c>
      <c r="W356" s="229"/>
      <c r="X356" s="229"/>
      <c r="Y356" s="229"/>
      <c r="AG356" t="s">
        <v>277</v>
      </c>
    </row>
    <row r="357" spans="1:60" outlineLevel="1" x14ac:dyDescent="0.2">
      <c r="A357" s="237">
        <v>117</v>
      </c>
      <c r="B357" s="238" t="s">
        <v>868</v>
      </c>
      <c r="C357" s="249" t="s">
        <v>869</v>
      </c>
      <c r="D357" s="239" t="s">
        <v>305</v>
      </c>
      <c r="E357" s="240">
        <v>1</v>
      </c>
      <c r="F357" s="241"/>
      <c r="G357" s="242">
        <f>ROUND(E357*F357,2)</f>
        <v>0</v>
      </c>
      <c r="H357" s="241"/>
      <c r="I357" s="242">
        <f>ROUND(E357*H357,2)</f>
        <v>0</v>
      </c>
      <c r="J357" s="241"/>
      <c r="K357" s="242">
        <f>ROUND(E357*J357,2)</f>
        <v>0</v>
      </c>
      <c r="L357" s="242">
        <v>21</v>
      </c>
      <c r="M357" s="242">
        <f>G357*(1+L357/100)</f>
        <v>0</v>
      </c>
      <c r="N357" s="240">
        <v>0</v>
      </c>
      <c r="O357" s="240">
        <f>ROUND(E357*N357,2)</f>
        <v>0</v>
      </c>
      <c r="P357" s="240">
        <v>0</v>
      </c>
      <c r="Q357" s="240">
        <f>ROUND(E357*P357,2)</f>
        <v>0</v>
      </c>
      <c r="R357" s="242"/>
      <c r="S357" s="242" t="s">
        <v>281</v>
      </c>
      <c r="T357" s="243" t="s">
        <v>282</v>
      </c>
      <c r="U357" s="224">
        <v>0</v>
      </c>
      <c r="V357" s="224">
        <f>ROUND(E357*U357,2)</f>
        <v>0</v>
      </c>
      <c r="W357" s="224"/>
      <c r="X357" s="224" t="s">
        <v>339</v>
      </c>
      <c r="Y357" s="224" t="s">
        <v>284</v>
      </c>
      <c r="Z357" s="213"/>
      <c r="AA357" s="213"/>
      <c r="AB357" s="213"/>
      <c r="AC357" s="213"/>
      <c r="AD357" s="213"/>
      <c r="AE357" s="213"/>
      <c r="AF357" s="213"/>
      <c r="AG357" s="213" t="s">
        <v>340</v>
      </c>
      <c r="AH357" s="213"/>
      <c r="AI357" s="213"/>
      <c r="AJ357" s="213"/>
      <c r="AK357" s="213"/>
      <c r="AL357" s="213"/>
      <c r="AM357" s="213"/>
      <c r="AN357" s="213"/>
      <c r="AO357" s="213"/>
      <c r="AP357" s="213"/>
      <c r="AQ357" s="213"/>
      <c r="AR357" s="213"/>
      <c r="AS357" s="213"/>
      <c r="AT357" s="213"/>
      <c r="AU357" s="213"/>
      <c r="AV357" s="213"/>
      <c r="AW357" s="213"/>
      <c r="AX357" s="213"/>
      <c r="AY357" s="213"/>
      <c r="AZ357" s="213"/>
      <c r="BA357" s="213"/>
      <c r="BB357" s="213"/>
      <c r="BC357" s="213"/>
      <c r="BD357" s="213"/>
      <c r="BE357" s="213"/>
      <c r="BF357" s="213"/>
      <c r="BG357" s="213"/>
      <c r="BH357" s="213"/>
    </row>
    <row r="358" spans="1:60" outlineLevel="2" x14ac:dyDescent="0.2">
      <c r="A358" s="220"/>
      <c r="B358" s="221"/>
      <c r="C358" s="251" t="s">
        <v>870</v>
      </c>
      <c r="D358" s="247"/>
      <c r="E358" s="247"/>
      <c r="F358" s="247"/>
      <c r="G358" s="247"/>
      <c r="H358" s="224"/>
      <c r="I358" s="224"/>
      <c r="J358" s="224"/>
      <c r="K358" s="224"/>
      <c r="L358" s="224"/>
      <c r="M358" s="224"/>
      <c r="N358" s="223"/>
      <c r="O358" s="223"/>
      <c r="P358" s="223"/>
      <c r="Q358" s="223"/>
      <c r="R358" s="224"/>
      <c r="S358" s="224"/>
      <c r="T358" s="224"/>
      <c r="U358" s="224"/>
      <c r="V358" s="224"/>
      <c r="W358" s="224"/>
      <c r="X358" s="224"/>
      <c r="Y358" s="224"/>
      <c r="Z358" s="213"/>
      <c r="AA358" s="213"/>
      <c r="AB358" s="213"/>
      <c r="AC358" s="213"/>
      <c r="AD358" s="213"/>
      <c r="AE358" s="213"/>
      <c r="AF358" s="213"/>
      <c r="AG358" s="213" t="s">
        <v>311</v>
      </c>
      <c r="AH358" s="213"/>
      <c r="AI358" s="213"/>
      <c r="AJ358" s="213"/>
      <c r="AK358" s="213"/>
      <c r="AL358" s="213"/>
      <c r="AM358" s="213"/>
      <c r="AN358" s="213"/>
      <c r="AO358" s="213"/>
      <c r="AP358" s="213"/>
      <c r="AQ358" s="213"/>
      <c r="AR358" s="213"/>
      <c r="AS358" s="213"/>
      <c r="AT358" s="213"/>
      <c r="AU358" s="213"/>
      <c r="AV358" s="213"/>
      <c r="AW358" s="213"/>
      <c r="AX358" s="213"/>
      <c r="AY358" s="213"/>
      <c r="AZ358" s="213"/>
      <c r="BA358" s="213"/>
      <c r="BB358" s="213"/>
      <c r="BC358" s="213"/>
      <c r="BD358" s="213"/>
      <c r="BE358" s="213"/>
      <c r="BF358" s="213"/>
      <c r="BG358" s="213"/>
      <c r="BH358" s="213"/>
    </row>
    <row r="359" spans="1:60" outlineLevel="2" x14ac:dyDescent="0.2">
      <c r="A359" s="220"/>
      <c r="B359" s="221"/>
      <c r="C359" s="252"/>
      <c r="D359" s="245"/>
      <c r="E359" s="245"/>
      <c r="F359" s="245"/>
      <c r="G359" s="245"/>
      <c r="H359" s="224"/>
      <c r="I359" s="224"/>
      <c r="J359" s="224"/>
      <c r="K359" s="224"/>
      <c r="L359" s="224"/>
      <c r="M359" s="224"/>
      <c r="N359" s="223"/>
      <c r="O359" s="223"/>
      <c r="P359" s="223"/>
      <c r="Q359" s="223"/>
      <c r="R359" s="224"/>
      <c r="S359" s="224"/>
      <c r="T359" s="224"/>
      <c r="U359" s="224"/>
      <c r="V359" s="224"/>
      <c r="W359" s="224"/>
      <c r="X359" s="224"/>
      <c r="Y359" s="224"/>
      <c r="Z359" s="213"/>
      <c r="AA359" s="213"/>
      <c r="AB359" s="213"/>
      <c r="AC359" s="213"/>
      <c r="AD359" s="213"/>
      <c r="AE359" s="213"/>
      <c r="AF359" s="213"/>
      <c r="AG359" s="213" t="s">
        <v>286</v>
      </c>
      <c r="AH359" s="213"/>
      <c r="AI359" s="213"/>
      <c r="AJ359" s="213"/>
      <c r="AK359" s="213"/>
      <c r="AL359" s="213"/>
      <c r="AM359" s="213"/>
      <c r="AN359" s="213"/>
      <c r="AO359" s="213"/>
      <c r="AP359" s="213"/>
      <c r="AQ359" s="213"/>
      <c r="AR359" s="213"/>
      <c r="AS359" s="213"/>
      <c r="AT359" s="213"/>
      <c r="AU359" s="213"/>
      <c r="AV359" s="213"/>
      <c r="AW359" s="213"/>
      <c r="AX359" s="213"/>
      <c r="AY359" s="213"/>
      <c r="AZ359" s="213"/>
      <c r="BA359" s="213"/>
      <c r="BB359" s="213"/>
      <c r="BC359" s="213"/>
      <c r="BD359" s="213"/>
      <c r="BE359" s="213"/>
      <c r="BF359" s="213"/>
      <c r="BG359" s="213"/>
      <c r="BH359" s="213"/>
    </row>
    <row r="360" spans="1:60" ht="22.5" outlineLevel="1" x14ac:dyDescent="0.2">
      <c r="A360" s="237">
        <v>118</v>
      </c>
      <c r="B360" s="238" t="s">
        <v>312</v>
      </c>
      <c r="C360" s="249" t="s">
        <v>871</v>
      </c>
      <c r="D360" s="239" t="s">
        <v>305</v>
      </c>
      <c r="E360" s="240">
        <v>1</v>
      </c>
      <c r="F360" s="241"/>
      <c r="G360" s="242">
        <f>ROUND(E360*F360,2)</f>
        <v>0</v>
      </c>
      <c r="H360" s="241"/>
      <c r="I360" s="242">
        <f>ROUND(E360*H360,2)</f>
        <v>0</v>
      </c>
      <c r="J360" s="241"/>
      <c r="K360" s="242">
        <f>ROUND(E360*J360,2)</f>
        <v>0</v>
      </c>
      <c r="L360" s="242">
        <v>21</v>
      </c>
      <c r="M360" s="242">
        <f>G360*(1+L360/100)</f>
        <v>0</v>
      </c>
      <c r="N360" s="240">
        <v>0</v>
      </c>
      <c r="O360" s="240">
        <f>ROUND(E360*N360,2)</f>
        <v>0</v>
      </c>
      <c r="P360" s="240">
        <v>0</v>
      </c>
      <c r="Q360" s="240">
        <f>ROUND(E360*P360,2)</f>
        <v>0</v>
      </c>
      <c r="R360" s="242"/>
      <c r="S360" s="242" t="s">
        <v>281</v>
      </c>
      <c r="T360" s="243" t="s">
        <v>282</v>
      </c>
      <c r="U360" s="224">
        <v>0</v>
      </c>
      <c r="V360" s="224">
        <f>ROUND(E360*U360,2)</f>
        <v>0</v>
      </c>
      <c r="W360" s="224"/>
      <c r="X360" s="224" t="s">
        <v>339</v>
      </c>
      <c r="Y360" s="224" t="s">
        <v>284</v>
      </c>
      <c r="Z360" s="213"/>
      <c r="AA360" s="213"/>
      <c r="AB360" s="213"/>
      <c r="AC360" s="213"/>
      <c r="AD360" s="213"/>
      <c r="AE360" s="213"/>
      <c r="AF360" s="213"/>
      <c r="AG360" s="213" t="s">
        <v>340</v>
      </c>
      <c r="AH360" s="213"/>
      <c r="AI360" s="213"/>
      <c r="AJ360" s="213"/>
      <c r="AK360" s="213"/>
      <c r="AL360" s="213"/>
      <c r="AM360" s="213"/>
      <c r="AN360" s="213"/>
      <c r="AO360" s="213"/>
      <c r="AP360" s="213"/>
      <c r="AQ360" s="213"/>
      <c r="AR360" s="213"/>
      <c r="AS360" s="213"/>
      <c r="AT360" s="213"/>
      <c r="AU360" s="213"/>
      <c r="AV360" s="213"/>
      <c r="AW360" s="213"/>
      <c r="AX360" s="213"/>
      <c r="AY360" s="213"/>
      <c r="AZ360" s="213"/>
      <c r="BA360" s="213"/>
      <c r="BB360" s="213"/>
      <c r="BC360" s="213"/>
      <c r="BD360" s="213"/>
      <c r="BE360" s="213"/>
      <c r="BF360" s="213"/>
      <c r="BG360" s="213"/>
      <c r="BH360" s="213"/>
    </row>
    <row r="361" spans="1:60" outlineLevel="2" x14ac:dyDescent="0.2">
      <c r="A361" s="220"/>
      <c r="B361" s="221"/>
      <c r="C361" s="251" t="s">
        <v>872</v>
      </c>
      <c r="D361" s="247"/>
      <c r="E361" s="247"/>
      <c r="F361" s="247"/>
      <c r="G361" s="247"/>
      <c r="H361" s="224"/>
      <c r="I361" s="224"/>
      <c r="J361" s="224"/>
      <c r="K361" s="224"/>
      <c r="L361" s="224"/>
      <c r="M361" s="224"/>
      <c r="N361" s="223"/>
      <c r="O361" s="223"/>
      <c r="P361" s="223"/>
      <c r="Q361" s="223"/>
      <c r="R361" s="224"/>
      <c r="S361" s="224"/>
      <c r="T361" s="224"/>
      <c r="U361" s="224"/>
      <c r="V361" s="224"/>
      <c r="W361" s="224"/>
      <c r="X361" s="224"/>
      <c r="Y361" s="224"/>
      <c r="Z361" s="213"/>
      <c r="AA361" s="213"/>
      <c r="AB361" s="213"/>
      <c r="AC361" s="213"/>
      <c r="AD361" s="213"/>
      <c r="AE361" s="213"/>
      <c r="AF361" s="213"/>
      <c r="AG361" s="213" t="s">
        <v>311</v>
      </c>
      <c r="AH361" s="213"/>
      <c r="AI361" s="213"/>
      <c r="AJ361" s="213"/>
      <c r="AK361" s="213"/>
      <c r="AL361" s="213"/>
      <c r="AM361" s="213"/>
      <c r="AN361" s="213"/>
      <c r="AO361" s="213"/>
      <c r="AP361" s="213"/>
      <c r="AQ361" s="213"/>
      <c r="AR361" s="213"/>
      <c r="AS361" s="213"/>
      <c r="AT361" s="213"/>
      <c r="AU361" s="213"/>
      <c r="AV361" s="213"/>
      <c r="AW361" s="213"/>
      <c r="AX361" s="213"/>
      <c r="AY361" s="213"/>
      <c r="AZ361" s="213"/>
      <c r="BA361" s="213"/>
      <c r="BB361" s="213"/>
      <c r="BC361" s="213"/>
      <c r="BD361" s="213"/>
      <c r="BE361" s="213"/>
      <c r="BF361" s="213"/>
      <c r="BG361" s="213"/>
      <c r="BH361" s="213"/>
    </row>
    <row r="362" spans="1:60" outlineLevel="3" x14ac:dyDescent="0.2">
      <c r="A362" s="220"/>
      <c r="B362" s="221"/>
      <c r="C362" s="260" t="s">
        <v>873</v>
      </c>
      <c r="D362" s="258"/>
      <c r="E362" s="258"/>
      <c r="F362" s="258"/>
      <c r="G362" s="258"/>
      <c r="H362" s="224"/>
      <c r="I362" s="224"/>
      <c r="J362" s="224"/>
      <c r="K362" s="224"/>
      <c r="L362" s="224"/>
      <c r="M362" s="224"/>
      <c r="N362" s="223"/>
      <c r="O362" s="223"/>
      <c r="P362" s="223"/>
      <c r="Q362" s="223"/>
      <c r="R362" s="224"/>
      <c r="S362" s="224"/>
      <c r="T362" s="224"/>
      <c r="U362" s="224"/>
      <c r="V362" s="224"/>
      <c r="W362" s="224"/>
      <c r="X362" s="224"/>
      <c r="Y362" s="224"/>
      <c r="Z362" s="213"/>
      <c r="AA362" s="213"/>
      <c r="AB362" s="213"/>
      <c r="AC362" s="213"/>
      <c r="AD362" s="213"/>
      <c r="AE362" s="213"/>
      <c r="AF362" s="213"/>
      <c r="AG362" s="213" t="s">
        <v>311</v>
      </c>
      <c r="AH362" s="213"/>
      <c r="AI362" s="213"/>
      <c r="AJ362" s="213"/>
      <c r="AK362" s="213"/>
      <c r="AL362" s="213"/>
      <c r="AM362" s="213"/>
      <c r="AN362" s="213"/>
      <c r="AO362" s="213"/>
      <c r="AP362" s="213"/>
      <c r="AQ362" s="213"/>
      <c r="AR362" s="213"/>
      <c r="AS362" s="213"/>
      <c r="AT362" s="213"/>
      <c r="AU362" s="213"/>
      <c r="AV362" s="213"/>
      <c r="AW362" s="213"/>
      <c r="AX362" s="213"/>
      <c r="AY362" s="213"/>
      <c r="AZ362" s="213"/>
      <c r="BA362" s="213"/>
      <c r="BB362" s="213"/>
      <c r="BC362" s="213"/>
      <c r="BD362" s="213"/>
      <c r="BE362" s="213"/>
      <c r="BF362" s="213"/>
      <c r="BG362" s="213"/>
      <c r="BH362" s="213"/>
    </row>
    <row r="363" spans="1:60" outlineLevel="3" x14ac:dyDescent="0.2">
      <c r="A363" s="220"/>
      <c r="B363" s="221"/>
      <c r="C363" s="260" t="s">
        <v>874</v>
      </c>
      <c r="D363" s="258"/>
      <c r="E363" s="258"/>
      <c r="F363" s="258"/>
      <c r="G363" s="258"/>
      <c r="H363" s="224"/>
      <c r="I363" s="224"/>
      <c r="J363" s="224"/>
      <c r="K363" s="224"/>
      <c r="L363" s="224"/>
      <c r="M363" s="224"/>
      <c r="N363" s="223"/>
      <c r="O363" s="223"/>
      <c r="P363" s="223"/>
      <c r="Q363" s="223"/>
      <c r="R363" s="224"/>
      <c r="S363" s="224"/>
      <c r="T363" s="224"/>
      <c r="U363" s="224"/>
      <c r="V363" s="224"/>
      <c r="W363" s="224"/>
      <c r="X363" s="224"/>
      <c r="Y363" s="224"/>
      <c r="Z363" s="213"/>
      <c r="AA363" s="213"/>
      <c r="AB363" s="213"/>
      <c r="AC363" s="213"/>
      <c r="AD363" s="213"/>
      <c r="AE363" s="213"/>
      <c r="AF363" s="213"/>
      <c r="AG363" s="213" t="s">
        <v>311</v>
      </c>
      <c r="AH363" s="213"/>
      <c r="AI363" s="213"/>
      <c r="AJ363" s="213"/>
      <c r="AK363" s="213"/>
      <c r="AL363" s="213"/>
      <c r="AM363" s="213"/>
      <c r="AN363" s="213"/>
      <c r="AO363" s="213"/>
      <c r="AP363" s="213"/>
      <c r="AQ363" s="213"/>
      <c r="AR363" s="213"/>
      <c r="AS363" s="213"/>
      <c r="AT363" s="213"/>
      <c r="AU363" s="213"/>
      <c r="AV363" s="213"/>
      <c r="AW363" s="213"/>
      <c r="AX363" s="213"/>
      <c r="AY363" s="213"/>
      <c r="AZ363" s="213"/>
      <c r="BA363" s="213"/>
      <c r="BB363" s="213"/>
      <c r="BC363" s="213"/>
      <c r="BD363" s="213"/>
      <c r="BE363" s="213"/>
      <c r="BF363" s="213"/>
      <c r="BG363" s="213"/>
      <c r="BH363" s="213"/>
    </row>
    <row r="364" spans="1:60" ht="22.5" outlineLevel="3" x14ac:dyDescent="0.2">
      <c r="A364" s="220"/>
      <c r="B364" s="221"/>
      <c r="C364" s="260" t="s">
        <v>875</v>
      </c>
      <c r="D364" s="258"/>
      <c r="E364" s="258"/>
      <c r="F364" s="258"/>
      <c r="G364" s="258"/>
      <c r="H364" s="224"/>
      <c r="I364" s="224"/>
      <c r="J364" s="224"/>
      <c r="K364" s="224"/>
      <c r="L364" s="224"/>
      <c r="M364" s="224"/>
      <c r="N364" s="223"/>
      <c r="O364" s="223"/>
      <c r="P364" s="223"/>
      <c r="Q364" s="223"/>
      <c r="R364" s="224"/>
      <c r="S364" s="224"/>
      <c r="T364" s="224"/>
      <c r="U364" s="224"/>
      <c r="V364" s="224"/>
      <c r="W364" s="224"/>
      <c r="X364" s="224"/>
      <c r="Y364" s="224"/>
      <c r="Z364" s="213"/>
      <c r="AA364" s="213"/>
      <c r="AB364" s="213"/>
      <c r="AC364" s="213"/>
      <c r="AD364" s="213"/>
      <c r="AE364" s="213"/>
      <c r="AF364" s="213"/>
      <c r="AG364" s="213" t="s">
        <v>311</v>
      </c>
      <c r="AH364" s="213"/>
      <c r="AI364" s="213"/>
      <c r="AJ364" s="213"/>
      <c r="AK364" s="213"/>
      <c r="AL364" s="213"/>
      <c r="AM364" s="213"/>
      <c r="AN364" s="213"/>
      <c r="AO364" s="213"/>
      <c r="AP364" s="213"/>
      <c r="AQ364" s="213"/>
      <c r="AR364" s="213"/>
      <c r="AS364" s="213"/>
      <c r="AT364" s="213"/>
      <c r="AU364" s="213"/>
      <c r="AV364" s="213"/>
      <c r="AW364" s="213"/>
      <c r="AX364" s="213"/>
      <c r="AY364" s="213"/>
      <c r="AZ364" s="213"/>
      <c r="BA364" s="256" t="str">
        <f>C364</f>
        <v>V KONTAKTU SE ZVÍŘATY (DO VÝŠKY 2,0 m) MUSÍ BÝT NÁTĚROVÝ SYSTÉM NAVRŽEN TAK, ABY BYL CELÝ NÁTĚROVÝ SYSTÉM ZDRAVOTNĚ NEZÁVADNÝ!</v>
      </c>
      <c r="BB364" s="213"/>
      <c r="BC364" s="213"/>
      <c r="BD364" s="213"/>
      <c r="BE364" s="213"/>
      <c r="BF364" s="213"/>
      <c r="BG364" s="213"/>
      <c r="BH364" s="213"/>
    </row>
    <row r="365" spans="1:60" outlineLevel="3" x14ac:dyDescent="0.2">
      <c r="A365" s="220"/>
      <c r="B365" s="221"/>
      <c r="C365" s="261" t="s">
        <v>395</v>
      </c>
      <c r="D365" s="226"/>
      <c r="E365" s="227"/>
      <c r="F365" s="228"/>
      <c r="G365" s="228"/>
      <c r="H365" s="224"/>
      <c r="I365" s="224"/>
      <c r="J365" s="224"/>
      <c r="K365" s="224"/>
      <c r="L365" s="224"/>
      <c r="M365" s="224"/>
      <c r="N365" s="223"/>
      <c r="O365" s="223"/>
      <c r="P365" s="223"/>
      <c r="Q365" s="223"/>
      <c r="R365" s="224"/>
      <c r="S365" s="224"/>
      <c r="T365" s="224"/>
      <c r="U365" s="224"/>
      <c r="V365" s="224"/>
      <c r="W365" s="224"/>
      <c r="X365" s="224"/>
      <c r="Y365" s="224"/>
      <c r="Z365" s="213"/>
      <c r="AA365" s="213"/>
      <c r="AB365" s="213"/>
      <c r="AC365" s="213"/>
      <c r="AD365" s="213"/>
      <c r="AE365" s="213"/>
      <c r="AF365" s="213"/>
      <c r="AG365" s="213" t="s">
        <v>311</v>
      </c>
      <c r="AH365" s="213"/>
      <c r="AI365" s="213"/>
      <c r="AJ365" s="213"/>
      <c r="AK365" s="213"/>
      <c r="AL365" s="213"/>
      <c r="AM365" s="213"/>
      <c r="AN365" s="213"/>
      <c r="AO365" s="213"/>
      <c r="AP365" s="213"/>
      <c r="AQ365" s="213"/>
      <c r="AR365" s="213"/>
      <c r="AS365" s="213"/>
      <c r="AT365" s="213"/>
      <c r="AU365" s="213"/>
      <c r="AV365" s="213"/>
      <c r="AW365" s="213"/>
      <c r="AX365" s="213"/>
      <c r="AY365" s="213"/>
      <c r="AZ365" s="213"/>
      <c r="BA365" s="213"/>
      <c r="BB365" s="213"/>
      <c r="BC365" s="213"/>
      <c r="BD365" s="213"/>
      <c r="BE365" s="213"/>
      <c r="BF365" s="213"/>
      <c r="BG365" s="213"/>
      <c r="BH365" s="213"/>
    </row>
    <row r="366" spans="1:60" outlineLevel="3" x14ac:dyDescent="0.2">
      <c r="A366" s="220"/>
      <c r="B366" s="221"/>
      <c r="C366" s="260" t="s">
        <v>876</v>
      </c>
      <c r="D366" s="258"/>
      <c r="E366" s="258"/>
      <c r="F366" s="258"/>
      <c r="G366" s="258"/>
      <c r="H366" s="224"/>
      <c r="I366" s="224"/>
      <c r="J366" s="224"/>
      <c r="K366" s="224"/>
      <c r="L366" s="224"/>
      <c r="M366" s="224"/>
      <c r="N366" s="223"/>
      <c r="O366" s="223"/>
      <c r="P366" s="223"/>
      <c r="Q366" s="223"/>
      <c r="R366" s="224"/>
      <c r="S366" s="224"/>
      <c r="T366" s="224"/>
      <c r="U366" s="224"/>
      <c r="V366" s="224"/>
      <c r="W366" s="224"/>
      <c r="X366" s="224"/>
      <c r="Y366" s="224"/>
      <c r="Z366" s="213"/>
      <c r="AA366" s="213"/>
      <c r="AB366" s="213"/>
      <c r="AC366" s="213"/>
      <c r="AD366" s="213"/>
      <c r="AE366" s="213"/>
      <c r="AF366" s="213"/>
      <c r="AG366" s="213" t="s">
        <v>311</v>
      </c>
      <c r="AH366" s="213"/>
      <c r="AI366" s="213"/>
      <c r="AJ366" s="213"/>
      <c r="AK366" s="213"/>
      <c r="AL366" s="213"/>
      <c r="AM366" s="213"/>
      <c r="AN366" s="213"/>
      <c r="AO366" s="213"/>
      <c r="AP366" s="213"/>
      <c r="AQ366" s="213"/>
      <c r="AR366" s="213"/>
      <c r="AS366" s="213"/>
      <c r="AT366" s="213"/>
      <c r="AU366" s="213"/>
      <c r="AV366" s="213"/>
      <c r="AW366" s="213"/>
      <c r="AX366" s="213"/>
      <c r="AY366" s="213"/>
      <c r="AZ366" s="213"/>
      <c r="BA366" s="213"/>
      <c r="BB366" s="213"/>
      <c r="BC366" s="213"/>
      <c r="BD366" s="213"/>
      <c r="BE366" s="213"/>
      <c r="BF366" s="213"/>
      <c r="BG366" s="213"/>
      <c r="BH366" s="213"/>
    </row>
    <row r="367" spans="1:60" outlineLevel="3" x14ac:dyDescent="0.2">
      <c r="A367" s="220"/>
      <c r="B367" s="221"/>
      <c r="C367" s="260" t="s">
        <v>877</v>
      </c>
      <c r="D367" s="258"/>
      <c r="E367" s="258"/>
      <c r="F367" s="258"/>
      <c r="G367" s="258"/>
      <c r="H367" s="224"/>
      <c r="I367" s="224"/>
      <c r="J367" s="224"/>
      <c r="K367" s="224"/>
      <c r="L367" s="224"/>
      <c r="M367" s="224"/>
      <c r="N367" s="223"/>
      <c r="O367" s="223"/>
      <c r="P367" s="223"/>
      <c r="Q367" s="223"/>
      <c r="R367" s="224"/>
      <c r="S367" s="224"/>
      <c r="T367" s="224"/>
      <c r="U367" s="224"/>
      <c r="V367" s="224"/>
      <c r="W367" s="224"/>
      <c r="X367" s="224"/>
      <c r="Y367" s="224"/>
      <c r="Z367" s="213"/>
      <c r="AA367" s="213"/>
      <c r="AB367" s="213"/>
      <c r="AC367" s="213"/>
      <c r="AD367" s="213"/>
      <c r="AE367" s="213"/>
      <c r="AF367" s="213"/>
      <c r="AG367" s="213" t="s">
        <v>311</v>
      </c>
      <c r="AH367" s="213"/>
      <c r="AI367" s="213"/>
      <c r="AJ367" s="213"/>
      <c r="AK367" s="213"/>
      <c r="AL367" s="213"/>
      <c r="AM367" s="213"/>
      <c r="AN367" s="213"/>
      <c r="AO367" s="213"/>
      <c r="AP367" s="213"/>
      <c r="AQ367" s="213"/>
      <c r="AR367" s="213"/>
      <c r="AS367" s="213"/>
      <c r="AT367" s="213"/>
      <c r="AU367" s="213"/>
      <c r="AV367" s="213"/>
      <c r="AW367" s="213"/>
      <c r="AX367" s="213"/>
      <c r="AY367" s="213"/>
      <c r="AZ367" s="213"/>
      <c r="BA367" s="213"/>
      <c r="BB367" s="213"/>
      <c r="BC367" s="213"/>
      <c r="BD367" s="213"/>
      <c r="BE367" s="213"/>
      <c r="BF367" s="213"/>
      <c r="BG367" s="213"/>
      <c r="BH367" s="213"/>
    </row>
    <row r="368" spans="1:60" outlineLevel="3" x14ac:dyDescent="0.2">
      <c r="A368" s="220"/>
      <c r="B368" s="221"/>
      <c r="C368" s="260" t="s">
        <v>878</v>
      </c>
      <c r="D368" s="258"/>
      <c r="E368" s="258"/>
      <c r="F368" s="258"/>
      <c r="G368" s="258"/>
      <c r="H368" s="224"/>
      <c r="I368" s="224"/>
      <c r="J368" s="224"/>
      <c r="K368" s="224"/>
      <c r="L368" s="224"/>
      <c r="M368" s="224"/>
      <c r="N368" s="223"/>
      <c r="O368" s="223"/>
      <c r="P368" s="223"/>
      <c r="Q368" s="223"/>
      <c r="R368" s="224"/>
      <c r="S368" s="224"/>
      <c r="T368" s="224"/>
      <c r="U368" s="224"/>
      <c r="V368" s="224"/>
      <c r="W368" s="224"/>
      <c r="X368" s="224"/>
      <c r="Y368" s="224"/>
      <c r="Z368" s="213"/>
      <c r="AA368" s="213"/>
      <c r="AB368" s="213"/>
      <c r="AC368" s="213"/>
      <c r="AD368" s="213"/>
      <c r="AE368" s="213"/>
      <c r="AF368" s="213"/>
      <c r="AG368" s="213" t="s">
        <v>311</v>
      </c>
      <c r="AH368" s="213"/>
      <c r="AI368" s="213"/>
      <c r="AJ368" s="213"/>
      <c r="AK368" s="213"/>
      <c r="AL368" s="213"/>
      <c r="AM368" s="213"/>
      <c r="AN368" s="213"/>
      <c r="AO368" s="213"/>
      <c r="AP368" s="213"/>
      <c r="AQ368" s="213"/>
      <c r="AR368" s="213"/>
      <c r="AS368" s="213"/>
      <c r="AT368" s="213"/>
      <c r="AU368" s="213"/>
      <c r="AV368" s="213"/>
      <c r="AW368" s="213"/>
      <c r="AX368" s="213"/>
      <c r="AY368" s="213"/>
      <c r="AZ368" s="213"/>
      <c r="BA368" s="213"/>
      <c r="BB368" s="213"/>
      <c r="BC368" s="213"/>
      <c r="BD368" s="213"/>
      <c r="BE368" s="213"/>
      <c r="BF368" s="213"/>
      <c r="BG368" s="213"/>
      <c r="BH368" s="213"/>
    </row>
    <row r="369" spans="1:60" outlineLevel="2" x14ac:dyDescent="0.2">
      <c r="A369" s="220"/>
      <c r="B369" s="221"/>
      <c r="C369" s="252"/>
      <c r="D369" s="245"/>
      <c r="E369" s="245"/>
      <c r="F369" s="245"/>
      <c r="G369" s="245"/>
      <c r="H369" s="224"/>
      <c r="I369" s="224"/>
      <c r="J369" s="224"/>
      <c r="K369" s="224"/>
      <c r="L369" s="224"/>
      <c r="M369" s="224"/>
      <c r="N369" s="223"/>
      <c r="O369" s="223"/>
      <c r="P369" s="223"/>
      <c r="Q369" s="223"/>
      <c r="R369" s="224"/>
      <c r="S369" s="224"/>
      <c r="T369" s="224"/>
      <c r="U369" s="224"/>
      <c r="V369" s="224"/>
      <c r="W369" s="224"/>
      <c r="X369" s="224"/>
      <c r="Y369" s="224"/>
      <c r="Z369" s="213"/>
      <c r="AA369" s="213"/>
      <c r="AB369" s="213"/>
      <c r="AC369" s="213"/>
      <c r="AD369" s="213"/>
      <c r="AE369" s="213"/>
      <c r="AF369" s="213"/>
      <c r="AG369" s="213" t="s">
        <v>286</v>
      </c>
      <c r="AH369" s="213"/>
      <c r="AI369" s="213"/>
      <c r="AJ369" s="213"/>
      <c r="AK369" s="213"/>
      <c r="AL369" s="213"/>
      <c r="AM369" s="213"/>
      <c r="AN369" s="213"/>
      <c r="AO369" s="213"/>
      <c r="AP369" s="213"/>
      <c r="AQ369" s="213"/>
      <c r="AR369" s="213"/>
      <c r="AS369" s="213"/>
      <c r="AT369" s="213"/>
      <c r="AU369" s="213"/>
      <c r="AV369" s="213"/>
      <c r="AW369" s="213"/>
      <c r="AX369" s="213"/>
      <c r="AY369" s="213"/>
      <c r="AZ369" s="213"/>
      <c r="BA369" s="213"/>
      <c r="BB369" s="213"/>
      <c r="BC369" s="213"/>
      <c r="BD369" s="213"/>
      <c r="BE369" s="213"/>
      <c r="BF369" s="213"/>
      <c r="BG369" s="213"/>
      <c r="BH369" s="213"/>
    </row>
    <row r="370" spans="1:60" x14ac:dyDescent="0.2">
      <c r="A370" s="230" t="s">
        <v>276</v>
      </c>
      <c r="B370" s="231" t="s">
        <v>244</v>
      </c>
      <c r="C370" s="248" t="s">
        <v>245</v>
      </c>
      <c r="D370" s="232"/>
      <c r="E370" s="233"/>
      <c r="F370" s="234"/>
      <c r="G370" s="234">
        <f>SUMIF(AG371:AG372,"&lt;&gt;NOR",G371:G372)</f>
        <v>0</v>
      </c>
      <c r="H370" s="234"/>
      <c r="I370" s="234">
        <f>SUM(I371:I372)</f>
        <v>0</v>
      </c>
      <c r="J370" s="234"/>
      <c r="K370" s="234">
        <f>SUM(K371:K372)</f>
        <v>0</v>
      </c>
      <c r="L370" s="234"/>
      <c r="M370" s="234">
        <f>SUM(M371:M372)</f>
        <v>0</v>
      </c>
      <c r="N370" s="233"/>
      <c r="O370" s="233">
        <f>SUM(O371:O372)</f>
        <v>0</v>
      </c>
      <c r="P370" s="233"/>
      <c r="Q370" s="233">
        <f>SUM(Q371:Q372)</f>
        <v>0</v>
      </c>
      <c r="R370" s="234"/>
      <c r="S370" s="234"/>
      <c r="T370" s="235"/>
      <c r="U370" s="229"/>
      <c r="V370" s="229">
        <f>SUM(V371:V372)</f>
        <v>0</v>
      </c>
      <c r="W370" s="229"/>
      <c r="X370" s="229"/>
      <c r="Y370" s="229"/>
      <c r="AG370" t="s">
        <v>277</v>
      </c>
    </row>
    <row r="371" spans="1:60" outlineLevel="1" x14ac:dyDescent="0.2">
      <c r="A371" s="237">
        <v>119</v>
      </c>
      <c r="B371" s="238" t="s">
        <v>879</v>
      </c>
      <c r="C371" s="249" t="s">
        <v>880</v>
      </c>
      <c r="D371" s="239" t="s">
        <v>583</v>
      </c>
      <c r="E371" s="240">
        <v>4</v>
      </c>
      <c r="F371" s="241"/>
      <c r="G371" s="242">
        <f>ROUND(E371*F371,2)</f>
        <v>0</v>
      </c>
      <c r="H371" s="241"/>
      <c r="I371" s="242">
        <f>ROUND(E371*H371,2)</f>
        <v>0</v>
      </c>
      <c r="J371" s="241"/>
      <c r="K371" s="242">
        <f>ROUND(E371*J371,2)</f>
        <v>0</v>
      </c>
      <c r="L371" s="242">
        <v>21</v>
      </c>
      <c r="M371" s="242">
        <f>G371*(1+L371/100)</f>
        <v>0</v>
      </c>
      <c r="N371" s="240">
        <v>0</v>
      </c>
      <c r="O371" s="240">
        <f>ROUND(E371*N371,2)</f>
        <v>0</v>
      </c>
      <c r="P371" s="240">
        <v>0</v>
      </c>
      <c r="Q371" s="240">
        <f>ROUND(E371*P371,2)</f>
        <v>0</v>
      </c>
      <c r="R371" s="242"/>
      <c r="S371" s="242" t="s">
        <v>281</v>
      </c>
      <c r="T371" s="243" t="s">
        <v>282</v>
      </c>
      <c r="U371" s="224">
        <v>0</v>
      </c>
      <c r="V371" s="224">
        <f>ROUND(E371*U371,2)</f>
        <v>0</v>
      </c>
      <c r="W371" s="224"/>
      <c r="X371" s="224" t="s">
        <v>319</v>
      </c>
      <c r="Y371" s="224" t="s">
        <v>284</v>
      </c>
      <c r="Z371" s="213"/>
      <c r="AA371" s="213"/>
      <c r="AB371" s="213"/>
      <c r="AC371" s="213"/>
      <c r="AD371" s="213"/>
      <c r="AE371" s="213"/>
      <c r="AF371" s="213"/>
      <c r="AG371" s="213" t="s">
        <v>586</v>
      </c>
      <c r="AH371" s="213"/>
      <c r="AI371" s="213"/>
      <c r="AJ371" s="213"/>
      <c r="AK371" s="213"/>
      <c r="AL371" s="213"/>
      <c r="AM371" s="213"/>
      <c r="AN371" s="213"/>
      <c r="AO371" s="213"/>
      <c r="AP371" s="213"/>
      <c r="AQ371" s="213"/>
      <c r="AR371" s="213"/>
      <c r="AS371" s="213"/>
      <c r="AT371" s="213"/>
      <c r="AU371" s="213"/>
      <c r="AV371" s="213"/>
      <c r="AW371" s="213"/>
      <c r="AX371" s="213"/>
      <c r="AY371" s="213"/>
      <c r="AZ371" s="213"/>
      <c r="BA371" s="213"/>
      <c r="BB371" s="213"/>
      <c r="BC371" s="213"/>
      <c r="BD371" s="213"/>
      <c r="BE371" s="213"/>
      <c r="BF371" s="213"/>
      <c r="BG371" s="213"/>
      <c r="BH371" s="213"/>
    </row>
    <row r="372" spans="1:60" outlineLevel="2" x14ac:dyDescent="0.2">
      <c r="A372" s="220"/>
      <c r="B372" s="221"/>
      <c r="C372" s="250"/>
      <c r="D372" s="246"/>
      <c r="E372" s="246"/>
      <c r="F372" s="246"/>
      <c r="G372" s="246"/>
      <c r="H372" s="224"/>
      <c r="I372" s="224"/>
      <c r="J372" s="224"/>
      <c r="K372" s="224"/>
      <c r="L372" s="224"/>
      <c r="M372" s="224"/>
      <c r="N372" s="223"/>
      <c r="O372" s="223"/>
      <c r="P372" s="223"/>
      <c r="Q372" s="223"/>
      <c r="R372" s="224"/>
      <c r="S372" s="224"/>
      <c r="T372" s="224"/>
      <c r="U372" s="224"/>
      <c r="V372" s="224"/>
      <c r="W372" s="224"/>
      <c r="X372" s="224"/>
      <c r="Y372" s="224"/>
      <c r="Z372" s="213"/>
      <c r="AA372" s="213"/>
      <c r="AB372" s="213"/>
      <c r="AC372" s="213"/>
      <c r="AD372" s="213"/>
      <c r="AE372" s="213"/>
      <c r="AF372" s="213"/>
      <c r="AG372" s="213" t="s">
        <v>286</v>
      </c>
      <c r="AH372" s="213"/>
      <c r="AI372" s="213"/>
      <c r="AJ372" s="213"/>
      <c r="AK372" s="213"/>
      <c r="AL372" s="213"/>
      <c r="AM372" s="213"/>
      <c r="AN372" s="213"/>
      <c r="AO372" s="213"/>
      <c r="AP372" s="213"/>
      <c r="AQ372" s="213"/>
      <c r="AR372" s="213"/>
      <c r="AS372" s="213"/>
      <c r="AT372" s="213"/>
      <c r="AU372" s="213"/>
      <c r="AV372" s="213"/>
      <c r="AW372" s="213"/>
      <c r="AX372" s="213"/>
      <c r="AY372" s="213"/>
      <c r="AZ372" s="213"/>
      <c r="BA372" s="213"/>
      <c r="BB372" s="213"/>
      <c r="BC372" s="213"/>
      <c r="BD372" s="213"/>
      <c r="BE372" s="213"/>
      <c r="BF372" s="213"/>
      <c r="BG372" s="213"/>
      <c r="BH372" s="213"/>
    </row>
    <row r="373" spans="1:60" x14ac:dyDescent="0.2">
      <c r="A373" s="3"/>
      <c r="B373" s="4"/>
      <c r="C373" s="25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AE373">
        <v>12</v>
      </c>
      <c r="AF373">
        <v>21</v>
      </c>
      <c r="AG373" t="s">
        <v>262</v>
      </c>
    </row>
    <row r="374" spans="1:60" x14ac:dyDescent="0.2">
      <c r="A374" s="216"/>
      <c r="B374" s="217" t="s">
        <v>29</v>
      </c>
      <c r="C374" s="254"/>
      <c r="D374" s="218"/>
      <c r="E374" s="219"/>
      <c r="F374" s="219"/>
      <c r="G374" s="236">
        <f>G8+G45+G68+G90+G110+G123+G133+G156+G204+G226+G229+G235+G245+G248+G260+G276+G304+G320+G326+G339+G346+G349+G356+G370</f>
        <v>0</v>
      </c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AE374">
        <f>SUMIF(L7:L372,AE373,G7:G372)</f>
        <v>0</v>
      </c>
      <c r="AF374">
        <f>SUMIF(L7:L372,AF373,G7:G372)</f>
        <v>0</v>
      </c>
      <c r="AG374" t="s">
        <v>314</v>
      </c>
    </row>
    <row r="375" spans="1:60" x14ac:dyDescent="0.2">
      <c r="A375" s="262" t="s">
        <v>881</v>
      </c>
      <c r="B375" s="262"/>
      <c r="C375" s="25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</row>
    <row r="376" spans="1:60" x14ac:dyDescent="0.2">
      <c r="A376" s="3"/>
      <c r="B376" s="4" t="s">
        <v>882</v>
      </c>
      <c r="C376" s="253" t="s">
        <v>883</v>
      </c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AG376" t="s">
        <v>884</v>
      </c>
    </row>
    <row r="377" spans="1:60" x14ac:dyDescent="0.2">
      <c r="A377" s="3"/>
      <c r="B377" s="4" t="s">
        <v>885</v>
      </c>
      <c r="C377" s="253" t="s">
        <v>886</v>
      </c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AG377" t="s">
        <v>887</v>
      </c>
    </row>
    <row r="378" spans="1:60" x14ac:dyDescent="0.2">
      <c r="A378" s="3"/>
      <c r="B378" s="4"/>
      <c r="C378" s="253" t="s">
        <v>888</v>
      </c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AG378" t="s">
        <v>889</v>
      </c>
    </row>
    <row r="379" spans="1:60" x14ac:dyDescent="0.2">
      <c r="A379" s="3"/>
      <c r="B379" s="4"/>
      <c r="C379" s="25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</row>
    <row r="380" spans="1:60" x14ac:dyDescent="0.2">
      <c r="C380" s="255"/>
      <c r="D380" s="10"/>
      <c r="AG380" t="s">
        <v>315</v>
      </c>
    </row>
    <row r="381" spans="1:60" x14ac:dyDescent="0.2">
      <c r="D381" s="10"/>
    </row>
    <row r="382" spans="1:60" x14ac:dyDescent="0.2">
      <c r="D382" s="10"/>
    </row>
    <row r="383" spans="1:60" x14ac:dyDescent="0.2">
      <c r="D383" s="10"/>
    </row>
    <row r="384" spans="1:60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jZRaqitggQXWw9/6nZl10EXcjwO+nxQMqHmRlO2E3uCSTFMTG6egPAZLsQrq4vHK+3gcEBjroMycJ3xN8qE92w==" saltValue="JlCzPvk+MXW51cZSj/B1Pg==" spinCount="100000" sheet="1" formatRows="0"/>
  <mergeCells count="222">
    <mergeCell ref="C369:G369"/>
    <mergeCell ref="C372:G372"/>
    <mergeCell ref="C362:G362"/>
    <mergeCell ref="C363:G363"/>
    <mergeCell ref="C364:G364"/>
    <mergeCell ref="C366:G366"/>
    <mergeCell ref="C367:G367"/>
    <mergeCell ref="C368:G368"/>
    <mergeCell ref="C351:G351"/>
    <mergeCell ref="C353:G353"/>
    <mergeCell ref="C355:G355"/>
    <mergeCell ref="C358:G358"/>
    <mergeCell ref="C359:G359"/>
    <mergeCell ref="C361:G361"/>
    <mergeCell ref="C338:G338"/>
    <mergeCell ref="C341:G341"/>
    <mergeCell ref="C342:G342"/>
    <mergeCell ref="C344:G344"/>
    <mergeCell ref="C345:G345"/>
    <mergeCell ref="C348:G348"/>
    <mergeCell ref="C329:G329"/>
    <mergeCell ref="C331:G331"/>
    <mergeCell ref="C332:G332"/>
    <mergeCell ref="C334:G334"/>
    <mergeCell ref="C335:G335"/>
    <mergeCell ref="C337:G337"/>
    <mergeCell ref="C317:G317"/>
    <mergeCell ref="C319:G319"/>
    <mergeCell ref="C322:G322"/>
    <mergeCell ref="C324:G324"/>
    <mergeCell ref="C325:G325"/>
    <mergeCell ref="C328:G328"/>
    <mergeCell ref="C309:G309"/>
    <mergeCell ref="C311:G311"/>
    <mergeCell ref="C312:G312"/>
    <mergeCell ref="C313:G313"/>
    <mergeCell ref="C314:G314"/>
    <mergeCell ref="C315:G315"/>
    <mergeCell ref="C300:G300"/>
    <mergeCell ref="C302:G302"/>
    <mergeCell ref="C303:G303"/>
    <mergeCell ref="C306:G306"/>
    <mergeCell ref="C307:G307"/>
    <mergeCell ref="C308:G308"/>
    <mergeCell ref="C289:G289"/>
    <mergeCell ref="C290:G290"/>
    <mergeCell ref="C292:G292"/>
    <mergeCell ref="C294:G294"/>
    <mergeCell ref="C296:G296"/>
    <mergeCell ref="C298:G298"/>
    <mergeCell ref="C280:G280"/>
    <mergeCell ref="C281:G281"/>
    <mergeCell ref="C283:G283"/>
    <mergeCell ref="C284:G284"/>
    <mergeCell ref="C286:G286"/>
    <mergeCell ref="C287:G287"/>
    <mergeCell ref="C268:G268"/>
    <mergeCell ref="C270:G270"/>
    <mergeCell ref="C272:G272"/>
    <mergeCell ref="C274:G274"/>
    <mergeCell ref="C275:G275"/>
    <mergeCell ref="C278:G278"/>
    <mergeCell ref="C256:G256"/>
    <mergeCell ref="C258:G258"/>
    <mergeCell ref="C259:G259"/>
    <mergeCell ref="C262:G262"/>
    <mergeCell ref="C264:G264"/>
    <mergeCell ref="C266:G266"/>
    <mergeCell ref="C243:G243"/>
    <mergeCell ref="C244:G244"/>
    <mergeCell ref="C247:G247"/>
    <mergeCell ref="C250:G250"/>
    <mergeCell ref="C252:G252"/>
    <mergeCell ref="C254:G254"/>
    <mergeCell ref="C232:G232"/>
    <mergeCell ref="C234:G234"/>
    <mergeCell ref="C237:G237"/>
    <mergeCell ref="C238:G238"/>
    <mergeCell ref="C240:G240"/>
    <mergeCell ref="C241:G241"/>
    <mergeCell ref="C221:G221"/>
    <mergeCell ref="C222:G222"/>
    <mergeCell ref="C224:G224"/>
    <mergeCell ref="C225:G225"/>
    <mergeCell ref="C228:G228"/>
    <mergeCell ref="C231:G231"/>
    <mergeCell ref="C211:G211"/>
    <mergeCell ref="C212:G212"/>
    <mergeCell ref="C214:G214"/>
    <mergeCell ref="C215:G215"/>
    <mergeCell ref="C217:G217"/>
    <mergeCell ref="C219:G219"/>
    <mergeCell ref="C202:G202"/>
    <mergeCell ref="C203:G203"/>
    <mergeCell ref="C206:G206"/>
    <mergeCell ref="C207:G207"/>
    <mergeCell ref="C208:G208"/>
    <mergeCell ref="C209:G209"/>
    <mergeCell ref="C192:G192"/>
    <mergeCell ref="C194:G194"/>
    <mergeCell ref="C196:G196"/>
    <mergeCell ref="C198:G198"/>
    <mergeCell ref="C199:G199"/>
    <mergeCell ref="C200:G200"/>
    <mergeCell ref="C182:G182"/>
    <mergeCell ref="C184:G184"/>
    <mergeCell ref="C186:G186"/>
    <mergeCell ref="C187:G187"/>
    <mergeCell ref="C189:G189"/>
    <mergeCell ref="C190:G190"/>
    <mergeCell ref="C173:G173"/>
    <mergeCell ref="C174:G174"/>
    <mergeCell ref="C176:G176"/>
    <mergeCell ref="C177:G177"/>
    <mergeCell ref="C179:G179"/>
    <mergeCell ref="C180:G180"/>
    <mergeCell ref="C165:G165"/>
    <mergeCell ref="C167:G167"/>
    <mergeCell ref="C168:G168"/>
    <mergeCell ref="C169:G169"/>
    <mergeCell ref="C171:G171"/>
    <mergeCell ref="C172:G172"/>
    <mergeCell ref="C155:G155"/>
    <mergeCell ref="C158:G158"/>
    <mergeCell ref="C159:G159"/>
    <mergeCell ref="C161:G161"/>
    <mergeCell ref="C162:G162"/>
    <mergeCell ref="C164:G164"/>
    <mergeCell ref="C145:G145"/>
    <mergeCell ref="C146:G146"/>
    <mergeCell ref="C148:G148"/>
    <mergeCell ref="C150:G150"/>
    <mergeCell ref="C151:G151"/>
    <mergeCell ref="C153:G153"/>
    <mergeCell ref="C136:G136"/>
    <mergeCell ref="C137:G137"/>
    <mergeCell ref="C139:G139"/>
    <mergeCell ref="C140:G140"/>
    <mergeCell ref="C142:G142"/>
    <mergeCell ref="C143:G143"/>
    <mergeCell ref="C125:G125"/>
    <mergeCell ref="C127:G127"/>
    <mergeCell ref="C128:G128"/>
    <mergeCell ref="C130:G130"/>
    <mergeCell ref="C132:G132"/>
    <mergeCell ref="C135:G135"/>
    <mergeCell ref="C115:G115"/>
    <mergeCell ref="C116:G116"/>
    <mergeCell ref="C118:G118"/>
    <mergeCell ref="C119:G119"/>
    <mergeCell ref="C121:G121"/>
    <mergeCell ref="C122:G122"/>
    <mergeCell ref="C105:G105"/>
    <mergeCell ref="C106:G106"/>
    <mergeCell ref="C108:G108"/>
    <mergeCell ref="C109:G109"/>
    <mergeCell ref="C112:G112"/>
    <mergeCell ref="C113:G113"/>
    <mergeCell ref="C96:G96"/>
    <mergeCell ref="C98:G98"/>
    <mergeCell ref="C99:G99"/>
    <mergeCell ref="C100:G100"/>
    <mergeCell ref="C102:G102"/>
    <mergeCell ref="C103:G103"/>
    <mergeCell ref="C86:G86"/>
    <mergeCell ref="C87:G87"/>
    <mergeCell ref="C89:G89"/>
    <mergeCell ref="C92:G92"/>
    <mergeCell ref="C93:G93"/>
    <mergeCell ref="C95:G95"/>
    <mergeCell ref="C76:G76"/>
    <mergeCell ref="C78:G78"/>
    <mergeCell ref="C79:G79"/>
    <mergeCell ref="C80:G80"/>
    <mergeCell ref="C82:G82"/>
    <mergeCell ref="C84:G84"/>
    <mergeCell ref="C65:G65"/>
    <mergeCell ref="C67:G67"/>
    <mergeCell ref="C70:G70"/>
    <mergeCell ref="C71:G71"/>
    <mergeCell ref="C73:G73"/>
    <mergeCell ref="C75:G75"/>
    <mergeCell ref="C55:G55"/>
    <mergeCell ref="C56:G56"/>
    <mergeCell ref="C58:G58"/>
    <mergeCell ref="C60:G60"/>
    <mergeCell ref="C61:G61"/>
    <mergeCell ref="C63:G63"/>
    <mergeCell ref="C47:G47"/>
    <mergeCell ref="C48:G48"/>
    <mergeCell ref="C49:G49"/>
    <mergeCell ref="C51:G51"/>
    <mergeCell ref="C52:G52"/>
    <mergeCell ref="C54:G54"/>
    <mergeCell ref="C36:G36"/>
    <mergeCell ref="C38:G38"/>
    <mergeCell ref="C39:G39"/>
    <mergeCell ref="C41:G41"/>
    <mergeCell ref="C42:G42"/>
    <mergeCell ref="C44:G44"/>
    <mergeCell ref="C27:G27"/>
    <mergeCell ref="C29:G29"/>
    <mergeCell ref="C30:G30"/>
    <mergeCell ref="C32:G32"/>
    <mergeCell ref="C33:G33"/>
    <mergeCell ref="C35:G35"/>
    <mergeCell ref="C17:G17"/>
    <mergeCell ref="C19:G19"/>
    <mergeCell ref="C20:G20"/>
    <mergeCell ref="C22:G22"/>
    <mergeCell ref="C23:G23"/>
    <mergeCell ref="C25:G25"/>
    <mergeCell ref="A1:G1"/>
    <mergeCell ref="C2:G2"/>
    <mergeCell ref="C3:G3"/>
    <mergeCell ref="C4:G4"/>
    <mergeCell ref="A375:B375"/>
    <mergeCell ref="C10:G10"/>
    <mergeCell ref="C11:G11"/>
    <mergeCell ref="C13:G13"/>
    <mergeCell ref="C14:G14"/>
    <mergeCell ref="C16:G1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E5C19-193A-4A62-9F2F-96EE7A4CDD8D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249</v>
      </c>
      <c r="B1" s="198"/>
      <c r="C1" s="198"/>
      <c r="D1" s="198"/>
      <c r="E1" s="198"/>
      <c r="F1" s="198"/>
      <c r="G1" s="198"/>
      <c r="AG1" t="s">
        <v>250</v>
      </c>
    </row>
    <row r="2" spans="1:60" ht="24.95" customHeight="1" x14ac:dyDescent="0.2">
      <c r="A2" s="199" t="s">
        <v>7</v>
      </c>
      <c r="B2" s="49" t="s">
        <v>44</v>
      </c>
      <c r="C2" s="202" t="s">
        <v>45</v>
      </c>
      <c r="D2" s="200"/>
      <c r="E2" s="200"/>
      <c r="F2" s="200"/>
      <c r="G2" s="201"/>
      <c r="AG2" t="s">
        <v>251</v>
      </c>
    </row>
    <row r="3" spans="1:60" ht="24.95" customHeight="1" x14ac:dyDescent="0.2">
      <c r="A3" s="199" t="s">
        <v>8</v>
      </c>
      <c r="B3" s="49" t="s">
        <v>67</v>
      </c>
      <c r="C3" s="202" t="s">
        <v>68</v>
      </c>
      <c r="D3" s="200"/>
      <c r="E3" s="200"/>
      <c r="F3" s="200"/>
      <c r="G3" s="201"/>
      <c r="AC3" s="177" t="s">
        <v>251</v>
      </c>
      <c r="AG3" t="s">
        <v>252</v>
      </c>
    </row>
    <row r="4" spans="1:60" ht="24.95" customHeight="1" x14ac:dyDescent="0.2">
      <c r="A4" s="203" t="s">
        <v>9</v>
      </c>
      <c r="B4" s="204" t="s">
        <v>70</v>
      </c>
      <c r="C4" s="205" t="s">
        <v>71</v>
      </c>
      <c r="D4" s="206"/>
      <c r="E4" s="206"/>
      <c r="F4" s="206"/>
      <c r="G4" s="207"/>
      <c r="AG4" t="s">
        <v>253</v>
      </c>
    </row>
    <row r="5" spans="1:60" x14ac:dyDescent="0.2">
      <c r="D5" s="10"/>
    </row>
    <row r="6" spans="1:60" ht="38.25" x14ac:dyDescent="0.2">
      <c r="A6" s="209" t="s">
        <v>254</v>
      </c>
      <c r="B6" s="211" t="s">
        <v>255</v>
      </c>
      <c r="C6" s="211" t="s">
        <v>256</v>
      </c>
      <c r="D6" s="210" t="s">
        <v>257</v>
      </c>
      <c r="E6" s="209" t="s">
        <v>258</v>
      </c>
      <c r="F6" s="208" t="s">
        <v>259</v>
      </c>
      <c r="G6" s="209" t="s">
        <v>29</v>
      </c>
      <c r="H6" s="212" t="s">
        <v>30</v>
      </c>
      <c r="I6" s="212" t="s">
        <v>260</v>
      </c>
      <c r="J6" s="212" t="s">
        <v>31</v>
      </c>
      <c r="K6" s="212" t="s">
        <v>261</v>
      </c>
      <c r="L6" s="212" t="s">
        <v>262</v>
      </c>
      <c r="M6" s="212" t="s">
        <v>263</v>
      </c>
      <c r="N6" s="212" t="s">
        <v>264</v>
      </c>
      <c r="O6" s="212" t="s">
        <v>265</v>
      </c>
      <c r="P6" s="212" t="s">
        <v>266</v>
      </c>
      <c r="Q6" s="212" t="s">
        <v>267</v>
      </c>
      <c r="R6" s="212" t="s">
        <v>268</v>
      </c>
      <c r="S6" s="212" t="s">
        <v>269</v>
      </c>
      <c r="T6" s="212" t="s">
        <v>270</v>
      </c>
      <c r="U6" s="212" t="s">
        <v>271</v>
      </c>
      <c r="V6" s="212" t="s">
        <v>272</v>
      </c>
      <c r="W6" s="212" t="s">
        <v>273</v>
      </c>
      <c r="X6" s="212" t="s">
        <v>274</v>
      </c>
      <c r="Y6" s="212" t="s">
        <v>275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276</v>
      </c>
      <c r="B8" s="231" t="s">
        <v>137</v>
      </c>
      <c r="C8" s="248" t="s">
        <v>138</v>
      </c>
      <c r="D8" s="232"/>
      <c r="E8" s="233"/>
      <c r="F8" s="234"/>
      <c r="G8" s="234">
        <f>SUMIF(AG9:AG19,"&lt;&gt;NOR",G9:G19)</f>
        <v>0</v>
      </c>
      <c r="H8" s="234"/>
      <c r="I8" s="234">
        <f>SUM(I9:I19)</f>
        <v>0</v>
      </c>
      <c r="J8" s="234"/>
      <c r="K8" s="234">
        <f>SUM(K9:K19)</f>
        <v>0</v>
      </c>
      <c r="L8" s="234"/>
      <c r="M8" s="234">
        <f>SUM(M9:M19)</f>
        <v>0</v>
      </c>
      <c r="N8" s="233"/>
      <c r="O8" s="233">
        <f>SUM(O9:O19)</f>
        <v>0</v>
      </c>
      <c r="P8" s="233"/>
      <c r="Q8" s="233">
        <f>SUM(Q9:Q19)</f>
        <v>0</v>
      </c>
      <c r="R8" s="234"/>
      <c r="S8" s="234"/>
      <c r="T8" s="235"/>
      <c r="U8" s="229"/>
      <c r="V8" s="229">
        <f>SUM(V9:V19)</f>
        <v>24.18</v>
      </c>
      <c r="W8" s="229"/>
      <c r="X8" s="229"/>
      <c r="Y8" s="229"/>
      <c r="AG8" t="s">
        <v>277</v>
      </c>
    </row>
    <row r="9" spans="1:60" outlineLevel="1" x14ac:dyDescent="0.2">
      <c r="A9" s="237">
        <v>1</v>
      </c>
      <c r="B9" s="238" t="s">
        <v>557</v>
      </c>
      <c r="C9" s="249" t="s">
        <v>558</v>
      </c>
      <c r="D9" s="239" t="s">
        <v>356</v>
      </c>
      <c r="E9" s="240">
        <v>169.84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 t="s">
        <v>357</v>
      </c>
      <c r="S9" s="242" t="s">
        <v>289</v>
      </c>
      <c r="T9" s="243" t="s">
        <v>289</v>
      </c>
      <c r="U9" s="224">
        <v>0.11</v>
      </c>
      <c r="V9" s="224">
        <f>ROUND(E9*U9,2)</f>
        <v>18.68</v>
      </c>
      <c r="W9" s="224"/>
      <c r="X9" s="224" t="s">
        <v>339</v>
      </c>
      <c r="Y9" s="224" t="s">
        <v>284</v>
      </c>
      <c r="Z9" s="213"/>
      <c r="AA9" s="213"/>
      <c r="AB9" s="213"/>
      <c r="AC9" s="213"/>
      <c r="AD9" s="213"/>
      <c r="AE9" s="213"/>
      <c r="AF9" s="213"/>
      <c r="AG9" s="213" t="s">
        <v>358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ht="33.75" outlineLevel="2" x14ac:dyDescent="0.2">
      <c r="A10" s="220"/>
      <c r="B10" s="221"/>
      <c r="C10" s="259" t="s">
        <v>559</v>
      </c>
      <c r="D10" s="257"/>
      <c r="E10" s="257"/>
      <c r="F10" s="257"/>
      <c r="G10" s="257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3"/>
      <c r="AA10" s="213"/>
      <c r="AB10" s="213"/>
      <c r="AC10" s="213"/>
      <c r="AD10" s="213"/>
      <c r="AE10" s="213"/>
      <c r="AF10" s="213"/>
      <c r="AG10" s="213" t="s">
        <v>360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56" t="str">
        <f>C10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52"/>
      <c r="D11" s="245"/>
      <c r="E11" s="245"/>
      <c r="F11" s="245"/>
      <c r="G11" s="245"/>
      <c r="H11" s="224"/>
      <c r="I11" s="224"/>
      <c r="J11" s="224"/>
      <c r="K11" s="224"/>
      <c r="L11" s="224"/>
      <c r="M11" s="224"/>
      <c r="N11" s="223"/>
      <c r="O11" s="223"/>
      <c r="P11" s="223"/>
      <c r="Q11" s="223"/>
      <c r="R11" s="224"/>
      <c r="S11" s="224"/>
      <c r="T11" s="224"/>
      <c r="U11" s="224"/>
      <c r="V11" s="224"/>
      <c r="W11" s="224"/>
      <c r="X11" s="224"/>
      <c r="Y11" s="224"/>
      <c r="Z11" s="213"/>
      <c r="AA11" s="213"/>
      <c r="AB11" s="213"/>
      <c r="AC11" s="213"/>
      <c r="AD11" s="213"/>
      <c r="AE11" s="213"/>
      <c r="AF11" s="213"/>
      <c r="AG11" s="213" t="s">
        <v>286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37">
        <v>2</v>
      </c>
      <c r="B12" s="238" t="s">
        <v>368</v>
      </c>
      <c r="C12" s="249" t="s">
        <v>369</v>
      </c>
      <c r="D12" s="239" t="s">
        <v>356</v>
      </c>
      <c r="E12" s="240">
        <v>169.84</v>
      </c>
      <c r="F12" s="241"/>
      <c r="G12" s="242">
        <f>ROUND(E12*F12,2)</f>
        <v>0</v>
      </c>
      <c r="H12" s="241"/>
      <c r="I12" s="242">
        <f>ROUND(E12*H12,2)</f>
        <v>0</v>
      </c>
      <c r="J12" s="241"/>
      <c r="K12" s="242">
        <f>ROUND(E12*J12,2)</f>
        <v>0</v>
      </c>
      <c r="L12" s="242">
        <v>21</v>
      </c>
      <c r="M12" s="242">
        <f>G12*(1+L12/100)</f>
        <v>0</v>
      </c>
      <c r="N12" s="240">
        <v>0</v>
      </c>
      <c r="O12" s="240">
        <f>ROUND(E12*N12,2)</f>
        <v>0</v>
      </c>
      <c r="P12" s="240">
        <v>0</v>
      </c>
      <c r="Q12" s="240">
        <f>ROUND(E12*P12,2)</f>
        <v>0</v>
      </c>
      <c r="R12" s="242" t="s">
        <v>357</v>
      </c>
      <c r="S12" s="242" t="s">
        <v>289</v>
      </c>
      <c r="T12" s="243" t="s">
        <v>289</v>
      </c>
      <c r="U12" s="224">
        <v>1.0999999999999999E-2</v>
      </c>
      <c r="V12" s="224">
        <f>ROUND(E12*U12,2)</f>
        <v>1.87</v>
      </c>
      <c r="W12" s="224"/>
      <c r="X12" s="224" t="s">
        <v>339</v>
      </c>
      <c r="Y12" s="224" t="s">
        <v>284</v>
      </c>
      <c r="Z12" s="213"/>
      <c r="AA12" s="213"/>
      <c r="AB12" s="213"/>
      <c r="AC12" s="213"/>
      <c r="AD12" s="213"/>
      <c r="AE12" s="213"/>
      <c r="AF12" s="213"/>
      <c r="AG12" s="213" t="s">
        <v>358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2" x14ac:dyDescent="0.2">
      <c r="A13" s="220"/>
      <c r="B13" s="221"/>
      <c r="C13" s="259" t="s">
        <v>370</v>
      </c>
      <c r="D13" s="257"/>
      <c r="E13" s="257"/>
      <c r="F13" s="257"/>
      <c r="G13" s="257"/>
      <c r="H13" s="224"/>
      <c r="I13" s="224"/>
      <c r="J13" s="224"/>
      <c r="K13" s="224"/>
      <c r="L13" s="224"/>
      <c r="M13" s="224"/>
      <c r="N13" s="223"/>
      <c r="O13" s="223"/>
      <c r="P13" s="223"/>
      <c r="Q13" s="223"/>
      <c r="R13" s="224"/>
      <c r="S13" s="224"/>
      <c r="T13" s="224"/>
      <c r="U13" s="224"/>
      <c r="V13" s="224"/>
      <c r="W13" s="224"/>
      <c r="X13" s="224"/>
      <c r="Y13" s="224"/>
      <c r="Z13" s="213"/>
      <c r="AA13" s="213"/>
      <c r="AB13" s="213"/>
      <c r="AC13" s="213"/>
      <c r="AD13" s="213"/>
      <c r="AE13" s="213"/>
      <c r="AF13" s="213"/>
      <c r="AG13" s="213" t="s">
        <v>360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2"/>
      <c r="D14" s="245"/>
      <c r="E14" s="245"/>
      <c r="F14" s="245"/>
      <c r="G14" s="245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3"/>
      <c r="AA14" s="213"/>
      <c r="AB14" s="213"/>
      <c r="AC14" s="213"/>
      <c r="AD14" s="213"/>
      <c r="AE14" s="213"/>
      <c r="AF14" s="213"/>
      <c r="AG14" s="213" t="s">
        <v>286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ht="22.5" outlineLevel="1" x14ac:dyDescent="0.2">
      <c r="A15" s="237">
        <v>3</v>
      </c>
      <c r="B15" s="238" t="s">
        <v>373</v>
      </c>
      <c r="C15" s="249" t="s">
        <v>374</v>
      </c>
      <c r="D15" s="239" t="s">
        <v>356</v>
      </c>
      <c r="E15" s="240">
        <v>169.84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0</v>
      </c>
      <c r="O15" s="240">
        <f>ROUND(E15*N15,2)</f>
        <v>0</v>
      </c>
      <c r="P15" s="240">
        <v>0</v>
      </c>
      <c r="Q15" s="240">
        <f>ROUND(E15*P15,2)</f>
        <v>0</v>
      </c>
      <c r="R15" s="242" t="s">
        <v>357</v>
      </c>
      <c r="S15" s="242" t="s">
        <v>289</v>
      </c>
      <c r="T15" s="243" t="s">
        <v>289</v>
      </c>
      <c r="U15" s="224">
        <v>0.01</v>
      </c>
      <c r="V15" s="224">
        <f>ROUND(E15*U15,2)</f>
        <v>1.7</v>
      </c>
      <c r="W15" s="224"/>
      <c r="X15" s="224" t="s">
        <v>339</v>
      </c>
      <c r="Y15" s="224" t="s">
        <v>284</v>
      </c>
      <c r="Z15" s="213"/>
      <c r="AA15" s="213"/>
      <c r="AB15" s="213"/>
      <c r="AC15" s="213"/>
      <c r="AD15" s="213"/>
      <c r="AE15" s="213"/>
      <c r="AF15" s="213"/>
      <c r="AG15" s="213" t="s">
        <v>358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0"/>
      <c r="D16" s="246"/>
      <c r="E16" s="246"/>
      <c r="F16" s="246"/>
      <c r="G16" s="246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3"/>
      <c r="AA16" s="213"/>
      <c r="AB16" s="213"/>
      <c r="AC16" s="213"/>
      <c r="AD16" s="213"/>
      <c r="AE16" s="213"/>
      <c r="AF16" s="213"/>
      <c r="AG16" s="213" t="s">
        <v>286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37">
        <v>4</v>
      </c>
      <c r="B17" s="238" t="s">
        <v>647</v>
      </c>
      <c r="C17" s="249" t="s">
        <v>648</v>
      </c>
      <c r="D17" s="239" t="s">
        <v>363</v>
      </c>
      <c r="E17" s="240">
        <v>96.25</v>
      </c>
      <c r="F17" s="241"/>
      <c r="G17" s="242">
        <f>ROUND(E17*F17,2)</f>
        <v>0</v>
      </c>
      <c r="H17" s="241"/>
      <c r="I17" s="242">
        <f>ROUND(E17*H17,2)</f>
        <v>0</v>
      </c>
      <c r="J17" s="241"/>
      <c r="K17" s="242">
        <f>ROUND(E17*J17,2)</f>
        <v>0</v>
      </c>
      <c r="L17" s="242">
        <v>21</v>
      </c>
      <c r="M17" s="242">
        <f>G17*(1+L17/100)</f>
        <v>0</v>
      </c>
      <c r="N17" s="240">
        <v>0</v>
      </c>
      <c r="O17" s="240">
        <f>ROUND(E17*N17,2)</f>
        <v>0</v>
      </c>
      <c r="P17" s="240">
        <v>0</v>
      </c>
      <c r="Q17" s="240">
        <f>ROUND(E17*P17,2)</f>
        <v>0</v>
      </c>
      <c r="R17" s="242" t="s">
        <v>357</v>
      </c>
      <c r="S17" s="242" t="s">
        <v>289</v>
      </c>
      <c r="T17" s="243" t="s">
        <v>289</v>
      </c>
      <c r="U17" s="224">
        <v>0.02</v>
      </c>
      <c r="V17" s="224">
        <f>ROUND(E17*U17,2)</f>
        <v>1.93</v>
      </c>
      <c r="W17" s="224"/>
      <c r="X17" s="224" t="s">
        <v>339</v>
      </c>
      <c r="Y17" s="224" t="s">
        <v>284</v>
      </c>
      <c r="Z17" s="213"/>
      <c r="AA17" s="213"/>
      <c r="AB17" s="213"/>
      <c r="AC17" s="213"/>
      <c r="AD17" s="213"/>
      <c r="AE17" s="213"/>
      <c r="AF17" s="213"/>
      <c r="AG17" s="213" t="s">
        <v>340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59" t="s">
        <v>574</v>
      </c>
      <c r="D18" s="257"/>
      <c r="E18" s="257"/>
      <c r="F18" s="257"/>
      <c r="G18" s="257"/>
      <c r="H18" s="224"/>
      <c r="I18" s="224"/>
      <c r="J18" s="224"/>
      <c r="K18" s="224"/>
      <c r="L18" s="224"/>
      <c r="M18" s="224"/>
      <c r="N18" s="223"/>
      <c r="O18" s="223"/>
      <c r="P18" s="223"/>
      <c r="Q18" s="223"/>
      <c r="R18" s="224"/>
      <c r="S18" s="224"/>
      <c r="T18" s="224"/>
      <c r="U18" s="224"/>
      <c r="V18" s="224"/>
      <c r="W18" s="224"/>
      <c r="X18" s="224"/>
      <c r="Y18" s="224"/>
      <c r="Z18" s="213"/>
      <c r="AA18" s="213"/>
      <c r="AB18" s="213"/>
      <c r="AC18" s="213"/>
      <c r="AD18" s="213"/>
      <c r="AE18" s="213"/>
      <c r="AF18" s="213"/>
      <c r="AG18" s="213" t="s">
        <v>360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2" x14ac:dyDescent="0.2">
      <c r="A19" s="220"/>
      <c r="B19" s="221"/>
      <c r="C19" s="252"/>
      <c r="D19" s="245"/>
      <c r="E19" s="245"/>
      <c r="F19" s="245"/>
      <c r="G19" s="245"/>
      <c r="H19" s="224"/>
      <c r="I19" s="224"/>
      <c r="J19" s="224"/>
      <c r="K19" s="224"/>
      <c r="L19" s="224"/>
      <c r="M19" s="224"/>
      <c r="N19" s="223"/>
      <c r="O19" s="223"/>
      <c r="P19" s="223"/>
      <c r="Q19" s="223"/>
      <c r="R19" s="224"/>
      <c r="S19" s="224"/>
      <c r="T19" s="224"/>
      <c r="U19" s="224"/>
      <c r="V19" s="224"/>
      <c r="W19" s="224"/>
      <c r="X19" s="224"/>
      <c r="Y19" s="224"/>
      <c r="Z19" s="213"/>
      <c r="AA19" s="213"/>
      <c r="AB19" s="213"/>
      <c r="AC19" s="213"/>
      <c r="AD19" s="213"/>
      <c r="AE19" s="213"/>
      <c r="AF19" s="213"/>
      <c r="AG19" s="213" t="s">
        <v>286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x14ac:dyDescent="0.2">
      <c r="A20" s="230" t="s">
        <v>276</v>
      </c>
      <c r="B20" s="231" t="s">
        <v>141</v>
      </c>
      <c r="C20" s="248" t="s">
        <v>142</v>
      </c>
      <c r="D20" s="232"/>
      <c r="E20" s="233"/>
      <c r="F20" s="234"/>
      <c r="G20" s="234">
        <f>SUMIF(AG21:AG30,"&lt;&gt;NOR",G21:G30)</f>
        <v>0</v>
      </c>
      <c r="H20" s="234"/>
      <c r="I20" s="234">
        <f>SUM(I21:I30)</f>
        <v>0</v>
      </c>
      <c r="J20" s="234"/>
      <c r="K20" s="234">
        <f>SUM(K21:K30)</f>
        <v>0</v>
      </c>
      <c r="L20" s="234"/>
      <c r="M20" s="234">
        <f>SUM(M21:M30)</f>
        <v>0</v>
      </c>
      <c r="N20" s="233"/>
      <c r="O20" s="233">
        <f>SUM(O21:O30)</f>
        <v>24.6</v>
      </c>
      <c r="P20" s="233"/>
      <c r="Q20" s="233">
        <f>SUM(Q21:Q30)</f>
        <v>0</v>
      </c>
      <c r="R20" s="234"/>
      <c r="S20" s="234"/>
      <c r="T20" s="235"/>
      <c r="U20" s="229"/>
      <c r="V20" s="229">
        <f>SUM(V21:V30)</f>
        <v>27.97</v>
      </c>
      <c r="W20" s="229"/>
      <c r="X20" s="229"/>
      <c r="Y20" s="229"/>
      <c r="AG20" t="s">
        <v>277</v>
      </c>
    </row>
    <row r="21" spans="1:60" outlineLevel="1" x14ac:dyDescent="0.2">
      <c r="A21" s="237">
        <v>5</v>
      </c>
      <c r="B21" s="238" t="s">
        <v>892</v>
      </c>
      <c r="C21" s="249" t="s">
        <v>893</v>
      </c>
      <c r="D21" s="239" t="s">
        <v>356</v>
      </c>
      <c r="E21" s="240">
        <v>9.5519999999999996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0">
        <v>2.5249999999999999</v>
      </c>
      <c r="O21" s="240">
        <f>ROUND(E21*N21,2)</f>
        <v>24.12</v>
      </c>
      <c r="P21" s="240">
        <v>0</v>
      </c>
      <c r="Q21" s="240">
        <f>ROUND(E21*P21,2)</f>
        <v>0</v>
      </c>
      <c r="R21" s="242" t="s">
        <v>597</v>
      </c>
      <c r="S21" s="242" t="s">
        <v>289</v>
      </c>
      <c r="T21" s="243" t="s">
        <v>289</v>
      </c>
      <c r="U21" s="224">
        <v>0.48</v>
      </c>
      <c r="V21" s="224">
        <f>ROUND(E21*U21,2)</f>
        <v>4.58</v>
      </c>
      <c r="W21" s="224"/>
      <c r="X21" s="224" t="s">
        <v>339</v>
      </c>
      <c r="Y21" s="224" t="s">
        <v>284</v>
      </c>
      <c r="Z21" s="213"/>
      <c r="AA21" s="213"/>
      <c r="AB21" s="213"/>
      <c r="AC21" s="213"/>
      <c r="AD21" s="213"/>
      <c r="AE21" s="213"/>
      <c r="AF21" s="213"/>
      <c r="AG21" s="213" t="s">
        <v>340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9" t="s">
        <v>694</v>
      </c>
      <c r="D22" s="257"/>
      <c r="E22" s="257"/>
      <c r="F22" s="257"/>
      <c r="G22" s="257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3"/>
      <c r="AA22" s="213"/>
      <c r="AB22" s="213"/>
      <c r="AC22" s="213"/>
      <c r="AD22" s="213"/>
      <c r="AE22" s="213"/>
      <c r="AF22" s="213"/>
      <c r="AG22" s="213" t="s">
        <v>360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2" x14ac:dyDescent="0.2">
      <c r="A23" s="220"/>
      <c r="B23" s="221"/>
      <c r="C23" s="252"/>
      <c r="D23" s="245"/>
      <c r="E23" s="245"/>
      <c r="F23" s="245"/>
      <c r="G23" s="245"/>
      <c r="H23" s="224"/>
      <c r="I23" s="224"/>
      <c r="J23" s="224"/>
      <c r="K23" s="224"/>
      <c r="L23" s="224"/>
      <c r="M23" s="224"/>
      <c r="N23" s="223"/>
      <c r="O23" s="223"/>
      <c r="P23" s="223"/>
      <c r="Q23" s="223"/>
      <c r="R23" s="224"/>
      <c r="S23" s="224"/>
      <c r="T23" s="224"/>
      <c r="U23" s="224"/>
      <c r="V23" s="224"/>
      <c r="W23" s="224"/>
      <c r="X23" s="224"/>
      <c r="Y23" s="224"/>
      <c r="Z23" s="213"/>
      <c r="AA23" s="213"/>
      <c r="AB23" s="213"/>
      <c r="AC23" s="213"/>
      <c r="AD23" s="213"/>
      <c r="AE23" s="213"/>
      <c r="AF23" s="213"/>
      <c r="AG23" s="213" t="s">
        <v>286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37">
        <v>6</v>
      </c>
      <c r="B24" s="238" t="s">
        <v>695</v>
      </c>
      <c r="C24" s="249" t="s">
        <v>696</v>
      </c>
      <c r="D24" s="239" t="s">
        <v>363</v>
      </c>
      <c r="E24" s="240">
        <v>12.18</v>
      </c>
      <c r="F24" s="241"/>
      <c r="G24" s="242">
        <f>ROUND(E24*F24,2)</f>
        <v>0</v>
      </c>
      <c r="H24" s="241"/>
      <c r="I24" s="242">
        <f>ROUND(E24*H24,2)</f>
        <v>0</v>
      </c>
      <c r="J24" s="241"/>
      <c r="K24" s="242">
        <f>ROUND(E24*J24,2)</f>
        <v>0</v>
      </c>
      <c r="L24" s="242">
        <v>21</v>
      </c>
      <c r="M24" s="242">
        <f>G24*(1+L24/100)</f>
        <v>0</v>
      </c>
      <c r="N24" s="240">
        <v>3.9199999999999999E-2</v>
      </c>
      <c r="O24" s="240">
        <f>ROUND(E24*N24,2)</f>
        <v>0.48</v>
      </c>
      <c r="P24" s="240">
        <v>0</v>
      </c>
      <c r="Q24" s="240">
        <f>ROUND(E24*P24,2)</f>
        <v>0</v>
      </c>
      <c r="R24" s="242" t="s">
        <v>597</v>
      </c>
      <c r="S24" s="242" t="s">
        <v>289</v>
      </c>
      <c r="T24" s="243" t="s">
        <v>289</v>
      </c>
      <c r="U24" s="224">
        <v>1.6</v>
      </c>
      <c r="V24" s="224">
        <f>ROUND(E24*U24,2)</f>
        <v>19.489999999999998</v>
      </c>
      <c r="W24" s="224"/>
      <c r="X24" s="224" t="s">
        <v>339</v>
      </c>
      <c r="Y24" s="224" t="s">
        <v>284</v>
      </c>
      <c r="Z24" s="213"/>
      <c r="AA24" s="213"/>
      <c r="AB24" s="213"/>
      <c r="AC24" s="213"/>
      <c r="AD24" s="213"/>
      <c r="AE24" s="213"/>
      <c r="AF24" s="213"/>
      <c r="AG24" s="213" t="s">
        <v>340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ht="22.5" outlineLevel="2" x14ac:dyDescent="0.2">
      <c r="A25" s="220"/>
      <c r="B25" s="221"/>
      <c r="C25" s="259" t="s">
        <v>697</v>
      </c>
      <c r="D25" s="257"/>
      <c r="E25" s="257"/>
      <c r="F25" s="257"/>
      <c r="G25" s="257"/>
      <c r="H25" s="224"/>
      <c r="I25" s="224"/>
      <c r="J25" s="224"/>
      <c r="K25" s="224"/>
      <c r="L25" s="224"/>
      <c r="M25" s="224"/>
      <c r="N25" s="223"/>
      <c r="O25" s="223"/>
      <c r="P25" s="223"/>
      <c r="Q25" s="223"/>
      <c r="R25" s="224"/>
      <c r="S25" s="224"/>
      <c r="T25" s="224"/>
      <c r="U25" s="224"/>
      <c r="V25" s="224"/>
      <c r="W25" s="224"/>
      <c r="X25" s="224"/>
      <c r="Y25" s="224"/>
      <c r="Z25" s="213"/>
      <c r="AA25" s="213"/>
      <c r="AB25" s="213"/>
      <c r="AC25" s="213"/>
      <c r="AD25" s="213"/>
      <c r="AE25" s="213"/>
      <c r="AF25" s="213"/>
      <c r="AG25" s="213" t="s">
        <v>360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56" t="str">
        <f>C25</f>
        <v>svislé nebo šikmé (odkloněné) , půdorysně přímé nebo zalomené, stěn základových desek ve volných nebo zapažených jámách, rýhách, šachtách, včetně případných vzpěr,</v>
      </c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52"/>
      <c r="D26" s="245"/>
      <c r="E26" s="245"/>
      <c r="F26" s="245"/>
      <c r="G26" s="245"/>
      <c r="H26" s="224"/>
      <c r="I26" s="224"/>
      <c r="J26" s="224"/>
      <c r="K26" s="224"/>
      <c r="L26" s="224"/>
      <c r="M26" s="224"/>
      <c r="N26" s="223"/>
      <c r="O26" s="223"/>
      <c r="P26" s="223"/>
      <c r="Q26" s="223"/>
      <c r="R26" s="224"/>
      <c r="S26" s="224"/>
      <c r="T26" s="224"/>
      <c r="U26" s="224"/>
      <c r="V26" s="224"/>
      <c r="W26" s="224"/>
      <c r="X26" s="224"/>
      <c r="Y26" s="224"/>
      <c r="Z26" s="213"/>
      <c r="AA26" s="213"/>
      <c r="AB26" s="213"/>
      <c r="AC26" s="213"/>
      <c r="AD26" s="213"/>
      <c r="AE26" s="213"/>
      <c r="AF26" s="213"/>
      <c r="AG26" s="213" t="s">
        <v>286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37">
        <v>7</v>
      </c>
      <c r="B27" s="238" t="s">
        <v>698</v>
      </c>
      <c r="C27" s="249" t="s">
        <v>699</v>
      </c>
      <c r="D27" s="239" t="s">
        <v>363</v>
      </c>
      <c r="E27" s="240">
        <v>12.18</v>
      </c>
      <c r="F27" s="241"/>
      <c r="G27" s="242">
        <f>ROUND(E27*F27,2)</f>
        <v>0</v>
      </c>
      <c r="H27" s="241"/>
      <c r="I27" s="242">
        <f>ROUND(E27*H27,2)</f>
        <v>0</v>
      </c>
      <c r="J27" s="241"/>
      <c r="K27" s="242">
        <f>ROUND(E27*J27,2)</f>
        <v>0</v>
      </c>
      <c r="L27" s="242">
        <v>21</v>
      </c>
      <c r="M27" s="242">
        <f>G27*(1+L27/100)</f>
        <v>0</v>
      </c>
      <c r="N27" s="240">
        <v>0</v>
      </c>
      <c r="O27" s="240">
        <f>ROUND(E27*N27,2)</f>
        <v>0</v>
      </c>
      <c r="P27" s="240">
        <v>0</v>
      </c>
      <c r="Q27" s="240">
        <f>ROUND(E27*P27,2)</f>
        <v>0</v>
      </c>
      <c r="R27" s="242" t="s">
        <v>597</v>
      </c>
      <c r="S27" s="242" t="s">
        <v>289</v>
      </c>
      <c r="T27" s="243" t="s">
        <v>289</v>
      </c>
      <c r="U27" s="224">
        <v>0.32</v>
      </c>
      <c r="V27" s="224">
        <f>ROUND(E27*U27,2)</f>
        <v>3.9</v>
      </c>
      <c r="W27" s="224"/>
      <c r="X27" s="224" t="s">
        <v>339</v>
      </c>
      <c r="Y27" s="224" t="s">
        <v>284</v>
      </c>
      <c r="Z27" s="213"/>
      <c r="AA27" s="213"/>
      <c r="AB27" s="213"/>
      <c r="AC27" s="213"/>
      <c r="AD27" s="213"/>
      <c r="AE27" s="213"/>
      <c r="AF27" s="213"/>
      <c r="AG27" s="213" t="s">
        <v>340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ht="22.5" outlineLevel="2" x14ac:dyDescent="0.2">
      <c r="A28" s="220"/>
      <c r="B28" s="221"/>
      <c r="C28" s="259" t="s">
        <v>697</v>
      </c>
      <c r="D28" s="257"/>
      <c r="E28" s="257"/>
      <c r="F28" s="257"/>
      <c r="G28" s="257"/>
      <c r="H28" s="224"/>
      <c r="I28" s="224"/>
      <c r="J28" s="224"/>
      <c r="K28" s="224"/>
      <c r="L28" s="224"/>
      <c r="M28" s="224"/>
      <c r="N28" s="223"/>
      <c r="O28" s="223"/>
      <c r="P28" s="223"/>
      <c r="Q28" s="223"/>
      <c r="R28" s="224"/>
      <c r="S28" s="224"/>
      <c r="T28" s="224"/>
      <c r="U28" s="224"/>
      <c r="V28" s="224"/>
      <c r="W28" s="224"/>
      <c r="X28" s="224"/>
      <c r="Y28" s="224"/>
      <c r="Z28" s="213"/>
      <c r="AA28" s="213"/>
      <c r="AB28" s="213"/>
      <c r="AC28" s="213"/>
      <c r="AD28" s="213"/>
      <c r="AE28" s="213"/>
      <c r="AF28" s="213"/>
      <c r="AG28" s="213" t="s">
        <v>360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56" t="str">
        <f>C28</f>
        <v>svislé nebo šikmé (odkloněné) , půdorysně přímé nebo zalomené, stěn základových desek ve volných nebo zapažených jámách, rýhách, šachtách, včetně případných vzpěr,</v>
      </c>
      <c r="BB28" s="213"/>
      <c r="BC28" s="213"/>
      <c r="BD28" s="213"/>
      <c r="BE28" s="213"/>
      <c r="BF28" s="213"/>
      <c r="BG28" s="213"/>
      <c r="BH28" s="213"/>
    </row>
    <row r="29" spans="1:60" outlineLevel="2" x14ac:dyDescent="0.2">
      <c r="A29" s="220"/>
      <c r="B29" s="221"/>
      <c r="C29" s="260" t="s">
        <v>664</v>
      </c>
      <c r="D29" s="258"/>
      <c r="E29" s="258"/>
      <c r="F29" s="258"/>
      <c r="G29" s="258"/>
      <c r="H29" s="224"/>
      <c r="I29" s="224"/>
      <c r="J29" s="224"/>
      <c r="K29" s="224"/>
      <c r="L29" s="224"/>
      <c r="M29" s="224"/>
      <c r="N29" s="223"/>
      <c r="O29" s="223"/>
      <c r="P29" s="223"/>
      <c r="Q29" s="223"/>
      <c r="R29" s="224"/>
      <c r="S29" s="224"/>
      <c r="T29" s="224"/>
      <c r="U29" s="224"/>
      <c r="V29" s="224"/>
      <c r="W29" s="224"/>
      <c r="X29" s="224"/>
      <c r="Y29" s="224"/>
      <c r="Z29" s="213"/>
      <c r="AA29" s="213"/>
      <c r="AB29" s="213"/>
      <c r="AC29" s="213"/>
      <c r="AD29" s="213"/>
      <c r="AE29" s="213"/>
      <c r="AF29" s="213"/>
      <c r="AG29" s="213" t="s">
        <v>311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2"/>
      <c r="D30" s="245"/>
      <c r="E30" s="245"/>
      <c r="F30" s="245"/>
      <c r="G30" s="245"/>
      <c r="H30" s="224"/>
      <c r="I30" s="224"/>
      <c r="J30" s="224"/>
      <c r="K30" s="224"/>
      <c r="L30" s="224"/>
      <c r="M30" s="224"/>
      <c r="N30" s="223"/>
      <c r="O30" s="223"/>
      <c r="P30" s="223"/>
      <c r="Q30" s="223"/>
      <c r="R30" s="224"/>
      <c r="S30" s="224"/>
      <c r="T30" s="224"/>
      <c r="U30" s="224"/>
      <c r="V30" s="224"/>
      <c r="W30" s="224"/>
      <c r="X30" s="224"/>
      <c r="Y30" s="224"/>
      <c r="Z30" s="213"/>
      <c r="AA30" s="213"/>
      <c r="AB30" s="213"/>
      <c r="AC30" s="213"/>
      <c r="AD30" s="213"/>
      <c r="AE30" s="213"/>
      <c r="AF30" s="213"/>
      <c r="AG30" s="213" t="s">
        <v>286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x14ac:dyDescent="0.2">
      <c r="A31" s="230" t="s">
        <v>276</v>
      </c>
      <c r="B31" s="231" t="s">
        <v>158</v>
      </c>
      <c r="C31" s="248" t="s">
        <v>150</v>
      </c>
      <c r="D31" s="232"/>
      <c r="E31" s="233"/>
      <c r="F31" s="234"/>
      <c r="G31" s="234">
        <f>SUMIF(AG32:AG80,"&lt;&gt;NOR",G32:G80)</f>
        <v>0</v>
      </c>
      <c r="H31" s="234"/>
      <c r="I31" s="234">
        <f>SUM(I32:I80)</f>
        <v>0</v>
      </c>
      <c r="J31" s="234"/>
      <c r="K31" s="234">
        <f>SUM(K32:K80)</f>
        <v>0</v>
      </c>
      <c r="L31" s="234"/>
      <c r="M31" s="234">
        <f>SUM(M32:M80)</f>
        <v>0</v>
      </c>
      <c r="N31" s="233"/>
      <c r="O31" s="233">
        <f>SUM(O32:O80)</f>
        <v>302.04000000000002</v>
      </c>
      <c r="P31" s="233"/>
      <c r="Q31" s="233">
        <f>SUM(Q32:Q80)</f>
        <v>0</v>
      </c>
      <c r="R31" s="234"/>
      <c r="S31" s="234"/>
      <c r="T31" s="235"/>
      <c r="U31" s="229"/>
      <c r="V31" s="229">
        <f>SUM(V32:V80)</f>
        <v>392.38</v>
      </c>
      <c r="W31" s="229"/>
      <c r="X31" s="229"/>
      <c r="Y31" s="229"/>
      <c r="AG31" t="s">
        <v>277</v>
      </c>
    </row>
    <row r="32" spans="1:60" outlineLevel="1" x14ac:dyDescent="0.2">
      <c r="A32" s="237">
        <v>8</v>
      </c>
      <c r="B32" s="238" t="s">
        <v>894</v>
      </c>
      <c r="C32" s="249" t="s">
        <v>895</v>
      </c>
      <c r="D32" s="239" t="s">
        <v>323</v>
      </c>
      <c r="E32" s="240">
        <v>81.5</v>
      </c>
      <c r="F32" s="241"/>
      <c r="G32" s="242">
        <f>ROUND(E32*F32,2)</f>
        <v>0</v>
      </c>
      <c r="H32" s="241"/>
      <c r="I32" s="242">
        <f>ROUND(E32*H32,2)</f>
        <v>0</v>
      </c>
      <c r="J32" s="241"/>
      <c r="K32" s="242">
        <f>ROUND(E32*J32,2)</f>
        <v>0</v>
      </c>
      <c r="L32" s="242">
        <v>21</v>
      </c>
      <c r="M32" s="242">
        <f>G32*(1+L32/100)</f>
        <v>0</v>
      </c>
      <c r="N32" s="240">
        <v>0</v>
      </c>
      <c r="O32" s="240">
        <f>ROUND(E32*N32,2)</f>
        <v>0</v>
      </c>
      <c r="P32" s="240">
        <v>0</v>
      </c>
      <c r="Q32" s="240">
        <f>ROUND(E32*P32,2)</f>
        <v>0</v>
      </c>
      <c r="R32" s="242"/>
      <c r="S32" s="242" t="s">
        <v>281</v>
      </c>
      <c r="T32" s="243" t="s">
        <v>389</v>
      </c>
      <c r="U32" s="224">
        <v>0</v>
      </c>
      <c r="V32" s="224">
        <f>ROUND(E32*U32,2)</f>
        <v>0</v>
      </c>
      <c r="W32" s="224"/>
      <c r="X32" s="224" t="s">
        <v>339</v>
      </c>
      <c r="Y32" s="224" t="s">
        <v>284</v>
      </c>
      <c r="Z32" s="213"/>
      <c r="AA32" s="213"/>
      <c r="AB32" s="213"/>
      <c r="AC32" s="213"/>
      <c r="AD32" s="213"/>
      <c r="AE32" s="213"/>
      <c r="AF32" s="213"/>
      <c r="AG32" s="213" t="s">
        <v>340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2" x14ac:dyDescent="0.2">
      <c r="A33" s="220"/>
      <c r="B33" s="221"/>
      <c r="C33" s="251" t="s">
        <v>810</v>
      </c>
      <c r="D33" s="247"/>
      <c r="E33" s="247"/>
      <c r="F33" s="247"/>
      <c r="G33" s="247"/>
      <c r="H33" s="224"/>
      <c r="I33" s="224"/>
      <c r="J33" s="224"/>
      <c r="K33" s="224"/>
      <c r="L33" s="224"/>
      <c r="M33" s="224"/>
      <c r="N33" s="223"/>
      <c r="O33" s="223"/>
      <c r="P33" s="223"/>
      <c r="Q33" s="223"/>
      <c r="R33" s="224"/>
      <c r="S33" s="224"/>
      <c r="T33" s="224"/>
      <c r="U33" s="224"/>
      <c r="V33" s="224"/>
      <c r="W33" s="224"/>
      <c r="X33" s="224"/>
      <c r="Y33" s="224"/>
      <c r="Z33" s="213"/>
      <c r="AA33" s="213"/>
      <c r="AB33" s="213"/>
      <c r="AC33" s="213"/>
      <c r="AD33" s="213"/>
      <c r="AE33" s="213"/>
      <c r="AF33" s="213"/>
      <c r="AG33" s="213" t="s">
        <v>311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56" t="str">
        <f>C33</f>
        <v>Výše uvedená položka vymezuje požadovaný standard, zadavatel umožňuje i jiné technicky a kvalitativně srovnatelné řešení.</v>
      </c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52"/>
      <c r="D34" s="245"/>
      <c r="E34" s="245"/>
      <c r="F34" s="245"/>
      <c r="G34" s="245"/>
      <c r="H34" s="224"/>
      <c r="I34" s="224"/>
      <c r="J34" s="224"/>
      <c r="K34" s="224"/>
      <c r="L34" s="224"/>
      <c r="M34" s="224"/>
      <c r="N34" s="223"/>
      <c r="O34" s="223"/>
      <c r="P34" s="223"/>
      <c r="Q34" s="223"/>
      <c r="R34" s="224"/>
      <c r="S34" s="224"/>
      <c r="T34" s="224"/>
      <c r="U34" s="224"/>
      <c r="V34" s="224"/>
      <c r="W34" s="224"/>
      <c r="X34" s="224"/>
      <c r="Y34" s="224"/>
      <c r="Z34" s="213"/>
      <c r="AA34" s="213"/>
      <c r="AB34" s="213"/>
      <c r="AC34" s="213"/>
      <c r="AD34" s="213"/>
      <c r="AE34" s="213"/>
      <c r="AF34" s="213"/>
      <c r="AG34" s="213" t="s">
        <v>286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ht="22.5" outlineLevel="1" x14ac:dyDescent="0.2">
      <c r="A35" s="237">
        <v>9</v>
      </c>
      <c r="B35" s="238" t="s">
        <v>564</v>
      </c>
      <c r="C35" s="249" t="s">
        <v>565</v>
      </c>
      <c r="D35" s="239" t="s">
        <v>356</v>
      </c>
      <c r="E35" s="240">
        <v>101.80800000000001</v>
      </c>
      <c r="F35" s="241"/>
      <c r="G35" s="242">
        <f>ROUND(E35*F35,2)</f>
        <v>0</v>
      </c>
      <c r="H35" s="241"/>
      <c r="I35" s="242">
        <f>ROUND(E35*H35,2)</f>
        <v>0</v>
      </c>
      <c r="J35" s="241"/>
      <c r="K35" s="242">
        <f>ROUND(E35*J35,2)</f>
        <v>0</v>
      </c>
      <c r="L35" s="242">
        <v>21</v>
      </c>
      <c r="M35" s="242">
        <f>G35*(1+L35/100)</f>
        <v>0</v>
      </c>
      <c r="N35" s="240">
        <v>0</v>
      </c>
      <c r="O35" s="240">
        <f>ROUND(E35*N35,2)</f>
        <v>0</v>
      </c>
      <c r="P35" s="240">
        <v>0</v>
      </c>
      <c r="Q35" s="240">
        <f>ROUND(E35*P35,2)</f>
        <v>0</v>
      </c>
      <c r="R35" s="242" t="s">
        <v>357</v>
      </c>
      <c r="S35" s="242" t="s">
        <v>289</v>
      </c>
      <c r="T35" s="243" t="s">
        <v>289</v>
      </c>
      <c r="U35" s="224">
        <v>0.12</v>
      </c>
      <c r="V35" s="224">
        <f>ROUND(E35*U35,2)</f>
        <v>12.22</v>
      </c>
      <c r="W35" s="224"/>
      <c r="X35" s="224" t="s">
        <v>339</v>
      </c>
      <c r="Y35" s="224" t="s">
        <v>284</v>
      </c>
      <c r="Z35" s="213"/>
      <c r="AA35" s="213"/>
      <c r="AB35" s="213"/>
      <c r="AC35" s="213"/>
      <c r="AD35" s="213"/>
      <c r="AE35" s="213"/>
      <c r="AF35" s="213"/>
      <c r="AG35" s="213" t="s">
        <v>358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59" t="s">
        <v>566</v>
      </c>
      <c r="D36" s="257"/>
      <c r="E36" s="257"/>
      <c r="F36" s="257"/>
      <c r="G36" s="257"/>
      <c r="H36" s="224"/>
      <c r="I36" s="224"/>
      <c r="J36" s="224"/>
      <c r="K36" s="224"/>
      <c r="L36" s="224"/>
      <c r="M36" s="224"/>
      <c r="N36" s="223"/>
      <c r="O36" s="223"/>
      <c r="P36" s="223"/>
      <c r="Q36" s="223"/>
      <c r="R36" s="224"/>
      <c r="S36" s="224"/>
      <c r="T36" s="224"/>
      <c r="U36" s="224"/>
      <c r="V36" s="224"/>
      <c r="W36" s="224"/>
      <c r="X36" s="224"/>
      <c r="Y36" s="224"/>
      <c r="Z36" s="213"/>
      <c r="AA36" s="213"/>
      <c r="AB36" s="213"/>
      <c r="AC36" s="213"/>
      <c r="AD36" s="213"/>
      <c r="AE36" s="213"/>
      <c r="AF36" s="213"/>
      <c r="AG36" s="213" t="s">
        <v>360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2" x14ac:dyDescent="0.2">
      <c r="A37" s="220"/>
      <c r="B37" s="221"/>
      <c r="C37" s="252"/>
      <c r="D37" s="245"/>
      <c r="E37" s="245"/>
      <c r="F37" s="245"/>
      <c r="G37" s="245"/>
      <c r="H37" s="224"/>
      <c r="I37" s="224"/>
      <c r="J37" s="224"/>
      <c r="K37" s="224"/>
      <c r="L37" s="224"/>
      <c r="M37" s="224"/>
      <c r="N37" s="223"/>
      <c r="O37" s="223"/>
      <c r="P37" s="223"/>
      <c r="Q37" s="223"/>
      <c r="R37" s="224"/>
      <c r="S37" s="224"/>
      <c r="T37" s="224"/>
      <c r="U37" s="224"/>
      <c r="V37" s="224"/>
      <c r="W37" s="224"/>
      <c r="X37" s="224"/>
      <c r="Y37" s="224"/>
      <c r="Z37" s="213"/>
      <c r="AA37" s="213"/>
      <c r="AB37" s="213"/>
      <c r="AC37" s="213"/>
      <c r="AD37" s="213"/>
      <c r="AE37" s="213"/>
      <c r="AF37" s="213"/>
      <c r="AG37" s="213" t="s">
        <v>286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37">
        <v>10</v>
      </c>
      <c r="B38" s="238" t="s">
        <v>896</v>
      </c>
      <c r="C38" s="249" t="s">
        <v>897</v>
      </c>
      <c r="D38" s="239" t="s">
        <v>383</v>
      </c>
      <c r="E38" s="240">
        <v>2.1465299999999998</v>
      </c>
      <c r="F38" s="241"/>
      <c r="G38" s="242">
        <f>ROUND(E38*F38,2)</f>
        <v>0</v>
      </c>
      <c r="H38" s="241"/>
      <c r="I38" s="242">
        <f>ROUND(E38*H38,2)</f>
        <v>0</v>
      </c>
      <c r="J38" s="241"/>
      <c r="K38" s="242">
        <f>ROUND(E38*J38,2)</f>
        <v>0</v>
      </c>
      <c r="L38" s="242">
        <v>21</v>
      </c>
      <c r="M38" s="242">
        <f>G38*(1+L38/100)</f>
        <v>0</v>
      </c>
      <c r="N38" s="240">
        <v>1.0202899999999999</v>
      </c>
      <c r="O38" s="240">
        <f>ROUND(E38*N38,2)</f>
        <v>2.19</v>
      </c>
      <c r="P38" s="240">
        <v>0</v>
      </c>
      <c r="Q38" s="240">
        <f>ROUND(E38*P38,2)</f>
        <v>0</v>
      </c>
      <c r="R38" s="242" t="s">
        <v>597</v>
      </c>
      <c r="S38" s="242" t="s">
        <v>289</v>
      </c>
      <c r="T38" s="243" t="s">
        <v>289</v>
      </c>
      <c r="U38" s="224">
        <v>25.27</v>
      </c>
      <c r="V38" s="224">
        <f>ROUND(E38*U38,2)</f>
        <v>54.24</v>
      </c>
      <c r="W38" s="224"/>
      <c r="X38" s="224" t="s">
        <v>339</v>
      </c>
      <c r="Y38" s="224" t="s">
        <v>284</v>
      </c>
      <c r="Z38" s="213"/>
      <c r="AA38" s="213"/>
      <c r="AB38" s="213"/>
      <c r="AC38" s="213"/>
      <c r="AD38" s="213"/>
      <c r="AE38" s="213"/>
      <c r="AF38" s="213"/>
      <c r="AG38" s="213" t="s">
        <v>340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59" t="s">
        <v>719</v>
      </c>
      <c r="D39" s="257"/>
      <c r="E39" s="257"/>
      <c r="F39" s="257"/>
      <c r="G39" s="257"/>
      <c r="H39" s="224"/>
      <c r="I39" s="224"/>
      <c r="J39" s="224"/>
      <c r="K39" s="224"/>
      <c r="L39" s="224"/>
      <c r="M39" s="224"/>
      <c r="N39" s="223"/>
      <c r="O39" s="223"/>
      <c r="P39" s="223"/>
      <c r="Q39" s="223"/>
      <c r="R39" s="224"/>
      <c r="S39" s="224"/>
      <c r="T39" s="224"/>
      <c r="U39" s="224"/>
      <c r="V39" s="224"/>
      <c r="W39" s="224"/>
      <c r="X39" s="224"/>
      <c r="Y39" s="224"/>
      <c r="Z39" s="213"/>
      <c r="AA39" s="213"/>
      <c r="AB39" s="213"/>
      <c r="AC39" s="213"/>
      <c r="AD39" s="213"/>
      <c r="AE39" s="213"/>
      <c r="AF39" s="213"/>
      <c r="AG39" s="213" t="s">
        <v>360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52"/>
      <c r="D40" s="245"/>
      <c r="E40" s="245"/>
      <c r="F40" s="245"/>
      <c r="G40" s="245"/>
      <c r="H40" s="224"/>
      <c r="I40" s="224"/>
      <c r="J40" s="224"/>
      <c r="K40" s="224"/>
      <c r="L40" s="224"/>
      <c r="M40" s="224"/>
      <c r="N40" s="223"/>
      <c r="O40" s="223"/>
      <c r="P40" s="223"/>
      <c r="Q40" s="223"/>
      <c r="R40" s="224"/>
      <c r="S40" s="224"/>
      <c r="T40" s="224"/>
      <c r="U40" s="224"/>
      <c r="V40" s="224"/>
      <c r="W40" s="224"/>
      <c r="X40" s="224"/>
      <c r="Y40" s="224"/>
      <c r="Z40" s="213"/>
      <c r="AA40" s="213"/>
      <c r="AB40" s="213"/>
      <c r="AC40" s="213"/>
      <c r="AD40" s="213"/>
      <c r="AE40" s="213"/>
      <c r="AF40" s="213"/>
      <c r="AG40" s="213" t="s">
        <v>286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ht="22.5" outlineLevel="1" x14ac:dyDescent="0.2">
      <c r="A41" s="237">
        <v>11</v>
      </c>
      <c r="B41" s="238" t="s">
        <v>898</v>
      </c>
      <c r="C41" s="249" t="s">
        <v>899</v>
      </c>
      <c r="D41" s="239" t="s">
        <v>356</v>
      </c>
      <c r="E41" s="240">
        <v>27.207999999999998</v>
      </c>
      <c r="F41" s="241"/>
      <c r="G41" s="242">
        <f>ROUND(E41*F41,2)</f>
        <v>0</v>
      </c>
      <c r="H41" s="241"/>
      <c r="I41" s="242">
        <f>ROUND(E41*H41,2)</f>
        <v>0</v>
      </c>
      <c r="J41" s="241"/>
      <c r="K41" s="242">
        <f>ROUND(E41*J41,2)</f>
        <v>0</v>
      </c>
      <c r="L41" s="242">
        <v>21</v>
      </c>
      <c r="M41" s="242">
        <f>G41*(1+L41/100)</f>
        <v>0</v>
      </c>
      <c r="N41" s="240">
        <v>2.59138</v>
      </c>
      <c r="O41" s="240">
        <f>ROUND(E41*N41,2)</f>
        <v>70.510000000000005</v>
      </c>
      <c r="P41" s="240">
        <v>0</v>
      </c>
      <c r="Q41" s="240">
        <f>ROUND(E41*P41,2)</f>
        <v>0</v>
      </c>
      <c r="R41" s="242" t="s">
        <v>606</v>
      </c>
      <c r="S41" s="242" t="s">
        <v>289</v>
      </c>
      <c r="T41" s="243" t="s">
        <v>289</v>
      </c>
      <c r="U41" s="224">
        <v>2.0499999999999998</v>
      </c>
      <c r="V41" s="224">
        <f>ROUND(E41*U41,2)</f>
        <v>55.78</v>
      </c>
      <c r="W41" s="224"/>
      <c r="X41" s="224" t="s">
        <v>339</v>
      </c>
      <c r="Y41" s="224" t="s">
        <v>284</v>
      </c>
      <c r="Z41" s="213"/>
      <c r="AA41" s="213"/>
      <c r="AB41" s="213"/>
      <c r="AC41" s="213"/>
      <c r="AD41" s="213"/>
      <c r="AE41" s="213"/>
      <c r="AF41" s="213"/>
      <c r="AG41" s="213" t="s">
        <v>340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ht="22.5" outlineLevel="2" x14ac:dyDescent="0.2">
      <c r="A42" s="220"/>
      <c r="B42" s="221"/>
      <c r="C42" s="259" t="s">
        <v>900</v>
      </c>
      <c r="D42" s="257"/>
      <c r="E42" s="257"/>
      <c r="F42" s="257"/>
      <c r="G42" s="257"/>
      <c r="H42" s="224"/>
      <c r="I42" s="224"/>
      <c r="J42" s="224"/>
      <c r="K42" s="224"/>
      <c r="L42" s="224"/>
      <c r="M42" s="224"/>
      <c r="N42" s="223"/>
      <c r="O42" s="223"/>
      <c r="P42" s="223"/>
      <c r="Q42" s="223"/>
      <c r="R42" s="224"/>
      <c r="S42" s="224"/>
      <c r="T42" s="224"/>
      <c r="U42" s="224"/>
      <c r="V42" s="224"/>
      <c r="W42" s="224"/>
      <c r="X42" s="224"/>
      <c r="Y42" s="224"/>
      <c r="Z42" s="213"/>
      <c r="AA42" s="213"/>
      <c r="AB42" s="213"/>
      <c r="AC42" s="213"/>
      <c r="AD42" s="213"/>
      <c r="AE42" s="213"/>
      <c r="AF42" s="213"/>
      <c r="AG42" s="213" t="s">
        <v>360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56" t="str">
        <f>C42</f>
        <v>čistíren odpadních vod (mimo budovy), nádrží, vodojemů, žlabů nebo kanálů, včetně pomocného pracovního lešení o výšce podlahy do 1900 mm a pro zatížení do 1,5 kPa,</v>
      </c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52"/>
      <c r="D43" s="245"/>
      <c r="E43" s="245"/>
      <c r="F43" s="245"/>
      <c r="G43" s="245"/>
      <c r="H43" s="224"/>
      <c r="I43" s="224"/>
      <c r="J43" s="224"/>
      <c r="K43" s="224"/>
      <c r="L43" s="224"/>
      <c r="M43" s="224"/>
      <c r="N43" s="223"/>
      <c r="O43" s="223"/>
      <c r="P43" s="223"/>
      <c r="Q43" s="223"/>
      <c r="R43" s="224"/>
      <c r="S43" s="224"/>
      <c r="T43" s="224"/>
      <c r="U43" s="224"/>
      <c r="V43" s="224"/>
      <c r="W43" s="224"/>
      <c r="X43" s="224"/>
      <c r="Y43" s="224"/>
      <c r="Z43" s="213"/>
      <c r="AA43" s="213"/>
      <c r="AB43" s="213"/>
      <c r="AC43" s="213"/>
      <c r="AD43" s="213"/>
      <c r="AE43" s="213"/>
      <c r="AF43" s="213"/>
      <c r="AG43" s="213" t="s">
        <v>286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ht="22.5" outlineLevel="1" x14ac:dyDescent="0.2">
      <c r="A44" s="237">
        <v>12</v>
      </c>
      <c r="B44" s="238" t="s">
        <v>901</v>
      </c>
      <c r="C44" s="249" t="s">
        <v>902</v>
      </c>
      <c r="D44" s="239" t="s">
        <v>363</v>
      </c>
      <c r="E44" s="240">
        <v>176.7</v>
      </c>
      <c r="F44" s="241"/>
      <c r="G44" s="242">
        <f>ROUND(E44*F44,2)</f>
        <v>0</v>
      </c>
      <c r="H44" s="241"/>
      <c r="I44" s="242">
        <f>ROUND(E44*H44,2)</f>
        <v>0</v>
      </c>
      <c r="J44" s="241"/>
      <c r="K44" s="242">
        <f>ROUND(E44*J44,2)</f>
        <v>0</v>
      </c>
      <c r="L44" s="242">
        <v>21</v>
      </c>
      <c r="M44" s="242">
        <f>G44*(1+L44/100)</f>
        <v>0</v>
      </c>
      <c r="N44" s="240">
        <v>6.0310000000000002E-2</v>
      </c>
      <c r="O44" s="240">
        <f>ROUND(E44*N44,2)</f>
        <v>10.66</v>
      </c>
      <c r="P44" s="240">
        <v>0</v>
      </c>
      <c r="Q44" s="240">
        <f>ROUND(E44*P44,2)</f>
        <v>0</v>
      </c>
      <c r="R44" s="242" t="s">
        <v>606</v>
      </c>
      <c r="S44" s="242" t="s">
        <v>289</v>
      </c>
      <c r="T44" s="243" t="s">
        <v>289</v>
      </c>
      <c r="U44" s="224">
        <v>1.05</v>
      </c>
      <c r="V44" s="224">
        <f>ROUND(E44*U44,2)</f>
        <v>185.54</v>
      </c>
      <c r="W44" s="224"/>
      <c r="X44" s="224" t="s">
        <v>339</v>
      </c>
      <c r="Y44" s="224" t="s">
        <v>284</v>
      </c>
      <c r="Z44" s="213"/>
      <c r="AA44" s="213"/>
      <c r="AB44" s="213"/>
      <c r="AC44" s="213"/>
      <c r="AD44" s="213"/>
      <c r="AE44" s="213"/>
      <c r="AF44" s="213"/>
      <c r="AG44" s="213" t="s">
        <v>340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2" x14ac:dyDescent="0.2">
      <c r="A45" s="220"/>
      <c r="B45" s="221"/>
      <c r="C45" s="259" t="s">
        <v>903</v>
      </c>
      <c r="D45" s="257"/>
      <c r="E45" s="257"/>
      <c r="F45" s="257"/>
      <c r="G45" s="257"/>
      <c r="H45" s="224"/>
      <c r="I45" s="224"/>
      <c r="J45" s="224"/>
      <c r="K45" s="224"/>
      <c r="L45" s="224"/>
      <c r="M45" s="224"/>
      <c r="N45" s="223"/>
      <c r="O45" s="223"/>
      <c r="P45" s="223"/>
      <c r="Q45" s="223"/>
      <c r="R45" s="224"/>
      <c r="S45" s="224"/>
      <c r="T45" s="224"/>
      <c r="U45" s="224"/>
      <c r="V45" s="224"/>
      <c r="W45" s="224"/>
      <c r="X45" s="224"/>
      <c r="Y45" s="224"/>
      <c r="Z45" s="213"/>
      <c r="AA45" s="213"/>
      <c r="AB45" s="213"/>
      <c r="AC45" s="213"/>
      <c r="AD45" s="213"/>
      <c r="AE45" s="213"/>
      <c r="AF45" s="213"/>
      <c r="AG45" s="213" t="s">
        <v>360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3" x14ac:dyDescent="0.2">
      <c r="A46" s="220"/>
      <c r="B46" s="221"/>
      <c r="C46" s="264" t="s">
        <v>904</v>
      </c>
      <c r="D46" s="263"/>
      <c r="E46" s="263"/>
      <c r="F46" s="263"/>
      <c r="G46" s="263"/>
      <c r="H46" s="224"/>
      <c r="I46" s="224"/>
      <c r="J46" s="224"/>
      <c r="K46" s="224"/>
      <c r="L46" s="224"/>
      <c r="M46" s="224"/>
      <c r="N46" s="223"/>
      <c r="O46" s="223"/>
      <c r="P46" s="223"/>
      <c r="Q46" s="223"/>
      <c r="R46" s="224"/>
      <c r="S46" s="224"/>
      <c r="T46" s="224"/>
      <c r="U46" s="224"/>
      <c r="V46" s="224"/>
      <c r="W46" s="224"/>
      <c r="X46" s="224"/>
      <c r="Y46" s="224"/>
      <c r="Z46" s="213"/>
      <c r="AA46" s="213"/>
      <c r="AB46" s="213"/>
      <c r="AC46" s="213"/>
      <c r="AD46" s="213"/>
      <c r="AE46" s="213"/>
      <c r="AF46" s="213"/>
      <c r="AG46" s="213" t="s">
        <v>360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3" x14ac:dyDescent="0.2">
      <c r="A47" s="220"/>
      <c r="B47" s="221"/>
      <c r="C47" s="264" t="s">
        <v>905</v>
      </c>
      <c r="D47" s="263"/>
      <c r="E47" s="263"/>
      <c r="F47" s="263"/>
      <c r="G47" s="263"/>
      <c r="H47" s="224"/>
      <c r="I47" s="224"/>
      <c r="J47" s="224"/>
      <c r="K47" s="224"/>
      <c r="L47" s="224"/>
      <c r="M47" s="224"/>
      <c r="N47" s="223"/>
      <c r="O47" s="223"/>
      <c r="P47" s="223"/>
      <c r="Q47" s="223"/>
      <c r="R47" s="224"/>
      <c r="S47" s="224"/>
      <c r="T47" s="224"/>
      <c r="U47" s="224"/>
      <c r="V47" s="224"/>
      <c r="W47" s="224"/>
      <c r="X47" s="224"/>
      <c r="Y47" s="224"/>
      <c r="Z47" s="213"/>
      <c r="AA47" s="213"/>
      <c r="AB47" s="213"/>
      <c r="AC47" s="213"/>
      <c r="AD47" s="213"/>
      <c r="AE47" s="213"/>
      <c r="AF47" s="213"/>
      <c r="AG47" s="213" t="s">
        <v>360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2" x14ac:dyDescent="0.2">
      <c r="A48" s="220"/>
      <c r="B48" s="221"/>
      <c r="C48" s="252"/>
      <c r="D48" s="245"/>
      <c r="E48" s="245"/>
      <c r="F48" s="245"/>
      <c r="G48" s="245"/>
      <c r="H48" s="224"/>
      <c r="I48" s="224"/>
      <c r="J48" s="224"/>
      <c r="K48" s="224"/>
      <c r="L48" s="224"/>
      <c r="M48" s="224"/>
      <c r="N48" s="223"/>
      <c r="O48" s="223"/>
      <c r="P48" s="223"/>
      <c r="Q48" s="223"/>
      <c r="R48" s="224"/>
      <c r="S48" s="224"/>
      <c r="T48" s="224"/>
      <c r="U48" s="224"/>
      <c r="V48" s="224"/>
      <c r="W48" s="224"/>
      <c r="X48" s="224"/>
      <c r="Y48" s="224"/>
      <c r="Z48" s="213"/>
      <c r="AA48" s="213"/>
      <c r="AB48" s="213"/>
      <c r="AC48" s="213"/>
      <c r="AD48" s="213"/>
      <c r="AE48" s="213"/>
      <c r="AF48" s="213"/>
      <c r="AG48" s="213" t="s">
        <v>286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ht="22.5" outlineLevel="1" x14ac:dyDescent="0.2">
      <c r="A49" s="237">
        <v>13</v>
      </c>
      <c r="B49" s="238" t="s">
        <v>906</v>
      </c>
      <c r="C49" s="249" t="s">
        <v>907</v>
      </c>
      <c r="D49" s="239" t="s">
        <v>363</v>
      </c>
      <c r="E49" s="240">
        <v>176.7</v>
      </c>
      <c r="F49" s="241"/>
      <c r="G49" s="242">
        <f>ROUND(E49*F49,2)</f>
        <v>0</v>
      </c>
      <c r="H49" s="241"/>
      <c r="I49" s="242">
        <f>ROUND(E49*H49,2)</f>
        <v>0</v>
      </c>
      <c r="J49" s="241"/>
      <c r="K49" s="242">
        <f>ROUND(E49*J49,2)</f>
        <v>0</v>
      </c>
      <c r="L49" s="242">
        <v>21</v>
      </c>
      <c r="M49" s="242">
        <f>G49*(1+L49/100)</f>
        <v>0</v>
      </c>
      <c r="N49" s="240">
        <v>0</v>
      </c>
      <c r="O49" s="240">
        <f>ROUND(E49*N49,2)</f>
        <v>0</v>
      </c>
      <c r="P49" s="240">
        <v>0</v>
      </c>
      <c r="Q49" s="240">
        <f>ROUND(E49*P49,2)</f>
        <v>0</v>
      </c>
      <c r="R49" s="242" t="s">
        <v>606</v>
      </c>
      <c r="S49" s="242" t="s">
        <v>289</v>
      </c>
      <c r="T49" s="243" t="s">
        <v>289</v>
      </c>
      <c r="U49" s="224">
        <v>0.39500000000000002</v>
      </c>
      <c r="V49" s="224">
        <f>ROUND(E49*U49,2)</f>
        <v>69.8</v>
      </c>
      <c r="W49" s="224"/>
      <c r="X49" s="224" t="s">
        <v>339</v>
      </c>
      <c r="Y49" s="224" t="s">
        <v>284</v>
      </c>
      <c r="Z49" s="213"/>
      <c r="AA49" s="213"/>
      <c r="AB49" s="213"/>
      <c r="AC49" s="213"/>
      <c r="AD49" s="213"/>
      <c r="AE49" s="213"/>
      <c r="AF49" s="213"/>
      <c r="AG49" s="213" t="s">
        <v>340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2" x14ac:dyDescent="0.2">
      <c r="A50" s="220"/>
      <c r="B50" s="221"/>
      <c r="C50" s="259" t="s">
        <v>903</v>
      </c>
      <c r="D50" s="257"/>
      <c r="E50" s="257"/>
      <c r="F50" s="257"/>
      <c r="G50" s="257"/>
      <c r="H50" s="224"/>
      <c r="I50" s="224"/>
      <c r="J50" s="224"/>
      <c r="K50" s="224"/>
      <c r="L50" s="224"/>
      <c r="M50" s="224"/>
      <c r="N50" s="223"/>
      <c r="O50" s="223"/>
      <c r="P50" s="223"/>
      <c r="Q50" s="223"/>
      <c r="R50" s="224"/>
      <c r="S50" s="224"/>
      <c r="T50" s="224"/>
      <c r="U50" s="224"/>
      <c r="V50" s="224"/>
      <c r="W50" s="224"/>
      <c r="X50" s="224"/>
      <c r="Y50" s="224"/>
      <c r="Z50" s="213"/>
      <c r="AA50" s="213"/>
      <c r="AB50" s="213"/>
      <c r="AC50" s="213"/>
      <c r="AD50" s="213"/>
      <c r="AE50" s="213"/>
      <c r="AF50" s="213"/>
      <c r="AG50" s="213" t="s">
        <v>360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3" x14ac:dyDescent="0.2">
      <c r="A51" s="220"/>
      <c r="B51" s="221"/>
      <c r="C51" s="264" t="s">
        <v>904</v>
      </c>
      <c r="D51" s="263"/>
      <c r="E51" s="263"/>
      <c r="F51" s="263"/>
      <c r="G51" s="263"/>
      <c r="H51" s="224"/>
      <c r="I51" s="224"/>
      <c r="J51" s="224"/>
      <c r="K51" s="224"/>
      <c r="L51" s="224"/>
      <c r="M51" s="224"/>
      <c r="N51" s="223"/>
      <c r="O51" s="223"/>
      <c r="P51" s="223"/>
      <c r="Q51" s="223"/>
      <c r="R51" s="224"/>
      <c r="S51" s="224"/>
      <c r="T51" s="224"/>
      <c r="U51" s="224"/>
      <c r="V51" s="224"/>
      <c r="W51" s="224"/>
      <c r="X51" s="224"/>
      <c r="Y51" s="224"/>
      <c r="Z51" s="213"/>
      <c r="AA51" s="213"/>
      <c r="AB51" s="213"/>
      <c r="AC51" s="213"/>
      <c r="AD51" s="213"/>
      <c r="AE51" s="213"/>
      <c r="AF51" s="213"/>
      <c r="AG51" s="213" t="s">
        <v>360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3" x14ac:dyDescent="0.2">
      <c r="A52" s="220"/>
      <c r="B52" s="221"/>
      <c r="C52" s="264" t="s">
        <v>905</v>
      </c>
      <c r="D52" s="263"/>
      <c r="E52" s="263"/>
      <c r="F52" s="263"/>
      <c r="G52" s="263"/>
      <c r="H52" s="224"/>
      <c r="I52" s="224"/>
      <c r="J52" s="224"/>
      <c r="K52" s="224"/>
      <c r="L52" s="224"/>
      <c r="M52" s="224"/>
      <c r="N52" s="223"/>
      <c r="O52" s="223"/>
      <c r="P52" s="223"/>
      <c r="Q52" s="223"/>
      <c r="R52" s="224"/>
      <c r="S52" s="224"/>
      <c r="T52" s="224"/>
      <c r="U52" s="224"/>
      <c r="V52" s="224"/>
      <c r="W52" s="224"/>
      <c r="X52" s="224"/>
      <c r="Y52" s="224"/>
      <c r="Z52" s="213"/>
      <c r="AA52" s="213"/>
      <c r="AB52" s="213"/>
      <c r="AC52" s="213"/>
      <c r="AD52" s="213"/>
      <c r="AE52" s="213"/>
      <c r="AF52" s="213"/>
      <c r="AG52" s="213" t="s">
        <v>360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52"/>
      <c r="D53" s="245"/>
      <c r="E53" s="245"/>
      <c r="F53" s="245"/>
      <c r="G53" s="245"/>
      <c r="H53" s="224"/>
      <c r="I53" s="224"/>
      <c r="J53" s="224"/>
      <c r="K53" s="224"/>
      <c r="L53" s="224"/>
      <c r="M53" s="224"/>
      <c r="N53" s="223"/>
      <c r="O53" s="223"/>
      <c r="P53" s="223"/>
      <c r="Q53" s="223"/>
      <c r="R53" s="224"/>
      <c r="S53" s="224"/>
      <c r="T53" s="224"/>
      <c r="U53" s="224"/>
      <c r="V53" s="224"/>
      <c r="W53" s="224"/>
      <c r="X53" s="224"/>
      <c r="Y53" s="224"/>
      <c r="Z53" s="213"/>
      <c r="AA53" s="213"/>
      <c r="AB53" s="213"/>
      <c r="AC53" s="213"/>
      <c r="AD53" s="213"/>
      <c r="AE53" s="213"/>
      <c r="AF53" s="213"/>
      <c r="AG53" s="213" t="s">
        <v>286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37">
        <v>14</v>
      </c>
      <c r="B54" s="238" t="s">
        <v>908</v>
      </c>
      <c r="C54" s="249" t="s">
        <v>909</v>
      </c>
      <c r="D54" s="239" t="s">
        <v>356</v>
      </c>
      <c r="E54" s="240">
        <v>5.9550000000000001</v>
      </c>
      <c r="F54" s="241"/>
      <c r="G54" s="242">
        <f>ROUND(E54*F54,2)</f>
        <v>0</v>
      </c>
      <c r="H54" s="241"/>
      <c r="I54" s="242">
        <f>ROUND(E54*H54,2)</f>
        <v>0</v>
      </c>
      <c r="J54" s="241"/>
      <c r="K54" s="242">
        <f>ROUND(E54*J54,2)</f>
        <v>0</v>
      </c>
      <c r="L54" s="242">
        <v>21</v>
      </c>
      <c r="M54" s="242">
        <f>G54*(1+L54/100)</f>
        <v>0</v>
      </c>
      <c r="N54" s="240">
        <v>2.5249999999999999</v>
      </c>
      <c r="O54" s="240">
        <f>ROUND(E54*N54,2)</f>
        <v>15.04</v>
      </c>
      <c r="P54" s="240">
        <v>0</v>
      </c>
      <c r="Q54" s="240">
        <f>ROUND(E54*P54,2)</f>
        <v>0</v>
      </c>
      <c r="R54" s="242" t="s">
        <v>597</v>
      </c>
      <c r="S54" s="242" t="s">
        <v>289</v>
      </c>
      <c r="T54" s="243" t="s">
        <v>289</v>
      </c>
      <c r="U54" s="224">
        <v>2.3199999999999998</v>
      </c>
      <c r="V54" s="224">
        <f>ROUND(E54*U54,2)</f>
        <v>13.82</v>
      </c>
      <c r="W54" s="224"/>
      <c r="X54" s="224" t="s">
        <v>339</v>
      </c>
      <c r="Y54" s="224" t="s">
        <v>284</v>
      </c>
      <c r="Z54" s="213"/>
      <c r="AA54" s="213"/>
      <c r="AB54" s="213"/>
      <c r="AC54" s="213"/>
      <c r="AD54" s="213"/>
      <c r="AE54" s="213"/>
      <c r="AF54" s="213"/>
      <c r="AG54" s="213" t="s">
        <v>340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59" t="s">
        <v>598</v>
      </c>
      <c r="D55" s="257"/>
      <c r="E55" s="257"/>
      <c r="F55" s="257"/>
      <c r="G55" s="257"/>
      <c r="H55" s="224"/>
      <c r="I55" s="224"/>
      <c r="J55" s="224"/>
      <c r="K55" s="224"/>
      <c r="L55" s="224"/>
      <c r="M55" s="224"/>
      <c r="N55" s="223"/>
      <c r="O55" s="223"/>
      <c r="P55" s="223"/>
      <c r="Q55" s="223"/>
      <c r="R55" s="224"/>
      <c r="S55" s="224"/>
      <c r="T55" s="224"/>
      <c r="U55" s="224"/>
      <c r="V55" s="224"/>
      <c r="W55" s="224"/>
      <c r="X55" s="224"/>
      <c r="Y55" s="224"/>
      <c r="Z55" s="213"/>
      <c r="AA55" s="213"/>
      <c r="AB55" s="213"/>
      <c r="AC55" s="213"/>
      <c r="AD55" s="213"/>
      <c r="AE55" s="213"/>
      <c r="AF55" s="213"/>
      <c r="AG55" s="213" t="s">
        <v>360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2" x14ac:dyDescent="0.2">
      <c r="A56" s="220"/>
      <c r="B56" s="221"/>
      <c r="C56" s="260" t="s">
        <v>599</v>
      </c>
      <c r="D56" s="258"/>
      <c r="E56" s="258"/>
      <c r="F56" s="258"/>
      <c r="G56" s="258"/>
      <c r="H56" s="224"/>
      <c r="I56" s="224"/>
      <c r="J56" s="224"/>
      <c r="K56" s="224"/>
      <c r="L56" s="224"/>
      <c r="M56" s="224"/>
      <c r="N56" s="223"/>
      <c r="O56" s="223"/>
      <c r="P56" s="223"/>
      <c r="Q56" s="223"/>
      <c r="R56" s="224"/>
      <c r="S56" s="224"/>
      <c r="T56" s="224"/>
      <c r="U56" s="224"/>
      <c r="V56" s="224"/>
      <c r="W56" s="224"/>
      <c r="X56" s="224"/>
      <c r="Y56" s="224"/>
      <c r="Z56" s="213"/>
      <c r="AA56" s="213"/>
      <c r="AB56" s="213"/>
      <c r="AC56" s="213"/>
      <c r="AD56" s="213"/>
      <c r="AE56" s="213"/>
      <c r="AF56" s="213"/>
      <c r="AG56" s="213" t="s">
        <v>311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2" x14ac:dyDescent="0.2">
      <c r="A57" s="220"/>
      <c r="B57" s="221"/>
      <c r="C57" s="252"/>
      <c r="D57" s="245"/>
      <c r="E57" s="245"/>
      <c r="F57" s="245"/>
      <c r="G57" s="245"/>
      <c r="H57" s="224"/>
      <c r="I57" s="224"/>
      <c r="J57" s="224"/>
      <c r="K57" s="224"/>
      <c r="L57" s="224"/>
      <c r="M57" s="224"/>
      <c r="N57" s="223"/>
      <c r="O57" s="223"/>
      <c r="P57" s="223"/>
      <c r="Q57" s="223"/>
      <c r="R57" s="224"/>
      <c r="S57" s="224"/>
      <c r="T57" s="224"/>
      <c r="U57" s="224"/>
      <c r="V57" s="224"/>
      <c r="W57" s="224"/>
      <c r="X57" s="224"/>
      <c r="Y57" s="224"/>
      <c r="Z57" s="213"/>
      <c r="AA57" s="213"/>
      <c r="AB57" s="213"/>
      <c r="AC57" s="213"/>
      <c r="AD57" s="213"/>
      <c r="AE57" s="213"/>
      <c r="AF57" s="213"/>
      <c r="AG57" s="213" t="s">
        <v>286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1" x14ac:dyDescent="0.2">
      <c r="A58" s="237">
        <v>15</v>
      </c>
      <c r="B58" s="238" t="s">
        <v>910</v>
      </c>
      <c r="C58" s="249" t="s">
        <v>911</v>
      </c>
      <c r="D58" s="239" t="s">
        <v>323</v>
      </c>
      <c r="E58" s="240">
        <v>5.7830000000000004</v>
      </c>
      <c r="F58" s="241"/>
      <c r="G58" s="242">
        <f>ROUND(E58*F58,2)</f>
        <v>0</v>
      </c>
      <c r="H58" s="241"/>
      <c r="I58" s="242">
        <f>ROUND(E58*H58,2)</f>
        <v>0</v>
      </c>
      <c r="J58" s="241"/>
      <c r="K58" s="242">
        <f>ROUND(E58*J58,2)</f>
        <v>0</v>
      </c>
      <c r="L58" s="242">
        <v>21</v>
      </c>
      <c r="M58" s="242">
        <f>G58*(1+L58/100)</f>
        <v>0</v>
      </c>
      <c r="N58" s="240">
        <v>1.0499999999999999E-3</v>
      </c>
      <c r="O58" s="240">
        <f>ROUND(E58*N58,2)</f>
        <v>0.01</v>
      </c>
      <c r="P58" s="240">
        <v>0</v>
      </c>
      <c r="Q58" s="240">
        <f>ROUND(E58*P58,2)</f>
        <v>0</v>
      </c>
      <c r="R58" s="242"/>
      <c r="S58" s="242" t="s">
        <v>281</v>
      </c>
      <c r="T58" s="243" t="s">
        <v>389</v>
      </c>
      <c r="U58" s="224">
        <v>0.17</v>
      </c>
      <c r="V58" s="224">
        <f>ROUND(E58*U58,2)</f>
        <v>0.98</v>
      </c>
      <c r="W58" s="224"/>
      <c r="X58" s="224" t="s">
        <v>339</v>
      </c>
      <c r="Y58" s="224" t="s">
        <v>284</v>
      </c>
      <c r="Z58" s="213"/>
      <c r="AA58" s="213"/>
      <c r="AB58" s="213"/>
      <c r="AC58" s="213"/>
      <c r="AD58" s="213"/>
      <c r="AE58" s="213"/>
      <c r="AF58" s="213"/>
      <c r="AG58" s="213" t="s">
        <v>340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2" x14ac:dyDescent="0.2">
      <c r="A59" s="220"/>
      <c r="B59" s="221"/>
      <c r="C59" s="251" t="s">
        <v>396</v>
      </c>
      <c r="D59" s="247"/>
      <c r="E59" s="247"/>
      <c r="F59" s="247"/>
      <c r="G59" s="247"/>
      <c r="H59" s="224"/>
      <c r="I59" s="224"/>
      <c r="J59" s="224"/>
      <c r="K59" s="224"/>
      <c r="L59" s="224"/>
      <c r="M59" s="224"/>
      <c r="N59" s="223"/>
      <c r="O59" s="223"/>
      <c r="P59" s="223"/>
      <c r="Q59" s="223"/>
      <c r="R59" s="224"/>
      <c r="S59" s="224"/>
      <c r="T59" s="224"/>
      <c r="U59" s="224"/>
      <c r="V59" s="224"/>
      <c r="W59" s="224"/>
      <c r="X59" s="224"/>
      <c r="Y59" s="224"/>
      <c r="Z59" s="213"/>
      <c r="AA59" s="213"/>
      <c r="AB59" s="213"/>
      <c r="AC59" s="213"/>
      <c r="AD59" s="213"/>
      <c r="AE59" s="213"/>
      <c r="AF59" s="213"/>
      <c r="AG59" s="213" t="s">
        <v>311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56" t="str">
        <f>C59</f>
        <v>"Výše uvedená položka vymezuje požadovaný standard, zadavatel umožňuje i jiné technicky a kvalitativně srovnatelné řešení".</v>
      </c>
      <c r="BB59" s="213"/>
      <c r="BC59" s="213"/>
      <c r="BD59" s="213"/>
      <c r="BE59" s="213"/>
      <c r="BF59" s="213"/>
      <c r="BG59" s="213"/>
      <c r="BH59" s="213"/>
    </row>
    <row r="60" spans="1:60" outlineLevel="2" x14ac:dyDescent="0.2">
      <c r="A60" s="220"/>
      <c r="B60" s="221"/>
      <c r="C60" s="252"/>
      <c r="D60" s="245"/>
      <c r="E60" s="245"/>
      <c r="F60" s="245"/>
      <c r="G60" s="245"/>
      <c r="H60" s="224"/>
      <c r="I60" s="224"/>
      <c r="J60" s="224"/>
      <c r="K60" s="224"/>
      <c r="L60" s="224"/>
      <c r="M60" s="224"/>
      <c r="N60" s="223"/>
      <c r="O60" s="223"/>
      <c r="P60" s="223"/>
      <c r="Q60" s="223"/>
      <c r="R60" s="224"/>
      <c r="S60" s="224"/>
      <c r="T60" s="224"/>
      <c r="U60" s="224"/>
      <c r="V60" s="224"/>
      <c r="W60" s="224"/>
      <c r="X60" s="224"/>
      <c r="Y60" s="224"/>
      <c r="Z60" s="213"/>
      <c r="AA60" s="213"/>
      <c r="AB60" s="213"/>
      <c r="AC60" s="213"/>
      <c r="AD60" s="213"/>
      <c r="AE60" s="213"/>
      <c r="AF60" s="213"/>
      <c r="AG60" s="213" t="s">
        <v>286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1" x14ac:dyDescent="0.2">
      <c r="A61" s="237">
        <v>16</v>
      </c>
      <c r="B61" s="238" t="s">
        <v>912</v>
      </c>
      <c r="C61" s="249" t="s">
        <v>913</v>
      </c>
      <c r="D61" s="239" t="s">
        <v>323</v>
      </c>
      <c r="E61" s="240">
        <v>41.685000000000002</v>
      </c>
      <c r="F61" s="241"/>
      <c r="G61" s="242">
        <f>ROUND(E61*F61,2)</f>
        <v>0</v>
      </c>
      <c r="H61" s="241"/>
      <c r="I61" s="242">
        <f>ROUND(E61*H61,2)</f>
        <v>0</v>
      </c>
      <c r="J61" s="241"/>
      <c r="K61" s="242">
        <f>ROUND(E61*J61,2)</f>
        <v>0</v>
      </c>
      <c r="L61" s="242">
        <v>21</v>
      </c>
      <c r="M61" s="242">
        <f>G61*(1+L61/100)</f>
        <v>0</v>
      </c>
      <c r="N61" s="240">
        <v>0</v>
      </c>
      <c r="O61" s="240">
        <f>ROUND(E61*N61,2)</f>
        <v>0</v>
      </c>
      <c r="P61" s="240">
        <v>0</v>
      </c>
      <c r="Q61" s="240">
        <f>ROUND(E61*P61,2)</f>
        <v>0</v>
      </c>
      <c r="R61" s="242"/>
      <c r="S61" s="242" t="s">
        <v>281</v>
      </c>
      <c r="T61" s="243" t="s">
        <v>282</v>
      </c>
      <c r="U61" s="224">
        <v>0</v>
      </c>
      <c r="V61" s="224">
        <f>ROUND(E61*U61,2)</f>
        <v>0</v>
      </c>
      <c r="W61" s="224"/>
      <c r="X61" s="224" t="s">
        <v>339</v>
      </c>
      <c r="Y61" s="224" t="s">
        <v>284</v>
      </c>
      <c r="Z61" s="213"/>
      <c r="AA61" s="213"/>
      <c r="AB61" s="213"/>
      <c r="AC61" s="213"/>
      <c r="AD61" s="213"/>
      <c r="AE61" s="213"/>
      <c r="AF61" s="213"/>
      <c r="AG61" s="213" t="s">
        <v>358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2" x14ac:dyDescent="0.2">
      <c r="A62" s="220"/>
      <c r="B62" s="221"/>
      <c r="C62" s="250"/>
      <c r="D62" s="246"/>
      <c r="E62" s="246"/>
      <c r="F62" s="246"/>
      <c r="G62" s="246"/>
      <c r="H62" s="224"/>
      <c r="I62" s="224"/>
      <c r="J62" s="224"/>
      <c r="K62" s="224"/>
      <c r="L62" s="224"/>
      <c r="M62" s="224"/>
      <c r="N62" s="223"/>
      <c r="O62" s="223"/>
      <c r="P62" s="223"/>
      <c r="Q62" s="223"/>
      <c r="R62" s="224"/>
      <c r="S62" s="224"/>
      <c r="T62" s="224"/>
      <c r="U62" s="224"/>
      <c r="V62" s="224"/>
      <c r="W62" s="224"/>
      <c r="X62" s="224"/>
      <c r="Y62" s="224"/>
      <c r="Z62" s="213"/>
      <c r="AA62" s="213"/>
      <c r="AB62" s="213"/>
      <c r="AC62" s="213"/>
      <c r="AD62" s="213"/>
      <c r="AE62" s="213"/>
      <c r="AF62" s="213"/>
      <c r="AG62" s="213" t="s">
        <v>286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1" x14ac:dyDescent="0.2">
      <c r="A63" s="237">
        <v>17</v>
      </c>
      <c r="B63" s="238" t="s">
        <v>914</v>
      </c>
      <c r="C63" s="249" t="s">
        <v>915</v>
      </c>
      <c r="D63" s="239" t="s">
        <v>323</v>
      </c>
      <c r="E63" s="240">
        <v>39.700000000000003</v>
      </c>
      <c r="F63" s="241"/>
      <c r="G63" s="242">
        <f>ROUND(E63*F63,2)</f>
        <v>0</v>
      </c>
      <c r="H63" s="241"/>
      <c r="I63" s="242">
        <f>ROUND(E63*H63,2)</f>
        <v>0</v>
      </c>
      <c r="J63" s="241"/>
      <c r="K63" s="242">
        <f>ROUND(E63*J63,2)</f>
        <v>0</v>
      </c>
      <c r="L63" s="242">
        <v>21</v>
      </c>
      <c r="M63" s="242">
        <f>G63*(1+L63/100)</f>
        <v>0</v>
      </c>
      <c r="N63" s="240">
        <v>0</v>
      </c>
      <c r="O63" s="240">
        <f>ROUND(E63*N63,2)</f>
        <v>0</v>
      </c>
      <c r="P63" s="240">
        <v>0</v>
      </c>
      <c r="Q63" s="240">
        <f>ROUND(E63*P63,2)</f>
        <v>0</v>
      </c>
      <c r="R63" s="242"/>
      <c r="S63" s="242" t="s">
        <v>281</v>
      </c>
      <c r="T63" s="243" t="s">
        <v>282</v>
      </c>
      <c r="U63" s="224">
        <v>0</v>
      </c>
      <c r="V63" s="224">
        <f>ROUND(E63*U63,2)</f>
        <v>0</v>
      </c>
      <c r="W63" s="224"/>
      <c r="X63" s="224" t="s">
        <v>339</v>
      </c>
      <c r="Y63" s="224" t="s">
        <v>284</v>
      </c>
      <c r="Z63" s="213"/>
      <c r="AA63" s="213"/>
      <c r="AB63" s="213"/>
      <c r="AC63" s="213"/>
      <c r="AD63" s="213"/>
      <c r="AE63" s="213"/>
      <c r="AF63" s="213"/>
      <c r="AG63" s="213" t="s">
        <v>358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2" x14ac:dyDescent="0.2">
      <c r="A64" s="220"/>
      <c r="B64" s="221"/>
      <c r="C64" s="250"/>
      <c r="D64" s="246"/>
      <c r="E64" s="246"/>
      <c r="F64" s="246"/>
      <c r="G64" s="246"/>
      <c r="H64" s="224"/>
      <c r="I64" s="224"/>
      <c r="J64" s="224"/>
      <c r="K64" s="224"/>
      <c r="L64" s="224"/>
      <c r="M64" s="224"/>
      <c r="N64" s="223"/>
      <c r="O64" s="223"/>
      <c r="P64" s="223"/>
      <c r="Q64" s="223"/>
      <c r="R64" s="224"/>
      <c r="S64" s="224"/>
      <c r="T64" s="224"/>
      <c r="U64" s="224"/>
      <c r="V64" s="224"/>
      <c r="W64" s="224"/>
      <c r="X64" s="224"/>
      <c r="Y64" s="224"/>
      <c r="Z64" s="213"/>
      <c r="AA64" s="213"/>
      <c r="AB64" s="213"/>
      <c r="AC64" s="213"/>
      <c r="AD64" s="213"/>
      <c r="AE64" s="213"/>
      <c r="AF64" s="213"/>
      <c r="AG64" s="213" t="s">
        <v>286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1" x14ac:dyDescent="0.2">
      <c r="A65" s="237">
        <v>18</v>
      </c>
      <c r="B65" s="238" t="s">
        <v>670</v>
      </c>
      <c r="C65" s="249" t="s">
        <v>671</v>
      </c>
      <c r="D65" s="239" t="s">
        <v>672</v>
      </c>
      <c r="E65" s="240">
        <v>0.6</v>
      </c>
      <c r="F65" s="241"/>
      <c r="G65" s="242">
        <f>ROUND(E65*F65,2)</f>
        <v>0</v>
      </c>
      <c r="H65" s="241"/>
      <c r="I65" s="242">
        <f>ROUND(E65*H65,2)</f>
        <v>0</v>
      </c>
      <c r="J65" s="241"/>
      <c r="K65" s="242">
        <f>ROUND(E65*J65,2)</f>
        <v>0</v>
      </c>
      <c r="L65" s="242">
        <v>21</v>
      </c>
      <c r="M65" s="242">
        <f>G65*(1+L65/100)</f>
        <v>0</v>
      </c>
      <c r="N65" s="240">
        <v>1.4E-2</v>
      </c>
      <c r="O65" s="240">
        <f>ROUND(E65*N65,2)</f>
        <v>0.01</v>
      </c>
      <c r="P65" s="240">
        <v>0</v>
      </c>
      <c r="Q65" s="240">
        <f>ROUND(E65*P65,2)</f>
        <v>0</v>
      </c>
      <c r="R65" s="242"/>
      <c r="S65" s="242" t="s">
        <v>281</v>
      </c>
      <c r="T65" s="243" t="s">
        <v>389</v>
      </c>
      <c r="U65" s="224">
        <v>0</v>
      </c>
      <c r="V65" s="224">
        <f>ROUND(E65*U65,2)</f>
        <v>0</v>
      </c>
      <c r="W65" s="224"/>
      <c r="X65" s="224" t="s">
        <v>283</v>
      </c>
      <c r="Y65" s="224" t="s">
        <v>284</v>
      </c>
      <c r="Z65" s="213"/>
      <c r="AA65" s="213"/>
      <c r="AB65" s="213"/>
      <c r="AC65" s="213"/>
      <c r="AD65" s="213"/>
      <c r="AE65" s="213"/>
      <c r="AF65" s="213"/>
      <c r="AG65" s="213" t="s">
        <v>285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2" x14ac:dyDescent="0.2">
      <c r="A66" s="220"/>
      <c r="B66" s="221"/>
      <c r="C66" s="250"/>
      <c r="D66" s="246"/>
      <c r="E66" s="246"/>
      <c r="F66" s="246"/>
      <c r="G66" s="246"/>
      <c r="H66" s="224"/>
      <c r="I66" s="224"/>
      <c r="J66" s="224"/>
      <c r="K66" s="224"/>
      <c r="L66" s="224"/>
      <c r="M66" s="224"/>
      <c r="N66" s="223"/>
      <c r="O66" s="223"/>
      <c r="P66" s="223"/>
      <c r="Q66" s="223"/>
      <c r="R66" s="224"/>
      <c r="S66" s="224"/>
      <c r="T66" s="224"/>
      <c r="U66" s="224"/>
      <c r="V66" s="224"/>
      <c r="W66" s="224"/>
      <c r="X66" s="224"/>
      <c r="Y66" s="224"/>
      <c r="Z66" s="213"/>
      <c r="AA66" s="213"/>
      <c r="AB66" s="213"/>
      <c r="AC66" s="213"/>
      <c r="AD66" s="213"/>
      <c r="AE66" s="213"/>
      <c r="AF66" s="213"/>
      <c r="AG66" s="213" t="s">
        <v>286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1" x14ac:dyDescent="0.2">
      <c r="A67" s="237">
        <v>19</v>
      </c>
      <c r="B67" s="238" t="s">
        <v>916</v>
      </c>
      <c r="C67" s="249" t="s">
        <v>917</v>
      </c>
      <c r="D67" s="239" t="s">
        <v>672</v>
      </c>
      <c r="E67" s="240">
        <v>0.2</v>
      </c>
      <c r="F67" s="241"/>
      <c r="G67" s="242">
        <f>ROUND(E67*F67,2)</f>
        <v>0</v>
      </c>
      <c r="H67" s="241"/>
      <c r="I67" s="242">
        <f>ROUND(E67*H67,2)</f>
        <v>0</v>
      </c>
      <c r="J67" s="241"/>
      <c r="K67" s="242">
        <f>ROUND(E67*J67,2)</f>
        <v>0</v>
      </c>
      <c r="L67" s="242">
        <v>21</v>
      </c>
      <c r="M67" s="242">
        <f>G67*(1+L67/100)</f>
        <v>0</v>
      </c>
      <c r="N67" s="240">
        <v>1.4E-2</v>
      </c>
      <c r="O67" s="240">
        <f>ROUND(E67*N67,2)</f>
        <v>0</v>
      </c>
      <c r="P67" s="240">
        <v>0</v>
      </c>
      <c r="Q67" s="240">
        <f>ROUND(E67*P67,2)</f>
        <v>0</v>
      </c>
      <c r="R67" s="242"/>
      <c r="S67" s="242" t="s">
        <v>281</v>
      </c>
      <c r="T67" s="243" t="s">
        <v>389</v>
      </c>
      <c r="U67" s="224">
        <v>0</v>
      </c>
      <c r="V67" s="224">
        <f>ROUND(E67*U67,2)</f>
        <v>0</v>
      </c>
      <c r="W67" s="224"/>
      <c r="X67" s="224" t="s">
        <v>283</v>
      </c>
      <c r="Y67" s="224" t="s">
        <v>284</v>
      </c>
      <c r="Z67" s="213"/>
      <c r="AA67" s="213"/>
      <c r="AB67" s="213"/>
      <c r="AC67" s="213"/>
      <c r="AD67" s="213"/>
      <c r="AE67" s="213"/>
      <c r="AF67" s="213"/>
      <c r="AG67" s="213" t="s">
        <v>285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2" x14ac:dyDescent="0.2">
      <c r="A68" s="220"/>
      <c r="B68" s="221"/>
      <c r="C68" s="250"/>
      <c r="D68" s="246"/>
      <c r="E68" s="246"/>
      <c r="F68" s="246"/>
      <c r="G68" s="246"/>
      <c r="H68" s="224"/>
      <c r="I68" s="224"/>
      <c r="J68" s="224"/>
      <c r="K68" s="224"/>
      <c r="L68" s="224"/>
      <c r="M68" s="224"/>
      <c r="N68" s="223"/>
      <c r="O68" s="223"/>
      <c r="P68" s="223"/>
      <c r="Q68" s="223"/>
      <c r="R68" s="224"/>
      <c r="S68" s="224"/>
      <c r="T68" s="224"/>
      <c r="U68" s="224"/>
      <c r="V68" s="224"/>
      <c r="W68" s="224"/>
      <c r="X68" s="224"/>
      <c r="Y68" s="224"/>
      <c r="Z68" s="213"/>
      <c r="AA68" s="213"/>
      <c r="AB68" s="213"/>
      <c r="AC68" s="213"/>
      <c r="AD68" s="213"/>
      <c r="AE68" s="213"/>
      <c r="AF68" s="213"/>
      <c r="AG68" s="213" t="s">
        <v>286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1" x14ac:dyDescent="0.2">
      <c r="A69" s="237">
        <v>20</v>
      </c>
      <c r="B69" s="238" t="s">
        <v>581</v>
      </c>
      <c r="C69" s="249" t="s">
        <v>582</v>
      </c>
      <c r="D69" s="239" t="s">
        <v>583</v>
      </c>
      <c r="E69" s="240">
        <v>203.61600000000001</v>
      </c>
      <c r="F69" s="241"/>
      <c r="G69" s="242">
        <f>ROUND(E69*F69,2)</f>
        <v>0</v>
      </c>
      <c r="H69" s="241"/>
      <c r="I69" s="242">
        <f>ROUND(E69*H69,2)</f>
        <v>0</v>
      </c>
      <c r="J69" s="241"/>
      <c r="K69" s="242">
        <f>ROUND(E69*J69,2)</f>
        <v>0</v>
      </c>
      <c r="L69" s="242">
        <v>21</v>
      </c>
      <c r="M69" s="242">
        <f>G69*(1+L69/100)</f>
        <v>0</v>
      </c>
      <c r="N69" s="240">
        <v>1</v>
      </c>
      <c r="O69" s="240">
        <f>ROUND(E69*N69,2)</f>
        <v>203.62</v>
      </c>
      <c r="P69" s="240">
        <v>0</v>
      </c>
      <c r="Q69" s="240">
        <f>ROUND(E69*P69,2)</f>
        <v>0</v>
      </c>
      <c r="R69" s="242"/>
      <c r="S69" s="242" t="s">
        <v>281</v>
      </c>
      <c r="T69" s="243" t="s">
        <v>389</v>
      </c>
      <c r="U69" s="224">
        <v>0</v>
      </c>
      <c r="V69" s="224">
        <f>ROUND(E69*U69,2)</f>
        <v>0</v>
      </c>
      <c r="W69" s="224"/>
      <c r="X69" s="224" t="s">
        <v>283</v>
      </c>
      <c r="Y69" s="224" t="s">
        <v>284</v>
      </c>
      <c r="Z69" s="213"/>
      <c r="AA69" s="213"/>
      <c r="AB69" s="213"/>
      <c r="AC69" s="213"/>
      <c r="AD69" s="213"/>
      <c r="AE69" s="213"/>
      <c r="AF69" s="213"/>
      <c r="AG69" s="213" t="s">
        <v>285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2" x14ac:dyDescent="0.2">
      <c r="A70" s="220"/>
      <c r="B70" s="221"/>
      <c r="C70" s="250"/>
      <c r="D70" s="246"/>
      <c r="E70" s="246"/>
      <c r="F70" s="246"/>
      <c r="G70" s="246"/>
      <c r="H70" s="224"/>
      <c r="I70" s="224"/>
      <c r="J70" s="224"/>
      <c r="K70" s="224"/>
      <c r="L70" s="224"/>
      <c r="M70" s="224"/>
      <c r="N70" s="223"/>
      <c r="O70" s="223"/>
      <c r="P70" s="223"/>
      <c r="Q70" s="223"/>
      <c r="R70" s="224"/>
      <c r="S70" s="224"/>
      <c r="T70" s="224"/>
      <c r="U70" s="224"/>
      <c r="V70" s="224"/>
      <c r="W70" s="224"/>
      <c r="X70" s="224"/>
      <c r="Y70" s="224"/>
      <c r="Z70" s="213"/>
      <c r="AA70" s="213"/>
      <c r="AB70" s="213"/>
      <c r="AC70" s="213"/>
      <c r="AD70" s="213"/>
      <c r="AE70" s="213"/>
      <c r="AF70" s="213"/>
      <c r="AG70" s="213" t="s">
        <v>286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1" x14ac:dyDescent="0.2">
      <c r="A71" s="237">
        <v>21</v>
      </c>
      <c r="B71" s="238" t="s">
        <v>918</v>
      </c>
      <c r="C71" s="249" t="s">
        <v>919</v>
      </c>
      <c r="D71" s="239" t="s">
        <v>323</v>
      </c>
      <c r="E71" s="240">
        <v>15.8</v>
      </c>
      <c r="F71" s="241"/>
      <c r="G71" s="242">
        <f>ROUND(E71*F71,2)</f>
        <v>0</v>
      </c>
      <c r="H71" s="241"/>
      <c r="I71" s="242">
        <f>ROUND(E71*H71,2)</f>
        <v>0</v>
      </c>
      <c r="J71" s="241"/>
      <c r="K71" s="242">
        <f>ROUND(E71*J71,2)</f>
        <v>0</v>
      </c>
      <c r="L71" s="242">
        <v>21</v>
      </c>
      <c r="M71" s="242">
        <f>G71*(1+L71/100)</f>
        <v>0</v>
      </c>
      <c r="N71" s="240">
        <v>2.9999999999999997E-4</v>
      </c>
      <c r="O71" s="240">
        <f>ROUND(E71*N71,2)</f>
        <v>0</v>
      </c>
      <c r="P71" s="240">
        <v>0</v>
      </c>
      <c r="Q71" s="240">
        <f>ROUND(E71*P71,2)</f>
        <v>0</v>
      </c>
      <c r="R71" s="242"/>
      <c r="S71" s="242" t="s">
        <v>281</v>
      </c>
      <c r="T71" s="243" t="s">
        <v>389</v>
      </c>
      <c r="U71" s="224">
        <v>0</v>
      </c>
      <c r="V71" s="224">
        <f>ROUND(E71*U71,2)</f>
        <v>0</v>
      </c>
      <c r="W71" s="224"/>
      <c r="X71" s="224" t="s">
        <v>283</v>
      </c>
      <c r="Y71" s="224" t="s">
        <v>284</v>
      </c>
      <c r="Z71" s="213"/>
      <c r="AA71" s="213"/>
      <c r="AB71" s="213"/>
      <c r="AC71" s="213"/>
      <c r="AD71" s="213"/>
      <c r="AE71" s="213"/>
      <c r="AF71" s="213"/>
      <c r="AG71" s="213" t="s">
        <v>285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2" x14ac:dyDescent="0.2">
      <c r="A72" s="220"/>
      <c r="B72" s="221"/>
      <c r="C72" s="251" t="s">
        <v>396</v>
      </c>
      <c r="D72" s="247"/>
      <c r="E72" s="247"/>
      <c r="F72" s="247"/>
      <c r="G72" s="247"/>
      <c r="H72" s="224"/>
      <c r="I72" s="224"/>
      <c r="J72" s="224"/>
      <c r="K72" s="224"/>
      <c r="L72" s="224"/>
      <c r="M72" s="224"/>
      <c r="N72" s="223"/>
      <c r="O72" s="223"/>
      <c r="P72" s="223"/>
      <c r="Q72" s="223"/>
      <c r="R72" s="224"/>
      <c r="S72" s="224"/>
      <c r="T72" s="224"/>
      <c r="U72" s="224"/>
      <c r="V72" s="224"/>
      <c r="W72" s="224"/>
      <c r="X72" s="224"/>
      <c r="Y72" s="224"/>
      <c r="Z72" s="213"/>
      <c r="AA72" s="213"/>
      <c r="AB72" s="213"/>
      <c r="AC72" s="213"/>
      <c r="AD72" s="213"/>
      <c r="AE72" s="213"/>
      <c r="AF72" s="213"/>
      <c r="AG72" s="213" t="s">
        <v>311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56" t="str">
        <f>C72</f>
        <v>"Výše uvedená položka vymezuje požadovaný standard, zadavatel umožňuje i jiné technicky a kvalitativně srovnatelné řešení".</v>
      </c>
      <c r="BB72" s="213"/>
      <c r="BC72" s="213"/>
      <c r="BD72" s="213"/>
      <c r="BE72" s="213"/>
      <c r="BF72" s="213"/>
      <c r="BG72" s="213"/>
      <c r="BH72" s="213"/>
    </row>
    <row r="73" spans="1:60" outlineLevel="2" x14ac:dyDescent="0.2">
      <c r="A73" s="220"/>
      <c r="B73" s="221"/>
      <c r="C73" s="252"/>
      <c r="D73" s="245"/>
      <c r="E73" s="245"/>
      <c r="F73" s="245"/>
      <c r="G73" s="245"/>
      <c r="H73" s="224"/>
      <c r="I73" s="224"/>
      <c r="J73" s="224"/>
      <c r="K73" s="224"/>
      <c r="L73" s="224"/>
      <c r="M73" s="224"/>
      <c r="N73" s="223"/>
      <c r="O73" s="223"/>
      <c r="P73" s="223"/>
      <c r="Q73" s="223"/>
      <c r="R73" s="224"/>
      <c r="S73" s="224"/>
      <c r="T73" s="224"/>
      <c r="U73" s="224"/>
      <c r="V73" s="224"/>
      <c r="W73" s="224"/>
      <c r="X73" s="224"/>
      <c r="Y73" s="224"/>
      <c r="Z73" s="213"/>
      <c r="AA73" s="213"/>
      <c r="AB73" s="213"/>
      <c r="AC73" s="213"/>
      <c r="AD73" s="213"/>
      <c r="AE73" s="213"/>
      <c r="AF73" s="213"/>
      <c r="AG73" s="213" t="s">
        <v>286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1" x14ac:dyDescent="0.2">
      <c r="A74" s="237">
        <v>22</v>
      </c>
      <c r="B74" s="238" t="s">
        <v>760</v>
      </c>
      <c r="C74" s="249" t="s">
        <v>761</v>
      </c>
      <c r="D74" s="239" t="s">
        <v>388</v>
      </c>
      <c r="E74" s="240">
        <v>271.49732999999998</v>
      </c>
      <c r="F74" s="241"/>
      <c r="G74" s="242">
        <f>ROUND(E74*F74,2)</f>
        <v>0</v>
      </c>
      <c r="H74" s="241"/>
      <c r="I74" s="242">
        <f>ROUND(E74*H74,2)</f>
        <v>0</v>
      </c>
      <c r="J74" s="241"/>
      <c r="K74" s="242">
        <f>ROUND(E74*J74,2)</f>
        <v>0</v>
      </c>
      <c r="L74" s="242">
        <v>21</v>
      </c>
      <c r="M74" s="242">
        <f>G74*(1+L74/100)</f>
        <v>0</v>
      </c>
      <c r="N74" s="240">
        <v>0</v>
      </c>
      <c r="O74" s="240">
        <f>ROUND(E74*N74,2)</f>
        <v>0</v>
      </c>
      <c r="P74" s="240">
        <v>0</v>
      </c>
      <c r="Q74" s="240">
        <f>ROUND(E74*P74,2)</f>
        <v>0</v>
      </c>
      <c r="R74" s="242"/>
      <c r="S74" s="242" t="s">
        <v>281</v>
      </c>
      <c r="T74" s="243" t="s">
        <v>389</v>
      </c>
      <c r="U74" s="224">
        <v>0</v>
      </c>
      <c r="V74" s="224">
        <f>ROUND(E74*U74,2)</f>
        <v>0</v>
      </c>
      <c r="W74" s="224"/>
      <c r="X74" s="224" t="s">
        <v>390</v>
      </c>
      <c r="Y74" s="224" t="s">
        <v>284</v>
      </c>
      <c r="Z74" s="213"/>
      <c r="AA74" s="213"/>
      <c r="AB74" s="213"/>
      <c r="AC74" s="213"/>
      <c r="AD74" s="213"/>
      <c r="AE74" s="213"/>
      <c r="AF74" s="213"/>
      <c r="AG74" s="213" t="s">
        <v>391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2" x14ac:dyDescent="0.2">
      <c r="A75" s="220"/>
      <c r="B75" s="221"/>
      <c r="C75" s="251" t="s">
        <v>392</v>
      </c>
      <c r="D75" s="247"/>
      <c r="E75" s="247"/>
      <c r="F75" s="247"/>
      <c r="G75" s="247"/>
      <c r="H75" s="224"/>
      <c r="I75" s="224"/>
      <c r="J75" s="224"/>
      <c r="K75" s="224"/>
      <c r="L75" s="224"/>
      <c r="M75" s="224"/>
      <c r="N75" s="223"/>
      <c r="O75" s="223"/>
      <c r="P75" s="223"/>
      <c r="Q75" s="223"/>
      <c r="R75" s="224"/>
      <c r="S75" s="224"/>
      <c r="T75" s="224"/>
      <c r="U75" s="224"/>
      <c r="V75" s="224"/>
      <c r="W75" s="224"/>
      <c r="X75" s="224"/>
      <c r="Y75" s="224"/>
      <c r="Z75" s="213"/>
      <c r="AA75" s="213"/>
      <c r="AB75" s="213"/>
      <c r="AC75" s="213"/>
      <c r="AD75" s="213"/>
      <c r="AE75" s="213"/>
      <c r="AF75" s="213"/>
      <c r="AG75" s="213" t="s">
        <v>311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3" x14ac:dyDescent="0.2">
      <c r="A76" s="220"/>
      <c r="B76" s="221"/>
      <c r="C76" s="260" t="s">
        <v>393</v>
      </c>
      <c r="D76" s="258"/>
      <c r="E76" s="258"/>
      <c r="F76" s="258"/>
      <c r="G76" s="258"/>
      <c r="H76" s="224"/>
      <c r="I76" s="224"/>
      <c r="J76" s="224"/>
      <c r="K76" s="224"/>
      <c r="L76" s="224"/>
      <c r="M76" s="224"/>
      <c r="N76" s="223"/>
      <c r="O76" s="223"/>
      <c r="P76" s="223"/>
      <c r="Q76" s="223"/>
      <c r="R76" s="224"/>
      <c r="S76" s="224"/>
      <c r="T76" s="224"/>
      <c r="U76" s="224"/>
      <c r="V76" s="224"/>
      <c r="W76" s="224"/>
      <c r="X76" s="224"/>
      <c r="Y76" s="224"/>
      <c r="Z76" s="213"/>
      <c r="AA76" s="213"/>
      <c r="AB76" s="213"/>
      <c r="AC76" s="213"/>
      <c r="AD76" s="213"/>
      <c r="AE76" s="213"/>
      <c r="AF76" s="213"/>
      <c r="AG76" s="213" t="s">
        <v>311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3" x14ac:dyDescent="0.2">
      <c r="A77" s="220"/>
      <c r="B77" s="221"/>
      <c r="C77" s="260" t="s">
        <v>394</v>
      </c>
      <c r="D77" s="258"/>
      <c r="E77" s="258"/>
      <c r="F77" s="258"/>
      <c r="G77" s="258"/>
      <c r="H77" s="224"/>
      <c r="I77" s="224"/>
      <c r="J77" s="224"/>
      <c r="K77" s="224"/>
      <c r="L77" s="224"/>
      <c r="M77" s="224"/>
      <c r="N77" s="223"/>
      <c r="O77" s="223"/>
      <c r="P77" s="223"/>
      <c r="Q77" s="223"/>
      <c r="R77" s="224"/>
      <c r="S77" s="224"/>
      <c r="T77" s="224"/>
      <c r="U77" s="224"/>
      <c r="V77" s="224"/>
      <c r="W77" s="224"/>
      <c r="X77" s="224"/>
      <c r="Y77" s="224"/>
      <c r="Z77" s="213"/>
      <c r="AA77" s="213"/>
      <c r="AB77" s="213"/>
      <c r="AC77" s="213"/>
      <c r="AD77" s="213"/>
      <c r="AE77" s="213"/>
      <c r="AF77" s="213"/>
      <c r="AG77" s="213" t="s">
        <v>311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3" x14ac:dyDescent="0.2">
      <c r="A78" s="220"/>
      <c r="B78" s="221"/>
      <c r="C78" s="261" t="s">
        <v>395</v>
      </c>
      <c r="D78" s="226"/>
      <c r="E78" s="227"/>
      <c r="F78" s="228"/>
      <c r="G78" s="228"/>
      <c r="H78" s="224"/>
      <c r="I78" s="224"/>
      <c r="J78" s="224"/>
      <c r="K78" s="224"/>
      <c r="L78" s="224"/>
      <c r="M78" s="224"/>
      <c r="N78" s="223"/>
      <c r="O78" s="223"/>
      <c r="P78" s="223"/>
      <c r="Q78" s="223"/>
      <c r="R78" s="224"/>
      <c r="S78" s="224"/>
      <c r="T78" s="224"/>
      <c r="U78" s="224"/>
      <c r="V78" s="224"/>
      <c r="W78" s="224"/>
      <c r="X78" s="224"/>
      <c r="Y78" s="224"/>
      <c r="Z78" s="213"/>
      <c r="AA78" s="213"/>
      <c r="AB78" s="213"/>
      <c r="AC78" s="213"/>
      <c r="AD78" s="213"/>
      <c r="AE78" s="213"/>
      <c r="AF78" s="213"/>
      <c r="AG78" s="213" t="s">
        <v>311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3" x14ac:dyDescent="0.2">
      <c r="A79" s="220"/>
      <c r="B79" s="221"/>
      <c r="C79" s="260" t="s">
        <v>396</v>
      </c>
      <c r="D79" s="258"/>
      <c r="E79" s="258"/>
      <c r="F79" s="258"/>
      <c r="G79" s="258"/>
      <c r="H79" s="224"/>
      <c r="I79" s="224"/>
      <c r="J79" s="224"/>
      <c r="K79" s="224"/>
      <c r="L79" s="224"/>
      <c r="M79" s="224"/>
      <c r="N79" s="223"/>
      <c r="O79" s="223"/>
      <c r="P79" s="223"/>
      <c r="Q79" s="223"/>
      <c r="R79" s="224"/>
      <c r="S79" s="224"/>
      <c r="T79" s="224"/>
      <c r="U79" s="224"/>
      <c r="V79" s="224"/>
      <c r="W79" s="224"/>
      <c r="X79" s="224"/>
      <c r="Y79" s="224"/>
      <c r="Z79" s="213"/>
      <c r="AA79" s="213"/>
      <c r="AB79" s="213"/>
      <c r="AC79" s="213"/>
      <c r="AD79" s="213"/>
      <c r="AE79" s="213"/>
      <c r="AF79" s="213"/>
      <c r="AG79" s="213" t="s">
        <v>311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56" t="str">
        <f>C79</f>
        <v>"Výše uvedená položka vymezuje požadovaný standard, zadavatel umožňuje i jiné technicky a kvalitativně srovnatelné řešení".</v>
      </c>
      <c r="BB79" s="213"/>
      <c r="BC79" s="213"/>
      <c r="BD79" s="213"/>
      <c r="BE79" s="213"/>
      <c r="BF79" s="213"/>
      <c r="BG79" s="213"/>
      <c r="BH79" s="213"/>
    </row>
    <row r="80" spans="1:60" outlineLevel="2" x14ac:dyDescent="0.2">
      <c r="A80" s="220"/>
      <c r="B80" s="221"/>
      <c r="C80" s="252"/>
      <c r="D80" s="245"/>
      <c r="E80" s="245"/>
      <c r="F80" s="245"/>
      <c r="G80" s="245"/>
      <c r="H80" s="224"/>
      <c r="I80" s="224"/>
      <c r="J80" s="224"/>
      <c r="K80" s="224"/>
      <c r="L80" s="224"/>
      <c r="M80" s="224"/>
      <c r="N80" s="223"/>
      <c r="O80" s="223"/>
      <c r="P80" s="223"/>
      <c r="Q80" s="223"/>
      <c r="R80" s="224"/>
      <c r="S80" s="224"/>
      <c r="T80" s="224"/>
      <c r="U80" s="224"/>
      <c r="V80" s="224"/>
      <c r="W80" s="224"/>
      <c r="X80" s="224"/>
      <c r="Y80" s="224"/>
      <c r="Z80" s="213"/>
      <c r="AA80" s="213"/>
      <c r="AB80" s="213"/>
      <c r="AC80" s="213"/>
      <c r="AD80" s="213"/>
      <c r="AE80" s="213"/>
      <c r="AF80" s="213"/>
      <c r="AG80" s="213" t="s">
        <v>286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x14ac:dyDescent="0.2">
      <c r="A81" s="230" t="s">
        <v>276</v>
      </c>
      <c r="B81" s="231" t="s">
        <v>160</v>
      </c>
      <c r="C81" s="248" t="s">
        <v>161</v>
      </c>
      <c r="D81" s="232"/>
      <c r="E81" s="233"/>
      <c r="F81" s="234"/>
      <c r="G81" s="234">
        <f>SUMIF(AG82:AG118,"&lt;&gt;NOR",G82:G118)</f>
        <v>0</v>
      </c>
      <c r="H81" s="234"/>
      <c r="I81" s="234">
        <f>SUM(I82:I118)</f>
        <v>0</v>
      </c>
      <c r="J81" s="234"/>
      <c r="K81" s="234">
        <f>SUM(K82:K118)</f>
        <v>0</v>
      </c>
      <c r="L81" s="234"/>
      <c r="M81" s="234">
        <f>SUM(M82:M118)</f>
        <v>0</v>
      </c>
      <c r="N81" s="233"/>
      <c r="O81" s="233">
        <f>SUM(O82:O118)</f>
        <v>19.18</v>
      </c>
      <c r="P81" s="233"/>
      <c r="Q81" s="233">
        <f>SUM(Q82:Q118)</f>
        <v>0</v>
      </c>
      <c r="R81" s="234"/>
      <c r="S81" s="234"/>
      <c r="T81" s="235"/>
      <c r="U81" s="229"/>
      <c r="V81" s="229">
        <f>SUM(V82:V118)</f>
        <v>40.47</v>
      </c>
      <c r="W81" s="229"/>
      <c r="X81" s="229"/>
      <c r="Y81" s="229"/>
      <c r="AG81" t="s">
        <v>277</v>
      </c>
    </row>
    <row r="82" spans="1:60" outlineLevel="1" x14ac:dyDescent="0.2">
      <c r="A82" s="237">
        <v>23</v>
      </c>
      <c r="B82" s="238" t="s">
        <v>920</v>
      </c>
      <c r="C82" s="249" t="s">
        <v>921</v>
      </c>
      <c r="D82" s="239" t="s">
        <v>318</v>
      </c>
      <c r="E82" s="240">
        <v>109</v>
      </c>
      <c r="F82" s="241"/>
      <c r="G82" s="242">
        <f>ROUND(E82*F82,2)</f>
        <v>0</v>
      </c>
      <c r="H82" s="241"/>
      <c r="I82" s="242">
        <f>ROUND(E82*H82,2)</f>
        <v>0</v>
      </c>
      <c r="J82" s="241"/>
      <c r="K82" s="242">
        <f>ROUND(E82*J82,2)</f>
        <v>0</v>
      </c>
      <c r="L82" s="242">
        <v>21</v>
      </c>
      <c r="M82" s="242">
        <f>G82*(1+L82/100)</f>
        <v>0</v>
      </c>
      <c r="N82" s="240">
        <v>9.4999999999999998E-3</v>
      </c>
      <c r="O82" s="240">
        <f>ROUND(E82*N82,2)</f>
        <v>1.04</v>
      </c>
      <c r="P82" s="240">
        <v>0</v>
      </c>
      <c r="Q82" s="240">
        <f>ROUND(E82*P82,2)</f>
        <v>0</v>
      </c>
      <c r="R82" s="242"/>
      <c r="S82" s="242" t="s">
        <v>289</v>
      </c>
      <c r="T82" s="243" t="s">
        <v>289</v>
      </c>
      <c r="U82" s="224">
        <v>0.3</v>
      </c>
      <c r="V82" s="224">
        <f>ROUND(E82*U82,2)</f>
        <v>32.700000000000003</v>
      </c>
      <c r="W82" s="224"/>
      <c r="X82" s="224" t="s">
        <v>339</v>
      </c>
      <c r="Y82" s="224" t="s">
        <v>284</v>
      </c>
      <c r="Z82" s="213"/>
      <c r="AA82" s="213"/>
      <c r="AB82" s="213"/>
      <c r="AC82" s="213"/>
      <c r="AD82" s="213"/>
      <c r="AE82" s="213"/>
      <c r="AF82" s="213"/>
      <c r="AG82" s="213" t="s">
        <v>340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2" x14ac:dyDescent="0.2">
      <c r="A83" s="220"/>
      <c r="B83" s="221"/>
      <c r="C83" s="250"/>
      <c r="D83" s="246"/>
      <c r="E83" s="246"/>
      <c r="F83" s="246"/>
      <c r="G83" s="246"/>
      <c r="H83" s="224"/>
      <c r="I83" s="224"/>
      <c r="J83" s="224"/>
      <c r="K83" s="224"/>
      <c r="L83" s="224"/>
      <c r="M83" s="224"/>
      <c r="N83" s="223"/>
      <c r="O83" s="223"/>
      <c r="P83" s="223"/>
      <c r="Q83" s="223"/>
      <c r="R83" s="224"/>
      <c r="S83" s="224"/>
      <c r="T83" s="224"/>
      <c r="U83" s="224"/>
      <c r="V83" s="224"/>
      <c r="W83" s="224"/>
      <c r="X83" s="224"/>
      <c r="Y83" s="224"/>
      <c r="Z83" s="213"/>
      <c r="AA83" s="213"/>
      <c r="AB83" s="213"/>
      <c r="AC83" s="213"/>
      <c r="AD83" s="213"/>
      <c r="AE83" s="213"/>
      <c r="AF83" s="213"/>
      <c r="AG83" s="213" t="s">
        <v>286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ht="22.5" outlineLevel="1" x14ac:dyDescent="0.2">
      <c r="A84" s="237">
        <v>24</v>
      </c>
      <c r="B84" s="238" t="s">
        <v>922</v>
      </c>
      <c r="C84" s="249" t="s">
        <v>923</v>
      </c>
      <c r="D84" s="239" t="s">
        <v>318</v>
      </c>
      <c r="E84" s="240">
        <v>3</v>
      </c>
      <c r="F84" s="241"/>
      <c r="G84" s="242">
        <f>ROUND(E84*F84,2)</f>
        <v>0</v>
      </c>
      <c r="H84" s="241"/>
      <c r="I84" s="242">
        <f>ROUND(E84*H84,2)</f>
        <v>0</v>
      </c>
      <c r="J84" s="241"/>
      <c r="K84" s="242">
        <f>ROUND(E84*J84,2)</f>
        <v>0</v>
      </c>
      <c r="L84" s="242">
        <v>21</v>
      </c>
      <c r="M84" s="242">
        <f>G84*(1+L84/100)</f>
        <v>0</v>
      </c>
      <c r="N84" s="240">
        <v>0.11103</v>
      </c>
      <c r="O84" s="240">
        <f>ROUND(E84*N84,2)</f>
        <v>0.33</v>
      </c>
      <c r="P84" s="240">
        <v>0</v>
      </c>
      <c r="Q84" s="240">
        <f>ROUND(E84*P84,2)</f>
        <v>0</v>
      </c>
      <c r="R84" s="242"/>
      <c r="S84" s="242" t="s">
        <v>281</v>
      </c>
      <c r="T84" s="243" t="s">
        <v>924</v>
      </c>
      <c r="U84" s="224">
        <v>0.79</v>
      </c>
      <c r="V84" s="224">
        <f>ROUND(E84*U84,2)</f>
        <v>2.37</v>
      </c>
      <c r="W84" s="224"/>
      <c r="X84" s="224" t="s">
        <v>339</v>
      </c>
      <c r="Y84" s="224" t="s">
        <v>284</v>
      </c>
      <c r="Z84" s="213"/>
      <c r="AA84" s="213"/>
      <c r="AB84" s="213"/>
      <c r="AC84" s="213"/>
      <c r="AD84" s="213"/>
      <c r="AE84" s="213"/>
      <c r="AF84" s="213"/>
      <c r="AG84" s="213" t="s">
        <v>340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2" x14ac:dyDescent="0.2">
      <c r="A85" s="220"/>
      <c r="B85" s="221"/>
      <c r="C85" s="250"/>
      <c r="D85" s="246"/>
      <c r="E85" s="246"/>
      <c r="F85" s="246"/>
      <c r="G85" s="246"/>
      <c r="H85" s="224"/>
      <c r="I85" s="224"/>
      <c r="J85" s="224"/>
      <c r="K85" s="224"/>
      <c r="L85" s="224"/>
      <c r="M85" s="224"/>
      <c r="N85" s="223"/>
      <c r="O85" s="223"/>
      <c r="P85" s="223"/>
      <c r="Q85" s="223"/>
      <c r="R85" s="224"/>
      <c r="S85" s="224"/>
      <c r="T85" s="224"/>
      <c r="U85" s="224"/>
      <c r="V85" s="224"/>
      <c r="W85" s="224"/>
      <c r="X85" s="224"/>
      <c r="Y85" s="224"/>
      <c r="Z85" s="213"/>
      <c r="AA85" s="213"/>
      <c r="AB85" s="213"/>
      <c r="AC85" s="213"/>
      <c r="AD85" s="213"/>
      <c r="AE85" s="213"/>
      <c r="AF85" s="213"/>
      <c r="AG85" s="213" t="s">
        <v>286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1" x14ac:dyDescent="0.2">
      <c r="A86" s="237">
        <v>25</v>
      </c>
      <c r="B86" s="238" t="s">
        <v>925</v>
      </c>
      <c r="C86" s="249" t="s">
        <v>926</v>
      </c>
      <c r="D86" s="239" t="s">
        <v>318</v>
      </c>
      <c r="E86" s="240">
        <v>1</v>
      </c>
      <c r="F86" s="241"/>
      <c r="G86" s="242">
        <f>ROUND(E86*F86,2)</f>
        <v>0</v>
      </c>
      <c r="H86" s="241"/>
      <c r="I86" s="242">
        <f>ROUND(E86*H86,2)</f>
        <v>0</v>
      </c>
      <c r="J86" s="241"/>
      <c r="K86" s="242">
        <f>ROUND(E86*J86,2)</f>
        <v>0</v>
      </c>
      <c r="L86" s="242">
        <v>21</v>
      </c>
      <c r="M86" s="242">
        <f>G86*(1+L86/100)</f>
        <v>0</v>
      </c>
      <c r="N86" s="240">
        <v>0.11103</v>
      </c>
      <c r="O86" s="240">
        <f>ROUND(E86*N86,2)</f>
        <v>0.11</v>
      </c>
      <c r="P86" s="240">
        <v>0</v>
      </c>
      <c r="Q86" s="240">
        <f>ROUND(E86*P86,2)</f>
        <v>0</v>
      </c>
      <c r="R86" s="242"/>
      <c r="S86" s="242" t="s">
        <v>281</v>
      </c>
      <c r="T86" s="243" t="s">
        <v>924</v>
      </c>
      <c r="U86" s="224">
        <v>0.79</v>
      </c>
      <c r="V86" s="224">
        <f>ROUND(E86*U86,2)</f>
        <v>0.79</v>
      </c>
      <c r="W86" s="224"/>
      <c r="X86" s="224" t="s">
        <v>339</v>
      </c>
      <c r="Y86" s="224" t="s">
        <v>284</v>
      </c>
      <c r="Z86" s="213"/>
      <c r="AA86" s="213"/>
      <c r="AB86" s="213"/>
      <c r="AC86" s="213"/>
      <c r="AD86" s="213"/>
      <c r="AE86" s="213"/>
      <c r="AF86" s="213"/>
      <c r="AG86" s="213" t="s">
        <v>340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2" x14ac:dyDescent="0.2">
      <c r="A87" s="220"/>
      <c r="B87" s="221"/>
      <c r="C87" s="250"/>
      <c r="D87" s="246"/>
      <c r="E87" s="246"/>
      <c r="F87" s="246"/>
      <c r="G87" s="246"/>
      <c r="H87" s="224"/>
      <c r="I87" s="224"/>
      <c r="J87" s="224"/>
      <c r="K87" s="224"/>
      <c r="L87" s="224"/>
      <c r="M87" s="224"/>
      <c r="N87" s="223"/>
      <c r="O87" s="223"/>
      <c r="P87" s="223"/>
      <c r="Q87" s="223"/>
      <c r="R87" s="224"/>
      <c r="S87" s="224"/>
      <c r="T87" s="224"/>
      <c r="U87" s="224"/>
      <c r="V87" s="224"/>
      <c r="W87" s="224"/>
      <c r="X87" s="224"/>
      <c r="Y87" s="224"/>
      <c r="Z87" s="213"/>
      <c r="AA87" s="213"/>
      <c r="AB87" s="213"/>
      <c r="AC87" s="213"/>
      <c r="AD87" s="213"/>
      <c r="AE87" s="213"/>
      <c r="AF87" s="213"/>
      <c r="AG87" s="213" t="s">
        <v>286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ht="22.5" outlineLevel="1" x14ac:dyDescent="0.2">
      <c r="A88" s="237">
        <v>26</v>
      </c>
      <c r="B88" s="238" t="s">
        <v>927</v>
      </c>
      <c r="C88" s="249" t="s">
        <v>928</v>
      </c>
      <c r="D88" s="239" t="s">
        <v>318</v>
      </c>
      <c r="E88" s="240">
        <v>2</v>
      </c>
      <c r="F88" s="241"/>
      <c r="G88" s="242">
        <f>ROUND(E88*F88,2)</f>
        <v>0</v>
      </c>
      <c r="H88" s="241"/>
      <c r="I88" s="242">
        <f>ROUND(E88*H88,2)</f>
        <v>0</v>
      </c>
      <c r="J88" s="241"/>
      <c r="K88" s="242">
        <f>ROUND(E88*J88,2)</f>
        <v>0</v>
      </c>
      <c r="L88" s="242">
        <v>21</v>
      </c>
      <c r="M88" s="242">
        <f>G88*(1+L88/100)</f>
        <v>0</v>
      </c>
      <c r="N88" s="240">
        <v>0.15332999999999999</v>
      </c>
      <c r="O88" s="240">
        <f>ROUND(E88*N88,2)</f>
        <v>0.31</v>
      </c>
      <c r="P88" s="240">
        <v>0</v>
      </c>
      <c r="Q88" s="240">
        <f>ROUND(E88*P88,2)</f>
        <v>0</v>
      </c>
      <c r="R88" s="242"/>
      <c r="S88" s="242" t="s">
        <v>281</v>
      </c>
      <c r="T88" s="243" t="s">
        <v>924</v>
      </c>
      <c r="U88" s="224">
        <v>0.93</v>
      </c>
      <c r="V88" s="224">
        <f>ROUND(E88*U88,2)</f>
        <v>1.86</v>
      </c>
      <c r="W88" s="224"/>
      <c r="X88" s="224" t="s">
        <v>339</v>
      </c>
      <c r="Y88" s="224" t="s">
        <v>284</v>
      </c>
      <c r="Z88" s="213"/>
      <c r="AA88" s="213"/>
      <c r="AB88" s="213"/>
      <c r="AC88" s="213"/>
      <c r="AD88" s="213"/>
      <c r="AE88" s="213"/>
      <c r="AF88" s="213"/>
      <c r="AG88" s="213" t="s">
        <v>340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2" x14ac:dyDescent="0.2">
      <c r="A89" s="220"/>
      <c r="B89" s="221"/>
      <c r="C89" s="250"/>
      <c r="D89" s="246"/>
      <c r="E89" s="246"/>
      <c r="F89" s="246"/>
      <c r="G89" s="246"/>
      <c r="H89" s="224"/>
      <c r="I89" s="224"/>
      <c r="J89" s="224"/>
      <c r="K89" s="224"/>
      <c r="L89" s="224"/>
      <c r="M89" s="224"/>
      <c r="N89" s="223"/>
      <c r="O89" s="223"/>
      <c r="P89" s="223"/>
      <c r="Q89" s="223"/>
      <c r="R89" s="224"/>
      <c r="S89" s="224"/>
      <c r="T89" s="224"/>
      <c r="U89" s="224"/>
      <c r="V89" s="224"/>
      <c r="W89" s="224"/>
      <c r="X89" s="224"/>
      <c r="Y89" s="224"/>
      <c r="Z89" s="213"/>
      <c r="AA89" s="213"/>
      <c r="AB89" s="213"/>
      <c r="AC89" s="213"/>
      <c r="AD89" s="213"/>
      <c r="AE89" s="213"/>
      <c r="AF89" s="213"/>
      <c r="AG89" s="213" t="s">
        <v>286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ht="33.75" outlineLevel="1" x14ac:dyDescent="0.2">
      <c r="A90" s="237">
        <v>27</v>
      </c>
      <c r="B90" s="238" t="s">
        <v>929</v>
      </c>
      <c r="C90" s="249" t="s">
        <v>930</v>
      </c>
      <c r="D90" s="239" t="s">
        <v>356</v>
      </c>
      <c r="E90" s="240">
        <v>0.14099999999999999</v>
      </c>
      <c r="F90" s="241"/>
      <c r="G90" s="242">
        <f>ROUND(E90*F90,2)</f>
        <v>0</v>
      </c>
      <c r="H90" s="241"/>
      <c r="I90" s="242">
        <f>ROUND(E90*H90,2)</f>
        <v>0</v>
      </c>
      <c r="J90" s="241"/>
      <c r="K90" s="242">
        <f>ROUND(E90*J90,2)</f>
        <v>0</v>
      </c>
      <c r="L90" s="242">
        <v>21</v>
      </c>
      <c r="M90" s="242">
        <f>G90*(1+L90/100)</f>
        <v>0</v>
      </c>
      <c r="N90" s="240">
        <v>2.5251399999999999</v>
      </c>
      <c r="O90" s="240">
        <f>ROUND(E90*N90,2)</f>
        <v>0.36</v>
      </c>
      <c r="P90" s="240">
        <v>0</v>
      </c>
      <c r="Q90" s="240">
        <f>ROUND(E90*P90,2)</f>
        <v>0</v>
      </c>
      <c r="R90" s="242" t="s">
        <v>597</v>
      </c>
      <c r="S90" s="242" t="s">
        <v>289</v>
      </c>
      <c r="T90" s="243" t="s">
        <v>289</v>
      </c>
      <c r="U90" s="224">
        <v>0.99</v>
      </c>
      <c r="V90" s="224">
        <f>ROUND(E90*U90,2)</f>
        <v>0.14000000000000001</v>
      </c>
      <c r="W90" s="224"/>
      <c r="X90" s="224" t="s">
        <v>339</v>
      </c>
      <c r="Y90" s="224" t="s">
        <v>284</v>
      </c>
      <c r="Z90" s="213"/>
      <c r="AA90" s="213"/>
      <c r="AB90" s="213"/>
      <c r="AC90" s="213"/>
      <c r="AD90" s="213"/>
      <c r="AE90" s="213"/>
      <c r="AF90" s="213"/>
      <c r="AG90" s="213" t="s">
        <v>340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2" x14ac:dyDescent="0.2">
      <c r="A91" s="220"/>
      <c r="B91" s="221"/>
      <c r="C91" s="250"/>
      <c r="D91" s="246"/>
      <c r="E91" s="246"/>
      <c r="F91" s="246"/>
      <c r="G91" s="246"/>
      <c r="H91" s="224"/>
      <c r="I91" s="224"/>
      <c r="J91" s="224"/>
      <c r="K91" s="224"/>
      <c r="L91" s="224"/>
      <c r="M91" s="224"/>
      <c r="N91" s="223"/>
      <c r="O91" s="223"/>
      <c r="P91" s="223"/>
      <c r="Q91" s="223"/>
      <c r="R91" s="224"/>
      <c r="S91" s="224"/>
      <c r="T91" s="224"/>
      <c r="U91" s="224"/>
      <c r="V91" s="224"/>
      <c r="W91" s="224"/>
      <c r="X91" s="224"/>
      <c r="Y91" s="224"/>
      <c r="Z91" s="213"/>
      <c r="AA91" s="213"/>
      <c r="AB91" s="213"/>
      <c r="AC91" s="213"/>
      <c r="AD91" s="213"/>
      <c r="AE91" s="213"/>
      <c r="AF91" s="213"/>
      <c r="AG91" s="213" t="s">
        <v>286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ht="22.5" outlineLevel="1" x14ac:dyDescent="0.2">
      <c r="A92" s="237">
        <v>28</v>
      </c>
      <c r="B92" s="238" t="s">
        <v>931</v>
      </c>
      <c r="C92" s="249" t="s">
        <v>932</v>
      </c>
      <c r="D92" s="239" t="s">
        <v>363</v>
      </c>
      <c r="E92" s="240">
        <v>0.58499999999999996</v>
      </c>
      <c r="F92" s="241"/>
      <c r="G92" s="242">
        <f>ROUND(E92*F92,2)</f>
        <v>0</v>
      </c>
      <c r="H92" s="241"/>
      <c r="I92" s="242">
        <f>ROUND(E92*H92,2)</f>
        <v>0</v>
      </c>
      <c r="J92" s="241"/>
      <c r="K92" s="242">
        <f>ROUND(E92*J92,2)</f>
        <v>0</v>
      </c>
      <c r="L92" s="242">
        <v>21</v>
      </c>
      <c r="M92" s="242">
        <f>G92*(1+L92/100)</f>
        <v>0</v>
      </c>
      <c r="N92" s="240">
        <v>4.6780000000000002E-2</v>
      </c>
      <c r="O92" s="240">
        <f>ROUND(E92*N92,2)</f>
        <v>0.03</v>
      </c>
      <c r="P92" s="240">
        <v>0</v>
      </c>
      <c r="Q92" s="240">
        <f>ROUND(E92*P92,2)</f>
        <v>0</v>
      </c>
      <c r="R92" s="242" t="s">
        <v>597</v>
      </c>
      <c r="S92" s="242" t="s">
        <v>289</v>
      </c>
      <c r="T92" s="243" t="s">
        <v>289</v>
      </c>
      <c r="U92" s="224">
        <v>0.65</v>
      </c>
      <c r="V92" s="224">
        <f>ROUND(E92*U92,2)</f>
        <v>0.38</v>
      </c>
      <c r="W92" s="224"/>
      <c r="X92" s="224" t="s">
        <v>339</v>
      </c>
      <c r="Y92" s="224" t="s">
        <v>284</v>
      </c>
      <c r="Z92" s="213"/>
      <c r="AA92" s="213"/>
      <c r="AB92" s="213"/>
      <c r="AC92" s="213"/>
      <c r="AD92" s="213"/>
      <c r="AE92" s="213"/>
      <c r="AF92" s="213"/>
      <c r="AG92" s="213" t="s">
        <v>340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2" x14ac:dyDescent="0.2">
      <c r="A93" s="220"/>
      <c r="B93" s="221"/>
      <c r="C93" s="259" t="s">
        <v>933</v>
      </c>
      <c r="D93" s="257"/>
      <c r="E93" s="257"/>
      <c r="F93" s="257"/>
      <c r="G93" s="257"/>
      <c r="H93" s="224"/>
      <c r="I93" s="224"/>
      <c r="J93" s="224"/>
      <c r="K93" s="224"/>
      <c r="L93" s="224"/>
      <c r="M93" s="224"/>
      <c r="N93" s="223"/>
      <c r="O93" s="223"/>
      <c r="P93" s="223"/>
      <c r="Q93" s="223"/>
      <c r="R93" s="224"/>
      <c r="S93" s="224"/>
      <c r="T93" s="224"/>
      <c r="U93" s="224"/>
      <c r="V93" s="224"/>
      <c r="W93" s="224"/>
      <c r="X93" s="224"/>
      <c r="Y93" s="224"/>
      <c r="Z93" s="213"/>
      <c r="AA93" s="213"/>
      <c r="AB93" s="213"/>
      <c r="AC93" s="213"/>
      <c r="AD93" s="213"/>
      <c r="AE93" s="213"/>
      <c r="AF93" s="213"/>
      <c r="AG93" s="213" t="s">
        <v>360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2" x14ac:dyDescent="0.2">
      <c r="A94" s="220"/>
      <c r="B94" s="221"/>
      <c r="C94" s="252"/>
      <c r="D94" s="245"/>
      <c r="E94" s="245"/>
      <c r="F94" s="245"/>
      <c r="G94" s="245"/>
      <c r="H94" s="224"/>
      <c r="I94" s="224"/>
      <c r="J94" s="224"/>
      <c r="K94" s="224"/>
      <c r="L94" s="224"/>
      <c r="M94" s="224"/>
      <c r="N94" s="223"/>
      <c r="O94" s="223"/>
      <c r="P94" s="223"/>
      <c r="Q94" s="223"/>
      <c r="R94" s="224"/>
      <c r="S94" s="224"/>
      <c r="T94" s="224"/>
      <c r="U94" s="224"/>
      <c r="V94" s="224"/>
      <c r="W94" s="224"/>
      <c r="X94" s="224"/>
      <c r="Y94" s="224"/>
      <c r="Z94" s="213"/>
      <c r="AA94" s="213"/>
      <c r="AB94" s="213"/>
      <c r="AC94" s="213"/>
      <c r="AD94" s="213"/>
      <c r="AE94" s="213"/>
      <c r="AF94" s="213"/>
      <c r="AG94" s="213" t="s">
        <v>286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ht="22.5" outlineLevel="1" x14ac:dyDescent="0.2">
      <c r="A95" s="237">
        <v>29</v>
      </c>
      <c r="B95" s="238" t="s">
        <v>934</v>
      </c>
      <c r="C95" s="249" t="s">
        <v>935</v>
      </c>
      <c r="D95" s="239" t="s">
        <v>363</v>
      </c>
      <c r="E95" s="240">
        <v>0.58499999999999996</v>
      </c>
      <c r="F95" s="241"/>
      <c r="G95" s="242">
        <f>ROUND(E95*F95,2)</f>
        <v>0</v>
      </c>
      <c r="H95" s="241"/>
      <c r="I95" s="242">
        <f>ROUND(E95*H95,2)</f>
        <v>0</v>
      </c>
      <c r="J95" s="241"/>
      <c r="K95" s="242">
        <f>ROUND(E95*J95,2)</f>
        <v>0</v>
      </c>
      <c r="L95" s="242">
        <v>21</v>
      </c>
      <c r="M95" s="242">
        <f>G95*(1+L95/100)</f>
        <v>0</v>
      </c>
      <c r="N95" s="240">
        <v>0</v>
      </c>
      <c r="O95" s="240">
        <f>ROUND(E95*N95,2)</f>
        <v>0</v>
      </c>
      <c r="P95" s="240">
        <v>0</v>
      </c>
      <c r="Q95" s="240">
        <f>ROUND(E95*P95,2)</f>
        <v>0</v>
      </c>
      <c r="R95" s="242" t="s">
        <v>597</v>
      </c>
      <c r="S95" s="242" t="s">
        <v>289</v>
      </c>
      <c r="T95" s="243" t="s">
        <v>289</v>
      </c>
      <c r="U95" s="224">
        <v>0.17299999999999999</v>
      </c>
      <c r="V95" s="224">
        <f>ROUND(E95*U95,2)</f>
        <v>0.1</v>
      </c>
      <c r="W95" s="224"/>
      <c r="X95" s="224" t="s">
        <v>339</v>
      </c>
      <c r="Y95" s="224" t="s">
        <v>284</v>
      </c>
      <c r="Z95" s="213"/>
      <c r="AA95" s="213"/>
      <c r="AB95" s="213"/>
      <c r="AC95" s="213"/>
      <c r="AD95" s="213"/>
      <c r="AE95" s="213"/>
      <c r="AF95" s="213"/>
      <c r="AG95" s="213" t="s">
        <v>340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2" x14ac:dyDescent="0.2">
      <c r="A96" s="220"/>
      <c r="B96" s="221"/>
      <c r="C96" s="259" t="s">
        <v>933</v>
      </c>
      <c r="D96" s="257"/>
      <c r="E96" s="257"/>
      <c r="F96" s="257"/>
      <c r="G96" s="257"/>
      <c r="H96" s="224"/>
      <c r="I96" s="224"/>
      <c r="J96" s="224"/>
      <c r="K96" s="224"/>
      <c r="L96" s="224"/>
      <c r="M96" s="224"/>
      <c r="N96" s="223"/>
      <c r="O96" s="223"/>
      <c r="P96" s="223"/>
      <c r="Q96" s="223"/>
      <c r="R96" s="224"/>
      <c r="S96" s="224"/>
      <c r="T96" s="224"/>
      <c r="U96" s="224"/>
      <c r="V96" s="224"/>
      <c r="W96" s="224"/>
      <c r="X96" s="224"/>
      <c r="Y96" s="224"/>
      <c r="Z96" s="213"/>
      <c r="AA96" s="213"/>
      <c r="AB96" s="213"/>
      <c r="AC96" s="213"/>
      <c r="AD96" s="213"/>
      <c r="AE96" s="213"/>
      <c r="AF96" s="213"/>
      <c r="AG96" s="213" t="s">
        <v>360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2" x14ac:dyDescent="0.2">
      <c r="A97" s="220"/>
      <c r="B97" s="221"/>
      <c r="C97" s="252"/>
      <c r="D97" s="245"/>
      <c r="E97" s="245"/>
      <c r="F97" s="245"/>
      <c r="G97" s="245"/>
      <c r="H97" s="224"/>
      <c r="I97" s="224"/>
      <c r="J97" s="224"/>
      <c r="K97" s="224"/>
      <c r="L97" s="224"/>
      <c r="M97" s="224"/>
      <c r="N97" s="223"/>
      <c r="O97" s="223"/>
      <c r="P97" s="223"/>
      <c r="Q97" s="223"/>
      <c r="R97" s="224"/>
      <c r="S97" s="224"/>
      <c r="T97" s="224"/>
      <c r="U97" s="224"/>
      <c r="V97" s="224"/>
      <c r="W97" s="224"/>
      <c r="X97" s="224"/>
      <c r="Y97" s="224"/>
      <c r="Z97" s="213"/>
      <c r="AA97" s="213"/>
      <c r="AB97" s="213"/>
      <c r="AC97" s="213"/>
      <c r="AD97" s="213"/>
      <c r="AE97" s="213"/>
      <c r="AF97" s="213"/>
      <c r="AG97" s="213" t="s">
        <v>286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1" x14ac:dyDescent="0.2">
      <c r="A98" s="237">
        <v>30</v>
      </c>
      <c r="B98" s="238" t="s">
        <v>936</v>
      </c>
      <c r="C98" s="249" t="s">
        <v>937</v>
      </c>
      <c r="D98" s="239" t="s">
        <v>363</v>
      </c>
      <c r="E98" s="240">
        <v>0.58499999999999996</v>
      </c>
      <c r="F98" s="241"/>
      <c r="G98" s="242">
        <f>ROUND(E98*F98,2)</f>
        <v>0</v>
      </c>
      <c r="H98" s="241"/>
      <c r="I98" s="242">
        <f>ROUND(E98*H98,2)</f>
        <v>0</v>
      </c>
      <c r="J98" s="241"/>
      <c r="K98" s="242">
        <f>ROUND(E98*J98,2)</f>
        <v>0</v>
      </c>
      <c r="L98" s="242">
        <v>21</v>
      </c>
      <c r="M98" s="242">
        <f>G98*(1+L98/100)</f>
        <v>0</v>
      </c>
      <c r="N98" s="240">
        <v>2.2699999999999999E-3</v>
      </c>
      <c r="O98" s="240">
        <f>ROUND(E98*N98,2)</f>
        <v>0</v>
      </c>
      <c r="P98" s="240">
        <v>0</v>
      </c>
      <c r="Q98" s="240">
        <f>ROUND(E98*P98,2)</f>
        <v>0</v>
      </c>
      <c r="R98" s="242" t="s">
        <v>597</v>
      </c>
      <c r="S98" s="242" t="s">
        <v>289</v>
      </c>
      <c r="T98" s="243" t="s">
        <v>289</v>
      </c>
      <c r="U98" s="224">
        <v>0.38600000000000001</v>
      </c>
      <c r="V98" s="224">
        <f>ROUND(E98*U98,2)</f>
        <v>0.23</v>
      </c>
      <c r="W98" s="224"/>
      <c r="X98" s="224" t="s">
        <v>339</v>
      </c>
      <c r="Y98" s="224" t="s">
        <v>284</v>
      </c>
      <c r="Z98" s="213"/>
      <c r="AA98" s="213"/>
      <c r="AB98" s="213"/>
      <c r="AC98" s="213"/>
      <c r="AD98" s="213"/>
      <c r="AE98" s="213"/>
      <c r="AF98" s="213"/>
      <c r="AG98" s="213" t="s">
        <v>340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2" x14ac:dyDescent="0.2">
      <c r="A99" s="220"/>
      <c r="B99" s="221"/>
      <c r="C99" s="259" t="s">
        <v>938</v>
      </c>
      <c r="D99" s="257"/>
      <c r="E99" s="257"/>
      <c r="F99" s="257"/>
      <c r="G99" s="257"/>
      <c r="H99" s="224"/>
      <c r="I99" s="224"/>
      <c r="J99" s="224"/>
      <c r="K99" s="224"/>
      <c r="L99" s="224"/>
      <c r="M99" s="224"/>
      <c r="N99" s="223"/>
      <c r="O99" s="223"/>
      <c r="P99" s="223"/>
      <c r="Q99" s="223"/>
      <c r="R99" s="224"/>
      <c r="S99" s="224"/>
      <c r="T99" s="224"/>
      <c r="U99" s="224"/>
      <c r="V99" s="224"/>
      <c r="W99" s="224"/>
      <c r="X99" s="224"/>
      <c r="Y99" s="224"/>
      <c r="Z99" s="213"/>
      <c r="AA99" s="213"/>
      <c r="AB99" s="213"/>
      <c r="AC99" s="213"/>
      <c r="AD99" s="213"/>
      <c r="AE99" s="213"/>
      <c r="AF99" s="213"/>
      <c r="AG99" s="213" t="s">
        <v>360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56" t="str">
        <f>C99</f>
        <v>výšky do 4 m se zesílením dna bednění podle hodnoty zatížení betonovou směsí a výztuží. Bez pomocného lešení.</v>
      </c>
      <c r="BB99" s="213"/>
      <c r="BC99" s="213"/>
      <c r="BD99" s="213"/>
      <c r="BE99" s="213"/>
      <c r="BF99" s="213"/>
      <c r="BG99" s="213"/>
      <c r="BH99" s="213"/>
    </row>
    <row r="100" spans="1:60" outlineLevel="2" x14ac:dyDescent="0.2">
      <c r="A100" s="220"/>
      <c r="B100" s="221"/>
      <c r="C100" s="252"/>
      <c r="D100" s="245"/>
      <c r="E100" s="245"/>
      <c r="F100" s="245"/>
      <c r="G100" s="245"/>
      <c r="H100" s="224"/>
      <c r="I100" s="224"/>
      <c r="J100" s="224"/>
      <c r="K100" s="224"/>
      <c r="L100" s="224"/>
      <c r="M100" s="224"/>
      <c r="N100" s="223"/>
      <c r="O100" s="223"/>
      <c r="P100" s="223"/>
      <c r="Q100" s="223"/>
      <c r="R100" s="224"/>
      <c r="S100" s="224"/>
      <c r="T100" s="224"/>
      <c r="U100" s="224"/>
      <c r="V100" s="224"/>
      <c r="W100" s="224"/>
      <c r="X100" s="224"/>
      <c r="Y100" s="224"/>
      <c r="Z100" s="213"/>
      <c r="AA100" s="213"/>
      <c r="AB100" s="213"/>
      <c r="AC100" s="213"/>
      <c r="AD100" s="213"/>
      <c r="AE100" s="213"/>
      <c r="AF100" s="213"/>
      <c r="AG100" s="213" t="s">
        <v>286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1" x14ac:dyDescent="0.2">
      <c r="A101" s="237">
        <v>31</v>
      </c>
      <c r="B101" s="238" t="s">
        <v>939</v>
      </c>
      <c r="C101" s="249" t="s">
        <v>940</v>
      </c>
      <c r="D101" s="239" t="s">
        <v>363</v>
      </c>
      <c r="E101" s="240">
        <v>0.58499999999999996</v>
      </c>
      <c r="F101" s="241"/>
      <c r="G101" s="242">
        <f>ROUND(E101*F101,2)</f>
        <v>0</v>
      </c>
      <c r="H101" s="241"/>
      <c r="I101" s="242">
        <f>ROUND(E101*H101,2)</f>
        <v>0</v>
      </c>
      <c r="J101" s="241"/>
      <c r="K101" s="242">
        <f>ROUND(E101*J101,2)</f>
        <v>0</v>
      </c>
      <c r="L101" s="242">
        <v>21</v>
      </c>
      <c r="M101" s="242">
        <f>G101*(1+L101/100)</f>
        <v>0</v>
      </c>
      <c r="N101" s="240">
        <v>0</v>
      </c>
      <c r="O101" s="240">
        <f>ROUND(E101*N101,2)</f>
        <v>0</v>
      </c>
      <c r="P101" s="240">
        <v>0</v>
      </c>
      <c r="Q101" s="240">
        <f>ROUND(E101*P101,2)</f>
        <v>0</v>
      </c>
      <c r="R101" s="242" t="s">
        <v>597</v>
      </c>
      <c r="S101" s="242" t="s">
        <v>289</v>
      </c>
      <c r="T101" s="243" t="s">
        <v>289</v>
      </c>
      <c r="U101" s="224">
        <v>0.13</v>
      </c>
      <c r="V101" s="224">
        <f>ROUND(E101*U101,2)</f>
        <v>0.08</v>
      </c>
      <c r="W101" s="224"/>
      <c r="X101" s="224" t="s">
        <v>339</v>
      </c>
      <c r="Y101" s="224" t="s">
        <v>284</v>
      </c>
      <c r="Z101" s="213"/>
      <c r="AA101" s="213"/>
      <c r="AB101" s="213"/>
      <c r="AC101" s="213"/>
      <c r="AD101" s="213"/>
      <c r="AE101" s="213"/>
      <c r="AF101" s="213"/>
      <c r="AG101" s="213" t="s">
        <v>340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2" x14ac:dyDescent="0.2">
      <c r="A102" s="220"/>
      <c r="B102" s="221"/>
      <c r="C102" s="259" t="s">
        <v>938</v>
      </c>
      <c r="D102" s="257"/>
      <c r="E102" s="257"/>
      <c r="F102" s="257"/>
      <c r="G102" s="257"/>
      <c r="H102" s="224"/>
      <c r="I102" s="224"/>
      <c r="J102" s="224"/>
      <c r="K102" s="224"/>
      <c r="L102" s="224"/>
      <c r="M102" s="224"/>
      <c r="N102" s="223"/>
      <c r="O102" s="223"/>
      <c r="P102" s="223"/>
      <c r="Q102" s="223"/>
      <c r="R102" s="224"/>
      <c r="S102" s="224"/>
      <c r="T102" s="224"/>
      <c r="U102" s="224"/>
      <c r="V102" s="224"/>
      <c r="W102" s="224"/>
      <c r="X102" s="224"/>
      <c r="Y102" s="224"/>
      <c r="Z102" s="213"/>
      <c r="AA102" s="213"/>
      <c r="AB102" s="213"/>
      <c r="AC102" s="213"/>
      <c r="AD102" s="213"/>
      <c r="AE102" s="213"/>
      <c r="AF102" s="213"/>
      <c r="AG102" s="213" t="s">
        <v>360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56" t="str">
        <f>C102</f>
        <v>výšky do 4 m se zesílením dna bednění podle hodnoty zatížení betonovou směsí a výztuží. Bez pomocného lešení.</v>
      </c>
      <c r="BB102" s="213"/>
      <c r="BC102" s="213"/>
      <c r="BD102" s="213"/>
      <c r="BE102" s="213"/>
      <c r="BF102" s="213"/>
      <c r="BG102" s="213"/>
      <c r="BH102" s="213"/>
    </row>
    <row r="103" spans="1:60" outlineLevel="2" x14ac:dyDescent="0.2">
      <c r="A103" s="220"/>
      <c r="B103" s="221"/>
      <c r="C103" s="252"/>
      <c r="D103" s="245"/>
      <c r="E103" s="245"/>
      <c r="F103" s="245"/>
      <c r="G103" s="245"/>
      <c r="H103" s="224"/>
      <c r="I103" s="224"/>
      <c r="J103" s="224"/>
      <c r="K103" s="224"/>
      <c r="L103" s="224"/>
      <c r="M103" s="224"/>
      <c r="N103" s="223"/>
      <c r="O103" s="223"/>
      <c r="P103" s="223"/>
      <c r="Q103" s="223"/>
      <c r="R103" s="224"/>
      <c r="S103" s="224"/>
      <c r="T103" s="224"/>
      <c r="U103" s="224"/>
      <c r="V103" s="224"/>
      <c r="W103" s="224"/>
      <c r="X103" s="224"/>
      <c r="Y103" s="224"/>
      <c r="Z103" s="213"/>
      <c r="AA103" s="213"/>
      <c r="AB103" s="213"/>
      <c r="AC103" s="213"/>
      <c r="AD103" s="213"/>
      <c r="AE103" s="213"/>
      <c r="AF103" s="213"/>
      <c r="AG103" s="213" t="s">
        <v>286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1" x14ac:dyDescent="0.2">
      <c r="A104" s="237">
        <v>32</v>
      </c>
      <c r="B104" s="238" t="s">
        <v>941</v>
      </c>
      <c r="C104" s="249" t="s">
        <v>942</v>
      </c>
      <c r="D104" s="239" t="s">
        <v>383</v>
      </c>
      <c r="E104" s="240">
        <v>8.2100000000000003E-3</v>
      </c>
      <c r="F104" s="241"/>
      <c r="G104" s="242">
        <f>ROUND(E104*F104,2)</f>
        <v>0</v>
      </c>
      <c r="H104" s="241"/>
      <c r="I104" s="242">
        <f>ROUND(E104*H104,2)</f>
        <v>0</v>
      </c>
      <c r="J104" s="241"/>
      <c r="K104" s="242">
        <f>ROUND(E104*J104,2)</f>
        <v>0</v>
      </c>
      <c r="L104" s="242">
        <v>21</v>
      </c>
      <c r="M104" s="242">
        <f>G104*(1+L104/100)</f>
        <v>0</v>
      </c>
      <c r="N104" s="240">
        <v>1.02139</v>
      </c>
      <c r="O104" s="240">
        <f>ROUND(E104*N104,2)</f>
        <v>0.01</v>
      </c>
      <c r="P104" s="240">
        <v>0</v>
      </c>
      <c r="Q104" s="240">
        <f>ROUND(E104*P104,2)</f>
        <v>0</v>
      </c>
      <c r="R104" s="242" t="s">
        <v>597</v>
      </c>
      <c r="S104" s="242" t="s">
        <v>289</v>
      </c>
      <c r="T104" s="243" t="s">
        <v>289</v>
      </c>
      <c r="U104" s="224">
        <v>26.62</v>
      </c>
      <c r="V104" s="224">
        <f>ROUND(E104*U104,2)</f>
        <v>0.22</v>
      </c>
      <c r="W104" s="224"/>
      <c r="X104" s="224" t="s">
        <v>339</v>
      </c>
      <c r="Y104" s="224" t="s">
        <v>284</v>
      </c>
      <c r="Z104" s="213"/>
      <c r="AA104" s="213"/>
      <c r="AB104" s="213"/>
      <c r="AC104" s="213"/>
      <c r="AD104" s="213"/>
      <c r="AE104" s="213"/>
      <c r="AF104" s="213"/>
      <c r="AG104" s="213" t="s">
        <v>340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ht="33.75" outlineLevel="2" x14ac:dyDescent="0.2">
      <c r="A105" s="220"/>
      <c r="B105" s="221"/>
      <c r="C105" s="259" t="s">
        <v>943</v>
      </c>
      <c r="D105" s="257"/>
      <c r="E105" s="257"/>
      <c r="F105" s="257"/>
      <c r="G105" s="257"/>
      <c r="H105" s="224"/>
      <c r="I105" s="224"/>
      <c r="J105" s="224"/>
      <c r="K105" s="224"/>
      <c r="L105" s="224"/>
      <c r="M105" s="224"/>
      <c r="N105" s="223"/>
      <c r="O105" s="223"/>
      <c r="P105" s="223"/>
      <c r="Q105" s="223"/>
      <c r="R105" s="224"/>
      <c r="S105" s="224"/>
      <c r="T105" s="224"/>
      <c r="U105" s="224"/>
      <c r="V105" s="224"/>
      <c r="W105" s="224"/>
      <c r="X105" s="224"/>
      <c r="Y105" s="224"/>
      <c r="Z105" s="213"/>
      <c r="AA105" s="213"/>
      <c r="AB105" s="213"/>
      <c r="AC105" s="213"/>
      <c r="AD105" s="213"/>
      <c r="AE105" s="213"/>
      <c r="AF105" s="213"/>
      <c r="AG105" s="213" t="s">
        <v>360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56" t="str">
        <f>C105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105" s="213"/>
      <c r="BC105" s="213"/>
      <c r="BD105" s="213"/>
      <c r="BE105" s="213"/>
      <c r="BF105" s="213"/>
      <c r="BG105" s="213"/>
      <c r="BH105" s="213"/>
    </row>
    <row r="106" spans="1:60" outlineLevel="2" x14ac:dyDescent="0.2">
      <c r="A106" s="220"/>
      <c r="B106" s="221"/>
      <c r="C106" s="252"/>
      <c r="D106" s="245"/>
      <c r="E106" s="245"/>
      <c r="F106" s="245"/>
      <c r="G106" s="245"/>
      <c r="H106" s="224"/>
      <c r="I106" s="224"/>
      <c r="J106" s="224"/>
      <c r="K106" s="224"/>
      <c r="L106" s="224"/>
      <c r="M106" s="224"/>
      <c r="N106" s="223"/>
      <c r="O106" s="223"/>
      <c r="P106" s="223"/>
      <c r="Q106" s="223"/>
      <c r="R106" s="224"/>
      <c r="S106" s="224"/>
      <c r="T106" s="224"/>
      <c r="U106" s="224"/>
      <c r="V106" s="224"/>
      <c r="W106" s="224"/>
      <c r="X106" s="224"/>
      <c r="Y106" s="224"/>
      <c r="Z106" s="213"/>
      <c r="AA106" s="213"/>
      <c r="AB106" s="213"/>
      <c r="AC106" s="213"/>
      <c r="AD106" s="213"/>
      <c r="AE106" s="213"/>
      <c r="AF106" s="213"/>
      <c r="AG106" s="213" t="s">
        <v>286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1" x14ac:dyDescent="0.2">
      <c r="A107" s="237">
        <v>33</v>
      </c>
      <c r="B107" s="238" t="s">
        <v>944</v>
      </c>
      <c r="C107" s="249" t="s">
        <v>945</v>
      </c>
      <c r="D107" s="239" t="s">
        <v>318</v>
      </c>
      <c r="E107" s="240">
        <v>1</v>
      </c>
      <c r="F107" s="241"/>
      <c r="G107" s="242">
        <f>ROUND(E107*F107,2)</f>
        <v>0</v>
      </c>
      <c r="H107" s="241"/>
      <c r="I107" s="242">
        <f>ROUND(E107*H107,2)</f>
        <v>0</v>
      </c>
      <c r="J107" s="241"/>
      <c r="K107" s="242">
        <f>ROUND(E107*J107,2)</f>
        <v>0</v>
      </c>
      <c r="L107" s="242">
        <v>21</v>
      </c>
      <c r="M107" s="242">
        <f>G107*(1+L107/100)</f>
        <v>0</v>
      </c>
      <c r="N107" s="240">
        <v>1.17E-2</v>
      </c>
      <c r="O107" s="240">
        <f>ROUND(E107*N107,2)</f>
        <v>0.01</v>
      </c>
      <c r="P107" s="240">
        <v>0</v>
      </c>
      <c r="Q107" s="240">
        <f>ROUND(E107*P107,2)</f>
        <v>0</v>
      </c>
      <c r="R107" s="242"/>
      <c r="S107" s="242" t="s">
        <v>289</v>
      </c>
      <c r="T107" s="243" t="s">
        <v>289</v>
      </c>
      <c r="U107" s="224">
        <v>1.6</v>
      </c>
      <c r="V107" s="224">
        <f>ROUND(E107*U107,2)</f>
        <v>1.6</v>
      </c>
      <c r="W107" s="224"/>
      <c r="X107" s="224" t="s">
        <v>339</v>
      </c>
      <c r="Y107" s="224" t="s">
        <v>284</v>
      </c>
      <c r="Z107" s="213"/>
      <c r="AA107" s="213"/>
      <c r="AB107" s="213"/>
      <c r="AC107" s="213"/>
      <c r="AD107" s="213"/>
      <c r="AE107" s="213"/>
      <c r="AF107" s="213"/>
      <c r="AG107" s="213" t="s">
        <v>340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2" x14ac:dyDescent="0.2">
      <c r="A108" s="220"/>
      <c r="B108" s="221"/>
      <c r="C108" s="250"/>
      <c r="D108" s="246"/>
      <c r="E108" s="246"/>
      <c r="F108" s="246"/>
      <c r="G108" s="246"/>
      <c r="H108" s="224"/>
      <c r="I108" s="224"/>
      <c r="J108" s="224"/>
      <c r="K108" s="224"/>
      <c r="L108" s="224"/>
      <c r="M108" s="224"/>
      <c r="N108" s="223"/>
      <c r="O108" s="223"/>
      <c r="P108" s="223"/>
      <c r="Q108" s="223"/>
      <c r="R108" s="224"/>
      <c r="S108" s="224"/>
      <c r="T108" s="224"/>
      <c r="U108" s="224"/>
      <c r="V108" s="224"/>
      <c r="W108" s="224"/>
      <c r="X108" s="224"/>
      <c r="Y108" s="224"/>
      <c r="Z108" s="213"/>
      <c r="AA108" s="213"/>
      <c r="AB108" s="213"/>
      <c r="AC108" s="213"/>
      <c r="AD108" s="213"/>
      <c r="AE108" s="213"/>
      <c r="AF108" s="213"/>
      <c r="AG108" s="213" t="s">
        <v>286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ht="22.5" outlineLevel="1" x14ac:dyDescent="0.2">
      <c r="A109" s="237">
        <v>34</v>
      </c>
      <c r="B109" s="238" t="s">
        <v>946</v>
      </c>
      <c r="C109" s="249" t="s">
        <v>947</v>
      </c>
      <c r="D109" s="239" t="s">
        <v>727</v>
      </c>
      <c r="E109" s="240">
        <v>3.762</v>
      </c>
      <c r="F109" s="241"/>
      <c r="G109" s="242">
        <f>ROUND(E109*F109,2)</f>
        <v>0</v>
      </c>
      <c r="H109" s="241"/>
      <c r="I109" s="242">
        <f>ROUND(E109*H109,2)</f>
        <v>0</v>
      </c>
      <c r="J109" s="241"/>
      <c r="K109" s="242">
        <f>ROUND(E109*J109,2)</f>
        <v>0</v>
      </c>
      <c r="L109" s="242">
        <v>21</v>
      </c>
      <c r="M109" s="242">
        <f>G109*(1+L109/100)</f>
        <v>0</v>
      </c>
      <c r="N109" s="240">
        <v>2.5</v>
      </c>
      <c r="O109" s="240">
        <f>ROUND(E109*N109,2)</f>
        <v>9.41</v>
      </c>
      <c r="P109" s="240">
        <v>0</v>
      </c>
      <c r="Q109" s="240">
        <f>ROUND(E109*P109,2)</f>
        <v>0</v>
      </c>
      <c r="R109" s="242"/>
      <c r="S109" s="242" t="s">
        <v>281</v>
      </c>
      <c r="T109" s="243" t="s">
        <v>389</v>
      </c>
      <c r="U109" s="224">
        <v>0</v>
      </c>
      <c r="V109" s="224">
        <f>ROUND(E109*U109,2)</f>
        <v>0</v>
      </c>
      <c r="W109" s="224"/>
      <c r="X109" s="224" t="s">
        <v>283</v>
      </c>
      <c r="Y109" s="224" t="s">
        <v>284</v>
      </c>
      <c r="Z109" s="213"/>
      <c r="AA109" s="213"/>
      <c r="AB109" s="213"/>
      <c r="AC109" s="213"/>
      <c r="AD109" s="213"/>
      <c r="AE109" s="213"/>
      <c r="AF109" s="213"/>
      <c r="AG109" s="213" t="s">
        <v>285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2" x14ac:dyDescent="0.2">
      <c r="A110" s="220"/>
      <c r="B110" s="221"/>
      <c r="C110" s="250"/>
      <c r="D110" s="246"/>
      <c r="E110" s="246"/>
      <c r="F110" s="246"/>
      <c r="G110" s="246"/>
      <c r="H110" s="224"/>
      <c r="I110" s="224"/>
      <c r="J110" s="224"/>
      <c r="K110" s="224"/>
      <c r="L110" s="224"/>
      <c r="M110" s="224"/>
      <c r="N110" s="223"/>
      <c r="O110" s="223"/>
      <c r="P110" s="223"/>
      <c r="Q110" s="223"/>
      <c r="R110" s="224"/>
      <c r="S110" s="224"/>
      <c r="T110" s="224"/>
      <c r="U110" s="224"/>
      <c r="V110" s="224"/>
      <c r="W110" s="224"/>
      <c r="X110" s="224"/>
      <c r="Y110" s="224"/>
      <c r="Z110" s="213"/>
      <c r="AA110" s="213"/>
      <c r="AB110" s="213"/>
      <c r="AC110" s="213"/>
      <c r="AD110" s="213"/>
      <c r="AE110" s="213"/>
      <c r="AF110" s="213"/>
      <c r="AG110" s="213" t="s">
        <v>286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ht="22.5" outlineLevel="1" x14ac:dyDescent="0.2">
      <c r="A111" s="237">
        <v>35</v>
      </c>
      <c r="B111" s="238" t="s">
        <v>948</v>
      </c>
      <c r="C111" s="249" t="s">
        <v>949</v>
      </c>
      <c r="D111" s="239" t="s">
        <v>727</v>
      </c>
      <c r="E111" s="240">
        <v>0.40177000000000002</v>
      </c>
      <c r="F111" s="241"/>
      <c r="G111" s="242">
        <f>ROUND(E111*F111,2)</f>
        <v>0</v>
      </c>
      <c r="H111" s="241"/>
      <c r="I111" s="242">
        <f>ROUND(E111*H111,2)</f>
        <v>0</v>
      </c>
      <c r="J111" s="241"/>
      <c r="K111" s="242">
        <f>ROUND(E111*J111,2)</f>
        <v>0</v>
      </c>
      <c r="L111" s="242">
        <v>21</v>
      </c>
      <c r="M111" s="242">
        <f>G111*(1+L111/100)</f>
        <v>0</v>
      </c>
      <c r="N111" s="240">
        <v>2.5</v>
      </c>
      <c r="O111" s="240">
        <f>ROUND(E111*N111,2)</f>
        <v>1</v>
      </c>
      <c r="P111" s="240">
        <v>0</v>
      </c>
      <c r="Q111" s="240">
        <f>ROUND(E111*P111,2)</f>
        <v>0</v>
      </c>
      <c r="R111" s="242"/>
      <c r="S111" s="242" t="s">
        <v>281</v>
      </c>
      <c r="T111" s="243" t="s">
        <v>389</v>
      </c>
      <c r="U111" s="224">
        <v>0</v>
      </c>
      <c r="V111" s="224">
        <f>ROUND(E111*U111,2)</f>
        <v>0</v>
      </c>
      <c r="W111" s="224"/>
      <c r="X111" s="224" t="s">
        <v>283</v>
      </c>
      <c r="Y111" s="224" t="s">
        <v>284</v>
      </c>
      <c r="Z111" s="213"/>
      <c r="AA111" s="213"/>
      <c r="AB111" s="213"/>
      <c r="AC111" s="213"/>
      <c r="AD111" s="213"/>
      <c r="AE111" s="213"/>
      <c r="AF111" s="213"/>
      <c r="AG111" s="213" t="s">
        <v>285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2" x14ac:dyDescent="0.2">
      <c r="A112" s="220"/>
      <c r="B112" s="221"/>
      <c r="C112" s="250"/>
      <c r="D112" s="246"/>
      <c r="E112" s="246"/>
      <c r="F112" s="246"/>
      <c r="G112" s="246"/>
      <c r="H112" s="224"/>
      <c r="I112" s="224"/>
      <c r="J112" s="224"/>
      <c r="K112" s="224"/>
      <c r="L112" s="224"/>
      <c r="M112" s="224"/>
      <c r="N112" s="223"/>
      <c r="O112" s="223"/>
      <c r="P112" s="223"/>
      <c r="Q112" s="223"/>
      <c r="R112" s="224"/>
      <c r="S112" s="224"/>
      <c r="T112" s="224"/>
      <c r="U112" s="224"/>
      <c r="V112" s="224"/>
      <c r="W112" s="224"/>
      <c r="X112" s="224"/>
      <c r="Y112" s="224"/>
      <c r="Z112" s="213"/>
      <c r="AA112" s="213"/>
      <c r="AB112" s="213"/>
      <c r="AC112" s="213"/>
      <c r="AD112" s="213"/>
      <c r="AE112" s="213"/>
      <c r="AF112" s="213"/>
      <c r="AG112" s="213" t="s">
        <v>286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ht="22.5" outlineLevel="1" x14ac:dyDescent="0.2">
      <c r="A113" s="237">
        <v>36</v>
      </c>
      <c r="B113" s="238" t="s">
        <v>950</v>
      </c>
      <c r="C113" s="249" t="s">
        <v>951</v>
      </c>
      <c r="D113" s="239" t="s">
        <v>318</v>
      </c>
      <c r="E113" s="240">
        <v>1</v>
      </c>
      <c r="F113" s="241"/>
      <c r="G113" s="242">
        <f>ROUND(E113*F113,2)</f>
        <v>0</v>
      </c>
      <c r="H113" s="241"/>
      <c r="I113" s="242">
        <f>ROUND(E113*H113,2)</f>
        <v>0</v>
      </c>
      <c r="J113" s="241"/>
      <c r="K113" s="242">
        <f>ROUND(E113*J113,2)</f>
        <v>0</v>
      </c>
      <c r="L113" s="242">
        <v>21</v>
      </c>
      <c r="M113" s="242">
        <f>G113*(1+L113/100)</f>
        <v>0</v>
      </c>
      <c r="N113" s="240">
        <v>0.158</v>
      </c>
      <c r="O113" s="240">
        <f>ROUND(E113*N113,2)</f>
        <v>0.16</v>
      </c>
      <c r="P113" s="240">
        <v>0</v>
      </c>
      <c r="Q113" s="240">
        <f>ROUND(E113*P113,2)</f>
        <v>0</v>
      </c>
      <c r="R113" s="242" t="s">
        <v>324</v>
      </c>
      <c r="S113" s="242" t="s">
        <v>952</v>
      </c>
      <c r="T113" s="243" t="s">
        <v>952</v>
      </c>
      <c r="U113" s="224">
        <v>0</v>
      </c>
      <c r="V113" s="224">
        <f>ROUND(E113*U113,2)</f>
        <v>0</v>
      </c>
      <c r="W113" s="224"/>
      <c r="X113" s="224" t="s">
        <v>283</v>
      </c>
      <c r="Y113" s="224" t="s">
        <v>284</v>
      </c>
      <c r="Z113" s="213"/>
      <c r="AA113" s="213"/>
      <c r="AB113" s="213"/>
      <c r="AC113" s="213"/>
      <c r="AD113" s="213"/>
      <c r="AE113" s="213"/>
      <c r="AF113" s="213"/>
      <c r="AG113" s="213" t="s">
        <v>285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2" x14ac:dyDescent="0.2">
      <c r="A114" s="220"/>
      <c r="B114" s="221"/>
      <c r="C114" s="250"/>
      <c r="D114" s="246"/>
      <c r="E114" s="246"/>
      <c r="F114" s="246"/>
      <c r="G114" s="246"/>
      <c r="H114" s="224"/>
      <c r="I114" s="224"/>
      <c r="J114" s="224"/>
      <c r="K114" s="224"/>
      <c r="L114" s="224"/>
      <c r="M114" s="224"/>
      <c r="N114" s="223"/>
      <c r="O114" s="223"/>
      <c r="P114" s="223"/>
      <c r="Q114" s="223"/>
      <c r="R114" s="224"/>
      <c r="S114" s="224"/>
      <c r="T114" s="224"/>
      <c r="U114" s="224"/>
      <c r="V114" s="224"/>
      <c r="W114" s="224"/>
      <c r="X114" s="224"/>
      <c r="Y114" s="224"/>
      <c r="Z114" s="213"/>
      <c r="AA114" s="213"/>
      <c r="AB114" s="213"/>
      <c r="AC114" s="213"/>
      <c r="AD114" s="213"/>
      <c r="AE114" s="213"/>
      <c r="AF114" s="213"/>
      <c r="AG114" s="213" t="s">
        <v>286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1" x14ac:dyDescent="0.2">
      <c r="A115" s="237">
        <v>37</v>
      </c>
      <c r="B115" s="238" t="s">
        <v>953</v>
      </c>
      <c r="C115" s="249" t="s">
        <v>954</v>
      </c>
      <c r="D115" s="239" t="s">
        <v>318</v>
      </c>
      <c r="E115" s="240">
        <v>19</v>
      </c>
      <c r="F115" s="241"/>
      <c r="G115" s="242">
        <f>ROUND(E115*F115,2)</f>
        <v>0</v>
      </c>
      <c r="H115" s="241"/>
      <c r="I115" s="242">
        <f>ROUND(E115*H115,2)</f>
        <v>0</v>
      </c>
      <c r="J115" s="241"/>
      <c r="K115" s="242">
        <f>ROUND(E115*J115,2)</f>
        <v>0</v>
      </c>
      <c r="L115" s="242">
        <v>21</v>
      </c>
      <c r="M115" s="242">
        <f>G115*(1+L115/100)</f>
        <v>0</v>
      </c>
      <c r="N115" s="240">
        <v>0.128</v>
      </c>
      <c r="O115" s="240">
        <f>ROUND(E115*N115,2)</f>
        <v>2.4300000000000002</v>
      </c>
      <c r="P115" s="240">
        <v>0</v>
      </c>
      <c r="Q115" s="240">
        <f>ROUND(E115*P115,2)</f>
        <v>0</v>
      </c>
      <c r="R115" s="242" t="s">
        <v>324</v>
      </c>
      <c r="S115" s="242" t="s">
        <v>289</v>
      </c>
      <c r="T115" s="243" t="s">
        <v>289</v>
      </c>
      <c r="U115" s="224">
        <v>0</v>
      </c>
      <c r="V115" s="224">
        <f>ROUND(E115*U115,2)</f>
        <v>0</v>
      </c>
      <c r="W115" s="224"/>
      <c r="X115" s="224" t="s">
        <v>283</v>
      </c>
      <c r="Y115" s="224" t="s">
        <v>284</v>
      </c>
      <c r="Z115" s="213"/>
      <c r="AA115" s="213"/>
      <c r="AB115" s="213"/>
      <c r="AC115" s="213"/>
      <c r="AD115" s="213"/>
      <c r="AE115" s="213"/>
      <c r="AF115" s="213"/>
      <c r="AG115" s="213" t="s">
        <v>285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2" x14ac:dyDescent="0.2">
      <c r="A116" s="220"/>
      <c r="B116" s="221"/>
      <c r="C116" s="250"/>
      <c r="D116" s="246"/>
      <c r="E116" s="246"/>
      <c r="F116" s="246"/>
      <c r="G116" s="246"/>
      <c r="H116" s="224"/>
      <c r="I116" s="224"/>
      <c r="J116" s="224"/>
      <c r="K116" s="224"/>
      <c r="L116" s="224"/>
      <c r="M116" s="224"/>
      <c r="N116" s="223"/>
      <c r="O116" s="223"/>
      <c r="P116" s="223"/>
      <c r="Q116" s="223"/>
      <c r="R116" s="224"/>
      <c r="S116" s="224"/>
      <c r="T116" s="224"/>
      <c r="U116" s="224"/>
      <c r="V116" s="224"/>
      <c r="W116" s="224"/>
      <c r="X116" s="224"/>
      <c r="Y116" s="224"/>
      <c r="Z116" s="213"/>
      <c r="AA116" s="213"/>
      <c r="AB116" s="213"/>
      <c r="AC116" s="213"/>
      <c r="AD116" s="213"/>
      <c r="AE116" s="213"/>
      <c r="AF116" s="213"/>
      <c r="AG116" s="213" t="s">
        <v>286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ht="22.5" outlineLevel="1" x14ac:dyDescent="0.2">
      <c r="A117" s="237">
        <v>38</v>
      </c>
      <c r="B117" s="238" t="s">
        <v>955</v>
      </c>
      <c r="C117" s="249" t="s">
        <v>956</v>
      </c>
      <c r="D117" s="239" t="s">
        <v>318</v>
      </c>
      <c r="E117" s="240">
        <v>97</v>
      </c>
      <c r="F117" s="241"/>
      <c r="G117" s="242">
        <f>ROUND(E117*F117,2)</f>
        <v>0</v>
      </c>
      <c r="H117" s="241"/>
      <c r="I117" s="242">
        <f>ROUND(E117*H117,2)</f>
        <v>0</v>
      </c>
      <c r="J117" s="241"/>
      <c r="K117" s="242">
        <f>ROUND(E117*J117,2)</f>
        <v>0</v>
      </c>
      <c r="L117" s="242">
        <v>21</v>
      </c>
      <c r="M117" s="242">
        <f>G117*(1+L117/100)</f>
        <v>0</v>
      </c>
      <c r="N117" s="240">
        <v>4.1000000000000002E-2</v>
      </c>
      <c r="O117" s="240">
        <f>ROUND(E117*N117,2)</f>
        <v>3.98</v>
      </c>
      <c r="P117" s="240">
        <v>0</v>
      </c>
      <c r="Q117" s="240">
        <f>ROUND(E117*P117,2)</f>
        <v>0</v>
      </c>
      <c r="R117" s="242" t="s">
        <v>324</v>
      </c>
      <c r="S117" s="242" t="s">
        <v>289</v>
      </c>
      <c r="T117" s="243" t="s">
        <v>289</v>
      </c>
      <c r="U117" s="224">
        <v>0</v>
      </c>
      <c r="V117" s="224">
        <f>ROUND(E117*U117,2)</f>
        <v>0</v>
      </c>
      <c r="W117" s="224"/>
      <c r="X117" s="224" t="s">
        <v>283</v>
      </c>
      <c r="Y117" s="224" t="s">
        <v>284</v>
      </c>
      <c r="Z117" s="213"/>
      <c r="AA117" s="213"/>
      <c r="AB117" s="213"/>
      <c r="AC117" s="213"/>
      <c r="AD117" s="213"/>
      <c r="AE117" s="213"/>
      <c r="AF117" s="213"/>
      <c r="AG117" s="213" t="s">
        <v>285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2" x14ac:dyDescent="0.2">
      <c r="A118" s="220"/>
      <c r="B118" s="221"/>
      <c r="C118" s="250"/>
      <c r="D118" s="246"/>
      <c r="E118" s="246"/>
      <c r="F118" s="246"/>
      <c r="G118" s="246"/>
      <c r="H118" s="224"/>
      <c r="I118" s="224"/>
      <c r="J118" s="224"/>
      <c r="K118" s="224"/>
      <c r="L118" s="224"/>
      <c r="M118" s="224"/>
      <c r="N118" s="223"/>
      <c r="O118" s="223"/>
      <c r="P118" s="223"/>
      <c r="Q118" s="223"/>
      <c r="R118" s="224"/>
      <c r="S118" s="224"/>
      <c r="T118" s="224"/>
      <c r="U118" s="224"/>
      <c r="V118" s="224"/>
      <c r="W118" s="224"/>
      <c r="X118" s="224"/>
      <c r="Y118" s="224"/>
      <c r="Z118" s="213"/>
      <c r="AA118" s="213"/>
      <c r="AB118" s="213"/>
      <c r="AC118" s="213"/>
      <c r="AD118" s="213"/>
      <c r="AE118" s="213"/>
      <c r="AF118" s="213"/>
      <c r="AG118" s="213" t="s">
        <v>286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x14ac:dyDescent="0.2">
      <c r="A119" s="230" t="s">
        <v>276</v>
      </c>
      <c r="B119" s="231" t="s">
        <v>187</v>
      </c>
      <c r="C119" s="248" t="s">
        <v>188</v>
      </c>
      <c r="D119" s="232"/>
      <c r="E119" s="233"/>
      <c r="F119" s="234"/>
      <c r="G119" s="234">
        <f>SUMIF(AG120:AG122,"&lt;&gt;NOR",G120:G122)</f>
        <v>0</v>
      </c>
      <c r="H119" s="234"/>
      <c r="I119" s="234">
        <f>SUM(I120:I122)</f>
        <v>0</v>
      </c>
      <c r="J119" s="234"/>
      <c r="K119" s="234">
        <f>SUM(K120:K122)</f>
        <v>0</v>
      </c>
      <c r="L119" s="234"/>
      <c r="M119" s="234">
        <f>SUM(M120:M122)</f>
        <v>0</v>
      </c>
      <c r="N119" s="233"/>
      <c r="O119" s="233">
        <f>SUM(O120:O122)</f>
        <v>0</v>
      </c>
      <c r="P119" s="233"/>
      <c r="Q119" s="233">
        <f>SUM(Q120:Q122)</f>
        <v>0</v>
      </c>
      <c r="R119" s="234"/>
      <c r="S119" s="234"/>
      <c r="T119" s="235"/>
      <c r="U119" s="229"/>
      <c r="V119" s="229">
        <f>SUM(V120:V122)</f>
        <v>71.92</v>
      </c>
      <c r="W119" s="229"/>
      <c r="X119" s="229"/>
      <c r="Y119" s="229"/>
      <c r="AG119" t="s">
        <v>277</v>
      </c>
    </row>
    <row r="120" spans="1:60" ht="33.75" outlineLevel="1" x14ac:dyDescent="0.2">
      <c r="A120" s="237">
        <v>39</v>
      </c>
      <c r="B120" s="238" t="s">
        <v>615</v>
      </c>
      <c r="C120" s="249" t="s">
        <v>616</v>
      </c>
      <c r="D120" s="239" t="s">
        <v>383</v>
      </c>
      <c r="E120" s="240">
        <v>345.79129999999998</v>
      </c>
      <c r="F120" s="241"/>
      <c r="G120" s="242">
        <f>ROUND(E120*F120,2)</f>
        <v>0</v>
      </c>
      <c r="H120" s="241"/>
      <c r="I120" s="242">
        <f>ROUND(E120*H120,2)</f>
        <v>0</v>
      </c>
      <c r="J120" s="241"/>
      <c r="K120" s="242">
        <f>ROUND(E120*J120,2)</f>
        <v>0</v>
      </c>
      <c r="L120" s="242">
        <v>21</v>
      </c>
      <c r="M120" s="242">
        <f>G120*(1+L120/100)</f>
        <v>0</v>
      </c>
      <c r="N120" s="240">
        <v>0</v>
      </c>
      <c r="O120" s="240">
        <f>ROUND(E120*N120,2)</f>
        <v>0</v>
      </c>
      <c r="P120" s="240">
        <v>0</v>
      </c>
      <c r="Q120" s="240">
        <f>ROUND(E120*P120,2)</f>
        <v>0</v>
      </c>
      <c r="R120" s="242" t="s">
        <v>606</v>
      </c>
      <c r="S120" s="242" t="s">
        <v>289</v>
      </c>
      <c r="T120" s="243" t="s">
        <v>289</v>
      </c>
      <c r="U120" s="224">
        <v>0.20799999999999999</v>
      </c>
      <c r="V120" s="224">
        <f>ROUND(E120*U120,2)</f>
        <v>71.92</v>
      </c>
      <c r="W120" s="224"/>
      <c r="X120" s="224" t="s">
        <v>447</v>
      </c>
      <c r="Y120" s="224" t="s">
        <v>284</v>
      </c>
      <c r="Z120" s="213"/>
      <c r="AA120" s="213"/>
      <c r="AB120" s="213"/>
      <c r="AC120" s="213"/>
      <c r="AD120" s="213"/>
      <c r="AE120" s="213"/>
      <c r="AF120" s="213"/>
      <c r="AG120" s="213" t="s">
        <v>448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2" x14ac:dyDescent="0.2">
      <c r="A121" s="220"/>
      <c r="B121" s="221"/>
      <c r="C121" s="259" t="s">
        <v>617</v>
      </c>
      <c r="D121" s="257"/>
      <c r="E121" s="257"/>
      <c r="F121" s="257"/>
      <c r="G121" s="257"/>
      <c r="H121" s="224"/>
      <c r="I121" s="224"/>
      <c r="J121" s="224"/>
      <c r="K121" s="224"/>
      <c r="L121" s="224"/>
      <c r="M121" s="224"/>
      <c r="N121" s="223"/>
      <c r="O121" s="223"/>
      <c r="P121" s="223"/>
      <c r="Q121" s="223"/>
      <c r="R121" s="224"/>
      <c r="S121" s="224"/>
      <c r="T121" s="224"/>
      <c r="U121" s="224"/>
      <c r="V121" s="224"/>
      <c r="W121" s="224"/>
      <c r="X121" s="224"/>
      <c r="Y121" s="224"/>
      <c r="Z121" s="213"/>
      <c r="AA121" s="213"/>
      <c r="AB121" s="213"/>
      <c r="AC121" s="213"/>
      <c r="AD121" s="213"/>
      <c r="AE121" s="213"/>
      <c r="AF121" s="213"/>
      <c r="AG121" s="213" t="s">
        <v>360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2" x14ac:dyDescent="0.2">
      <c r="A122" s="220"/>
      <c r="B122" s="221"/>
      <c r="C122" s="252"/>
      <c r="D122" s="245"/>
      <c r="E122" s="245"/>
      <c r="F122" s="245"/>
      <c r="G122" s="245"/>
      <c r="H122" s="224"/>
      <c r="I122" s="224"/>
      <c r="J122" s="224"/>
      <c r="K122" s="224"/>
      <c r="L122" s="224"/>
      <c r="M122" s="224"/>
      <c r="N122" s="223"/>
      <c r="O122" s="223"/>
      <c r="P122" s="223"/>
      <c r="Q122" s="223"/>
      <c r="R122" s="224"/>
      <c r="S122" s="224"/>
      <c r="T122" s="224"/>
      <c r="U122" s="224"/>
      <c r="V122" s="224"/>
      <c r="W122" s="224"/>
      <c r="X122" s="224"/>
      <c r="Y122" s="224"/>
      <c r="Z122" s="213"/>
      <c r="AA122" s="213"/>
      <c r="AB122" s="213"/>
      <c r="AC122" s="213"/>
      <c r="AD122" s="213"/>
      <c r="AE122" s="213"/>
      <c r="AF122" s="213"/>
      <c r="AG122" s="213" t="s">
        <v>286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x14ac:dyDescent="0.2">
      <c r="A123" s="230" t="s">
        <v>276</v>
      </c>
      <c r="B123" s="231" t="s">
        <v>189</v>
      </c>
      <c r="C123" s="248" t="s">
        <v>190</v>
      </c>
      <c r="D123" s="232"/>
      <c r="E123" s="233"/>
      <c r="F123" s="234"/>
      <c r="G123" s="234">
        <f>SUMIF(AG124:AG136,"&lt;&gt;NOR",G124:G136)</f>
        <v>0</v>
      </c>
      <c r="H123" s="234"/>
      <c r="I123" s="234">
        <f>SUM(I124:I136)</f>
        <v>0</v>
      </c>
      <c r="J123" s="234"/>
      <c r="K123" s="234">
        <f>SUM(K124:K136)</f>
        <v>0</v>
      </c>
      <c r="L123" s="234"/>
      <c r="M123" s="234">
        <f>SUM(M124:M136)</f>
        <v>0</v>
      </c>
      <c r="N123" s="233"/>
      <c r="O123" s="233">
        <f>SUM(O124:O136)</f>
        <v>0.19</v>
      </c>
      <c r="P123" s="233"/>
      <c r="Q123" s="233">
        <f>SUM(Q124:Q136)</f>
        <v>0</v>
      </c>
      <c r="R123" s="234"/>
      <c r="S123" s="234"/>
      <c r="T123" s="235"/>
      <c r="U123" s="229"/>
      <c r="V123" s="229">
        <f>SUM(V124:V136)</f>
        <v>24.42</v>
      </c>
      <c r="W123" s="229"/>
      <c r="X123" s="229"/>
      <c r="Y123" s="229"/>
      <c r="AG123" t="s">
        <v>277</v>
      </c>
    </row>
    <row r="124" spans="1:60" ht="33.75" outlineLevel="1" x14ac:dyDescent="0.2">
      <c r="A124" s="237">
        <v>40</v>
      </c>
      <c r="B124" s="238" t="s">
        <v>618</v>
      </c>
      <c r="C124" s="249" t="s">
        <v>619</v>
      </c>
      <c r="D124" s="239" t="s">
        <v>363</v>
      </c>
      <c r="E124" s="240">
        <v>144.63999999999999</v>
      </c>
      <c r="F124" s="241"/>
      <c r="G124" s="242">
        <f>ROUND(E124*F124,2)</f>
        <v>0</v>
      </c>
      <c r="H124" s="241"/>
      <c r="I124" s="242">
        <f>ROUND(E124*H124,2)</f>
        <v>0</v>
      </c>
      <c r="J124" s="241"/>
      <c r="K124" s="242">
        <f>ROUND(E124*J124,2)</f>
        <v>0</v>
      </c>
      <c r="L124" s="242">
        <v>21</v>
      </c>
      <c r="M124" s="242">
        <f>G124*(1+L124/100)</f>
        <v>0</v>
      </c>
      <c r="N124" s="240">
        <v>1.7000000000000001E-4</v>
      </c>
      <c r="O124" s="240">
        <f>ROUND(E124*N124,2)</f>
        <v>0.02</v>
      </c>
      <c r="P124" s="240">
        <v>0</v>
      </c>
      <c r="Q124" s="240">
        <f>ROUND(E124*P124,2)</f>
        <v>0</v>
      </c>
      <c r="R124" s="242" t="s">
        <v>620</v>
      </c>
      <c r="S124" s="242" t="s">
        <v>289</v>
      </c>
      <c r="T124" s="243" t="s">
        <v>289</v>
      </c>
      <c r="U124" s="224">
        <v>0.05</v>
      </c>
      <c r="V124" s="224">
        <f>ROUND(E124*U124,2)</f>
        <v>7.23</v>
      </c>
      <c r="W124" s="224"/>
      <c r="X124" s="224" t="s">
        <v>339</v>
      </c>
      <c r="Y124" s="224" t="s">
        <v>284</v>
      </c>
      <c r="Z124" s="213"/>
      <c r="AA124" s="213"/>
      <c r="AB124" s="213"/>
      <c r="AC124" s="213"/>
      <c r="AD124" s="213"/>
      <c r="AE124" s="213"/>
      <c r="AF124" s="213"/>
      <c r="AG124" s="213" t="s">
        <v>340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2" x14ac:dyDescent="0.2">
      <c r="A125" s="220"/>
      <c r="B125" s="221"/>
      <c r="C125" s="250"/>
      <c r="D125" s="246"/>
      <c r="E125" s="246"/>
      <c r="F125" s="246"/>
      <c r="G125" s="246"/>
      <c r="H125" s="224"/>
      <c r="I125" s="224"/>
      <c r="J125" s="224"/>
      <c r="K125" s="224"/>
      <c r="L125" s="224"/>
      <c r="M125" s="224"/>
      <c r="N125" s="223"/>
      <c r="O125" s="223"/>
      <c r="P125" s="223"/>
      <c r="Q125" s="223"/>
      <c r="R125" s="224"/>
      <c r="S125" s="224"/>
      <c r="T125" s="224"/>
      <c r="U125" s="224"/>
      <c r="V125" s="224"/>
      <c r="W125" s="224"/>
      <c r="X125" s="224"/>
      <c r="Y125" s="224"/>
      <c r="Z125" s="213"/>
      <c r="AA125" s="213"/>
      <c r="AB125" s="213"/>
      <c r="AC125" s="213"/>
      <c r="AD125" s="213"/>
      <c r="AE125" s="213"/>
      <c r="AF125" s="213"/>
      <c r="AG125" s="213" t="s">
        <v>286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ht="33.75" outlineLevel="1" x14ac:dyDescent="0.2">
      <c r="A126" s="237">
        <v>41</v>
      </c>
      <c r="B126" s="238" t="s">
        <v>621</v>
      </c>
      <c r="C126" s="249" t="s">
        <v>622</v>
      </c>
      <c r="D126" s="239" t="s">
        <v>363</v>
      </c>
      <c r="E126" s="240">
        <v>337.8</v>
      </c>
      <c r="F126" s="241"/>
      <c r="G126" s="242">
        <f>ROUND(E126*F126,2)</f>
        <v>0</v>
      </c>
      <c r="H126" s="241"/>
      <c r="I126" s="242">
        <f>ROUND(E126*H126,2)</f>
        <v>0</v>
      </c>
      <c r="J126" s="241"/>
      <c r="K126" s="242">
        <f>ROUND(E126*J126,2)</f>
        <v>0</v>
      </c>
      <c r="L126" s="242">
        <v>21</v>
      </c>
      <c r="M126" s="242">
        <f>G126*(1+L126/100)</f>
        <v>0</v>
      </c>
      <c r="N126" s="240">
        <v>1.7000000000000001E-4</v>
      </c>
      <c r="O126" s="240">
        <f>ROUND(E126*N126,2)</f>
        <v>0.06</v>
      </c>
      <c r="P126" s="240">
        <v>0</v>
      </c>
      <c r="Q126" s="240">
        <f>ROUND(E126*P126,2)</f>
        <v>0</v>
      </c>
      <c r="R126" s="242" t="s">
        <v>620</v>
      </c>
      <c r="S126" s="242" t="s">
        <v>289</v>
      </c>
      <c r="T126" s="243" t="s">
        <v>289</v>
      </c>
      <c r="U126" s="224">
        <v>0.05</v>
      </c>
      <c r="V126" s="224">
        <f>ROUND(E126*U126,2)</f>
        <v>16.89</v>
      </c>
      <c r="W126" s="224"/>
      <c r="X126" s="224" t="s">
        <v>339</v>
      </c>
      <c r="Y126" s="224" t="s">
        <v>284</v>
      </c>
      <c r="Z126" s="213"/>
      <c r="AA126" s="213"/>
      <c r="AB126" s="213"/>
      <c r="AC126" s="213"/>
      <c r="AD126" s="213"/>
      <c r="AE126" s="213"/>
      <c r="AF126" s="213"/>
      <c r="AG126" s="213" t="s">
        <v>340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2" x14ac:dyDescent="0.2">
      <c r="A127" s="220"/>
      <c r="B127" s="221"/>
      <c r="C127" s="250"/>
      <c r="D127" s="246"/>
      <c r="E127" s="246"/>
      <c r="F127" s="246"/>
      <c r="G127" s="246"/>
      <c r="H127" s="224"/>
      <c r="I127" s="224"/>
      <c r="J127" s="224"/>
      <c r="K127" s="224"/>
      <c r="L127" s="224"/>
      <c r="M127" s="224"/>
      <c r="N127" s="223"/>
      <c r="O127" s="223"/>
      <c r="P127" s="223"/>
      <c r="Q127" s="223"/>
      <c r="R127" s="224"/>
      <c r="S127" s="224"/>
      <c r="T127" s="224"/>
      <c r="U127" s="224"/>
      <c r="V127" s="224"/>
      <c r="W127" s="224"/>
      <c r="X127" s="224"/>
      <c r="Y127" s="224"/>
      <c r="Z127" s="213"/>
      <c r="AA127" s="213"/>
      <c r="AB127" s="213"/>
      <c r="AC127" s="213"/>
      <c r="AD127" s="213"/>
      <c r="AE127" s="213"/>
      <c r="AF127" s="213"/>
      <c r="AG127" s="213" t="s">
        <v>286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1" x14ac:dyDescent="0.2">
      <c r="A128" s="237">
        <v>42</v>
      </c>
      <c r="B128" s="238" t="s">
        <v>623</v>
      </c>
      <c r="C128" s="249" t="s">
        <v>624</v>
      </c>
      <c r="D128" s="239" t="s">
        <v>580</v>
      </c>
      <c r="E128" s="240">
        <v>97.539749999999998</v>
      </c>
      <c r="F128" s="241"/>
      <c r="G128" s="242">
        <f>ROUND(E128*F128,2)</f>
        <v>0</v>
      </c>
      <c r="H128" s="241"/>
      <c r="I128" s="242">
        <f>ROUND(E128*H128,2)</f>
        <v>0</v>
      </c>
      <c r="J128" s="241"/>
      <c r="K128" s="242">
        <f>ROUND(E128*J128,2)</f>
        <v>0</v>
      </c>
      <c r="L128" s="242">
        <v>21</v>
      </c>
      <c r="M128" s="242">
        <f>G128*(1+L128/100)</f>
        <v>0</v>
      </c>
      <c r="N128" s="240">
        <v>1E-3</v>
      </c>
      <c r="O128" s="240">
        <f>ROUND(E128*N128,2)</f>
        <v>0.1</v>
      </c>
      <c r="P128" s="240">
        <v>0</v>
      </c>
      <c r="Q128" s="240">
        <f>ROUND(E128*P128,2)</f>
        <v>0</v>
      </c>
      <c r="R128" s="242"/>
      <c r="S128" s="242" t="s">
        <v>281</v>
      </c>
      <c r="T128" s="243" t="s">
        <v>389</v>
      </c>
      <c r="U128" s="224">
        <v>0</v>
      </c>
      <c r="V128" s="224">
        <f>ROUND(E128*U128,2)</f>
        <v>0</v>
      </c>
      <c r="W128" s="224"/>
      <c r="X128" s="224" t="s">
        <v>283</v>
      </c>
      <c r="Y128" s="224" t="s">
        <v>284</v>
      </c>
      <c r="Z128" s="213"/>
      <c r="AA128" s="213"/>
      <c r="AB128" s="213"/>
      <c r="AC128" s="213"/>
      <c r="AD128" s="213"/>
      <c r="AE128" s="213"/>
      <c r="AF128" s="213"/>
      <c r="AG128" s="213" t="s">
        <v>285</v>
      </c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2" x14ac:dyDescent="0.2">
      <c r="A129" s="220"/>
      <c r="B129" s="221"/>
      <c r="C129" s="251" t="s">
        <v>396</v>
      </c>
      <c r="D129" s="247"/>
      <c r="E129" s="247"/>
      <c r="F129" s="247"/>
      <c r="G129" s="247"/>
      <c r="H129" s="224"/>
      <c r="I129" s="224"/>
      <c r="J129" s="224"/>
      <c r="K129" s="224"/>
      <c r="L129" s="224"/>
      <c r="M129" s="224"/>
      <c r="N129" s="223"/>
      <c r="O129" s="223"/>
      <c r="P129" s="223"/>
      <c r="Q129" s="223"/>
      <c r="R129" s="224"/>
      <c r="S129" s="224"/>
      <c r="T129" s="224"/>
      <c r="U129" s="224"/>
      <c r="V129" s="224"/>
      <c r="W129" s="224"/>
      <c r="X129" s="224"/>
      <c r="Y129" s="224"/>
      <c r="Z129" s="213"/>
      <c r="AA129" s="213"/>
      <c r="AB129" s="213"/>
      <c r="AC129" s="213"/>
      <c r="AD129" s="213"/>
      <c r="AE129" s="213"/>
      <c r="AF129" s="213"/>
      <c r="AG129" s="213" t="s">
        <v>311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56" t="str">
        <f>C129</f>
        <v>"Výše uvedená položka vymezuje požadovaný standard, zadavatel umožňuje i jiné technicky a kvalitativně srovnatelné řešení".</v>
      </c>
      <c r="BB129" s="213"/>
      <c r="BC129" s="213"/>
      <c r="BD129" s="213"/>
      <c r="BE129" s="213"/>
      <c r="BF129" s="213"/>
      <c r="BG129" s="213"/>
      <c r="BH129" s="213"/>
    </row>
    <row r="130" spans="1:60" outlineLevel="2" x14ac:dyDescent="0.2">
      <c r="A130" s="220"/>
      <c r="B130" s="221"/>
      <c r="C130" s="252"/>
      <c r="D130" s="245"/>
      <c r="E130" s="245"/>
      <c r="F130" s="245"/>
      <c r="G130" s="245"/>
      <c r="H130" s="224"/>
      <c r="I130" s="224"/>
      <c r="J130" s="224"/>
      <c r="K130" s="224"/>
      <c r="L130" s="224"/>
      <c r="M130" s="224"/>
      <c r="N130" s="223"/>
      <c r="O130" s="223"/>
      <c r="P130" s="223"/>
      <c r="Q130" s="223"/>
      <c r="R130" s="224"/>
      <c r="S130" s="224"/>
      <c r="T130" s="224"/>
      <c r="U130" s="224"/>
      <c r="V130" s="224"/>
      <c r="W130" s="224"/>
      <c r="X130" s="224"/>
      <c r="Y130" s="224"/>
      <c r="Z130" s="213"/>
      <c r="AA130" s="213"/>
      <c r="AB130" s="213"/>
      <c r="AC130" s="213"/>
      <c r="AD130" s="213"/>
      <c r="AE130" s="213"/>
      <c r="AF130" s="213"/>
      <c r="AG130" s="213" t="s">
        <v>286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1" x14ac:dyDescent="0.2">
      <c r="A131" s="237">
        <v>43</v>
      </c>
      <c r="B131" s="238" t="s">
        <v>625</v>
      </c>
      <c r="C131" s="249" t="s">
        <v>957</v>
      </c>
      <c r="D131" s="239" t="s">
        <v>580</v>
      </c>
      <c r="E131" s="240">
        <v>11.3904</v>
      </c>
      <c r="F131" s="241"/>
      <c r="G131" s="242">
        <f>ROUND(E131*F131,2)</f>
        <v>0</v>
      </c>
      <c r="H131" s="241"/>
      <c r="I131" s="242">
        <f>ROUND(E131*H131,2)</f>
        <v>0</v>
      </c>
      <c r="J131" s="241"/>
      <c r="K131" s="242">
        <f>ROUND(E131*J131,2)</f>
        <v>0</v>
      </c>
      <c r="L131" s="242">
        <v>21</v>
      </c>
      <c r="M131" s="242">
        <f>G131*(1+L131/100)</f>
        <v>0</v>
      </c>
      <c r="N131" s="240">
        <v>1E-3</v>
      </c>
      <c r="O131" s="240">
        <f>ROUND(E131*N131,2)</f>
        <v>0.01</v>
      </c>
      <c r="P131" s="240">
        <v>0</v>
      </c>
      <c r="Q131" s="240">
        <f>ROUND(E131*P131,2)</f>
        <v>0</v>
      </c>
      <c r="R131" s="242"/>
      <c r="S131" s="242" t="s">
        <v>281</v>
      </c>
      <c r="T131" s="243" t="s">
        <v>389</v>
      </c>
      <c r="U131" s="224">
        <v>0</v>
      </c>
      <c r="V131" s="224">
        <f>ROUND(E131*U131,2)</f>
        <v>0</v>
      </c>
      <c r="W131" s="224"/>
      <c r="X131" s="224" t="s">
        <v>283</v>
      </c>
      <c r="Y131" s="224" t="s">
        <v>284</v>
      </c>
      <c r="Z131" s="213"/>
      <c r="AA131" s="213"/>
      <c r="AB131" s="213"/>
      <c r="AC131" s="213"/>
      <c r="AD131" s="213"/>
      <c r="AE131" s="213"/>
      <c r="AF131" s="213"/>
      <c r="AG131" s="213" t="s">
        <v>285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2" x14ac:dyDescent="0.2">
      <c r="A132" s="220"/>
      <c r="B132" s="221"/>
      <c r="C132" s="251" t="s">
        <v>396</v>
      </c>
      <c r="D132" s="247"/>
      <c r="E132" s="247"/>
      <c r="F132" s="247"/>
      <c r="G132" s="247"/>
      <c r="H132" s="224"/>
      <c r="I132" s="224"/>
      <c r="J132" s="224"/>
      <c r="K132" s="224"/>
      <c r="L132" s="224"/>
      <c r="M132" s="224"/>
      <c r="N132" s="223"/>
      <c r="O132" s="223"/>
      <c r="P132" s="223"/>
      <c r="Q132" s="223"/>
      <c r="R132" s="224"/>
      <c r="S132" s="224"/>
      <c r="T132" s="224"/>
      <c r="U132" s="224"/>
      <c r="V132" s="224"/>
      <c r="W132" s="224"/>
      <c r="X132" s="224"/>
      <c r="Y132" s="224"/>
      <c r="Z132" s="213"/>
      <c r="AA132" s="213"/>
      <c r="AB132" s="213"/>
      <c r="AC132" s="213"/>
      <c r="AD132" s="213"/>
      <c r="AE132" s="213"/>
      <c r="AF132" s="213"/>
      <c r="AG132" s="213" t="s">
        <v>311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56" t="str">
        <f>C132</f>
        <v>"Výše uvedená položka vymezuje požadovaný standard, zadavatel umožňuje i jiné technicky a kvalitativně srovnatelné řešení".</v>
      </c>
      <c r="BB132" s="213"/>
      <c r="BC132" s="213"/>
      <c r="BD132" s="213"/>
      <c r="BE132" s="213"/>
      <c r="BF132" s="213"/>
      <c r="BG132" s="213"/>
      <c r="BH132" s="213"/>
    </row>
    <row r="133" spans="1:60" outlineLevel="2" x14ac:dyDescent="0.2">
      <c r="A133" s="220"/>
      <c r="B133" s="221"/>
      <c r="C133" s="252"/>
      <c r="D133" s="245"/>
      <c r="E133" s="245"/>
      <c r="F133" s="245"/>
      <c r="G133" s="245"/>
      <c r="H133" s="224"/>
      <c r="I133" s="224"/>
      <c r="J133" s="224"/>
      <c r="K133" s="224"/>
      <c r="L133" s="224"/>
      <c r="M133" s="224"/>
      <c r="N133" s="223"/>
      <c r="O133" s="223"/>
      <c r="P133" s="223"/>
      <c r="Q133" s="223"/>
      <c r="R133" s="224"/>
      <c r="S133" s="224"/>
      <c r="T133" s="224"/>
      <c r="U133" s="224"/>
      <c r="V133" s="224"/>
      <c r="W133" s="224"/>
      <c r="X133" s="224"/>
      <c r="Y133" s="224"/>
      <c r="Z133" s="213"/>
      <c r="AA133" s="213"/>
      <c r="AB133" s="213"/>
      <c r="AC133" s="213"/>
      <c r="AD133" s="213"/>
      <c r="AE133" s="213"/>
      <c r="AF133" s="213"/>
      <c r="AG133" s="213" t="s">
        <v>286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1" x14ac:dyDescent="0.2">
      <c r="A134" s="237">
        <v>44</v>
      </c>
      <c r="B134" s="238" t="s">
        <v>627</v>
      </c>
      <c r="C134" s="249" t="s">
        <v>628</v>
      </c>
      <c r="D134" s="239" t="s">
        <v>383</v>
      </c>
      <c r="E134" s="240">
        <v>0.19094</v>
      </c>
      <c r="F134" s="241"/>
      <c r="G134" s="242">
        <f>ROUND(E134*F134,2)</f>
        <v>0</v>
      </c>
      <c r="H134" s="241"/>
      <c r="I134" s="242">
        <f>ROUND(E134*H134,2)</f>
        <v>0</v>
      </c>
      <c r="J134" s="241"/>
      <c r="K134" s="242">
        <f>ROUND(E134*J134,2)</f>
        <v>0</v>
      </c>
      <c r="L134" s="242">
        <v>21</v>
      </c>
      <c r="M134" s="242">
        <f>G134*(1+L134/100)</f>
        <v>0</v>
      </c>
      <c r="N134" s="240">
        <v>0</v>
      </c>
      <c r="O134" s="240">
        <f>ROUND(E134*N134,2)</f>
        <v>0</v>
      </c>
      <c r="P134" s="240">
        <v>0</v>
      </c>
      <c r="Q134" s="240">
        <f>ROUND(E134*P134,2)</f>
        <v>0</v>
      </c>
      <c r="R134" s="242" t="s">
        <v>620</v>
      </c>
      <c r="S134" s="242" t="s">
        <v>289</v>
      </c>
      <c r="T134" s="243" t="s">
        <v>289</v>
      </c>
      <c r="U134" s="224">
        <v>1.5669999999999999</v>
      </c>
      <c r="V134" s="224">
        <f>ROUND(E134*U134,2)</f>
        <v>0.3</v>
      </c>
      <c r="W134" s="224"/>
      <c r="X134" s="224" t="s">
        <v>447</v>
      </c>
      <c r="Y134" s="224" t="s">
        <v>284</v>
      </c>
      <c r="Z134" s="213"/>
      <c r="AA134" s="213"/>
      <c r="AB134" s="213"/>
      <c r="AC134" s="213"/>
      <c r="AD134" s="213"/>
      <c r="AE134" s="213"/>
      <c r="AF134" s="213"/>
      <c r="AG134" s="213" t="s">
        <v>448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2" x14ac:dyDescent="0.2">
      <c r="A135" s="220"/>
      <c r="B135" s="221"/>
      <c r="C135" s="259" t="s">
        <v>629</v>
      </c>
      <c r="D135" s="257"/>
      <c r="E135" s="257"/>
      <c r="F135" s="257"/>
      <c r="G135" s="257"/>
      <c r="H135" s="224"/>
      <c r="I135" s="224"/>
      <c r="J135" s="224"/>
      <c r="K135" s="224"/>
      <c r="L135" s="224"/>
      <c r="M135" s="224"/>
      <c r="N135" s="223"/>
      <c r="O135" s="223"/>
      <c r="P135" s="223"/>
      <c r="Q135" s="223"/>
      <c r="R135" s="224"/>
      <c r="S135" s="224"/>
      <c r="T135" s="224"/>
      <c r="U135" s="224"/>
      <c r="V135" s="224"/>
      <c r="W135" s="224"/>
      <c r="X135" s="224"/>
      <c r="Y135" s="224"/>
      <c r="Z135" s="213"/>
      <c r="AA135" s="213"/>
      <c r="AB135" s="213"/>
      <c r="AC135" s="213"/>
      <c r="AD135" s="213"/>
      <c r="AE135" s="213"/>
      <c r="AF135" s="213"/>
      <c r="AG135" s="213" t="s">
        <v>360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2" x14ac:dyDescent="0.2">
      <c r="A136" s="220"/>
      <c r="B136" s="221"/>
      <c r="C136" s="252"/>
      <c r="D136" s="245"/>
      <c r="E136" s="245"/>
      <c r="F136" s="245"/>
      <c r="G136" s="245"/>
      <c r="H136" s="224"/>
      <c r="I136" s="224"/>
      <c r="J136" s="224"/>
      <c r="K136" s="224"/>
      <c r="L136" s="224"/>
      <c r="M136" s="224"/>
      <c r="N136" s="223"/>
      <c r="O136" s="223"/>
      <c r="P136" s="223"/>
      <c r="Q136" s="223"/>
      <c r="R136" s="224"/>
      <c r="S136" s="224"/>
      <c r="T136" s="224"/>
      <c r="U136" s="224"/>
      <c r="V136" s="224"/>
      <c r="W136" s="224"/>
      <c r="X136" s="224"/>
      <c r="Y136" s="224"/>
      <c r="Z136" s="213"/>
      <c r="AA136" s="213"/>
      <c r="AB136" s="213"/>
      <c r="AC136" s="213"/>
      <c r="AD136" s="213"/>
      <c r="AE136" s="213"/>
      <c r="AF136" s="213"/>
      <c r="AG136" s="213" t="s">
        <v>286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x14ac:dyDescent="0.2">
      <c r="A137" s="3"/>
      <c r="B137" s="4"/>
      <c r="C137" s="25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AE137">
        <v>12</v>
      </c>
      <c r="AF137">
        <v>21</v>
      </c>
      <c r="AG137" t="s">
        <v>262</v>
      </c>
    </row>
    <row r="138" spans="1:60" x14ac:dyDescent="0.2">
      <c r="A138" s="216"/>
      <c r="B138" s="217" t="s">
        <v>29</v>
      </c>
      <c r="C138" s="254"/>
      <c r="D138" s="218"/>
      <c r="E138" s="219"/>
      <c r="F138" s="219"/>
      <c r="G138" s="236">
        <f>G8+G20+G31+G81+G119+G123</f>
        <v>0</v>
      </c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AE138">
        <f>SUMIF(L7:L136,AE137,G7:G136)</f>
        <v>0</v>
      </c>
      <c r="AF138">
        <f>SUMIF(L7:L136,AF137,G7:G136)</f>
        <v>0</v>
      </c>
      <c r="AG138" t="s">
        <v>314</v>
      </c>
    </row>
    <row r="139" spans="1:60" x14ac:dyDescent="0.2">
      <c r="A139" s="262" t="s">
        <v>881</v>
      </c>
      <c r="B139" s="262"/>
      <c r="C139" s="25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1:60" x14ac:dyDescent="0.2">
      <c r="A140" s="3"/>
      <c r="B140" s="4" t="s">
        <v>882</v>
      </c>
      <c r="C140" s="253" t="s">
        <v>883</v>
      </c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AG140" t="s">
        <v>884</v>
      </c>
    </row>
    <row r="141" spans="1:60" x14ac:dyDescent="0.2">
      <c r="A141" s="3"/>
      <c r="B141" s="4" t="s">
        <v>885</v>
      </c>
      <c r="C141" s="253" t="s">
        <v>886</v>
      </c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AG141" t="s">
        <v>887</v>
      </c>
    </row>
    <row r="142" spans="1:60" x14ac:dyDescent="0.2">
      <c r="A142" s="3"/>
      <c r="B142" s="4"/>
      <c r="C142" s="253" t="s">
        <v>888</v>
      </c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AG142" t="s">
        <v>889</v>
      </c>
    </row>
    <row r="143" spans="1:60" x14ac:dyDescent="0.2">
      <c r="A143" s="3"/>
      <c r="B143" s="4"/>
      <c r="C143" s="25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60" x14ac:dyDescent="0.2">
      <c r="C144" s="255"/>
      <c r="D144" s="10"/>
      <c r="AG144" t="s">
        <v>315</v>
      </c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Sb5q+oIy3Q2dIDjGmYC/lBGzulNZ933zzJ94LY+mqMVaZR9kviFMIE5aC2FcLp6s2+p30juYLSy5SKR8wiaSdg==" saltValue="wr1OcYqCuN60n4wA/7ZmBQ==" spinCount="100000" sheet="1" formatRows="0"/>
  <mergeCells count="83">
    <mergeCell ref="C136:G136"/>
    <mergeCell ref="C127:G127"/>
    <mergeCell ref="C129:G129"/>
    <mergeCell ref="C130:G130"/>
    <mergeCell ref="C132:G132"/>
    <mergeCell ref="C133:G133"/>
    <mergeCell ref="C135:G135"/>
    <mergeCell ref="C114:G114"/>
    <mergeCell ref="C116:G116"/>
    <mergeCell ref="C118:G118"/>
    <mergeCell ref="C121:G121"/>
    <mergeCell ref="C122:G122"/>
    <mergeCell ref="C125:G125"/>
    <mergeCell ref="C103:G103"/>
    <mergeCell ref="C105:G105"/>
    <mergeCell ref="C106:G106"/>
    <mergeCell ref="C108:G108"/>
    <mergeCell ref="C110:G110"/>
    <mergeCell ref="C112:G112"/>
    <mergeCell ref="C94:G94"/>
    <mergeCell ref="C96:G96"/>
    <mergeCell ref="C97:G97"/>
    <mergeCell ref="C99:G99"/>
    <mergeCell ref="C100:G100"/>
    <mergeCell ref="C102:G102"/>
    <mergeCell ref="C83:G83"/>
    <mergeCell ref="C85:G85"/>
    <mergeCell ref="C87:G87"/>
    <mergeCell ref="C89:G89"/>
    <mergeCell ref="C91:G91"/>
    <mergeCell ref="C93:G93"/>
    <mergeCell ref="C73:G73"/>
    <mergeCell ref="C75:G75"/>
    <mergeCell ref="C76:G76"/>
    <mergeCell ref="C77:G77"/>
    <mergeCell ref="C79:G79"/>
    <mergeCell ref="C80:G80"/>
    <mergeCell ref="C62:G62"/>
    <mergeCell ref="C64:G64"/>
    <mergeCell ref="C66:G66"/>
    <mergeCell ref="C68:G68"/>
    <mergeCell ref="C70:G70"/>
    <mergeCell ref="C72:G72"/>
    <mergeCell ref="C53:G53"/>
    <mergeCell ref="C55:G55"/>
    <mergeCell ref="C56:G56"/>
    <mergeCell ref="C57:G57"/>
    <mergeCell ref="C59:G59"/>
    <mergeCell ref="C60:G60"/>
    <mergeCell ref="C46:G46"/>
    <mergeCell ref="C47:G47"/>
    <mergeCell ref="C48:G48"/>
    <mergeCell ref="C50:G50"/>
    <mergeCell ref="C51:G51"/>
    <mergeCell ref="C52:G52"/>
    <mergeCell ref="C37:G37"/>
    <mergeCell ref="C39:G39"/>
    <mergeCell ref="C40:G40"/>
    <mergeCell ref="C42:G42"/>
    <mergeCell ref="C43:G43"/>
    <mergeCell ref="C45:G45"/>
    <mergeCell ref="C28:G28"/>
    <mergeCell ref="C29:G29"/>
    <mergeCell ref="C30:G30"/>
    <mergeCell ref="C33:G33"/>
    <mergeCell ref="C34:G34"/>
    <mergeCell ref="C36:G36"/>
    <mergeCell ref="C18:G18"/>
    <mergeCell ref="C19:G19"/>
    <mergeCell ref="C22:G22"/>
    <mergeCell ref="C23:G23"/>
    <mergeCell ref="C25:G25"/>
    <mergeCell ref="C26:G26"/>
    <mergeCell ref="A1:G1"/>
    <mergeCell ref="C2:G2"/>
    <mergeCell ref="C3:G3"/>
    <mergeCell ref="C4:G4"/>
    <mergeCell ref="A139:B139"/>
    <mergeCell ref="C10:G10"/>
    <mergeCell ref="C11:G11"/>
    <mergeCell ref="C13:G13"/>
    <mergeCell ref="C14:G14"/>
    <mergeCell ref="C16:G1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49CC4-E44F-4127-BED7-410D558B9A2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249</v>
      </c>
      <c r="B1" s="198"/>
      <c r="C1" s="198"/>
      <c r="D1" s="198"/>
      <c r="E1" s="198"/>
      <c r="F1" s="198"/>
      <c r="G1" s="198"/>
      <c r="AG1" t="s">
        <v>250</v>
      </c>
    </row>
    <row r="2" spans="1:60" ht="24.95" customHeight="1" x14ac:dyDescent="0.2">
      <c r="A2" s="199" t="s">
        <v>7</v>
      </c>
      <c r="B2" s="49" t="s">
        <v>44</v>
      </c>
      <c r="C2" s="202" t="s">
        <v>45</v>
      </c>
      <c r="D2" s="200"/>
      <c r="E2" s="200"/>
      <c r="F2" s="200"/>
      <c r="G2" s="201"/>
      <c r="AG2" t="s">
        <v>251</v>
      </c>
    </row>
    <row r="3" spans="1:60" ht="24.95" customHeight="1" x14ac:dyDescent="0.2">
      <c r="A3" s="199" t="s">
        <v>8</v>
      </c>
      <c r="B3" s="49" t="s">
        <v>67</v>
      </c>
      <c r="C3" s="202" t="s">
        <v>68</v>
      </c>
      <c r="D3" s="200"/>
      <c r="E3" s="200"/>
      <c r="F3" s="200"/>
      <c r="G3" s="201"/>
      <c r="AC3" s="177" t="s">
        <v>251</v>
      </c>
      <c r="AG3" t="s">
        <v>252</v>
      </c>
    </row>
    <row r="4" spans="1:60" ht="24.95" customHeight="1" x14ac:dyDescent="0.2">
      <c r="A4" s="203" t="s">
        <v>9</v>
      </c>
      <c r="B4" s="204" t="s">
        <v>72</v>
      </c>
      <c r="C4" s="205" t="s">
        <v>73</v>
      </c>
      <c r="D4" s="206"/>
      <c r="E4" s="206"/>
      <c r="F4" s="206"/>
      <c r="G4" s="207"/>
      <c r="AG4" t="s">
        <v>253</v>
      </c>
    </row>
    <row r="5" spans="1:60" x14ac:dyDescent="0.2">
      <c r="D5" s="10"/>
    </row>
    <row r="6" spans="1:60" ht="38.25" x14ac:dyDescent="0.2">
      <c r="A6" s="209" t="s">
        <v>254</v>
      </c>
      <c r="B6" s="211" t="s">
        <v>255</v>
      </c>
      <c r="C6" s="211" t="s">
        <v>256</v>
      </c>
      <c r="D6" s="210" t="s">
        <v>257</v>
      </c>
      <c r="E6" s="209" t="s">
        <v>258</v>
      </c>
      <c r="F6" s="208" t="s">
        <v>259</v>
      </c>
      <c r="G6" s="209" t="s">
        <v>29</v>
      </c>
      <c r="H6" s="212" t="s">
        <v>30</v>
      </c>
      <c r="I6" s="212" t="s">
        <v>260</v>
      </c>
      <c r="J6" s="212" t="s">
        <v>31</v>
      </c>
      <c r="K6" s="212" t="s">
        <v>261</v>
      </c>
      <c r="L6" s="212" t="s">
        <v>262</v>
      </c>
      <c r="M6" s="212" t="s">
        <v>263</v>
      </c>
      <c r="N6" s="212" t="s">
        <v>264</v>
      </c>
      <c r="O6" s="212" t="s">
        <v>265</v>
      </c>
      <c r="P6" s="212" t="s">
        <v>266</v>
      </c>
      <c r="Q6" s="212" t="s">
        <v>267</v>
      </c>
      <c r="R6" s="212" t="s">
        <v>268</v>
      </c>
      <c r="S6" s="212" t="s">
        <v>269</v>
      </c>
      <c r="T6" s="212" t="s">
        <v>270</v>
      </c>
      <c r="U6" s="212" t="s">
        <v>271</v>
      </c>
      <c r="V6" s="212" t="s">
        <v>272</v>
      </c>
      <c r="W6" s="212" t="s">
        <v>273</v>
      </c>
      <c r="X6" s="212" t="s">
        <v>274</v>
      </c>
      <c r="Y6" s="212" t="s">
        <v>275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276</v>
      </c>
      <c r="B8" s="231" t="s">
        <v>137</v>
      </c>
      <c r="C8" s="248" t="s">
        <v>138</v>
      </c>
      <c r="D8" s="232"/>
      <c r="E8" s="233"/>
      <c r="F8" s="234"/>
      <c r="G8" s="234">
        <f>SUMIF(AG9:AG28,"&lt;&gt;NOR",G9:G28)</f>
        <v>0</v>
      </c>
      <c r="H8" s="234"/>
      <c r="I8" s="234">
        <f>SUM(I9:I28)</f>
        <v>0</v>
      </c>
      <c r="J8" s="234"/>
      <c r="K8" s="234">
        <f>SUM(K9:K28)</f>
        <v>0</v>
      </c>
      <c r="L8" s="234"/>
      <c r="M8" s="234">
        <f>SUM(M9:M28)</f>
        <v>0</v>
      </c>
      <c r="N8" s="233"/>
      <c r="O8" s="233">
        <f>SUM(O9:O28)</f>
        <v>0</v>
      </c>
      <c r="P8" s="233"/>
      <c r="Q8" s="233">
        <f>SUM(Q9:Q28)</f>
        <v>0</v>
      </c>
      <c r="R8" s="234"/>
      <c r="S8" s="234"/>
      <c r="T8" s="235"/>
      <c r="U8" s="229"/>
      <c r="V8" s="229">
        <f>SUM(V9:V28)</f>
        <v>57.51</v>
      </c>
      <c r="W8" s="229"/>
      <c r="X8" s="229"/>
      <c r="Y8" s="229"/>
      <c r="AG8" t="s">
        <v>277</v>
      </c>
    </row>
    <row r="9" spans="1:60" ht="22.5" outlineLevel="1" x14ac:dyDescent="0.2">
      <c r="A9" s="237">
        <v>1</v>
      </c>
      <c r="B9" s="238" t="s">
        <v>549</v>
      </c>
      <c r="C9" s="249" t="s">
        <v>958</v>
      </c>
      <c r="D9" s="239" t="s">
        <v>551</v>
      </c>
      <c r="E9" s="240">
        <v>50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 t="s">
        <v>357</v>
      </c>
      <c r="S9" s="242" t="s">
        <v>289</v>
      </c>
      <c r="T9" s="243" t="s">
        <v>289</v>
      </c>
      <c r="U9" s="224">
        <v>0.2</v>
      </c>
      <c r="V9" s="224">
        <f>ROUND(E9*U9,2)</f>
        <v>10</v>
      </c>
      <c r="W9" s="224"/>
      <c r="X9" s="224" t="s">
        <v>339</v>
      </c>
      <c r="Y9" s="224" t="s">
        <v>284</v>
      </c>
      <c r="Z9" s="213"/>
      <c r="AA9" s="213"/>
      <c r="AB9" s="213"/>
      <c r="AC9" s="213"/>
      <c r="AD9" s="213"/>
      <c r="AE9" s="213"/>
      <c r="AF9" s="213"/>
      <c r="AG9" s="213" t="s">
        <v>340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ht="22.5" outlineLevel="2" x14ac:dyDescent="0.2">
      <c r="A10" s="220"/>
      <c r="B10" s="221"/>
      <c r="C10" s="259" t="s">
        <v>552</v>
      </c>
      <c r="D10" s="257"/>
      <c r="E10" s="257"/>
      <c r="F10" s="257"/>
      <c r="G10" s="257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3"/>
      <c r="AA10" s="213"/>
      <c r="AB10" s="213"/>
      <c r="AC10" s="213"/>
      <c r="AD10" s="213"/>
      <c r="AE10" s="213"/>
      <c r="AF10" s="213"/>
      <c r="AG10" s="213" t="s">
        <v>360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56" t="str">
        <f>C10</f>
        <v>na vzdálenost od hladiny vody v jímce po výšku roviny proložené osou nejvyššího bodu výtlačného potrubí. Včetně odpadní potrubí v délce do 20 m.</v>
      </c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52"/>
      <c r="D11" s="245"/>
      <c r="E11" s="245"/>
      <c r="F11" s="245"/>
      <c r="G11" s="245"/>
      <c r="H11" s="224"/>
      <c r="I11" s="224"/>
      <c r="J11" s="224"/>
      <c r="K11" s="224"/>
      <c r="L11" s="224"/>
      <c r="M11" s="224"/>
      <c r="N11" s="223"/>
      <c r="O11" s="223"/>
      <c r="P11" s="223"/>
      <c r="Q11" s="223"/>
      <c r="R11" s="224"/>
      <c r="S11" s="224"/>
      <c r="T11" s="224"/>
      <c r="U11" s="224"/>
      <c r="V11" s="224"/>
      <c r="W11" s="224"/>
      <c r="X11" s="224"/>
      <c r="Y11" s="224"/>
      <c r="Z11" s="213"/>
      <c r="AA11" s="213"/>
      <c r="AB11" s="213"/>
      <c r="AC11" s="213"/>
      <c r="AD11" s="213"/>
      <c r="AE11" s="213"/>
      <c r="AF11" s="213"/>
      <c r="AG11" s="213" t="s">
        <v>286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ht="22.5" outlineLevel="1" x14ac:dyDescent="0.2">
      <c r="A12" s="237">
        <v>2</v>
      </c>
      <c r="B12" s="238" t="s">
        <v>553</v>
      </c>
      <c r="C12" s="249" t="s">
        <v>959</v>
      </c>
      <c r="D12" s="239" t="s">
        <v>555</v>
      </c>
      <c r="E12" s="240">
        <v>30</v>
      </c>
      <c r="F12" s="241"/>
      <c r="G12" s="242">
        <f>ROUND(E12*F12,2)</f>
        <v>0</v>
      </c>
      <c r="H12" s="241"/>
      <c r="I12" s="242">
        <f>ROUND(E12*H12,2)</f>
        <v>0</v>
      </c>
      <c r="J12" s="241"/>
      <c r="K12" s="242">
        <f>ROUND(E12*J12,2)</f>
        <v>0</v>
      </c>
      <c r="L12" s="242">
        <v>21</v>
      </c>
      <c r="M12" s="242">
        <f>G12*(1+L12/100)</f>
        <v>0</v>
      </c>
      <c r="N12" s="240">
        <v>0</v>
      </c>
      <c r="O12" s="240">
        <f>ROUND(E12*N12,2)</f>
        <v>0</v>
      </c>
      <c r="P12" s="240">
        <v>0</v>
      </c>
      <c r="Q12" s="240">
        <f>ROUND(E12*P12,2)</f>
        <v>0</v>
      </c>
      <c r="R12" s="242" t="s">
        <v>357</v>
      </c>
      <c r="S12" s="242" t="s">
        <v>289</v>
      </c>
      <c r="T12" s="243" t="s">
        <v>289</v>
      </c>
      <c r="U12" s="224">
        <v>0</v>
      </c>
      <c r="V12" s="224">
        <f>ROUND(E12*U12,2)</f>
        <v>0</v>
      </c>
      <c r="W12" s="224"/>
      <c r="X12" s="224" t="s">
        <v>339</v>
      </c>
      <c r="Y12" s="224" t="s">
        <v>284</v>
      </c>
      <c r="Z12" s="213"/>
      <c r="AA12" s="213"/>
      <c r="AB12" s="213"/>
      <c r="AC12" s="213"/>
      <c r="AD12" s="213"/>
      <c r="AE12" s="213"/>
      <c r="AF12" s="213"/>
      <c r="AG12" s="213" t="s">
        <v>340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ht="22.5" outlineLevel="2" x14ac:dyDescent="0.2">
      <c r="A13" s="220"/>
      <c r="B13" s="221"/>
      <c r="C13" s="259" t="s">
        <v>556</v>
      </c>
      <c r="D13" s="257"/>
      <c r="E13" s="257"/>
      <c r="F13" s="257"/>
      <c r="G13" s="257"/>
      <c r="H13" s="224"/>
      <c r="I13" s="224"/>
      <c r="J13" s="224"/>
      <c r="K13" s="224"/>
      <c r="L13" s="224"/>
      <c r="M13" s="224"/>
      <c r="N13" s="223"/>
      <c r="O13" s="223"/>
      <c r="P13" s="223"/>
      <c r="Q13" s="223"/>
      <c r="R13" s="224"/>
      <c r="S13" s="224"/>
      <c r="T13" s="224"/>
      <c r="U13" s="224"/>
      <c r="V13" s="224"/>
      <c r="W13" s="224"/>
      <c r="X13" s="224"/>
      <c r="Y13" s="224"/>
      <c r="Z13" s="213"/>
      <c r="AA13" s="213"/>
      <c r="AB13" s="213"/>
      <c r="AC13" s="213"/>
      <c r="AD13" s="213"/>
      <c r="AE13" s="213"/>
      <c r="AF13" s="213"/>
      <c r="AG13" s="213" t="s">
        <v>360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56" t="str">
        <f>C13</f>
        <v>na vzdálenost (výšku) od hladiny vody v jímce po výšku roviny proložené osou nejvyššího bodu výtlačného potrubí. Včetně sacího a výtlačného potrubí, příp. odpadních žlabů, lešení pod čerpadlo a pod potrubí nebo pod odpadní žlaby a záložního zdroje energie.</v>
      </c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2"/>
      <c r="D14" s="245"/>
      <c r="E14" s="245"/>
      <c r="F14" s="245"/>
      <c r="G14" s="245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3"/>
      <c r="AA14" s="213"/>
      <c r="AB14" s="213"/>
      <c r="AC14" s="213"/>
      <c r="AD14" s="213"/>
      <c r="AE14" s="213"/>
      <c r="AF14" s="213"/>
      <c r="AG14" s="213" t="s">
        <v>286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7">
        <v>3</v>
      </c>
      <c r="B15" s="238" t="s">
        <v>960</v>
      </c>
      <c r="C15" s="249" t="s">
        <v>961</v>
      </c>
      <c r="D15" s="239" t="s">
        <v>356</v>
      </c>
      <c r="E15" s="240">
        <v>83.054400000000001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0</v>
      </c>
      <c r="O15" s="240">
        <f>ROUND(E15*N15,2)</f>
        <v>0</v>
      </c>
      <c r="P15" s="240">
        <v>0</v>
      </c>
      <c r="Q15" s="240">
        <f>ROUND(E15*P15,2)</f>
        <v>0</v>
      </c>
      <c r="R15" s="242" t="s">
        <v>357</v>
      </c>
      <c r="S15" s="242" t="s">
        <v>289</v>
      </c>
      <c r="T15" s="243" t="s">
        <v>289</v>
      </c>
      <c r="U15" s="224">
        <v>0.12</v>
      </c>
      <c r="V15" s="224">
        <f>ROUND(E15*U15,2)</f>
        <v>9.9700000000000006</v>
      </c>
      <c r="W15" s="224"/>
      <c r="X15" s="224" t="s">
        <v>339</v>
      </c>
      <c r="Y15" s="224" t="s">
        <v>284</v>
      </c>
      <c r="Z15" s="213"/>
      <c r="AA15" s="213"/>
      <c r="AB15" s="213"/>
      <c r="AC15" s="213"/>
      <c r="AD15" s="213"/>
      <c r="AE15" s="213"/>
      <c r="AF15" s="213"/>
      <c r="AG15" s="213" t="s">
        <v>340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ht="33.75" outlineLevel="2" x14ac:dyDescent="0.2">
      <c r="A16" s="220"/>
      <c r="B16" s="221"/>
      <c r="C16" s="259" t="s">
        <v>559</v>
      </c>
      <c r="D16" s="257"/>
      <c r="E16" s="257"/>
      <c r="F16" s="257"/>
      <c r="G16" s="257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3"/>
      <c r="AA16" s="213"/>
      <c r="AB16" s="213"/>
      <c r="AC16" s="213"/>
      <c r="AD16" s="213"/>
      <c r="AE16" s="213"/>
      <c r="AF16" s="213"/>
      <c r="AG16" s="213" t="s">
        <v>360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56" t="str">
        <f>C16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6" s="213"/>
      <c r="BC16" s="213"/>
      <c r="BD16" s="213"/>
      <c r="BE16" s="213"/>
      <c r="BF16" s="213"/>
      <c r="BG16" s="213"/>
      <c r="BH16" s="213"/>
    </row>
    <row r="17" spans="1:60" outlineLevel="2" x14ac:dyDescent="0.2">
      <c r="A17" s="220"/>
      <c r="B17" s="221"/>
      <c r="C17" s="252"/>
      <c r="D17" s="245"/>
      <c r="E17" s="245"/>
      <c r="F17" s="245"/>
      <c r="G17" s="245"/>
      <c r="H17" s="224"/>
      <c r="I17" s="224"/>
      <c r="J17" s="224"/>
      <c r="K17" s="224"/>
      <c r="L17" s="224"/>
      <c r="M17" s="224"/>
      <c r="N17" s="223"/>
      <c r="O17" s="223"/>
      <c r="P17" s="223"/>
      <c r="Q17" s="223"/>
      <c r="R17" s="224"/>
      <c r="S17" s="224"/>
      <c r="T17" s="224"/>
      <c r="U17" s="224"/>
      <c r="V17" s="224"/>
      <c r="W17" s="224"/>
      <c r="X17" s="224"/>
      <c r="Y17" s="224"/>
      <c r="Z17" s="213"/>
      <c r="AA17" s="213"/>
      <c r="AB17" s="213"/>
      <c r="AC17" s="213"/>
      <c r="AD17" s="213"/>
      <c r="AE17" s="213"/>
      <c r="AF17" s="213"/>
      <c r="AG17" s="213" t="s">
        <v>286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37">
        <v>4</v>
      </c>
      <c r="B18" s="238" t="s">
        <v>560</v>
      </c>
      <c r="C18" s="249" t="s">
        <v>561</v>
      </c>
      <c r="D18" s="239" t="s">
        <v>356</v>
      </c>
      <c r="E18" s="240">
        <v>124.84780000000001</v>
      </c>
      <c r="F18" s="241"/>
      <c r="G18" s="242">
        <f>ROUND(E18*F18,2)</f>
        <v>0</v>
      </c>
      <c r="H18" s="241"/>
      <c r="I18" s="242">
        <f>ROUND(E18*H18,2)</f>
        <v>0</v>
      </c>
      <c r="J18" s="241"/>
      <c r="K18" s="242">
        <f>ROUND(E18*J18,2)</f>
        <v>0</v>
      </c>
      <c r="L18" s="242">
        <v>21</v>
      </c>
      <c r="M18" s="242">
        <f>G18*(1+L18/100)</f>
        <v>0</v>
      </c>
      <c r="N18" s="240">
        <v>0</v>
      </c>
      <c r="O18" s="240">
        <f>ROUND(E18*N18,2)</f>
        <v>0</v>
      </c>
      <c r="P18" s="240">
        <v>0</v>
      </c>
      <c r="Q18" s="240">
        <f>ROUND(E18*P18,2)</f>
        <v>0</v>
      </c>
      <c r="R18" s="242" t="s">
        <v>357</v>
      </c>
      <c r="S18" s="242" t="s">
        <v>289</v>
      </c>
      <c r="T18" s="243" t="s">
        <v>289</v>
      </c>
      <c r="U18" s="224">
        <v>0.26</v>
      </c>
      <c r="V18" s="224">
        <f>ROUND(E18*U18,2)</f>
        <v>32.46</v>
      </c>
      <c r="W18" s="224"/>
      <c r="X18" s="224" t="s">
        <v>339</v>
      </c>
      <c r="Y18" s="224" t="s">
        <v>284</v>
      </c>
      <c r="Z18" s="213"/>
      <c r="AA18" s="213"/>
      <c r="AB18" s="213"/>
      <c r="AC18" s="213"/>
      <c r="AD18" s="213"/>
      <c r="AE18" s="213"/>
      <c r="AF18" s="213"/>
      <c r="AG18" s="213" t="s">
        <v>340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ht="33.75" outlineLevel="2" x14ac:dyDescent="0.2">
      <c r="A19" s="220"/>
      <c r="B19" s="221"/>
      <c r="C19" s="259" t="s">
        <v>559</v>
      </c>
      <c r="D19" s="257"/>
      <c r="E19" s="257"/>
      <c r="F19" s="257"/>
      <c r="G19" s="257"/>
      <c r="H19" s="224"/>
      <c r="I19" s="224"/>
      <c r="J19" s="224"/>
      <c r="K19" s="224"/>
      <c r="L19" s="224"/>
      <c r="M19" s="224"/>
      <c r="N19" s="223"/>
      <c r="O19" s="223"/>
      <c r="P19" s="223"/>
      <c r="Q19" s="223"/>
      <c r="R19" s="224"/>
      <c r="S19" s="224"/>
      <c r="T19" s="224"/>
      <c r="U19" s="224"/>
      <c r="V19" s="224"/>
      <c r="W19" s="224"/>
      <c r="X19" s="224"/>
      <c r="Y19" s="224"/>
      <c r="Z19" s="213"/>
      <c r="AA19" s="213"/>
      <c r="AB19" s="213"/>
      <c r="AC19" s="213"/>
      <c r="AD19" s="213"/>
      <c r="AE19" s="213"/>
      <c r="AF19" s="213"/>
      <c r="AG19" s="213" t="s">
        <v>360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56" t="str">
        <f>C19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2"/>
      <c r="D20" s="245"/>
      <c r="E20" s="245"/>
      <c r="F20" s="245"/>
      <c r="G20" s="245"/>
      <c r="H20" s="224"/>
      <c r="I20" s="224"/>
      <c r="J20" s="224"/>
      <c r="K20" s="224"/>
      <c r="L20" s="224"/>
      <c r="M20" s="224"/>
      <c r="N20" s="223"/>
      <c r="O20" s="223"/>
      <c r="P20" s="223"/>
      <c r="Q20" s="223"/>
      <c r="R20" s="224"/>
      <c r="S20" s="224"/>
      <c r="T20" s="224"/>
      <c r="U20" s="224"/>
      <c r="V20" s="224"/>
      <c r="W20" s="224"/>
      <c r="X20" s="224"/>
      <c r="Y20" s="224"/>
      <c r="Z20" s="213"/>
      <c r="AA20" s="213"/>
      <c r="AB20" s="213"/>
      <c r="AC20" s="213"/>
      <c r="AD20" s="213"/>
      <c r="AE20" s="213"/>
      <c r="AF20" s="213"/>
      <c r="AG20" s="213" t="s">
        <v>286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37">
        <v>5</v>
      </c>
      <c r="B21" s="238" t="s">
        <v>368</v>
      </c>
      <c r="C21" s="249" t="s">
        <v>369</v>
      </c>
      <c r="D21" s="239" t="s">
        <v>356</v>
      </c>
      <c r="E21" s="240">
        <v>207.90219999999999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0">
        <v>0</v>
      </c>
      <c r="O21" s="240">
        <f>ROUND(E21*N21,2)</f>
        <v>0</v>
      </c>
      <c r="P21" s="240">
        <v>0</v>
      </c>
      <c r="Q21" s="240">
        <f>ROUND(E21*P21,2)</f>
        <v>0</v>
      </c>
      <c r="R21" s="242" t="s">
        <v>357</v>
      </c>
      <c r="S21" s="242" t="s">
        <v>289</v>
      </c>
      <c r="T21" s="243" t="s">
        <v>289</v>
      </c>
      <c r="U21" s="224">
        <v>0.01</v>
      </c>
      <c r="V21" s="224">
        <f>ROUND(E21*U21,2)</f>
        <v>2.08</v>
      </c>
      <c r="W21" s="224"/>
      <c r="X21" s="224" t="s">
        <v>339</v>
      </c>
      <c r="Y21" s="224" t="s">
        <v>284</v>
      </c>
      <c r="Z21" s="213"/>
      <c r="AA21" s="213"/>
      <c r="AB21" s="213"/>
      <c r="AC21" s="213"/>
      <c r="AD21" s="213"/>
      <c r="AE21" s="213"/>
      <c r="AF21" s="213"/>
      <c r="AG21" s="213" t="s">
        <v>340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9" t="s">
        <v>370</v>
      </c>
      <c r="D22" s="257"/>
      <c r="E22" s="257"/>
      <c r="F22" s="257"/>
      <c r="G22" s="257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3"/>
      <c r="AA22" s="213"/>
      <c r="AB22" s="213"/>
      <c r="AC22" s="213"/>
      <c r="AD22" s="213"/>
      <c r="AE22" s="213"/>
      <c r="AF22" s="213"/>
      <c r="AG22" s="213" t="s">
        <v>360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2" x14ac:dyDescent="0.2">
      <c r="A23" s="220"/>
      <c r="B23" s="221"/>
      <c r="C23" s="252"/>
      <c r="D23" s="245"/>
      <c r="E23" s="245"/>
      <c r="F23" s="245"/>
      <c r="G23" s="245"/>
      <c r="H23" s="224"/>
      <c r="I23" s="224"/>
      <c r="J23" s="224"/>
      <c r="K23" s="224"/>
      <c r="L23" s="224"/>
      <c r="M23" s="224"/>
      <c r="N23" s="223"/>
      <c r="O23" s="223"/>
      <c r="P23" s="223"/>
      <c r="Q23" s="223"/>
      <c r="R23" s="224"/>
      <c r="S23" s="224"/>
      <c r="T23" s="224"/>
      <c r="U23" s="224"/>
      <c r="V23" s="224"/>
      <c r="W23" s="224"/>
      <c r="X23" s="224"/>
      <c r="Y23" s="224"/>
      <c r="Z23" s="213"/>
      <c r="AA23" s="213"/>
      <c r="AB23" s="213"/>
      <c r="AC23" s="213"/>
      <c r="AD23" s="213"/>
      <c r="AE23" s="213"/>
      <c r="AF23" s="213"/>
      <c r="AG23" s="213" t="s">
        <v>286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ht="22.5" outlineLevel="1" x14ac:dyDescent="0.2">
      <c r="A24" s="237">
        <v>6</v>
      </c>
      <c r="B24" s="238" t="s">
        <v>373</v>
      </c>
      <c r="C24" s="249" t="s">
        <v>374</v>
      </c>
      <c r="D24" s="239" t="s">
        <v>356</v>
      </c>
      <c r="E24" s="240">
        <v>207.90219999999999</v>
      </c>
      <c r="F24" s="241"/>
      <c r="G24" s="242">
        <f>ROUND(E24*F24,2)</f>
        <v>0</v>
      </c>
      <c r="H24" s="241"/>
      <c r="I24" s="242">
        <f>ROUND(E24*H24,2)</f>
        <v>0</v>
      </c>
      <c r="J24" s="241"/>
      <c r="K24" s="242">
        <f>ROUND(E24*J24,2)</f>
        <v>0</v>
      </c>
      <c r="L24" s="242">
        <v>21</v>
      </c>
      <c r="M24" s="242">
        <f>G24*(1+L24/100)</f>
        <v>0</v>
      </c>
      <c r="N24" s="240">
        <v>0</v>
      </c>
      <c r="O24" s="240">
        <f>ROUND(E24*N24,2)</f>
        <v>0</v>
      </c>
      <c r="P24" s="240">
        <v>0</v>
      </c>
      <c r="Q24" s="240">
        <f>ROUND(E24*P24,2)</f>
        <v>0</v>
      </c>
      <c r="R24" s="242" t="s">
        <v>357</v>
      </c>
      <c r="S24" s="242" t="s">
        <v>289</v>
      </c>
      <c r="T24" s="243" t="s">
        <v>289</v>
      </c>
      <c r="U24" s="224">
        <v>0.01</v>
      </c>
      <c r="V24" s="224">
        <f>ROUND(E24*U24,2)</f>
        <v>2.08</v>
      </c>
      <c r="W24" s="224"/>
      <c r="X24" s="224" t="s">
        <v>339</v>
      </c>
      <c r="Y24" s="224" t="s">
        <v>284</v>
      </c>
      <c r="Z24" s="213"/>
      <c r="AA24" s="213"/>
      <c r="AB24" s="213"/>
      <c r="AC24" s="213"/>
      <c r="AD24" s="213"/>
      <c r="AE24" s="213"/>
      <c r="AF24" s="213"/>
      <c r="AG24" s="213" t="s">
        <v>340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50"/>
      <c r="D25" s="246"/>
      <c r="E25" s="246"/>
      <c r="F25" s="246"/>
      <c r="G25" s="246"/>
      <c r="H25" s="224"/>
      <c r="I25" s="224"/>
      <c r="J25" s="224"/>
      <c r="K25" s="224"/>
      <c r="L25" s="224"/>
      <c r="M25" s="224"/>
      <c r="N25" s="223"/>
      <c r="O25" s="223"/>
      <c r="P25" s="223"/>
      <c r="Q25" s="223"/>
      <c r="R25" s="224"/>
      <c r="S25" s="224"/>
      <c r="T25" s="224"/>
      <c r="U25" s="224"/>
      <c r="V25" s="224"/>
      <c r="W25" s="224"/>
      <c r="X25" s="224"/>
      <c r="Y25" s="224"/>
      <c r="Z25" s="213"/>
      <c r="AA25" s="213"/>
      <c r="AB25" s="213"/>
      <c r="AC25" s="213"/>
      <c r="AD25" s="213"/>
      <c r="AE25" s="213"/>
      <c r="AF25" s="213"/>
      <c r="AG25" s="213" t="s">
        <v>286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1" x14ac:dyDescent="0.2">
      <c r="A26" s="237">
        <v>7</v>
      </c>
      <c r="B26" s="238" t="s">
        <v>647</v>
      </c>
      <c r="C26" s="249" t="s">
        <v>648</v>
      </c>
      <c r="D26" s="239" t="s">
        <v>363</v>
      </c>
      <c r="E26" s="240">
        <v>45.99</v>
      </c>
      <c r="F26" s="241"/>
      <c r="G26" s="242">
        <f>ROUND(E26*F26,2)</f>
        <v>0</v>
      </c>
      <c r="H26" s="241"/>
      <c r="I26" s="242">
        <f>ROUND(E26*H26,2)</f>
        <v>0</v>
      </c>
      <c r="J26" s="241"/>
      <c r="K26" s="242">
        <f>ROUND(E26*J26,2)</f>
        <v>0</v>
      </c>
      <c r="L26" s="242">
        <v>21</v>
      </c>
      <c r="M26" s="242">
        <f>G26*(1+L26/100)</f>
        <v>0</v>
      </c>
      <c r="N26" s="240">
        <v>0</v>
      </c>
      <c r="O26" s="240">
        <f>ROUND(E26*N26,2)</f>
        <v>0</v>
      </c>
      <c r="P26" s="240">
        <v>0</v>
      </c>
      <c r="Q26" s="240">
        <f>ROUND(E26*P26,2)</f>
        <v>0</v>
      </c>
      <c r="R26" s="242" t="s">
        <v>357</v>
      </c>
      <c r="S26" s="242" t="s">
        <v>289</v>
      </c>
      <c r="T26" s="243" t="s">
        <v>289</v>
      </c>
      <c r="U26" s="224">
        <v>0.02</v>
      </c>
      <c r="V26" s="224">
        <f>ROUND(E26*U26,2)</f>
        <v>0.92</v>
      </c>
      <c r="W26" s="224"/>
      <c r="X26" s="224" t="s">
        <v>339</v>
      </c>
      <c r="Y26" s="224" t="s">
        <v>284</v>
      </c>
      <c r="Z26" s="213"/>
      <c r="AA26" s="213"/>
      <c r="AB26" s="213"/>
      <c r="AC26" s="213"/>
      <c r="AD26" s="213"/>
      <c r="AE26" s="213"/>
      <c r="AF26" s="213"/>
      <c r="AG26" s="213" t="s">
        <v>340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59" t="s">
        <v>574</v>
      </c>
      <c r="D27" s="257"/>
      <c r="E27" s="257"/>
      <c r="F27" s="257"/>
      <c r="G27" s="257"/>
      <c r="H27" s="224"/>
      <c r="I27" s="224"/>
      <c r="J27" s="224"/>
      <c r="K27" s="224"/>
      <c r="L27" s="224"/>
      <c r="M27" s="224"/>
      <c r="N27" s="223"/>
      <c r="O27" s="223"/>
      <c r="P27" s="223"/>
      <c r="Q27" s="223"/>
      <c r="R27" s="224"/>
      <c r="S27" s="224"/>
      <c r="T27" s="224"/>
      <c r="U27" s="224"/>
      <c r="V27" s="224"/>
      <c r="W27" s="224"/>
      <c r="X27" s="224"/>
      <c r="Y27" s="224"/>
      <c r="Z27" s="213"/>
      <c r="AA27" s="213"/>
      <c r="AB27" s="213"/>
      <c r="AC27" s="213"/>
      <c r="AD27" s="213"/>
      <c r="AE27" s="213"/>
      <c r="AF27" s="213"/>
      <c r="AG27" s="213" t="s">
        <v>360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2"/>
      <c r="D28" s="245"/>
      <c r="E28" s="245"/>
      <c r="F28" s="245"/>
      <c r="G28" s="245"/>
      <c r="H28" s="224"/>
      <c r="I28" s="224"/>
      <c r="J28" s="224"/>
      <c r="K28" s="224"/>
      <c r="L28" s="224"/>
      <c r="M28" s="224"/>
      <c r="N28" s="223"/>
      <c r="O28" s="223"/>
      <c r="P28" s="223"/>
      <c r="Q28" s="223"/>
      <c r="R28" s="224"/>
      <c r="S28" s="224"/>
      <c r="T28" s="224"/>
      <c r="U28" s="224"/>
      <c r="V28" s="224"/>
      <c r="W28" s="224"/>
      <c r="X28" s="224"/>
      <c r="Y28" s="224"/>
      <c r="Z28" s="213"/>
      <c r="AA28" s="213"/>
      <c r="AB28" s="213"/>
      <c r="AC28" s="213"/>
      <c r="AD28" s="213"/>
      <c r="AE28" s="213"/>
      <c r="AF28" s="213"/>
      <c r="AG28" s="213" t="s">
        <v>286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x14ac:dyDescent="0.2">
      <c r="A29" s="230" t="s">
        <v>276</v>
      </c>
      <c r="B29" s="231" t="s">
        <v>141</v>
      </c>
      <c r="C29" s="248" t="s">
        <v>142</v>
      </c>
      <c r="D29" s="232"/>
      <c r="E29" s="233"/>
      <c r="F29" s="234"/>
      <c r="G29" s="234">
        <f>SUMIF(AG30:AG32,"&lt;&gt;NOR",G30:G32)</f>
        <v>0</v>
      </c>
      <c r="H29" s="234"/>
      <c r="I29" s="234">
        <f>SUM(I30:I32)</f>
        <v>0</v>
      </c>
      <c r="J29" s="234"/>
      <c r="K29" s="234">
        <f>SUM(K30:K32)</f>
        <v>0</v>
      </c>
      <c r="L29" s="234"/>
      <c r="M29" s="234">
        <f>SUM(M30:M32)</f>
        <v>0</v>
      </c>
      <c r="N29" s="233"/>
      <c r="O29" s="233">
        <f>SUM(O30:O32)</f>
        <v>17.420000000000002</v>
      </c>
      <c r="P29" s="233"/>
      <c r="Q29" s="233">
        <f>SUM(Q30:Q32)</f>
        <v>0</v>
      </c>
      <c r="R29" s="234"/>
      <c r="S29" s="234"/>
      <c r="T29" s="235"/>
      <c r="U29" s="229"/>
      <c r="V29" s="229">
        <f>SUM(V30:V32)</f>
        <v>3.31</v>
      </c>
      <c r="W29" s="229"/>
      <c r="X29" s="229"/>
      <c r="Y29" s="229"/>
      <c r="AG29" t="s">
        <v>277</v>
      </c>
    </row>
    <row r="30" spans="1:60" outlineLevel="1" x14ac:dyDescent="0.2">
      <c r="A30" s="237">
        <v>8</v>
      </c>
      <c r="B30" s="238" t="s">
        <v>892</v>
      </c>
      <c r="C30" s="249" t="s">
        <v>893</v>
      </c>
      <c r="D30" s="239" t="s">
        <v>356</v>
      </c>
      <c r="E30" s="240">
        <v>6.8985000000000003</v>
      </c>
      <c r="F30" s="241"/>
      <c r="G30" s="242">
        <f>ROUND(E30*F30,2)</f>
        <v>0</v>
      </c>
      <c r="H30" s="241"/>
      <c r="I30" s="242">
        <f>ROUND(E30*H30,2)</f>
        <v>0</v>
      </c>
      <c r="J30" s="241"/>
      <c r="K30" s="242">
        <f>ROUND(E30*J30,2)</f>
        <v>0</v>
      </c>
      <c r="L30" s="242">
        <v>21</v>
      </c>
      <c r="M30" s="242">
        <f>G30*(1+L30/100)</f>
        <v>0</v>
      </c>
      <c r="N30" s="240">
        <v>2.5249999999999999</v>
      </c>
      <c r="O30" s="240">
        <f>ROUND(E30*N30,2)</f>
        <v>17.420000000000002</v>
      </c>
      <c r="P30" s="240">
        <v>0</v>
      </c>
      <c r="Q30" s="240">
        <f>ROUND(E30*P30,2)</f>
        <v>0</v>
      </c>
      <c r="R30" s="242" t="s">
        <v>597</v>
      </c>
      <c r="S30" s="242" t="s">
        <v>289</v>
      </c>
      <c r="T30" s="243" t="s">
        <v>289</v>
      </c>
      <c r="U30" s="224">
        <v>0.48</v>
      </c>
      <c r="V30" s="224">
        <f>ROUND(E30*U30,2)</f>
        <v>3.31</v>
      </c>
      <c r="W30" s="224"/>
      <c r="X30" s="224" t="s">
        <v>339</v>
      </c>
      <c r="Y30" s="224" t="s">
        <v>284</v>
      </c>
      <c r="Z30" s="213"/>
      <c r="AA30" s="213"/>
      <c r="AB30" s="213"/>
      <c r="AC30" s="213"/>
      <c r="AD30" s="213"/>
      <c r="AE30" s="213"/>
      <c r="AF30" s="213"/>
      <c r="AG30" s="213" t="s">
        <v>340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59" t="s">
        <v>694</v>
      </c>
      <c r="D31" s="257"/>
      <c r="E31" s="257"/>
      <c r="F31" s="257"/>
      <c r="G31" s="257"/>
      <c r="H31" s="224"/>
      <c r="I31" s="224"/>
      <c r="J31" s="224"/>
      <c r="K31" s="224"/>
      <c r="L31" s="224"/>
      <c r="M31" s="224"/>
      <c r="N31" s="223"/>
      <c r="O31" s="223"/>
      <c r="P31" s="223"/>
      <c r="Q31" s="223"/>
      <c r="R31" s="224"/>
      <c r="S31" s="224"/>
      <c r="T31" s="224"/>
      <c r="U31" s="224"/>
      <c r="V31" s="224"/>
      <c r="W31" s="224"/>
      <c r="X31" s="224"/>
      <c r="Y31" s="224"/>
      <c r="Z31" s="213"/>
      <c r="AA31" s="213"/>
      <c r="AB31" s="213"/>
      <c r="AC31" s="213"/>
      <c r="AD31" s="213"/>
      <c r="AE31" s="213"/>
      <c r="AF31" s="213"/>
      <c r="AG31" s="213" t="s">
        <v>360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2" x14ac:dyDescent="0.2">
      <c r="A32" s="220"/>
      <c r="B32" s="221"/>
      <c r="C32" s="252"/>
      <c r="D32" s="245"/>
      <c r="E32" s="245"/>
      <c r="F32" s="245"/>
      <c r="G32" s="245"/>
      <c r="H32" s="224"/>
      <c r="I32" s="224"/>
      <c r="J32" s="224"/>
      <c r="K32" s="224"/>
      <c r="L32" s="224"/>
      <c r="M32" s="224"/>
      <c r="N32" s="223"/>
      <c r="O32" s="223"/>
      <c r="P32" s="223"/>
      <c r="Q32" s="223"/>
      <c r="R32" s="224"/>
      <c r="S32" s="224"/>
      <c r="T32" s="224"/>
      <c r="U32" s="224"/>
      <c r="V32" s="224"/>
      <c r="W32" s="224"/>
      <c r="X32" s="224"/>
      <c r="Y32" s="224"/>
      <c r="Z32" s="213"/>
      <c r="AA32" s="213"/>
      <c r="AB32" s="213"/>
      <c r="AC32" s="213"/>
      <c r="AD32" s="213"/>
      <c r="AE32" s="213"/>
      <c r="AF32" s="213"/>
      <c r="AG32" s="213" t="s">
        <v>286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x14ac:dyDescent="0.2">
      <c r="A33" s="230" t="s">
        <v>276</v>
      </c>
      <c r="B33" s="231" t="s">
        <v>158</v>
      </c>
      <c r="C33" s="248" t="s">
        <v>150</v>
      </c>
      <c r="D33" s="232"/>
      <c r="E33" s="233"/>
      <c r="F33" s="234"/>
      <c r="G33" s="234">
        <f>SUMIF(AG34:AG67,"&lt;&gt;NOR",G34:G67)</f>
        <v>0</v>
      </c>
      <c r="H33" s="234"/>
      <c r="I33" s="234">
        <f>SUM(I34:I67)</f>
        <v>0</v>
      </c>
      <c r="J33" s="234"/>
      <c r="K33" s="234">
        <f>SUM(K34:K67)</f>
        <v>0</v>
      </c>
      <c r="L33" s="234"/>
      <c r="M33" s="234">
        <f>SUM(M34:M67)</f>
        <v>0</v>
      </c>
      <c r="N33" s="233"/>
      <c r="O33" s="233">
        <f>SUM(O34:O67)</f>
        <v>319.17</v>
      </c>
      <c r="P33" s="233"/>
      <c r="Q33" s="233">
        <f>SUM(Q34:Q67)</f>
        <v>0</v>
      </c>
      <c r="R33" s="234"/>
      <c r="S33" s="234"/>
      <c r="T33" s="235"/>
      <c r="U33" s="229"/>
      <c r="V33" s="229">
        <f>SUM(V34:V67)</f>
        <v>352.43999999999994</v>
      </c>
      <c r="W33" s="229"/>
      <c r="X33" s="229"/>
      <c r="Y33" s="229"/>
      <c r="AG33" t="s">
        <v>277</v>
      </c>
    </row>
    <row r="34" spans="1:60" outlineLevel="1" x14ac:dyDescent="0.2">
      <c r="A34" s="237">
        <v>9</v>
      </c>
      <c r="B34" s="238" t="s">
        <v>894</v>
      </c>
      <c r="C34" s="249" t="s">
        <v>895</v>
      </c>
      <c r="D34" s="239" t="s">
        <v>323</v>
      </c>
      <c r="E34" s="240">
        <v>19.2</v>
      </c>
      <c r="F34" s="241"/>
      <c r="G34" s="242">
        <f>ROUND(E34*F34,2)</f>
        <v>0</v>
      </c>
      <c r="H34" s="241"/>
      <c r="I34" s="242">
        <f>ROUND(E34*H34,2)</f>
        <v>0</v>
      </c>
      <c r="J34" s="241"/>
      <c r="K34" s="242">
        <f>ROUND(E34*J34,2)</f>
        <v>0</v>
      </c>
      <c r="L34" s="242">
        <v>21</v>
      </c>
      <c r="M34" s="242">
        <f>G34*(1+L34/100)</f>
        <v>0</v>
      </c>
      <c r="N34" s="240">
        <v>0</v>
      </c>
      <c r="O34" s="240">
        <f>ROUND(E34*N34,2)</f>
        <v>0</v>
      </c>
      <c r="P34" s="240">
        <v>0</v>
      </c>
      <c r="Q34" s="240">
        <f>ROUND(E34*P34,2)</f>
        <v>0</v>
      </c>
      <c r="R34" s="242"/>
      <c r="S34" s="242" t="s">
        <v>281</v>
      </c>
      <c r="T34" s="243" t="s">
        <v>389</v>
      </c>
      <c r="U34" s="224">
        <v>0</v>
      </c>
      <c r="V34" s="224">
        <f>ROUND(E34*U34,2)</f>
        <v>0</v>
      </c>
      <c r="W34" s="224"/>
      <c r="X34" s="224" t="s">
        <v>339</v>
      </c>
      <c r="Y34" s="224" t="s">
        <v>284</v>
      </c>
      <c r="Z34" s="213"/>
      <c r="AA34" s="213"/>
      <c r="AB34" s="213"/>
      <c r="AC34" s="213"/>
      <c r="AD34" s="213"/>
      <c r="AE34" s="213"/>
      <c r="AF34" s="213"/>
      <c r="AG34" s="213" t="s">
        <v>340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2" x14ac:dyDescent="0.2">
      <c r="A35" s="220"/>
      <c r="B35" s="221"/>
      <c r="C35" s="251" t="s">
        <v>810</v>
      </c>
      <c r="D35" s="247"/>
      <c r="E35" s="247"/>
      <c r="F35" s="247"/>
      <c r="G35" s="247"/>
      <c r="H35" s="224"/>
      <c r="I35" s="224"/>
      <c r="J35" s="224"/>
      <c r="K35" s="224"/>
      <c r="L35" s="224"/>
      <c r="M35" s="224"/>
      <c r="N35" s="223"/>
      <c r="O35" s="223"/>
      <c r="P35" s="223"/>
      <c r="Q35" s="223"/>
      <c r="R35" s="224"/>
      <c r="S35" s="224"/>
      <c r="T35" s="224"/>
      <c r="U35" s="224"/>
      <c r="V35" s="224"/>
      <c r="W35" s="224"/>
      <c r="X35" s="224"/>
      <c r="Y35" s="224"/>
      <c r="Z35" s="213"/>
      <c r="AA35" s="213"/>
      <c r="AB35" s="213"/>
      <c r="AC35" s="213"/>
      <c r="AD35" s="213"/>
      <c r="AE35" s="213"/>
      <c r="AF35" s="213"/>
      <c r="AG35" s="213" t="s">
        <v>311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56" t="str">
        <f>C35</f>
        <v>Výše uvedená položka vymezuje požadovaný standard, zadavatel umožňuje i jiné technicky a kvalitativně srovnatelné řešení.</v>
      </c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52"/>
      <c r="D36" s="245"/>
      <c r="E36" s="245"/>
      <c r="F36" s="245"/>
      <c r="G36" s="245"/>
      <c r="H36" s="224"/>
      <c r="I36" s="224"/>
      <c r="J36" s="224"/>
      <c r="K36" s="224"/>
      <c r="L36" s="224"/>
      <c r="M36" s="224"/>
      <c r="N36" s="223"/>
      <c r="O36" s="223"/>
      <c r="P36" s="223"/>
      <c r="Q36" s="223"/>
      <c r="R36" s="224"/>
      <c r="S36" s="224"/>
      <c r="T36" s="224"/>
      <c r="U36" s="224"/>
      <c r="V36" s="224"/>
      <c r="W36" s="224"/>
      <c r="X36" s="224"/>
      <c r="Y36" s="224"/>
      <c r="Z36" s="213"/>
      <c r="AA36" s="213"/>
      <c r="AB36" s="213"/>
      <c r="AC36" s="213"/>
      <c r="AD36" s="213"/>
      <c r="AE36" s="213"/>
      <c r="AF36" s="213"/>
      <c r="AG36" s="213" t="s">
        <v>286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ht="22.5" outlineLevel="1" x14ac:dyDescent="0.2">
      <c r="A37" s="237">
        <v>10</v>
      </c>
      <c r="B37" s="238" t="s">
        <v>564</v>
      </c>
      <c r="C37" s="249" t="s">
        <v>565</v>
      </c>
      <c r="D37" s="239" t="s">
        <v>356</v>
      </c>
      <c r="E37" s="240">
        <v>114.7397</v>
      </c>
      <c r="F37" s="241"/>
      <c r="G37" s="242">
        <f>ROUND(E37*F37,2)</f>
        <v>0</v>
      </c>
      <c r="H37" s="241"/>
      <c r="I37" s="242">
        <f>ROUND(E37*H37,2)</f>
        <v>0</v>
      </c>
      <c r="J37" s="241"/>
      <c r="K37" s="242">
        <f>ROUND(E37*J37,2)</f>
        <v>0</v>
      </c>
      <c r="L37" s="242">
        <v>21</v>
      </c>
      <c r="M37" s="242">
        <f>G37*(1+L37/100)</f>
        <v>0</v>
      </c>
      <c r="N37" s="240">
        <v>0</v>
      </c>
      <c r="O37" s="240">
        <f>ROUND(E37*N37,2)</f>
        <v>0</v>
      </c>
      <c r="P37" s="240">
        <v>0</v>
      </c>
      <c r="Q37" s="240">
        <f>ROUND(E37*P37,2)</f>
        <v>0</v>
      </c>
      <c r="R37" s="242" t="s">
        <v>357</v>
      </c>
      <c r="S37" s="242" t="s">
        <v>289</v>
      </c>
      <c r="T37" s="243" t="s">
        <v>289</v>
      </c>
      <c r="U37" s="224">
        <v>0.12</v>
      </c>
      <c r="V37" s="224">
        <f>ROUND(E37*U37,2)</f>
        <v>13.77</v>
      </c>
      <c r="W37" s="224"/>
      <c r="X37" s="224" t="s">
        <v>339</v>
      </c>
      <c r="Y37" s="224" t="s">
        <v>284</v>
      </c>
      <c r="Z37" s="213"/>
      <c r="AA37" s="213"/>
      <c r="AB37" s="213"/>
      <c r="AC37" s="213"/>
      <c r="AD37" s="213"/>
      <c r="AE37" s="213"/>
      <c r="AF37" s="213"/>
      <c r="AG37" s="213" t="s">
        <v>340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2" x14ac:dyDescent="0.2">
      <c r="A38" s="220"/>
      <c r="B38" s="221"/>
      <c r="C38" s="259" t="s">
        <v>566</v>
      </c>
      <c r="D38" s="257"/>
      <c r="E38" s="257"/>
      <c r="F38" s="257"/>
      <c r="G38" s="257"/>
      <c r="H38" s="224"/>
      <c r="I38" s="224"/>
      <c r="J38" s="224"/>
      <c r="K38" s="224"/>
      <c r="L38" s="224"/>
      <c r="M38" s="224"/>
      <c r="N38" s="223"/>
      <c r="O38" s="223"/>
      <c r="P38" s="223"/>
      <c r="Q38" s="223"/>
      <c r="R38" s="224"/>
      <c r="S38" s="224"/>
      <c r="T38" s="224"/>
      <c r="U38" s="224"/>
      <c r="V38" s="224"/>
      <c r="W38" s="224"/>
      <c r="X38" s="224"/>
      <c r="Y38" s="224"/>
      <c r="Z38" s="213"/>
      <c r="AA38" s="213"/>
      <c r="AB38" s="213"/>
      <c r="AC38" s="213"/>
      <c r="AD38" s="213"/>
      <c r="AE38" s="213"/>
      <c r="AF38" s="213"/>
      <c r="AG38" s="213" t="s">
        <v>360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52"/>
      <c r="D39" s="245"/>
      <c r="E39" s="245"/>
      <c r="F39" s="245"/>
      <c r="G39" s="245"/>
      <c r="H39" s="224"/>
      <c r="I39" s="224"/>
      <c r="J39" s="224"/>
      <c r="K39" s="224"/>
      <c r="L39" s="224"/>
      <c r="M39" s="224"/>
      <c r="N39" s="223"/>
      <c r="O39" s="223"/>
      <c r="P39" s="223"/>
      <c r="Q39" s="223"/>
      <c r="R39" s="224"/>
      <c r="S39" s="224"/>
      <c r="T39" s="224"/>
      <c r="U39" s="224"/>
      <c r="V39" s="224"/>
      <c r="W39" s="224"/>
      <c r="X39" s="224"/>
      <c r="Y39" s="224"/>
      <c r="Z39" s="213"/>
      <c r="AA39" s="213"/>
      <c r="AB39" s="213"/>
      <c r="AC39" s="213"/>
      <c r="AD39" s="213"/>
      <c r="AE39" s="213"/>
      <c r="AF39" s="213"/>
      <c r="AG39" s="213" t="s">
        <v>286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ht="22.5" outlineLevel="1" x14ac:dyDescent="0.2">
      <c r="A40" s="237">
        <v>11</v>
      </c>
      <c r="B40" s="238" t="s">
        <v>898</v>
      </c>
      <c r="C40" s="249" t="s">
        <v>899</v>
      </c>
      <c r="D40" s="239" t="s">
        <v>356</v>
      </c>
      <c r="E40" s="240">
        <v>30.03</v>
      </c>
      <c r="F40" s="241"/>
      <c r="G40" s="242">
        <f>ROUND(E40*F40,2)</f>
        <v>0</v>
      </c>
      <c r="H40" s="241"/>
      <c r="I40" s="242">
        <f>ROUND(E40*H40,2)</f>
        <v>0</v>
      </c>
      <c r="J40" s="241"/>
      <c r="K40" s="242">
        <f>ROUND(E40*J40,2)</f>
        <v>0</v>
      </c>
      <c r="L40" s="242">
        <v>21</v>
      </c>
      <c r="M40" s="242">
        <f>G40*(1+L40/100)</f>
        <v>0</v>
      </c>
      <c r="N40" s="240">
        <v>2.59138</v>
      </c>
      <c r="O40" s="240">
        <f>ROUND(E40*N40,2)</f>
        <v>77.819999999999993</v>
      </c>
      <c r="P40" s="240">
        <v>0</v>
      </c>
      <c r="Q40" s="240">
        <f>ROUND(E40*P40,2)</f>
        <v>0</v>
      </c>
      <c r="R40" s="242" t="s">
        <v>606</v>
      </c>
      <c r="S40" s="242" t="s">
        <v>289</v>
      </c>
      <c r="T40" s="243" t="s">
        <v>289</v>
      </c>
      <c r="U40" s="224">
        <v>2.0499999999999998</v>
      </c>
      <c r="V40" s="224">
        <f>ROUND(E40*U40,2)</f>
        <v>61.56</v>
      </c>
      <c r="W40" s="224"/>
      <c r="X40" s="224" t="s">
        <v>339</v>
      </c>
      <c r="Y40" s="224" t="s">
        <v>284</v>
      </c>
      <c r="Z40" s="213"/>
      <c r="AA40" s="213"/>
      <c r="AB40" s="213"/>
      <c r="AC40" s="213"/>
      <c r="AD40" s="213"/>
      <c r="AE40" s="213"/>
      <c r="AF40" s="213"/>
      <c r="AG40" s="213" t="s">
        <v>340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ht="22.5" outlineLevel="2" x14ac:dyDescent="0.2">
      <c r="A41" s="220"/>
      <c r="B41" s="221"/>
      <c r="C41" s="259" t="s">
        <v>900</v>
      </c>
      <c r="D41" s="257"/>
      <c r="E41" s="257"/>
      <c r="F41" s="257"/>
      <c r="G41" s="257"/>
      <c r="H41" s="224"/>
      <c r="I41" s="224"/>
      <c r="J41" s="224"/>
      <c r="K41" s="224"/>
      <c r="L41" s="224"/>
      <c r="M41" s="224"/>
      <c r="N41" s="223"/>
      <c r="O41" s="223"/>
      <c r="P41" s="223"/>
      <c r="Q41" s="223"/>
      <c r="R41" s="224"/>
      <c r="S41" s="224"/>
      <c r="T41" s="224"/>
      <c r="U41" s="224"/>
      <c r="V41" s="224"/>
      <c r="W41" s="224"/>
      <c r="X41" s="224"/>
      <c r="Y41" s="224"/>
      <c r="Z41" s="213"/>
      <c r="AA41" s="213"/>
      <c r="AB41" s="213"/>
      <c r="AC41" s="213"/>
      <c r="AD41" s="213"/>
      <c r="AE41" s="213"/>
      <c r="AF41" s="213"/>
      <c r="AG41" s="213" t="s">
        <v>360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56" t="str">
        <f>C41</f>
        <v>čistíren odpadních vod (mimo budovy), nádrží, vodojemů, žlabů nebo kanálů, včetně pomocného pracovního lešení o výšce podlahy do 1900 mm a pro zatížení do 1,5 kPa,</v>
      </c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52"/>
      <c r="D42" s="245"/>
      <c r="E42" s="245"/>
      <c r="F42" s="245"/>
      <c r="G42" s="245"/>
      <c r="H42" s="224"/>
      <c r="I42" s="224"/>
      <c r="J42" s="224"/>
      <c r="K42" s="224"/>
      <c r="L42" s="224"/>
      <c r="M42" s="224"/>
      <c r="N42" s="223"/>
      <c r="O42" s="223"/>
      <c r="P42" s="223"/>
      <c r="Q42" s="223"/>
      <c r="R42" s="224"/>
      <c r="S42" s="224"/>
      <c r="T42" s="224"/>
      <c r="U42" s="224"/>
      <c r="V42" s="224"/>
      <c r="W42" s="224"/>
      <c r="X42" s="224"/>
      <c r="Y42" s="224"/>
      <c r="Z42" s="213"/>
      <c r="AA42" s="213"/>
      <c r="AB42" s="213"/>
      <c r="AC42" s="213"/>
      <c r="AD42" s="213"/>
      <c r="AE42" s="213"/>
      <c r="AF42" s="213"/>
      <c r="AG42" s="213" t="s">
        <v>286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ht="22.5" outlineLevel="1" x14ac:dyDescent="0.2">
      <c r="A43" s="237">
        <v>12</v>
      </c>
      <c r="B43" s="238" t="s">
        <v>901</v>
      </c>
      <c r="C43" s="249" t="s">
        <v>902</v>
      </c>
      <c r="D43" s="239" t="s">
        <v>363</v>
      </c>
      <c r="E43" s="240">
        <v>143.91</v>
      </c>
      <c r="F43" s="241"/>
      <c r="G43" s="242">
        <f>ROUND(E43*F43,2)</f>
        <v>0</v>
      </c>
      <c r="H43" s="241"/>
      <c r="I43" s="242">
        <f>ROUND(E43*H43,2)</f>
        <v>0</v>
      </c>
      <c r="J43" s="241"/>
      <c r="K43" s="242">
        <f>ROUND(E43*J43,2)</f>
        <v>0</v>
      </c>
      <c r="L43" s="242">
        <v>21</v>
      </c>
      <c r="M43" s="242">
        <f>G43*(1+L43/100)</f>
        <v>0</v>
      </c>
      <c r="N43" s="240">
        <v>6.0310000000000002E-2</v>
      </c>
      <c r="O43" s="240">
        <f>ROUND(E43*N43,2)</f>
        <v>8.68</v>
      </c>
      <c r="P43" s="240">
        <v>0</v>
      </c>
      <c r="Q43" s="240">
        <f>ROUND(E43*P43,2)</f>
        <v>0</v>
      </c>
      <c r="R43" s="242" t="s">
        <v>606</v>
      </c>
      <c r="S43" s="242" t="s">
        <v>289</v>
      </c>
      <c r="T43" s="243" t="s">
        <v>289</v>
      </c>
      <c r="U43" s="224">
        <v>1.05</v>
      </c>
      <c r="V43" s="224">
        <f>ROUND(E43*U43,2)</f>
        <v>151.11000000000001</v>
      </c>
      <c r="W43" s="224"/>
      <c r="X43" s="224" t="s">
        <v>339</v>
      </c>
      <c r="Y43" s="224" t="s">
        <v>284</v>
      </c>
      <c r="Z43" s="213"/>
      <c r="AA43" s="213"/>
      <c r="AB43" s="213"/>
      <c r="AC43" s="213"/>
      <c r="AD43" s="213"/>
      <c r="AE43" s="213"/>
      <c r="AF43" s="213"/>
      <c r="AG43" s="213" t="s">
        <v>340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2" x14ac:dyDescent="0.2">
      <c r="A44" s="220"/>
      <c r="B44" s="221"/>
      <c r="C44" s="259" t="s">
        <v>903</v>
      </c>
      <c r="D44" s="257"/>
      <c r="E44" s="257"/>
      <c r="F44" s="257"/>
      <c r="G44" s="257"/>
      <c r="H44" s="224"/>
      <c r="I44" s="224"/>
      <c r="J44" s="224"/>
      <c r="K44" s="224"/>
      <c r="L44" s="224"/>
      <c r="M44" s="224"/>
      <c r="N44" s="223"/>
      <c r="O44" s="223"/>
      <c r="P44" s="223"/>
      <c r="Q44" s="223"/>
      <c r="R44" s="224"/>
      <c r="S44" s="224"/>
      <c r="T44" s="224"/>
      <c r="U44" s="224"/>
      <c r="V44" s="224"/>
      <c r="W44" s="224"/>
      <c r="X44" s="224"/>
      <c r="Y44" s="224"/>
      <c r="Z44" s="213"/>
      <c r="AA44" s="213"/>
      <c r="AB44" s="213"/>
      <c r="AC44" s="213"/>
      <c r="AD44" s="213"/>
      <c r="AE44" s="213"/>
      <c r="AF44" s="213"/>
      <c r="AG44" s="213" t="s">
        <v>360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3" x14ac:dyDescent="0.2">
      <c r="A45" s="220"/>
      <c r="B45" s="221"/>
      <c r="C45" s="264" t="s">
        <v>904</v>
      </c>
      <c r="D45" s="263"/>
      <c r="E45" s="263"/>
      <c r="F45" s="263"/>
      <c r="G45" s="263"/>
      <c r="H45" s="224"/>
      <c r="I45" s="224"/>
      <c r="J45" s="224"/>
      <c r="K45" s="224"/>
      <c r="L45" s="224"/>
      <c r="M45" s="224"/>
      <c r="N45" s="223"/>
      <c r="O45" s="223"/>
      <c r="P45" s="223"/>
      <c r="Q45" s="223"/>
      <c r="R45" s="224"/>
      <c r="S45" s="224"/>
      <c r="T45" s="224"/>
      <c r="U45" s="224"/>
      <c r="V45" s="224"/>
      <c r="W45" s="224"/>
      <c r="X45" s="224"/>
      <c r="Y45" s="224"/>
      <c r="Z45" s="213"/>
      <c r="AA45" s="213"/>
      <c r="AB45" s="213"/>
      <c r="AC45" s="213"/>
      <c r="AD45" s="213"/>
      <c r="AE45" s="213"/>
      <c r="AF45" s="213"/>
      <c r="AG45" s="213" t="s">
        <v>360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3" x14ac:dyDescent="0.2">
      <c r="A46" s="220"/>
      <c r="B46" s="221"/>
      <c r="C46" s="264" t="s">
        <v>905</v>
      </c>
      <c r="D46" s="263"/>
      <c r="E46" s="263"/>
      <c r="F46" s="263"/>
      <c r="G46" s="263"/>
      <c r="H46" s="224"/>
      <c r="I46" s="224"/>
      <c r="J46" s="224"/>
      <c r="K46" s="224"/>
      <c r="L46" s="224"/>
      <c r="M46" s="224"/>
      <c r="N46" s="223"/>
      <c r="O46" s="223"/>
      <c r="P46" s="223"/>
      <c r="Q46" s="223"/>
      <c r="R46" s="224"/>
      <c r="S46" s="224"/>
      <c r="T46" s="224"/>
      <c r="U46" s="224"/>
      <c r="V46" s="224"/>
      <c r="W46" s="224"/>
      <c r="X46" s="224"/>
      <c r="Y46" s="224"/>
      <c r="Z46" s="213"/>
      <c r="AA46" s="213"/>
      <c r="AB46" s="213"/>
      <c r="AC46" s="213"/>
      <c r="AD46" s="213"/>
      <c r="AE46" s="213"/>
      <c r="AF46" s="213"/>
      <c r="AG46" s="213" t="s">
        <v>360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2" x14ac:dyDescent="0.2">
      <c r="A47" s="220"/>
      <c r="B47" s="221"/>
      <c r="C47" s="252"/>
      <c r="D47" s="245"/>
      <c r="E47" s="245"/>
      <c r="F47" s="245"/>
      <c r="G47" s="245"/>
      <c r="H47" s="224"/>
      <c r="I47" s="224"/>
      <c r="J47" s="224"/>
      <c r="K47" s="224"/>
      <c r="L47" s="224"/>
      <c r="M47" s="224"/>
      <c r="N47" s="223"/>
      <c r="O47" s="223"/>
      <c r="P47" s="223"/>
      <c r="Q47" s="223"/>
      <c r="R47" s="224"/>
      <c r="S47" s="224"/>
      <c r="T47" s="224"/>
      <c r="U47" s="224"/>
      <c r="V47" s="224"/>
      <c r="W47" s="224"/>
      <c r="X47" s="224"/>
      <c r="Y47" s="224"/>
      <c r="Z47" s="213"/>
      <c r="AA47" s="213"/>
      <c r="AB47" s="213"/>
      <c r="AC47" s="213"/>
      <c r="AD47" s="213"/>
      <c r="AE47" s="213"/>
      <c r="AF47" s="213"/>
      <c r="AG47" s="213" t="s">
        <v>286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ht="22.5" outlineLevel="1" x14ac:dyDescent="0.2">
      <c r="A48" s="237">
        <v>13</v>
      </c>
      <c r="B48" s="238" t="s">
        <v>906</v>
      </c>
      <c r="C48" s="249" t="s">
        <v>907</v>
      </c>
      <c r="D48" s="239" t="s">
        <v>363</v>
      </c>
      <c r="E48" s="240">
        <v>143.91</v>
      </c>
      <c r="F48" s="241"/>
      <c r="G48" s="242">
        <f>ROUND(E48*F48,2)</f>
        <v>0</v>
      </c>
      <c r="H48" s="241"/>
      <c r="I48" s="242">
        <f>ROUND(E48*H48,2)</f>
        <v>0</v>
      </c>
      <c r="J48" s="241"/>
      <c r="K48" s="242">
        <f>ROUND(E48*J48,2)</f>
        <v>0</v>
      </c>
      <c r="L48" s="242">
        <v>21</v>
      </c>
      <c r="M48" s="242">
        <f>G48*(1+L48/100)</f>
        <v>0</v>
      </c>
      <c r="N48" s="240">
        <v>0</v>
      </c>
      <c r="O48" s="240">
        <f>ROUND(E48*N48,2)</f>
        <v>0</v>
      </c>
      <c r="P48" s="240">
        <v>0</v>
      </c>
      <c r="Q48" s="240">
        <f>ROUND(E48*P48,2)</f>
        <v>0</v>
      </c>
      <c r="R48" s="242" t="s">
        <v>606</v>
      </c>
      <c r="S48" s="242" t="s">
        <v>289</v>
      </c>
      <c r="T48" s="243" t="s">
        <v>289</v>
      </c>
      <c r="U48" s="224">
        <v>0.39500000000000002</v>
      </c>
      <c r="V48" s="224">
        <f>ROUND(E48*U48,2)</f>
        <v>56.84</v>
      </c>
      <c r="W48" s="224"/>
      <c r="X48" s="224" t="s">
        <v>339</v>
      </c>
      <c r="Y48" s="224" t="s">
        <v>284</v>
      </c>
      <c r="Z48" s="213"/>
      <c r="AA48" s="213"/>
      <c r="AB48" s="213"/>
      <c r="AC48" s="213"/>
      <c r="AD48" s="213"/>
      <c r="AE48" s="213"/>
      <c r="AF48" s="213"/>
      <c r="AG48" s="213" t="s">
        <v>340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59" t="s">
        <v>903</v>
      </c>
      <c r="D49" s="257"/>
      <c r="E49" s="257"/>
      <c r="F49" s="257"/>
      <c r="G49" s="257"/>
      <c r="H49" s="224"/>
      <c r="I49" s="224"/>
      <c r="J49" s="224"/>
      <c r="K49" s="224"/>
      <c r="L49" s="224"/>
      <c r="M49" s="224"/>
      <c r="N49" s="223"/>
      <c r="O49" s="223"/>
      <c r="P49" s="223"/>
      <c r="Q49" s="223"/>
      <c r="R49" s="224"/>
      <c r="S49" s="224"/>
      <c r="T49" s="224"/>
      <c r="U49" s="224"/>
      <c r="V49" s="224"/>
      <c r="W49" s="224"/>
      <c r="X49" s="224"/>
      <c r="Y49" s="224"/>
      <c r="Z49" s="213"/>
      <c r="AA49" s="213"/>
      <c r="AB49" s="213"/>
      <c r="AC49" s="213"/>
      <c r="AD49" s="213"/>
      <c r="AE49" s="213"/>
      <c r="AF49" s="213"/>
      <c r="AG49" s="213" t="s">
        <v>360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3" x14ac:dyDescent="0.2">
      <c r="A50" s="220"/>
      <c r="B50" s="221"/>
      <c r="C50" s="264" t="s">
        <v>904</v>
      </c>
      <c r="D50" s="263"/>
      <c r="E50" s="263"/>
      <c r="F50" s="263"/>
      <c r="G50" s="263"/>
      <c r="H50" s="224"/>
      <c r="I50" s="224"/>
      <c r="J50" s="224"/>
      <c r="K50" s="224"/>
      <c r="L50" s="224"/>
      <c r="M50" s="224"/>
      <c r="N50" s="223"/>
      <c r="O50" s="223"/>
      <c r="P50" s="223"/>
      <c r="Q50" s="223"/>
      <c r="R50" s="224"/>
      <c r="S50" s="224"/>
      <c r="T50" s="224"/>
      <c r="U50" s="224"/>
      <c r="V50" s="224"/>
      <c r="W50" s="224"/>
      <c r="X50" s="224"/>
      <c r="Y50" s="224"/>
      <c r="Z50" s="213"/>
      <c r="AA50" s="213"/>
      <c r="AB50" s="213"/>
      <c r="AC50" s="213"/>
      <c r="AD50" s="213"/>
      <c r="AE50" s="213"/>
      <c r="AF50" s="213"/>
      <c r="AG50" s="213" t="s">
        <v>360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3" x14ac:dyDescent="0.2">
      <c r="A51" s="220"/>
      <c r="B51" s="221"/>
      <c r="C51" s="264" t="s">
        <v>905</v>
      </c>
      <c r="D51" s="263"/>
      <c r="E51" s="263"/>
      <c r="F51" s="263"/>
      <c r="G51" s="263"/>
      <c r="H51" s="224"/>
      <c r="I51" s="224"/>
      <c r="J51" s="224"/>
      <c r="K51" s="224"/>
      <c r="L51" s="224"/>
      <c r="M51" s="224"/>
      <c r="N51" s="223"/>
      <c r="O51" s="223"/>
      <c r="P51" s="223"/>
      <c r="Q51" s="223"/>
      <c r="R51" s="224"/>
      <c r="S51" s="224"/>
      <c r="T51" s="224"/>
      <c r="U51" s="224"/>
      <c r="V51" s="224"/>
      <c r="W51" s="224"/>
      <c r="X51" s="224"/>
      <c r="Y51" s="224"/>
      <c r="Z51" s="213"/>
      <c r="AA51" s="213"/>
      <c r="AB51" s="213"/>
      <c r="AC51" s="213"/>
      <c r="AD51" s="213"/>
      <c r="AE51" s="213"/>
      <c r="AF51" s="213"/>
      <c r="AG51" s="213" t="s">
        <v>360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2" x14ac:dyDescent="0.2">
      <c r="A52" s="220"/>
      <c r="B52" s="221"/>
      <c r="C52" s="252"/>
      <c r="D52" s="245"/>
      <c r="E52" s="245"/>
      <c r="F52" s="245"/>
      <c r="G52" s="245"/>
      <c r="H52" s="224"/>
      <c r="I52" s="224"/>
      <c r="J52" s="224"/>
      <c r="K52" s="224"/>
      <c r="L52" s="224"/>
      <c r="M52" s="224"/>
      <c r="N52" s="223"/>
      <c r="O52" s="223"/>
      <c r="P52" s="223"/>
      <c r="Q52" s="223"/>
      <c r="R52" s="224"/>
      <c r="S52" s="224"/>
      <c r="T52" s="224"/>
      <c r="U52" s="224"/>
      <c r="V52" s="224"/>
      <c r="W52" s="224"/>
      <c r="X52" s="224"/>
      <c r="Y52" s="224"/>
      <c r="Z52" s="213"/>
      <c r="AA52" s="213"/>
      <c r="AB52" s="213"/>
      <c r="AC52" s="213"/>
      <c r="AD52" s="213"/>
      <c r="AE52" s="213"/>
      <c r="AF52" s="213"/>
      <c r="AG52" s="213" t="s">
        <v>286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1" x14ac:dyDescent="0.2">
      <c r="A53" s="237">
        <v>14</v>
      </c>
      <c r="B53" s="238" t="s">
        <v>962</v>
      </c>
      <c r="C53" s="249" t="s">
        <v>963</v>
      </c>
      <c r="D53" s="239" t="s">
        <v>383</v>
      </c>
      <c r="E53" s="240">
        <v>3.0988799999999999</v>
      </c>
      <c r="F53" s="241"/>
      <c r="G53" s="242">
        <f>ROUND(E53*F53,2)</f>
        <v>0</v>
      </c>
      <c r="H53" s="241"/>
      <c r="I53" s="242">
        <f>ROUND(E53*H53,2)</f>
        <v>0</v>
      </c>
      <c r="J53" s="241"/>
      <c r="K53" s="242">
        <f>ROUND(E53*J53,2)</f>
        <v>0</v>
      </c>
      <c r="L53" s="242">
        <v>21</v>
      </c>
      <c r="M53" s="242">
        <f>G53*(1+L53/100)</f>
        <v>0</v>
      </c>
      <c r="N53" s="240">
        <v>1.02535</v>
      </c>
      <c r="O53" s="240">
        <f>ROUND(E53*N53,2)</f>
        <v>3.18</v>
      </c>
      <c r="P53" s="240">
        <v>0</v>
      </c>
      <c r="Q53" s="240">
        <f>ROUND(E53*P53,2)</f>
        <v>0</v>
      </c>
      <c r="R53" s="242" t="s">
        <v>606</v>
      </c>
      <c r="S53" s="242" t="s">
        <v>289</v>
      </c>
      <c r="T53" s="243" t="s">
        <v>289</v>
      </c>
      <c r="U53" s="224">
        <v>22.07</v>
      </c>
      <c r="V53" s="224">
        <f>ROUND(E53*U53,2)</f>
        <v>68.39</v>
      </c>
      <c r="W53" s="224"/>
      <c r="X53" s="224" t="s">
        <v>339</v>
      </c>
      <c r="Y53" s="224" t="s">
        <v>284</v>
      </c>
      <c r="Z53" s="213"/>
      <c r="AA53" s="213"/>
      <c r="AB53" s="213"/>
      <c r="AC53" s="213"/>
      <c r="AD53" s="213"/>
      <c r="AE53" s="213"/>
      <c r="AF53" s="213"/>
      <c r="AG53" s="213" t="s">
        <v>340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ht="22.5" outlineLevel="2" x14ac:dyDescent="0.2">
      <c r="A54" s="220"/>
      <c r="B54" s="221"/>
      <c r="C54" s="259" t="s">
        <v>964</v>
      </c>
      <c r="D54" s="257"/>
      <c r="E54" s="257"/>
      <c r="F54" s="257"/>
      <c r="G54" s="257"/>
      <c r="H54" s="224"/>
      <c r="I54" s="224"/>
      <c r="J54" s="224"/>
      <c r="K54" s="224"/>
      <c r="L54" s="224"/>
      <c r="M54" s="224"/>
      <c r="N54" s="223"/>
      <c r="O54" s="223"/>
      <c r="P54" s="223"/>
      <c r="Q54" s="223"/>
      <c r="R54" s="224"/>
      <c r="S54" s="224"/>
      <c r="T54" s="224"/>
      <c r="U54" s="224"/>
      <c r="V54" s="224"/>
      <c r="W54" s="224"/>
      <c r="X54" s="224"/>
      <c r="Y54" s="224"/>
      <c r="Z54" s="213"/>
      <c r="AA54" s="213"/>
      <c r="AB54" s="213"/>
      <c r="AC54" s="213"/>
      <c r="AD54" s="213"/>
      <c r="AE54" s="213"/>
      <c r="AF54" s="213"/>
      <c r="AG54" s="213" t="s">
        <v>360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56" t="str">
        <f>C54</f>
        <v>čistíren odpadních vod (mimo budovy), nádrží, vodojemů, žlabů nebo kanálů , včetně pomocného pracovního lešení o výšce podlahy do 1900 mm a pro zatížení do 1,5 kPa,</v>
      </c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52"/>
      <c r="D55" s="245"/>
      <c r="E55" s="245"/>
      <c r="F55" s="245"/>
      <c r="G55" s="245"/>
      <c r="H55" s="224"/>
      <c r="I55" s="224"/>
      <c r="J55" s="224"/>
      <c r="K55" s="224"/>
      <c r="L55" s="224"/>
      <c r="M55" s="224"/>
      <c r="N55" s="223"/>
      <c r="O55" s="223"/>
      <c r="P55" s="223"/>
      <c r="Q55" s="223"/>
      <c r="R55" s="224"/>
      <c r="S55" s="224"/>
      <c r="T55" s="224"/>
      <c r="U55" s="224"/>
      <c r="V55" s="224"/>
      <c r="W55" s="224"/>
      <c r="X55" s="224"/>
      <c r="Y55" s="224"/>
      <c r="Z55" s="213"/>
      <c r="AA55" s="213"/>
      <c r="AB55" s="213"/>
      <c r="AC55" s="213"/>
      <c r="AD55" s="213"/>
      <c r="AE55" s="213"/>
      <c r="AF55" s="213"/>
      <c r="AG55" s="213" t="s">
        <v>286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1" x14ac:dyDescent="0.2">
      <c r="A56" s="237">
        <v>15</v>
      </c>
      <c r="B56" s="238" t="s">
        <v>910</v>
      </c>
      <c r="C56" s="249" t="s">
        <v>911</v>
      </c>
      <c r="D56" s="239" t="s">
        <v>323</v>
      </c>
      <c r="E56" s="240">
        <v>4.556</v>
      </c>
      <c r="F56" s="241"/>
      <c r="G56" s="242">
        <f>ROUND(E56*F56,2)</f>
        <v>0</v>
      </c>
      <c r="H56" s="241"/>
      <c r="I56" s="242">
        <f>ROUND(E56*H56,2)</f>
        <v>0</v>
      </c>
      <c r="J56" s="241"/>
      <c r="K56" s="242">
        <f>ROUND(E56*J56,2)</f>
        <v>0</v>
      </c>
      <c r="L56" s="242">
        <v>21</v>
      </c>
      <c r="M56" s="242">
        <f>G56*(1+L56/100)</f>
        <v>0</v>
      </c>
      <c r="N56" s="240">
        <v>1.0499999999999999E-3</v>
      </c>
      <c r="O56" s="240">
        <f>ROUND(E56*N56,2)</f>
        <v>0</v>
      </c>
      <c r="P56" s="240">
        <v>0</v>
      </c>
      <c r="Q56" s="240">
        <f>ROUND(E56*P56,2)</f>
        <v>0</v>
      </c>
      <c r="R56" s="242"/>
      <c r="S56" s="242" t="s">
        <v>281</v>
      </c>
      <c r="T56" s="243" t="s">
        <v>389</v>
      </c>
      <c r="U56" s="224">
        <v>0.17</v>
      </c>
      <c r="V56" s="224">
        <f>ROUND(E56*U56,2)</f>
        <v>0.77</v>
      </c>
      <c r="W56" s="224"/>
      <c r="X56" s="224" t="s">
        <v>339</v>
      </c>
      <c r="Y56" s="224" t="s">
        <v>284</v>
      </c>
      <c r="Z56" s="213"/>
      <c r="AA56" s="213"/>
      <c r="AB56" s="213"/>
      <c r="AC56" s="213"/>
      <c r="AD56" s="213"/>
      <c r="AE56" s="213"/>
      <c r="AF56" s="213"/>
      <c r="AG56" s="213" t="s">
        <v>340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2" x14ac:dyDescent="0.2">
      <c r="A57" s="220"/>
      <c r="B57" s="221"/>
      <c r="C57" s="251" t="s">
        <v>396</v>
      </c>
      <c r="D57" s="247"/>
      <c r="E57" s="247"/>
      <c r="F57" s="247"/>
      <c r="G57" s="247"/>
      <c r="H57" s="224"/>
      <c r="I57" s="224"/>
      <c r="J57" s="224"/>
      <c r="K57" s="224"/>
      <c r="L57" s="224"/>
      <c r="M57" s="224"/>
      <c r="N57" s="223"/>
      <c r="O57" s="223"/>
      <c r="P57" s="223"/>
      <c r="Q57" s="223"/>
      <c r="R57" s="224"/>
      <c r="S57" s="224"/>
      <c r="T57" s="224"/>
      <c r="U57" s="224"/>
      <c r="V57" s="224"/>
      <c r="W57" s="224"/>
      <c r="X57" s="224"/>
      <c r="Y57" s="224"/>
      <c r="Z57" s="213"/>
      <c r="AA57" s="213"/>
      <c r="AB57" s="213"/>
      <c r="AC57" s="213"/>
      <c r="AD57" s="213"/>
      <c r="AE57" s="213"/>
      <c r="AF57" s="213"/>
      <c r="AG57" s="213" t="s">
        <v>311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56" t="str">
        <f>C57</f>
        <v>"Výše uvedená položka vymezuje požadovaný standard, zadavatel umožňuje i jiné technicky a kvalitativně srovnatelné řešení".</v>
      </c>
      <c r="BB57" s="213"/>
      <c r="BC57" s="213"/>
      <c r="BD57" s="213"/>
      <c r="BE57" s="213"/>
      <c r="BF57" s="213"/>
      <c r="BG57" s="213"/>
      <c r="BH57" s="213"/>
    </row>
    <row r="58" spans="1:60" outlineLevel="2" x14ac:dyDescent="0.2">
      <c r="A58" s="220"/>
      <c r="B58" s="221"/>
      <c r="C58" s="252"/>
      <c r="D58" s="245"/>
      <c r="E58" s="245"/>
      <c r="F58" s="245"/>
      <c r="G58" s="245"/>
      <c r="H58" s="224"/>
      <c r="I58" s="224"/>
      <c r="J58" s="224"/>
      <c r="K58" s="224"/>
      <c r="L58" s="224"/>
      <c r="M58" s="224"/>
      <c r="N58" s="223"/>
      <c r="O58" s="223"/>
      <c r="P58" s="223"/>
      <c r="Q58" s="223"/>
      <c r="R58" s="224"/>
      <c r="S58" s="224"/>
      <c r="T58" s="224"/>
      <c r="U58" s="224"/>
      <c r="V58" s="224"/>
      <c r="W58" s="224"/>
      <c r="X58" s="224"/>
      <c r="Y58" s="224"/>
      <c r="Z58" s="213"/>
      <c r="AA58" s="213"/>
      <c r="AB58" s="213"/>
      <c r="AC58" s="213"/>
      <c r="AD58" s="213"/>
      <c r="AE58" s="213"/>
      <c r="AF58" s="213"/>
      <c r="AG58" s="213" t="s">
        <v>286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1" x14ac:dyDescent="0.2">
      <c r="A59" s="237">
        <v>16</v>
      </c>
      <c r="B59" s="238" t="s">
        <v>916</v>
      </c>
      <c r="C59" s="249" t="s">
        <v>917</v>
      </c>
      <c r="D59" s="239" t="s">
        <v>672</v>
      </c>
      <c r="E59" s="240">
        <v>0.6</v>
      </c>
      <c r="F59" s="241"/>
      <c r="G59" s="242">
        <f>ROUND(E59*F59,2)</f>
        <v>0</v>
      </c>
      <c r="H59" s="241"/>
      <c r="I59" s="242">
        <f>ROUND(E59*H59,2)</f>
        <v>0</v>
      </c>
      <c r="J59" s="241"/>
      <c r="K59" s="242">
        <f>ROUND(E59*J59,2)</f>
        <v>0</v>
      </c>
      <c r="L59" s="242">
        <v>21</v>
      </c>
      <c r="M59" s="242">
        <f>G59*(1+L59/100)</f>
        <v>0</v>
      </c>
      <c r="N59" s="240">
        <v>1.4E-2</v>
      </c>
      <c r="O59" s="240">
        <f>ROUND(E59*N59,2)</f>
        <v>0.01</v>
      </c>
      <c r="P59" s="240">
        <v>0</v>
      </c>
      <c r="Q59" s="240">
        <f>ROUND(E59*P59,2)</f>
        <v>0</v>
      </c>
      <c r="R59" s="242"/>
      <c r="S59" s="242" t="s">
        <v>281</v>
      </c>
      <c r="T59" s="243" t="s">
        <v>389</v>
      </c>
      <c r="U59" s="224">
        <v>0</v>
      </c>
      <c r="V59" s="224">
        <f>ROUND(E59*U59,2)</f>
        <v>0</v>
      </c>
      <c r="W59" s="224"/>
      <c r="X59" s="224" t="s">
        <v>283</v>
      </c>
      <c r="Y59" s="224" t="s">
        <v>284</v>
      </c>
      <c r="Z59" s="213"/>
      <c r="AA59" s="213"/>
      <c r="AB59" s="213"/>
      <c r="AC59" s="213"/>
      <c r="AD59" s="213"/>
      <c r="AE59" s="213"/>
      <c r="AF59" s="213"/>
      <c r="AG59" s="213" t="s">
        <v>285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2" x14ac:dyDescent="0.2">
      <c r="A60" s="220"/>
      <c r="B60" s="221"/>
      <c r="C60" s="250"/>
      <c r="D60" s="246"/>
      <c r="E60" s="246"/>
      <c r="F60" s="246"/>
      <c r="G60" s="246"/>
      <c r="H60" s="224"/>
      <c r="I60" s="224"/>
      <c r="J60" s="224"/>
      <c r="K60" s="224"/>
      <c r="L60" s="224"/>
      <c r="M60" s="224"/>
      <c r="N60" s="223"/>
      <c r="O60" s="223"/>
      <c r="P60" s="223"/>
      <c r="Q60" s="223"/>
      <c r="R60" s="224"/>
      <c r="S60" s="224"/>
      <c r="T60" s="224"/>
      <c r="U60" s="224"/>
      <c r="V60" s="224"/>
      <c r="W60" s="224"/>
      <c r="X60" s="224"/>
      <c r="Y60" s="224"/>
      <c r="Z60" s="213"/>
      <c r="AA60" s="213"/>
      <c r="AB60" s="213"/>
      <c r="AC60" s="213"/>
      <c r="AD60" s="213"/>
      <c r="AE60" s="213"/>
      <c r="AF60" s="213"/>
      <c r="AG60" s="213" t="s">
        <v>286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1" x14ac:dyDescent="0.2">
      <c r="A61" s="237">
        <v>17</v>
      </c>
      <c r="B61" s="238" t="s">
        <v>581</v>
      </c>
      <c r="C61" s="249" t="s">
        <v>582</v>
      </c>
      <c r="D61" s="239" t="s">
        <v>583</v>
      </c>
      <c r="E61" s="240">
        <v>229.4794</v>
      </c>
      <c r="F61" s="241"/>
      <c r="G61" s="242">
        <f>ROUND(E61*F61,2)</f>
        <v>0</v>
      </c>
      <c r="H61" s="241"/>
      <c r="I61" s="242">
        <f>ROUND(E61*H61,2)</f>
        <v>0</v>
      </c>
      <c r="J61" s="241"/>
      <c r="K61" s="242">
        <f>ROUND(E61*J61,2)</f>
        <v>0</v>
      </c>
      <c r="L61" s="242">
        <v>21</v>
      </c>
      <c r="M61" s="242">
        <f>G61*(1+L61/100)</f>
        <v>0</v>
      </c>
      <c r="N61" s="240">
        <v>1</v>
      </c>
      <c r="O61" s="240">
        <f>ROUND(E61*N61,2)</f>
        <v>229.48</v>
      </c>
      <c r="P61" s="240">
        <v>0</v>
      </c>
      <c r="Q61" s="240">
        <f>ROUND(E61*P61,2)</f>
        <v>0</v>
      </c>
      <c r="R61" s="242"/>
      <c r="S61" s="242" t="s">
        <v>281</v>
      </c>
      <c r="T61" s="243" t="s">
        <v>389</v>
      </c>
      <c r="U61" s="224">
        <v>0</v>
      </c>
      <c r="V61" s="224">
        <f>ROUND(E61*U61,2)</f>
        <v>0</v>
      </c>
      <c r="W61" s="224"/>
      <c r="X61" s="224" t="s">
        <v>283</v>
      </c>
      <c r="Y61" s="224" t="s">
        <v>284</v>
      </c>
      <c r="Z61" s="213"/>
      <c r="AA61" s="213"/>
      <c r="AB61" s="213"/>
      <c r="AC61" s="213"/>
      <c r="AD61" s="213"/>
      <c r="AE61" s="213"/>
      <c r="AF61" s="213"/>
      <c r="AG61" s="213" t="s">
        <v>285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2" x14ac:dyDescent="0.2">
      <c r="A62" s="220"/>
      <c r="B62" s="221"/>
      <c r="C62" s="250"/>
      <c r="D62" s="246"/>
      <c r="E62" s="246"/>
      <c r="F62" s="246"/>
      <c r="G62" s="246"/>
      <c r="H62" s="224"/>
      <c r="I62" s="224"/>
      <c r="J62" s="224"/>
      <c r="K62" s="224"/>
      <c r="L62" s="224"/>
      <c r="M62" s="224"/>
      <c r="N62" s="223"/>
      <c r="O62" s="223"/>
      <c r="P62" s="223"/>
      <c r="Q62" s="223"/>
      <c r="R62" s="224"/>
      <c r="S62" s="224"/>
      <c r="T62" s="224"/>
      <c r="U62" s="224"/>
      <c r="V62" s="224"/>
      <c r="W62" s="224"/>
      <c r="X62" s="224"/>
      <c r="Y62" s="224"/>
      <c r="Z62" s="213"/>
      <c r="AA62" s="213"/>
      <c r="AB62" s="213"/>
      <c r="AC62" s="213"/>
      <c r="AD62" s="213"/>
      <c r="AE62" s="213"/>
      <c r="AF62" s="213"/>
      <c r="AG62" s="213" t="s">
        <v>286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1" x14ac:dyDescent="0.2">
      <c r="A63" s="237">
        <v>18</v>
      </c>
      <c r="B63" s="238" t="s">
        <v>760</v>
      </c>
      <c r="C63" s="249" t="s">
        <v>761</v>
      </c>
      <c r="D63" s="239" t="s">
        <v>388</v>
      </c>
      <c r="E63" s="240">
        <v>305.97253000000001</v>
      </c>
      <c r="F63" s="241"/>
      <c r="G63" s="242">
        <f>ROUND(E63*F63,2)</f>
        <v>0</v>
      </c>
      <c r="H63" s="241"/>
      <c r="I63" s="242">
        <f>ROUND(E63*H63,2)</f>
        <v>0</v>
      </c>
      <c r="J63" s="241"/>
      <c r="K63" s="242">
        <f>ROUND(E63*J63,2)</f>
        <v>0</v>
      </c>
      <c r="L63" s="242">
        <v>21</v>
      </c>
      <c r="M63" s="242">
        <f>G63*(1+L63/100)</f>
        <v>0</v>
      </c>
      <c r="N63" s="240">
        <v>0</v>
      </c>
      <c r="O63" s="240">
        <f>ROUND(E63*N63,2)</f>
        <v>0</v>
      </c>
      <c r="P63" s="240">
        <v>0</v>
      </c>
      <c r="Q63" s="240">
        <f>ROUND(E63*P63,2)</f>
        <v>0</v>
      </c>
      <c r="R63" s="242"/>
      <c r="S63" s="242" t="s">
        <v>281</v>
      </c>
      <c r="T63" s="243" t="s">
        <v>389</v>
      </c>
      <c r="U63" s="224">
        <v>0</v>
      </c>
      <c r="V63" s="224">
        <f>ROUND(E63*U63,2)</f>
        <v>0</v>
      </c>
      <c r="W63" s="224"/>
      <c r="X63" s="224" t="s">
        <v>390</v>
      </c>
      <c r="Y63" s="224" t="s">
        <v>284</v>
      </c>
      <c r="Z63" s="213"/>
      <c r="AA63" s="213"/>
      <c r="AB63" s="213"/>
      <c r="AC63" s="213"/>
      <c r="AD63" s="213"/>
      <c r="AE63" s="213"/>
      <c r="AF63" s="213"/>
      <c r="AG63" s="213" t="s">
        <v>391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2" x14ac:dyDescent="0.2">
      <c r="A64" s="220"/>
      <c r="B64" s="221"/>
      <c r="C64" s="251" t="s">
        <v>392</v>
      </c>
      <c r="D64" s="247"/>
      <c r="E64" s="247"/>
      <c r="F64" s="247"/>
      <c r="G64" s="247"/>
      <c r="H64" s="224"/>
      <c r="I64" s="224"/>
      <c r="J64" s="224"/>
      <c r="K64" s="224"/>
      <c r="L64" s="224"/>
      <c r="M64" s="224"/>
      <c r="N64" s="223"/>
      <c r="O64" s="223"/>
      <c r="P64" s="223"/>
      <c r="Q64" s="223"/>
      <c r="R64" s="224"/>
      <c r="S64" s="224"/>
      <c r="T64" s="224"/>
      <c r="U64" s="224"/>
      <c r="V64" s="224"/>
      <c r="W64" s="224"/>
      <c r="X64" s="224"/>
      <c r="Y64" s="224"/>
      <c r="Z64" s="213"/>
      <c r="AA64" s="213"/>
      <c r="AB64" s="213"/>
      <c r="AC64" s="213"/>
      <c r="AD64" s="213"/>
      <c r="AE64" s="213"/>
      <c r="AF64" s="213"/>
      <c r="AG64" s="213" t="s">
        <v>311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3" x14ac:dyDescent="0.2">
      <c r="A65" s="220"/>
      <c r="B65" s="221"/>
      <c r="C65" s="260" t="s">
        <v>393</v>
      </c>
      <c r="D65" s="258"/>
      <c r="E65" s="258"/>
      <c r="F65" s="258"/>
      <c r="G65" s="258"/>
      <c r="H65" s="224"/>
      <c r="I65" s="224"/>
      <c r="J65" s="224"/>
      <c r="K65" s="224"/>
      <c r="L65" s="224"/>
      <c r="M65" s="224"/>
      <c r="N65" s="223"/>
      <c r="O65" s="223"/>
      <c r="P65" s="223"/>
      <c r="Q65" s="223"/>
      <c r="R65" s="224"/>
      <c r="S65" s="224"/>
      <c r="T65" s="224"/>
      <c r="U65" s="224"/>
      <c r="V65" s="224"/>
      <c r="W65" s="224"/>
      <c r="X65" s="224"/>
      <c r="Y65" s="224"/>
      <c r="Z65" s="213"/>
      <c r="AA65" s="213"/>
      <c r="AB65" s="213"/>
      <c r="AC65" s="213"/>
      <c r="AD65" s="213"/>
      <c r="AE65" s="213"/>
      <c r="AF65" s="213"/>
      <c r="AG65" s="213" t="s">
        <v>311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3" x14ac:dyDescent="0.2">
      <c r="A66" s="220"/>
      <c r="B66" s="221"/>
      <c r="C66" s="260" t="s">
        <v>394</v>
      </c>
      <c r="D66" s="258"/>
      <c r="E66" s="258"/>
      <c r="F66" s="258"/>
      <c r="G66" s="258"/>
      <c r="H66" s="224"/>
      <c r="I66" s="224"/>
      <c r="J66" s="224"/>
      <c r="K66" s="224"/>
      <c r="L66" s="224"/>
      <c r="M66" s="224"/>
      <c r="N66" s="223"/>
      <c r="O66" s="223"/>
      <c r="P66" s="223"/>
      <c r="Q66" s="223"/>
      <c r="R66" s="224"/>
      <c r="S66" s="224"/>
      <c r="T66" s="224"/>
      <c r="U66" s="224"/>
      <c r="V66" s="224"/>
      <c r="W66" s="224"/>
      <c r="X66" s="224"/>
      <c r="Y66" s="224"/>
      <c r="Z66" s="213"/>
      <c r="AA66" s="213"/>
      <c r="AB66" s="213"/>
      <c r="AC66" s="213"/>
      <c r="AD66" s="213"/>
      <c r="AE66" s="213"/>
      <c r="AF66" s="213"/>
      <c r="AG66" s="213" t="s">
        <v>311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2" x14ac:dyDescent="0.2">
      <c r="A67" s="220"/>
      <c r="B67" s="221"/>
      <c r="C67" s="252"/>
      <c r="D67" s="245"/>
      <c r="E67" s="245"/>
      <c r="F67" s="245"/>
      <c r="G67" s="245"/>
      <c r="H67" s="224"/>
      <c r="I67" s="224"/>
      <c r="J67" s="224"/>
      <c r="K67" s="224"/>
      <c r="L67" s="224"/>
      <c r="M67" s="224"/>
      <c r="N67" s="223"/>
      <c r="O67" s="223"/>
      <c r="P67" s="223"/>
      <c r="Q67" s="223"/>
      <c r="R67" s="224"/>
      <c r="S67" s="224"/>
      <c r="T67" s="224"/>
      <c r="U67" s="224"/>
      <c r="V67" s="224"/>
      <c r="W67" s="224"/>
      <c r="X67" s="224"/>
      <c r="Y67" s="224"/>
      <c r="Z67" s="213"/>
      <c r="AA67" s="213"/>
      <c r="AB67" s="213"/>
      <c r="AC67" s="213"/>
      <c r="AD67" s="213"/>
      <c r="AE67" s="213"/>
      <c r="AF67" s="213"/>
      <c r="AG67" s="213" t="s">
        <v>286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x14ac:dyDescent="0.2">
      <c r="A68" s="230" t="s">
        <v>276</v>
      </c>
      <c r="B68" s="231" t="s">
        <v>160</v>
      </c>
      <c r="C68" s="248" t="s">
        <v>161</v>
      </c>
      <c r="D68" s="232"/>
      <c r="E68" s="233"/>
      <c r="F68" s="234"/>
      <c r="G68" s="234">
        <f>SUMIF(AG69:AG72,"&lt;&gt;NOR",G69:G72)</f>
        <v>0</v>
      </c>
      <c r="H68" s="234"/>
      <c r="I68" s="234">
        <f>SUM(I69:I72)</f>
        <v>0</v>
      </c>
      <c r="J68" s="234"/>
      <c r="K68" s="234">
        <f>SUM(K69:K72)</f>
        <v>0</v>
      </c>
      <c r="L68" s="234"/>
      <c r="M68" s="234">
        <f>SUM(M69:M72)</f>
        <v>0</v>
      </c>
      <c r="N68" s="233"/>
      <c r="O68" s="233">
        <f>SUM(O69:O72)</f>
        <v>12.04</v>
      </c>
      <c r="P68" s="233"/>
      <c r="Q68" s="233">
        <f>SUM(Q69:Q72)</f>
        <v>0</v>
      </c>
      <c r="R68" s="234"/>
      <c r="S68" s="234"/>
      <c r="T68" s="235"/>
      <c r="U68" s="229"/>
      <c r="V68" s="229">
        <f>SUM(V69:V72)</f>
        <v>2.9</v>
      </c>
      <c r="W68" s="229"/>
      <c r="X68" s="229"/>
      <c r="Y68" s="229"/>
      <c r="AG68" t="s">
        <v>277</v>
      </c>
    </row>
    <row r="69" spans="1:60" outlineLevel="1" x14ac:dyDescent="0.2">
      <c r="A69" s="237">
        <v>19</v>
      </c>
      <c r="B69" s="238" t="s">
        <v>965</v>
      </c>
      <c r="C69" s="249" t="s">
        <v>966</v>
      </c>
      <c r="D69" s="239" t="s">
        <v>318</v>
      </c>
      <c r="E69" s="240">
        <v>2</v>
      </c>
      <c r="F69" s="241"/>
      <c r="G69" s="242">
        <f>ROUND(E69*F69,2)</f>
        <v>0</v>
      </c>
      <c r="H69" s="241"/>
      <c r="I69" s="242">
        <f>ROUND(E69*H69,2)</f>
        <v>0</v>
      </c>
      <c r="J69" s="241"/>
      <c r="K69" s="242">
        <f>ROUND(E69*J69,2)</f>
        <v>0</v>
      </c>
      <c r="L69" s="242">
        <v>21</v>
      </c>
      <c r="M69" s="242">
        <f>G69*(1+L69/100)</f>
        <v>0</v>
      </c>
      <c r="N69" s="240">
        <v>0.25456000000000001</v>
      </c>
      <c r="O69" s="240">
        <f>ROUND(E69*N69,2)</f>
        <v>0.51</v>
      </c>
      <c r="P69" s="240">
        <v>0</v>
      </c>
      <c r="Q69" s="240">
        <f>ROUND(E69*P69,2)</f>
        <v>0</v>
      </c>
      <c r="R69" s="242"/>
      <c r="S69" s="242" t="s">
        <v>289</v>
      </c>
      <c r="T69" s="243" t="s">
        <v>289</v>
      </c>
      <c r="U69" s="224">
        <v>1.45</v>
      </c>
      <c r="V69" s="224">
        <f>ROUND(E69*U69,2)</f>
        <v>2.9</v>
      </c>
      <c r="W69" s="224"/>
      <c r="X69" s="224" t="s">
        <v>339</v>
      </c>
      <c r="Y69" s="224" t="s">
        <v>284</v>
      </c>
      <c r="Z69" s="213"/>
      <c r="AA69" s="213"/>
      <c r="AB69" s="213"/>
      <c r="AC69" s="213"/>
      <c r="AD69" s="213"/>
      <c r="AE69" s="213"/>
      <c r="AF69" s="213"/>
      <c r="AG69" s="213" t="s">
        <v>340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2" x14ac:dyDescent="0.2">
      <c r="A70" s="220"/>
      <c r="B70" s="221"/>
      <c r="C70" s="250"/>
      <c r="D70" s="246"/>
      <c r="E70" s="246"/>
      <c r="F70" s="246"/>
      <c r="G70" s="246"/>
      <c r="H70" s="224"/>
      <c r="I70" s="224"/>
      <c r="J70" s="224"/>
      <c r="K70" s="224"/>
      <c r="L70" s="224"/>
      <c r="M70" s="224"/>
      <c r="N70" s="223"/>
      <c r="O70" s="223"/>
      <c r="P70" s="223"/>
      <c r="Q70" s="223"/>
      <c r="R70" s="224"/>
      <c r="S70" s="224"/>
      <c r="T70" s="224"/>
      <c r="U70" s="224"/>
      <c r="V70" s="224"/>
      <c r="W70" s="224"/>
      <c r="X70" s="224"/>
      <c r="Y70" s="224"/>
      <c r="Z70" s="213"/>
      <c r="AA70" s="213"/>
      <c r="AB70" s="213"/>
      <c r="AC70" s="213"/>
      <c r="AD70" s="213"/>
      <c r="AE70" s="213"/>
      <c r="AF70" s="213"/>
      <c r="AG70" s="213" t="s">
        <v>286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1" x14ac:dyDescent="0.2">
      <c r="A71" s="237">
        <v>20</v>
      </c>
      <c r="B71" s="238" t="s">
        <v>967</v>
      </c>
      <c r="C71" s="249" t="s">
        <v>968</v>
      </c>
      <c r="D71" s="239" t="s">
        <v>727</v>
      </c>
      <c r="E71" s="240">
        <v>4.6120000000000001</v>
      </c>
      <c r="F71" s="241"/>
      <c r="G71" s="242">
        <f>ROUND(E71*F71,2)</f>
        <v>0</v>
      </c>
      <c r="H71" s="241"/>
      <c r="I71" s="242">
        <f>ROUND(E71*H71,2)</f>
        <v>0</v>
      </c>
      <c r="J71" s="241"/>
      <c r="K71" s="242">
        <f>ROUND(E71*J71,2)</f>
        <v>0</v>
      </c>
      <c r="L71" s="242">
        <v>21</v>
      </c>
      <c r="M71" s="242">
        <f>G71*(1+L71/100)</f>
        <v>0</v>
      </c>
      <c r="N71" s="240">
        <v>2.5</v>
      </c>
      <c r="O71" s="240">
        <f>ROUND(E71*N71,2)</f>
        <v>11.53</v>
      </c>
      <c r="P71" s="240">
        <v>0</v>
      </c>
      <c r="Q71" s="240">
        <f>ROUND(E71*P71,2)</f>
        <v>0</v>
      </c>
      <c r="R71" s="242"/>
      <c r="S71" s="242" t="s">
        <v>281</v>
      </c>
      <c r="T71" s="243" t="s">
        <v>969</v>
      </c>
      <c r="U71" s="224">
        <v>0</v>
      </c>
      <c r="V71" s="224">
        <f>ROUND(E71*U71,2)</f>
        <v>0</v>
      </c>
      <c r="W71" s="224"/>
      <c r="X71" s="224" t="s">
        <v>283</v>
      </c>
      <c r="Y71" s="224" t="s">
        <v>284</v>
      </c>
      <c r="Z71" s="213"/>
      <c r="AA71" s="213"/>
      <c r="AB71" s="213"/>
      <c r="AC71" s="213"/>
      <c r="AD71" s="213"/>
      <c r="AE71" s="213"/>
      <c r="AF71" s="213"/>
      <c r="AG71" s="213" t="s">
        <v>285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2" x14ac:dyDescent="0.2">
      <c r="A72" s="220"/>
      <c r="B72" s="221"/>
      <c r="C72" s="250"/>
      <c r="D72" s="246"/>
      <c r="E72" s="246"/>
      <c r="F72" s="246"/>
      <c r="G72" s="246"/>
      <c r="H72" s="224"/>
      <c r="I72" s="224"/>
      <c r="J72" s="224"/>
      <c r="K72" s="224"/>
      <c r="L72" s="224"/>
      <c r="M72" s="224"/>
      <c r="N72" s="223"/>
      <c r="O72" s="223"/>
      <c r="P72" s="223"/>
      <c r="Q72" s="223"/>
      <c r="R72" s="224"/>
      <c r="S72" s="224"/>
      <c r="T72" s="224"/>
      <c r="U72" s="224"/>
      <c r="V72" s="224"/>
      <c r="W72" s="224"/>
      <c r="X72" s="224"/>
      <c r="Y72" s="224"/>
      <c r="Z72" s="213"/>
      <c r="AA72" s="213"/>
      <c r="AB72" s="213"/>
      <c r="AC72" s="213"/>
      <c r="AD72" s="213"/>
      <c r="AE72" s="213"/>
      <c r="AF72" s="213"/>
      <c r="AG72" s="213" t="s">
        <v>286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x14ac:dyDescent="0.2">
      <c r="A73" s="230" t="s">
        <v>276</v>
      </c>
      <c r="B73" s="231" t="s">
        <v>177</v>
      </c>
      <c r="C73" s="248" t="s">
        <v>178</v>
      </c>
      <c r="D73" s="232"/>
      <c r="E73" s="233"/>
      <c r="F73" s="234"/>
      <c r="G73" s="234">
        <f>SUMIF(AG74:AG84,"&lt;&gt;NOR",G74:G84)</f>
        <v>0</v>
      </c>
      <c r="H73" s="234"/>
      <c r="I73" s="234">
        <f>SUM(I74:I84)</f>
        <v>0</v>
      </c>
      <c r="J73" s="234"/>
      <c r="K73" s="234">
        <f>SUM(K74:K84)</f>
        <v>0</v>
      </c>
      <c r="L73" s="234"/>
      <c r="M73" s="234">
        <f>SUM(M74:M84)</f>
        <v>0</v>
      </c>
      <c r="N73" s="233"/>
      <c r="O73" s="233">
        <f>SUM(O74:O84)</f>
        <v>1.87</v>
      </c>
      <c r="P73" s="233"/>
      <c r="Q73" s="233">
        <f>SUM(Q74:Q84)</f>
        <v>0</v>
      </c>
      <c r="R73" s="234"/>
      <c r="S73" s="234"/>
      <c r="T73" s="235"/>
      <c r="U73" s="229"/>
      <c r="V73" s="229">
        <f>SUM(V74:V84)</f>
        <v>4.62</v>
      </c>
      <c r="W73" s="229"/>
      <c r="X73" s="229"/>
      <c r="Y73" s="229"/>
      <c r="AG73" t="s">
        <v>277</v>
      </c>
    </row>
    <row r="74" spans="1:60" ht="22.5" outlineLevel="1" x14ac:dyDescent="0.2">
      <c r="A74" s="237">
        <v>21</v>
      </c>
      <c r="B74" s="238" t="s">
        <v>604</v>
      </c>
      <c r="C74" s="249" t="s">
        <v>605</v>
      </c>
      <c r="D74" s="239" t="s">
        <v>356</v>
      </c>
      <c r="E74" s="240">
        <v>42</v>
      </c>
      <c r="F74" s="241"/>
      <c r="G74" s="242">
        <f>ROUND(E74*F74,2)</f>
        <v>0</v>
      </c>
      <c r="H74" s="241"/>
      <c r="I74" s="242">
        <f>ROUND(E74*H74,2)</f>
        <v>0</v>
      </c>
      <c r="J74" s="241"/>
      <c r="K74" s="242">
        <f>ROUND(E74*J74,2)</f>
        <v>0</v>
      </c>
      <c r="L74" s="242">
        <v>21</v>
      </c>
      <c r="M74" s="242">
        <f>G74*(1+L74/100)</f>
        <v>0</v>
      </c>
      <c r="N74" s="240">
        <v>0</v>
      </c>
      <c r="O74" s="240">
        <f>ROUND(E74*N74,2)</f>
        <v>0</v>
      </c>
      <c r="P74" s="240">
        <v>0</v>
      </c>
      <c r="Q74" s="240">
        <f>ROUND(E74*P74,2)</f>
        <v>0</v>
      </c>
      <c r="R74" s="242" t="s">
        <v>606</v>
      </c>
      <c r="S74" s="242" t="s">
        <v>289</v>
      </c>
      <c r="T74" s="243" t="s">
        <v>289</v>
      </c>
      <c r="U74" s="224">
        <v>0.11</v>
      </c>
      <c r="V74" s="224">
        <f>ROUND(E74*U74,2)</f>
        <v>4.62</v>
      </c>
      <c r="W74" s="224"/>
      <c r="X74" s="224" t="s">
        <v>339</v>
      </c>
      <c r="Y74" s="224" t="s">
        <v>284</v>
      </c>
      <c r="Z74" s="213"/>
      <c r="AA74" s="213"/>
      <c r="AB74" s="213"/>
      <c r="AC74" s="213"/>
      <c r="AD74" s="213"/>
      <c r="AE74" s="213"/>
      <c r="AF74" s="213"/>
      <c r="AG74" s="213" t="s">
        <v>358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2" x14ac:dyDescent="0.2">
      <c r="A75" s="220"/>
      <c r="B75" s="221"/>
      <c r="C75" s="259" t="s">
        <v>607</v>
      </c>
      <c r="D75" s="257"/>
      <c r="E75" s="257"/>
      <c r="F75" s="257"/>
      <c r="G75" s="257"/>
      <c r="H75" s="224"/>
      <c r="I75" s="224"/>
      <c r="J75" s="224"/>
      <c r="K75" s="224"/>
      <c r="L75" s="224"/>
      <c r="M75" s="224"/>
      <c r="N75" s="223"/>
      <c r="O75" s="223"/>
      <c r="P75" s="223"/>
      <c r="Q75" s="223"/>
      <c r="R75" s="224"/>
      <c r="S75" s="224"/>
      <c r="T75" s="224"/>
      <c r="U75" s="224"/>
      <c r="V75" s="224"/>
      <c r="W75" s="224"/>
      <c r="X75" s="224"/>
      <c r="Y75" s="224"/>
      <c r="Z75" s="213"/>
      <c r="AA75" s="213"/>
      <c r="AB75" s="213"/>
      <c r="AC75" s="213"/>
      <c r="AD75" s="213"/>
      <c r="AE75" s="213"/>
      <c r="AF75" s="213"/>
      <c r="AG75" s="213" t="s">
        <v>360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2" x14ac:dyDescent="0.2">
      <c r="A76" s="220"/>
      <c r="B76" s="221"/>
      <c r="C76" s="260" t="s">
        <v>608</v>
      </c>
      <c r="D76" s="258"/>
      <c r="E76" s="258"/>
      <c r="F76" s="258"/>
      <c r="G76" s="258"/>
      <c r="H76" s="224"/>
      <c r="I76" s="224"/>
      <c r="J76" s="224"/>
      <c r="K76" s="224"/>
      <c r="L76" s="224"/>
      <c r="M76" s="224"/>
      <c r="N76" s="223"/>
      <c r="O76" s="223"/>
      <c r="P76" s="223"/>
      <c r="Q76" s="223"/>
      <c r="R76" s="224"/>
      <c r="S76" s="224"/>
      <c r="T76" s="224"/>
      <c r="U76" s="224"/>
      <c r="V76" s="224"/>
      <c r="W76" s="224"/>
      <c r="X76" s="224"/>
      <c r="Y76" s="224"/>
      <c r="Z76" s="213"/>
      <c r="AA76" s="213"/>
      <c r="AB76" s="213"/>
      <c r="AC76" s="213"/>
      <c r="AD76" s="213"/>
      <c r="AE76" s="213"/>
      <c r="AF76" s="213"/>
      <c r="AG76" s="213" t="s">
        <v>311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2" x14ac:dyDescent="0.2">
      <c r="A77" s="220"/>
      <c r="B77" s="221"/>
      <c r="C77" s="252"/>
      <c r="D77" s="245"/>
      <c r="E77" s="245"/>
      <c r="F77" s="245"/>
      <c r="G77" s="245"/>
      <c r="H77" s="224"/>
      <c r="I77" s="224"/>
      <c r="J77" s="224"/>
      <c r="K77" s="224"/>
      <c r="L77" s="224"/>
      <c r="M77" s="224"/>
      <c r="N77" s="223"/>
      <c r="O77" s="223"/>
      <c r="P77" s="223"/>
      <c r="Q77" s="223"/>
      <c r="R77" s="224"/>
      <c r="S77" s="224"/>
      <c r="T77" s="224"/>
      <c r="U77" s="224"/>
      <c r="V77" s="224"/>
      <c r="W77" s="224"/>
      <c r="X77" s="224"/>
      <c r="Y77" s="224"/>
      <c r="Z77" s="213"/>
      <c r="AA77" s="213"/>
      <c r="AB77" s="213"/>
      <c r="AC77" s="213"/>
      <c r="AD77" s="213"/>
      <c r="AE77" s="213"/>
      <c r="AF77" s="213"/>
      <c r="AG77" s="213" t="s">
        <v>286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1" x14ac:dyDescent="0.2">
      <c r="A78" s="237">
        <v>22</v>
      </c>
      <c r="B78" s="238" t="s">
        <v>609</v>
      </c>
      <c r="C78" s="249" t="s">
        <v>610</v>
      </c>
      <c r="D78" s="239" t="s">
        <v>356</v>
      </c>
      <c r="E78" s="240">
        <v>44.1</v>
      </c>
      <c r="F78" s="241"/>
      <c r="G78" s="242">
        <f>ROUND(E78*F78,2)</f>
        <v>0</v>
      </c>
      <c r="H78" s="241"/>
      <c r="I78" s="242">
        <f>ROUND(E78*H78,2)</f>
        <v>0</v>
      </c>
      <c r="J78" s="241"/>
      <c r="K78" s="242">
        <f>ROUND(E78*J78,2)</f>
        <v>0</v>
      </c>
      <c r="L78" s="242">
        <v>21</v>
      </c>
      <c r="M78" s="242">
        <f>G78*(1+L78/100)</f>
        <v>0</v>
      </c>
      <c r="N78" s="240">
        <v>0</v>
      </c>
      <c r="O78" s="240">
        <f>ROUND(E78*N78,2)</f>
        <v>0</v>
      </c>
      <c r="P78" s="240">
        <v>0</v>
      </c>
      <c r="Q78" s="240">
        <f>ROUND(E78*P78,2)</f>
        <v>0</v>
      </c>
      <c r="R78" s="242" t="s">
        <v>324</v>
      </c>
      <c r="S78" s="242" t="s">
        <v>289</v>
      </c>
      <c r="T78" s="243" t="s">
        <v>289</v>
      </c>
      <c r="U78" s="224">
        <v>0</v>
      </c>
      <c r="V78" s="224">
        <f>ROUND(E78*U78,2)</f>
        <v>0</v>
      </c>
      <c r="W78" s="224"/>
      <c r="X78" s="224" t="s">
        <v>283</v>
      </c>
      <c r="Y78" s="224" t="s">
        <v>284</v>
      </c>
      <c r="Z78" s="213"/>
      <c r="AA78" s="213"/>
      <c r="AB78" s="213"/>
      <c r="AC78" s="213"/>
      <c r="AD78" s="213"/>
      <c r="AE78" s="213"/>
      <c r="AF78" s="213"/>
      <c r="AG78" s="213" t="s">
        <v>611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2" x14ac:dyDescent="0.2">
      <c r="A79" s="220"/>
      <c r="B79" s="221"/>
      <c r="C79" s="250"/>
      <c r="D79" s="246"/>
      <c r="E79" s="246"/>
      <c r="F79" s="246"/>
      <c r="G79" s="246"/>
      <c r="H79" s="224"/>
      <c r="I79" s="224"/>
      <c r="J79" s="224"/>
      <c r="K79" s="224"/>
      <c r="L79" s="224"/>
      <c r="M79" s="224"/>
      <c r="N79" s="223"/>
      <c r="O79" s="223"/>
      <c r="P79" s="223"/>
      <c r="Q79" s="223"/>
      <c r="R79" s="224"/>
      <c r="S79" s="224"/>
      <c r="T79" s="224"/>
      <c r="U79" s="224"/>
      <c r="V79" s="224"/>
      <c r="W79" s="224"/>
      <c r="X79" s="224"/>
      <c r="Y79" s="224"/>
      <c r="Z79" s="213"/>
      <c r="AA79" s="213"/>
      <c r="AB79" s="213"/>
      <c r="AC79" s="213"/>
      <c r="AD79" s="213"/>
      <c r="AE79" s="213"/>
      <c r="AF79" s="213"/>
      <c r="AG79" s="213" t="s">
        <v>286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1" x14ac:dyDescent="0.2">
      <c r="A80" s="237">
        <v>23</v>
      </c>
      <c r="B80" s="238" t="s">
        <v>970</v>
      </c>
      <c r="C80" s="249" t="s">
        <v>971</v>
      </c>
      <c r="D80" s="239" t="s">
        <v>580</v>
      </c>
      <c r="E80" s="240">
        <v>170</v>
      </c>
      <c r="F80" s="241"/>
      <c r="G80" s="242">
        <f>ROUND(E80*F80,2)</f>
        <v>0</v>
      </c>
      <c r="H80" s="241"/>
      <c r="I80" s="242">
        <f>ROUND(E80*H80,2)</f>
        <v>0</v>
      </c>
      <c r="J80" s="241"/>
      <c r="K80" s="242">
        <f>ROUND(E80*J80,2)</f>
        <v>0</v>
      </c>
      <c r="L80" s="242">
        <v>21</v>
      </c>
      <c r="M80" s="242">
        <f>G80*(1+L80/100)</f>
        <v>0</v>
      </c>
      <c r="N80" s="240">
        <v>1.0999999999999999E-2</v>
      </c>
      <c r="O80" s="240">
        <f>ROUND(E80*N80,2)</f>
        <v>1.87</v>
      </c>
      <c r="P80" s="240">
        <v>0</v>
      </c>
      <c r="Q80" s="240">
        <f>ROUND(E80*P80,2)</f>
        <v>0</v>
      </c>
      <c r="R80" s="242"/>
      <c r="S80" s="242" t="s">
        <v>281</v>
      </c>
      <c r="T80" s="243" t="s">
        <v>389</v>
      </c>
      <c r="U80" s="224">
        <v>0</v>
      </c>
      <c r="V80" s="224">
        <f>ROUND(E80*U80,2)</f>
        <v>0</v>
      </c>
      <c r="W80" s="224"/>
      <c r="X80" s="224" t="s">
        <v>283</v>
      </c>
      <c r="Y80" s="224" t="s">
        <v>284</v>
      </c>
      <c r="Z80" s="213"/>
      <c r="AA80" s="213"/>
      <c r="AB80" s="213"/>
      <c r="AC80" s="213"/>
      <c r="AD80" s="213"/>
      <c r="AE80" s="213"/>
      <c r="AF80" s="213"/>
      <c r="AG80" s="213" t="s">
        <v>285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2" x14ac:dyDescent="0.2">
      <c r="A81" s="220"/>
      <c r="B81" s="221"/>
      <c r="C81" s="251" t="s">
        <v>972</v>
      </c>
      <c r="D81" s="247"/>
      <c r="E81" s="247"/>
      <c r="F81" s="247"/>
      <c r="G81" s="247"/>
      <c r="H81" s="224"/>
      <c r="I81" s="224"/>
      <c r="J81" s="224"/>
      <c r="K81" s="224"/>
      <c r="L81" s="224"/>
      <c r="M81" s="224"/>
      <c r="N81" s="223"/>
      <c r="O81" s="223"/>
      <c r="P81" s="223"/>
      <c r="Q81" s="223"/>
      <c r="R81" s="224"/>
      <c r="S81" s="224"/>
      <c r="T81" s="224"/>
      <c r="U81" s="224"/>
      <c r="V81" s="224"/>
      <c r="W81" s="224"/>
      <c r="X81" s="224"/>
      <c r="Y81" s="224"/>
      <c r="Z81" s="213"/>
      <c r="AA81" s="213"/>
      <c r="AB81" s="213"/>
      <c r="AC81" s="213"/>
      <c r="AD81" s="213"/>
      <c r="AE81" s="213"/>
      <c r="AF81" s="213"/>
      <c r="AG81" s="213" t="s">
        <v>311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ht="22.5" outlineLevel="3" x14ac:dyDescent="0.2">
      <c r="A82" s="220"/>
      <c r="B82" s="221"/>
      <c r="C82" s="260" t="s">
        <v>973</v>
      </c>
      <c r="D82" s="258"/>
      <c r="E82" s="258"/>
      <c r="F82" s="258"/>
      <c r="G82" s="258"/>
      <c r="H82" s="224"/>
      <c r="I82" s="224"/>
      <c r="J82" s="224"/>
      <c r="K82" s="224"/>
      <c r="L82" s="224"/>
      <c r="M82" s="224"/>
      <c r="N82" s="223"/>
      <c r="O82" s="223"/>
      <c r="P82" s="223"/>
      <c r="Q82" s="223"/>
      <c r="R82" s="224"/>
      <c r="S82" s="224"/>
      <c r="T82" s="224"/>
      <c r="U82" s="224"/>
      <c r="V82" s="224"/>
      <c r="W82" s="224"/>
      <c r="X82" s="224"/>
      <c r="Y82" s="224"/>
      <c r="Z82" s="213"/>
      <c r="AA82" s="213"/>
      <c r="AB82" s="213"/>
      <c r="AC82" s="213"/>
      <c r="AD82" s="213"/>
      <c r="AE82" s="213"/>
      <c r="AF82" s="213"/>
      <c r="AG82" s="213" t="s">
        <v>311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56" t="str">
        <f>C82</f>
        <v>PŘESNÉ ROZMĚRY A UMÍSTĚNÍ OTVORŮ V POKLOPECH ZAMĚŘIT NA MÍSTĚ AŽ PO MONTÁŽI TECHNOLOGIE ČERPÁNÍ A MÍCHÁNÍ A PŘÍVODNÍCH KABELŮ!</v>
      </c>
      <c r="BB82" s="213"/>
      <c r="BC82" s="213"/>
      <c r="BD82" s="213"/>
      <c r="BE82" s="213"/>
      <c r="BF82" s="213"/>
      <c r="BG82" s="213"/>
      <c r="BH82" s="213"/>
    </row>
    <row r="83" spans="1:60" outlineLevel="3" x14ac:dyDescent="0.2">
      <c r="A83" s="220"/>
      <c r="B83" s="221"/>
      <c r="C83" s="260" t="s">
        <v>974</v>
      </c>
      <c r="D83" s="258"/>
      <c r="E83" s="258"/>
      <c r="F83" s="258"/>
      <c r="G83" s="258"/>
      <c r="H83" s="224"/>
      <c r="I83" s="224"/>
      <c r="J83" s="224"/>
      <c r="K83" s="224"/>
      <c r="L83" s="224"/>
      <c r="M83" s="224"/>
      <c r="N83" s="223"/>
      <c r="O83" s="223"/>
      <c r="P83" s="223"/>
      <c r="Q83" s="223"/>
      <c r="R83" s="224"/>
      <c r="S83" s="224"/>
      <c r="T83" s="224"/>
      <c r="U83" s="224"/>
      <c r="V83" s="224"/>
      <c r="W83" s="224"/>
      <c r="X83" s="224"/>
      <c r="Y83" s="224"/>
      <c r="Z83" s="213"/>
      <c r="AA83" s="213"/>
      <c r="AB83" s="213"/>
      <c r="AC83" s="213"/>
      <c r="AD83" s="213"/>
      <c r="AE83" s="213"/>
      <c r="AF83" s="213"/>
      <c r="AG83" s="213" t="s">
        <v>311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2" x14ac:dyDescent="0.2">
      <c r="A84" s="220"/>
      <c r="B84" s="221"/>
      <c r="C84" s="252"/>
      <c r="D84" s="245"/>
      <c r="E84" s="245"/>
      <c r="F84" s="245"/>
      <c r="G84" s="245"/>
      <c r="H84" s="224"/>
      <c r="I84" s="224"/>
      <c r="J84" s="224"/>
      <c r="K84" s="224"/>
      <c r="L84" s="224"/>
      <c r="M84" s="224"/>
      <c r="N84" s="223"/>
      <c r="O84" s="223"/>
      <c r="P84" s="223"/>
      <c r="Q84" s="223"/>
      <c r="R84" s="224"/>
      <c r="S84" s="224"/>
      <c r="T84" s="224"/>
      <c r="U84" s="224"/>
      <c r="V84" s="224"/>
      <c r="W84" s="224"/>
      <c r="X84" s="224"/>
      <c r="Y84" s="224"/>
      <c r="Z84" s="213"/>
      <c r="AA84" s="213"/>
      <c r="AB84" s="213"/>
      <c r="AC84" s="213"/>
      <c r="AD84" s="213"/>
      <c r="AE84" s="213"/>
      <c r="AF84" s="213"/>
      <c r="AG84" s="213" t="s">
        <v>286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x14ac:dyDescent="0.2">
      <c r="A85" s="230" t="s">
        <v>276</v>
      </c>
      <c r="B85" s="231" t="s">
        <v>179</v>
      </c>
      <c r="C85" s="248" t="s">
        <v>180</v>
      </c>
      <c r="D85" s="232"/>
      <c r="E85" s="233"/>
      <c r="F85" s="234"/>
      <c r="G85" s="234">
        <f>SUMIF(AG86:AG87,"&lt;&gt;NOR",G86:G87)</f>
        <v>0</v>
      </c>
      <c r="H85" s="234"/>
      <c r="I85" s="234">
        <f>SUM(I86:I87)</f>
        <v>0</v>
      </c>
      <c r="J85" s="234"/>
      <c r="K85" s="234">
        <f>SUM(K86:K87)</f>
        <v>0</v>
      </c>
      <c r="L85" s="234"/>
      <c r="M85" s="234">
        <f>SUM(M86:M87)</f>
        <v>0</v>
      </c>
      <c r="N85" s="233"/>
      <c r="O85" s="233">
        <f>SUM(O86:O87)</f>
        <v>0.31</v>
      </c>
      <c r="P85" s="233"/>
      <c r="Q85" s="233">
        <f>SUM(Q86:Q87)</f>
        <v>0</v>
      </c>
      <c r="R85" s="234"/>
      <c r="S85" s="234"/>
      <c r="T85" s="235"/>
      <c r="U85" s="229"/>
      <c r="V85" s="229">
        <f>SUM(V86:V87)</f>
        <v>12.73</v>
      </c>
      <c r="W85" s="229"/>
      <c r="X85" s="229"/>
      <c r="Y85" s="229"/>
      <c r="AG85" t="s">
        <v>277</v>
      </c>
    </row>
    <row r="86" spans="1:60" outlineLevel="1" x14ac:dyDescent="0.2">
      <c r="A86" s="237">
        <v>24</v>
      </c>
      <c r="B86" s="238" t="s">
        <v>612</v>
      </c>
      <c r="C86" s="249" t="s">
        <v>613</v>
      </c>
      <c r="D86" s="239" t="s">
        <v>363</v>
      </c>
      <c r="E86" s="240">
        <v>48.96</v>
      </c>
      <c r="F86" s="241"/>
      <c r="G86" s="242">
        <f>ROUND(E86*F86,2)</f>
        <v>0</v>
      </c>
      <c r="H86" s="241"/>
      <c r="I86" s="242">
        <f>ROUND(E86*H86,2)</f>
        <v>0</v>
      </c>
      <c r="J86" s="241"/>
      <c r="K86" s="242">
        <f>ROUND(E86*J86,2)</f>
        <v>0</v>
      </c>
      <c r="L86" s="242">
        <v>21</v>
      </c>
      <c r="M86" s="242">
        <f>G86*(1+L86/100)</f>
        <v>0</v>
      </c>
      <c r="N86" s="240">
        <v>6.3499999999999997E-3</v>
      </c>
      <c r="O86" s="240">
        <f>ROUND(E86*N86,2)</f>
        <v>0.31</v>
      </c>
      <c r="P86" s="240">
        <v>0</v>
      </c>
      <c r="Q86" s="240">
        <f>ROUND(E86*P86,2)</f>
        <v>0</v>
      </c>
      <c r="R86" s="242" t="s">
        <v>614</v>
      </c>
      <c r="S86" s="242" t="s">
        <v>289</v>
      </c>
      <c r="T86" s="243" t="s">
        <v>289</v>
      </c>
      <c r="U86" s="224">
        <v>0.26</v>
      </c>
      <c r="V86" s="224">
        <f>ROUND(E86*U86,2)</f>
        <v>12.73</v>
      </c>
      <c r="W86" s="224"/>
      <c r="X86" s="224" t="s">
        <v>339</v>
      </c>
      <c r="Y86" s="224" t="s">
        <v>284</v>
      </c>
      <c r="Z86" s="213"/>
      <c r="AA86" s="213"/>
      <c r="AB86" s="213"/>
      <c r="AC86" s="213"/>
      <c r="AD86" s="213"/>
      <c r="AE86" s="213"/>
      <c r="AF86" s="213"/>
      <c r="AG86" s="213" t="s">
        <v>358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2" x14ac:dyDescent="0.2">
      <c r="A87" s="220"/>
      <c r="B87" s="221"/>
      <c r="C87" s="250"/>
      <c r="D87" s="246"/>
      <c r="E87" s="246"/>
      <c r="F87" s="246"/>
      <c r="G87" s="246"/>
      <c r="H87" s="224"/>
      <c r="I87" s="224"/>
      <c r="J87" s="224"/>
      <c r="K87" s="224"/>
      <c r="L87" s="224"/>
      <c r="M87" s="224"/>
      <c r="N87" s="223"/>
      <c r="O87" s="223"/>
      <c r="P87" s="223"/>
      <c r="Q87" s="223"/>
      <c r="R87" s="224"/>
      <c r="S87" s="224"/>
      <c r="T87" s="224"/>
      <c r="U87" s="224"/>
      <c r="V87" s="224"/>
      <c r="W87" s="224"/>
      <c r="X87" s="224"/>
      <c r="Y87" s="224"/>
      <c r="Z87" s="213"/>
      <c r="AA87" s="213"/>
      <c r="AB87" s="213"/>
      <c r="AC87" s="213"/>
      <c r="AD87" s="213"/>
      <c r="AE87" s="213"/>
      <c r="AF87" s="213"/>
      <c r="AG87" s="213" t="s">
        <v>286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x14ac:dyDescent="0.2">
      <c r="A88" s="230" t="s">
        <v>276</v>
      </c>
      <c r="B88" s="231" t="s">
        <v>187</v>
      </c>
      <c r="C88" s="248" t="s">
        <v>188</v>
      </c>
      <c r="D88" s="232"/>
      <c r="E88" s="233"/>
      <c r="F88" s="234"/>
      <c r="G88" s="234">
        <f>SUMIF(AG89:AG91,"&lt;&gt;NOR",G89:G91)</f>
        <v>0</v>
      </c>
      <c r="H88" s="234"/>
      <c r="I88" s="234">
        <f>SUM(I89:I91)</f>
        <v>0</v>
      </c>
      <c r="J88" s="234"/>
      <c r="K88" s="234">
        <f>SUM(K89:K91)</f>
        <v>0</v>
      </c>
      <c r="L88" s="234"/>
      <c r="M88" s="234">
        <f>SUM(M89:M91)</f>
        <v>0</v>
      </c>
      <c r="N88" s="233"/>
      <c r="O88" s="233">
        <f>SUM(O89:O91)</f>
        <v>0</v>
      </c>
      <c r="P88" s="233"/>
      <c r="Q88" s="233">
        <f>SUM(Q89:Q91)</f>
        <v>0</v>
      </c>
      <c r="R88" s="234"/>
      <c r="S88" s="234"/>
      <c r="T88" s="235"/>
      <c r="U88" s="229"/>
      <c r="V88" s="229">
        <f>SUM(V89:V91)</f>
        <v>72.97</v>
      </c>
      <c r="W88" s="229"/>
      <c r="X88" s="229"/>
      <c r="Y88" s="229"/>
      <c r="AG88" t="s">
        <v>277</v>
      </c>
    </row>
    <row r="89" spans="1:60" ht="33.75" outlineLevel="1" x14ac:dyDescent="0.2">
      <c r="A89" s="237">
        <v>25</v>
      </c>
      <c r="B89" s="238" t="s">
        <v>615</v>
      </c>
      <c r="C89" s="249" t="s">
        <v>616</v>
      </c>
      <c r="D89" s="239" t="s">
        <v>383</v>
      </c>
      <c r="E89" s="240">
        <v>350.80709999999999</v>
      </c>
      <c r="F89" s="241"/>
      <c r="G89" s="242">
        <f>ROUND(E89*F89,2)</f>
        <v>0</v>
      </c>
      <c r="H89" s="241"/>
      <c r="I89" s="242">
        <f>ROUND(E89*H89,2)</f>
        <v>0</v>
      </c>
      <c r="J89" s="241"/>
      <c r="K89" s="242">
        <f>ROUND(E89*J89,2)</f>
        <v>0</v>
      </c>
      <c r="L89" s="242">
        <v>21</v>
      </c>
      <c r="M89" s="242">
        <f>G89*(1+L89/100)</f>
        <v>0</v>
      </c>
      <c r="N89" s="240">
        <v>0</v>
      </c>
      <c r="O89" s="240">
        <f>ROUND(E89*N89,2)</f>
        <v>0</v>
      </c>
      <c r="P89" s="240">
        <v>0</v>
      </c>
      <c r="Q89" s="240">
        <f>ROUND(E89*P89,2)</f>
        <v>0</v>
      </c>
      <c r="R89" s="242" t="s">
        <v>606</v>
      </c>
      <c r="S89" s="242" t="s">
        <v>289</v>
      </c>
      <c r="T89" s="243" t="s">
        <v>289</v>
      </c>
      <c r="U89" s="224">
        <v>0.20799999999999999</v>
      </c>
      <c r="V89" s="224">
        <f>ROUND(E89*U89,2)</f>
        <v>72.97</v>
      </c>
      <c r="W89" s="224"/>
      <c r="X89" s="224" t="s">
        <v>447</v>
      </c>
      <c r="Y89" s="224" t="s">
        <v>284</v>
      </c>
      <c r="Z89" s="213"/>
      <c r="AA89" s="213"/>
      <c r="AB89" s="213"/>
      <c r="AC89" s="213"/>
      <c r="AD89" s="213"/>
      <c r="AE89" s="213"/>
      <c r="AF89" s="213"/>
      <c r="AG89" s="213" t="s">
        <v>448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2" x14ac:dyDescent="0.2">
      <c r="A90" s="220"/>
      <c r="B90" s="221"/>
      <c r="C90" s="259" t="s">
        <v>617</v>
      </c>
      <c r="D90" s="257"/>
      <c r="E90" s="257"/>
      <c r="F90" s="257"/>
      <c r="G90" s="257"/>
      <c r="H90" s="224"/>
      <c r="I90" s="224"/>
      <c r="J90" s="224"/>
      <c r="K90" s="224"/>
      <c r="L90" s="224"/>
      <c r="M90" s="224"/>
      <c r="N90" s="223"/>
      <c r="O90" s="223"/>
      <c r="P90" s="223"/>
      <c r="Q90" s="223"/>
      <c r="R90" s="224"/>
      <c r="S90" s="224"/>
      <c r="T90" s="224"/>
      <c r="U90" s="224"/>
      <c r="V90" s="224"/>
      <c r="W90" s="224"/>
      <c r="X90" s="224"/>
      <c r="Y90" s="224"/>
      <c r="Z90" s="213"/>
      <c r="AA90" s="213"/>
      <c r="AB90" s="213"/>
      <c r="AC90" s="213"/>
      <c r="AD90" s="213"/>
      <c r="AE90" s="213"/>
      <c r="AF90" s="213"/>
      <c r="AG90" s="213" t="s">
        <v>360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2" x14ac:dyDescent="0.2">
      <c r="A91" s="220"/>
      <c r="B91" s="221"/>
      <c r="C91" s="252"/>
      <c r="D91" s="245"/>
      <c r="E91" s="245"/>
      <c r="F91" s="245"/>
      <c r="G91" s="245"/>
      <c r="H91" s="224"/>
      <c r="I91" s="224"/>
      <c r="J91" s="224"/>
      <c r="K91" s="224"/>
      <c r="L91" s="224"/>
      <c r="M91" s="224"/>
      <c r="N91" s="223"/>
      <c r="O91" s="223"/>
      <c r="P91" s="223"/>
      <c r="Q91" s="223"/>
      <c r="R91" s="224"/>
      <c r="S91" s="224"/>
      <c r="T91" s="224"/>
      <c r="U91" s="224"/>
      <c r="V91" s="224"/>
      <c r="W91" s="224"/>
      <c r="X91" s="224"/>
      <c r="Y91" s="224"/>
      <c r="Z91" s="213"/>
      <c r="AA91" s="213"/>
      <c r="AB91" s="213"/>
      <c r="AC91" s="213"/>
      <c r="AD91" s="213"/>
      <c r="AE91" s="213"/>
      <c r="AF91" s="213"/>
      <c r="AG91" s="213" t="s">
        <v>286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x14ac:dyDescent="0.2">
      <c r="A92" s="230" t="s">
        <v>276</v>
      </c>
      <c r="B92" s="231" t="s">
        <v>189</v>
      </c>
      <c r="C92" s="248" t="s">
        <v>190</v>
      </c>
      <c r="D92" s="232"/>
      <c r="E92" s="233"/>
      <c r="F92" s="234"/>
      <c r="G92" s="234">
        <f>SUMIF(AG93:AG109,"&lt;&gt;NOR",G93:G109)</f>
        <v>0</v>
      </c>
      <c r="H92" s="234"/>
      <c r="I92" s="234">
        <f>SUM(I93:I109)</f>
        <v>0</v>
      </c>
      <c r="J92" s="234"/>
      <c r="K92" s="234">
        <f>SUM(K93:K109)</f>
        <v>0</v>
      </c>
      <c r="L92" s="234"/>
      <c r="M92" s="234">
        <f>SUM(M93:M109)</f>
        <v>0</v>
      </c>
      <c r="N92" s="233"/>
      <c r="O92" s="233">
        <f>SUM(O93:O109)</f>
        <v>0.21000000000000002</v>
      </c>
      <c r="P92" s="233"/>
      <c r="Q92" s="233">
        <f>SUM(Q93:Q109)</f>
        <v>0</v>
      </c>
      <c r="R92" s="234"/>
      <c r="S92" s="234"/>
      <c r="T92" s="235"/>
      <c r="U92" s="229"/>
      <c r="V92" s="229">
        <f>SUM(V93:V109)</f>
        <v>27.299999999999997</v>
      </c>
      <c r="W92" s="229"/>
      <c r="X92" s="229"/>
      <c r="Y92" s="229"/>
      <c r="AG92" t="s">
        <v>277</v>
      </c>
    </row>
    <row r="93" spans="1:60" ht="22.5" outlineLevel="1" x14ac:dyDescent="0.2">
      <c r="A93" s="237">
        <v>26</v>
      </c>
      <c r="B93" s="238" t="s">
        <v>780</v>
      </c>
      <c r="C93" s="249" t="s">
        <v>781</v>
      </c>
      <c r="D93" s="239" t="s">
        <v>363</v>
      </c>
      <c r="E93" s="240">
        <v>20</v>
      </c>
      <c r="F93" s="241"/>
      <c r="G93" s="242">
        <f>ROUND(E93*F93,2)</f>
        <v>0</v>
      </c>
      <c r="H93" s="241"/>
      <c r="I93" s="242">
        <f>ROUND(E93*H93,2)</f>
        <v>0</v>
      </c>
      <c r="J93" s="241"/>
      <c r="K93" s="242">
        <f>ROUND(E93*J93,2)</f>
        <v>0</v>
      </c>
      <c r="L93" s="242">
        <v>21</v>
      </c>
      <c r="M93" s="242">
        <f>G93*(1+L93/100)</f>
        <v>0</v>
      </c>
      <c r="N93" s="240">
        <v>0</v>
      </c>
      <c r="O93" s="240">
        <f>ROUND(E93*N93,2)</f>
        <v>0</v>
      </c>
      <c r="P93" s="240">
        <v>0</v>
      </c>
      <c r="Q93" s="240">
        <f>ROUND(E93*P93,2)</f>
        <v>0</v>
      </c>
      <c r="R93" s="242" t="s">
        <v>620</v>
      </c>
      <c r="S93" s="242" t="s">
        <v>289</v>
      </c>
      <c r="T93" s="243" t="s">
        <v>289</v>
      </c>
      <c r="U93" s="224">
        <v>0.03</v>
      </c>
      <c r="V93" s="224">
        <f>ROUND(E93*U93,2)</f>
        <v>0.6</v>
      </c>
      <c r="W93" s="224"/>
      <c r="X93" s="224" t="s">
        <v>339</v>
      </c>
      <c r="Y93" s="224" t="s">
        <v>284</v>
      </c>
      <c r="Z93" s="213"/>
      <c r="AA93" s="213"/>
      <c r="AB93" s="213"/>
      <c r="AC93" s="213"/>
      <c r="AD93" s="213"/>
      <c r="AE93" s="213"/>
      <c r="AF93" s="213"/>
      <c r="AG93" s="213" t="s">
        <v>340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2" x14ac:dyDescent="0.2">
      <c r="A94" s="220"/>
      <c r="B94" s="221"/>
      <c r="C94" s="250"/>
      <c r="D94" s="246"/>
      <c r="E94" s="246"/>
      <c r="F94" s="246"/>
      <c r="G94" s="246"/>
      <c r="H94" s="224"/>
      <c r="I94" s="224"/>
      <c r="J94" s="224"/>
      <c r="K94" s="224"/>
      <c r="L94" s="224"/>
      <c r="M94" s="224"/>
      <c r="N94" s="223"/>
      <c r="O94" s="223"/>
      <c r="P94" s="223"/>
      <c r="Q94" s="223"/>
      <c r="R94" s="224"/>
      <c r="S94" s="224"/>
      <c r="T94" s="224"/>
      <c r="U94" s="224"/>
      <c r="V94" s="224"/>
      <c r="W94" s="224"/>
      <c r="X94" s="224"/>
      <c r="Y94" s="224"/>
      <c r="Z94" s="213"/>
      <c r="AA94" s="213"/>
      <c r="AB94" s="213"/>
      <c r="AC94" s="213"/>
      <c r="AD94" s="213"/>
      <c r="AE94" s="213"/>
      <c r="AF94" s="213"/>
      <c r="AG94" s="213" t="s">
        <v>286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ht="22.5" outlineLevel="1" x14ac:dyDescent="0.2">
      <c r="A95" s="237">
        <v>27</v>
      </c>
      <c r="B95" s="238" t="s">
        <v>975</v>
      </c>
      <c r="C95" s="249" t="s">
        <v>976</v>
      </c>
      <c r="D95" s="239" t="s">
        <v>363</v>
      </c>
      <c r="E95" s="240">
        <v>60</v>
      </c>
      <c r="F95" s="241"/>
      <c r="G95" s="242">
        <f>ROUND(E95*F95,2)</f>
        <v>0</v>
      </c>
      <c r="H95" s="241"/>
      <c r="I95" s="242">
        <f>ROUND(E95*H95,2)</f>
        <v>0</v>
      </c>
      <c r="J95" s="241"/>
      <c r="K95" s="242">
        <f>ROUND(E95*J95,2)</f>
        <v>0</v>
      </c>
      <c r="L95" s="242">
        <v>21</v>
      </c>
      <c r="M95" s="242">
        <f>G95*(1+L95/100)</f>
        <v>0</v>
      </c>
      <c r="N95" s="240">
        <v>0</v>
      </c>
      <c r="O95" s="240">
        <f>ROUND(E95*N95,2)</f>
        <v>0</v>
      </c>
      <c r="P95" s="240">
        <v>0</v>
      </c>
      <c r="Q95" s="240">
        <f>ROUND(E95*P95,2)</f>
        <v>0</v>
      </c>
      <c r="R95" s="242" t="s">
        <v>620</v>
      </c>
      <c r="S95" s="242" t="s">
        <v>289</v>
      </c>
      <c r="T95" s="243" t="s">
        <v>289</v>
      </c>
      <c r="U95" s="224">
        <v>0.04</v>
      </c>
      <c r="V95" s="224">
        <f>ROUND(E95*U95,2)</f>
        <v>2.4</v>
      </c>
      <c r="W95" s="224"/>
      <c r="X95" s="224" t="s">
        <v>339</v>
      </c>
      <c r="Y95" s="224" t="s">
        <v>284</v>
      </c>
      <c r="Z95" s="213"/>
      <c r="AA95" s="213"/>
      <c r="AB95" s="213"/>
      <c r="AC95" s="213"/>
      <c r="AD95" s="213"/>
      <c r="AE95" s="213"/>
      <c r="AF95" s="213"/>
      <c r="AG95" s="213" t="s">
        <v>340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2" x14ac:dyDescent="0.2">
      <c r="A96" s="220"/>
      <c r="B96" s="221"/>
      <c r="C96" s="250"/>
      <c r="D96" s="246"/>
      <c r="E96" s="246"/>
      <c r="F96" s="246"/>
      <c r="G96" s="246"/>
      <c r="H96" s="224"/>
      <c r="I96" s="224"/>
      <c r="J96" s="224"/>
      <c r="K96" s="224"/>
      <c r="L96" s="224"/>
      <c r="M96" s="224"/>
      <c r="N96" s="223"/>
      <c r="O96" s="223"/>
      <c r="P96" s="223"/>
      <c r="Q96" s="223"/>
      <c r="R96" s="224"/>
      <c r="S96" s="224"/>
      <c r="T96" s="224"/>
      <c r="U96" s="224"/>
      <c r="V96" s="224"/>
      <c r="W96" s="224"/>
      <c r="X96" s="224"/>
      <c r="Y96" s="224"/>
      <c r="Z96" s="213"/>
      <c r="AA96" s="213"/>
      <c r="AB96" s="213"/>
      <c r="AC96" s="213"/>
      <c r="AD96" s="213"/>
      <c r="AE96" s="213"/>
      <c r="AF96" s="213"/>
      <c r="AG96" s="213" t="s">
        <v>286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ht="33.75" outlineLevel="1" x14ac:dyDescent="0.2">
      <c r="A97" s="237">
        <v>28</v>
      </c>
      <c r="B97" s="238" t="s">
        <v>618</v>
      </c>
      <c r="C97" s="249" t="s">
        <v>619</v>
      </c>
      <c r="D97" s="239" t="s">
        <v>363</v>
      </c>
      <c r="E97" s="240">
        <v>138.24</v>
      </c>
      <c r="F97" s="241"/>
      <c r="G97" s="242">
        <f>ROUND(E97*F97,2)</f>
        <v>0</v>
      </c>
      <c r="H97" s="241"/>
      <c r="I97" s="242">
        <f>ROUND(E97*H97,2)</f>
        <v>0</v>
      </c>
      <c r="J97" s="241"/>
      <c r="K97" s="242">
        <f>ROUND(E97*J97,2)</f>
        <v>0</v>
      </c>
      <c r="L97" s="242">
        <v>21</v>
      </c>
      <c r="M97" s="242">
        <f>G97*(1+L97/100)</f>
        <v>0</v>
      </c>
      <c r="N97" s="240">
        <v>1.7000000000000001E-4</v>
      </c>
      <c r="O97" s="240">
        <f>ROUND(E97*N97,2)</f>
        <v>0.02</v>
      </c>
      <c r="P97" s="240">
        <v>0</v>
      </c>
      <c r="Q97" s="240">
        <f>ROUND(E97*P97,2)</f>
        <v>0</v>
      </c>
      <c r="R97" s="242" t="s">
        <v>620</v>
      </c>
      <c r="S97" s="242" t="s">
        <v>289</v>
      </c>
      <c r="T97" s="243" t="s">
        <v>289</v>
      </c>
      <c r="U97" s="224">
        <v>0.05</v>
      </c>
      <c r="V97" s="224">
        <f>ROUND(E97*U97,2)</f>
        <v>6.91</v>
      </c>
      <c r="W97" s="224"/>
      <c r="X97" s="224" t="s">
        <v>339</v>
      </c>
      <c r="Y97" s="224" t="s">
        <v>284</v>
      </c>
      <c r="Z97" s="213"/>
      <c r="AA97" s="213"/>
      <c r="AB97" s="213"/>
      <c r="AC97" s="213"/>
      <c r="AD97" s="213"/>
      <c r="AE97" s="213"/>
      <c r="AF97" s="213"/>
      <c r="AG97" s="213" t="s">
        <v>340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2" x14ac:dyDescent="0.2">
      <c r="A98" s="220"/>
      <c r="B98" s="221"/>
      <c r="C98" s="250"/>
      <c r="D98" s="246"/>
      <c r="E98" s="246"/>
      <c r="F98" s="246"/>
      <c r="G98" s="246"/>
      <c r="H98" s="224"/>
      <c r="I98" s="224"/>
      <c r="J98" s="224"/>
      <c r="K98" s="224"/>
      <c r="L98" s="224"/>
      <c r="M98" s="224"/>
      <c r="N98" s="223"/>
      <c r="O98" s="223"/>
      <c r="P98" s="223"/>
      <c r="Q98" s="223"/>
      <c r="R98" s="224"/>
      <c r="S98" s="224"/>
      <c r="T98" s="224"/>
      <c r="U98" s="224"/>
      <c r="V98" s="224"/>
      <c r="W98" s="224"/>
      <c r="X98" s="224"/>
      <c r="Y98" s="224"/>
      <c r="Z98" s="213"/>
      <c r="AA98" s="213"/>
      <c r="AB98" s="213"/>
      <c r="AC98" s="213"/>
      <c r="AD98" s="213"/>
      <c r="AE98" s="213"/>
      <c r="AF98" s="213"/>
      <c r="AG98" s="213" t="s">
        <v>286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ht="33.75" outlineLevel="1" x14ac:dyDescent="0.2">
      <c r="A99" s="237">
        <v>29</v>
      </c>
      <c r="B99" s="238" t="s">
        <v>621</v>
      </c>
      <c r="C99" s="249" t="s">
        <v>622</v>
      </c>
      <c r="D99" s="239" t="s">
        <v>363</v>
      </c>
      <c r="E99" s="240">
        <v>341.28</v>
      </c>
      <c r="F99" s="241"/>
      <c r="G99" s="242">
        <f>ROUND(E99*F99,2)</f>
        <v>0</v>
      </c>
      <c r="H99" s="241"/>
      <c r="I99" s="242">
        <f>ROUND(E99*H99,2)</f>
        <v>0</v>
      </c>
      <c r="J99" s="241"/>
      <c r="K99" s="242">
        <f>ROUND(E99*J99,2)</f>
        <v>0</v>
      </c>
      <c r="L99" s="242">
        <v>21</v>
      </c>
      <c r="M99" s="242">
        <f>G99*(1+L99/100)</f>
        <v>0</v>
      </c>
      <c r="N99" s="240">
        <v>1.7000000000000001E-4</v>
      </c>
      <c r="O99" s="240">
        <f>ROUND(E99*N99,2)</f>
        <v>0.06</v>
      </c>
      <c r="P99" s="240">
        <v>0</v>
      </c>
      <c r="Q99" s="240">
        <f>ROUND(E99*P99,2)</f>
        <v>0</v>
      </c>
      <c r="R99" s="242" t="s">
        <v>620</v>
      </c>
      <c r="S99" s="242" t="s">
        <v>289</v>
      </c>
      <c r="T99" s="243" t="s">
        <v>289</v>
      </c>
      <c r="U99" s="224">
        <v>0.05</v>
      </c>
      <c r="V99" s="224">
        <f>ROUND(E99*U99,2)</f>
        <v>17.059999999999999</v>
      </c>
      <c r="W99" s="224"/>
      <c r="X99" s="224" t="s">
        <v>339</v>
      </c>
      <c r="Y99" s="224" t="s">
        <v>284</v>
      </c>
      <c r="Z99" s="213"/>
      <c r="AA99" s="213"/>
      <c r="AB99" s="213"/>
      <c r="AC99" s="213"/>
      <c r="AD99" s="213"/>
      <c r="AE99" s="213"/>
      <c r="AF99" s="213"/>
      <c r="AG99" s="213" t="s">
        <v>340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2" x14ac:dyDescent="0.2">
      <c r="A100" s="220"/>
      <c r="B100" s="221"/>
      <c r="C100" s="250"/>
      <c r="D100" s="246"/>
      <c r="E100" s="246"/>
      <c r="F100" s="246"/>
      <c r="G100" s="246"/>
      <c r="H100" s="224"/>
      <c r="I100" s="224"/>
      <c r="J100" s="224"/>
      <c r="K100" s="224"/>
      <c r="L100" s="224"/>
      <c r="M100" s="224"/>
      <c r="N100" s="223"/>
      <c r="O100" s="223"/>
      <c r="P100" s="223"/>
      <c r="Q100" s="223"/>
      <c r="R100" s="224"/>
      <c r="S100" s="224"/>
      <c r="T100" s="224"/>
      <c r="U100" s="224"/>
      <c r="V100" s="224"/>
      <c r="W100" s="224"/>
      <c r="X100" s="224"/>
      <c r="Y100" s="224"/>
      <c r="Z100" s="213"/>
      <c r="AA100" s="213"/>
      <c r="AB100" s="213"/>
      <c r="AC100" s="213"/>
      <c r="AD100" s="213"/>
      <c r="AE100" s="213"/>
      <c r="AF100" s="213"/>
      <c r="AG100" s="213" t="s">
        <v>286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1" x14ac:dyDescent="0.2">
      <c r="A101" s="237">
        <v>30</v>
      </c>
      <c r="B101" s="238" t="s">
        <v>623</v>
      </c>
      <c r="C101" s="249" t="s">
        <v>624</v>
      </c>
      <c r="D101" s="239" t="s">
        <v>580</v>
      </c>
      <c r="E101" s="240">
        <v>115.86960000000001</v>
      </c>
      <c r="F101" s="241"/>
      <c r="G101" s="242">
        <f>ROUND(E101*F101,2)</f>
        <v>0</v>
      </c>
      <c r="H101" s="241"/>
      <c r="I101" s="242">
        <f>ROUND(E101*H101,2)</f>
        <v>0</v>
      </c>
      <c r="J101" s="241"/>
      <c r="K101" s="242">
        <f>ROUND(E101*J101,2)</f>
        <v>0</v>
      </c>
      <c r="L101" s="242">
        <v>21</v>
      </c>
      <c r="M101" s="242">
        <f>G101*(1+L101/100)</f>
        <v>0</v>
      </c>
      <c r="N101" s="240">
        <v>1E-3</v>
      </c>
      <c r="O101" s="240">
        <f>ROUND(E101*N101,2)</f>
        <v>0.12</v>
      </c>
      <c r="P101" s="240">
        <v>0</v>
      </c>
      <c r="Q101" s="240">
        <f>ROUND(E101*P101,2)</f>
        <v>0</v>
      </c>
      <c r="R101" s="242"/>
      <c r="S101" s="242" t="s">
        <v>281</v>
      </c>
      <c r="T101" s="243" t="s">
        <v>389</v>
      </c>
      <c r="U101" s="224">
        <v>0</v>
      </c>
      <c r="V101" s="224">
        <f>ROUND(E101*U101,2)</f>
        <v>0</v>
      </c>
      <c r="W101" s="224"/>
      <c r="X101" s="224" t="s">
        <v>283</v>
      </c>
      <c r="Y101" s="224" t="s">
        <v>284</v>
      </c>
      <c r="Z101" s="213"/>
      <c r="AA101" s="213"/>
      <c r="AB101" s="213"/>
      <c r="AC101" s="213"/>
      <c r="AD101" s="213"/>
      <c r="AE101" s="213"/>
      <c r="AF101" s="213"/>
      <c r="AG101" s="213" t="s">
        <v>285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2" x14ac:dyDescent="0.2">
      <c r="A102" s="220"/>
      <c r="B102" s="221"/>
      <c r="C102" s="251" t="s">
        <v>396</v>
      </c>
      <c r="D102" s="247"/>
      <c r="E102" s="247"/>
      <c r="F102" s="247"/>
      <c r="G102" s="247"/>
      <c r="H102" s="224"/>
      <c r="I102" s="224"/>
      <c r="J102" s="224"/>
      <c r="K102" s="224"/>
      <c r="L102" s="224"/>
      <c r="M102" s="224"/>
      <c r="N102" s="223"/>
      <c r="O102" s="223"/>
      <c r="P102" s="223"/>
      <c r="Q102" s="223"/>
      <c r="R102" s="224"/>
      <c r="S102" s="224"/>
      <c r="T102" s="224"/>
      <c r="U102" s="224"/>
      <c r="V102" s="224"/>
      <c r="W102" s="224"/>
      <c r="X102" s="224"/>
      <c r="Y102" s="224"/>
      <c r="Z102" s="213"/>
      <c r="AA102" s="213"/>
      <c r="AB102" s="213"/>
      <c r="AC102" s="213"/>
      <c r="AD102" s="213"/>
      <c r="AE102" s="213"/>
      <c r="AF102" s="213"/>
      <c r="AG102" s="213" t="s">
        <v>311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56" t="str">
        <f>C102</f>
        <v>"Výše uvedená položka vymezuje požadovaný standard, zadavatel umožňuje i jiné technicky a kvalitativně srovnatelné řešení".</v>
      </c>
      <c r="BB102" s="213"/>
      <c r="BC102" s="213"/>
      <c r="BD102" s="213"/>
      <c r="BE102" s="213"/>
      <c r="BF102" s="213"/>
      <c r="BG102" s="213"/>
      <c r="BH102" s="213"/>
    </row>
    <row r="103" spans="1:60" outlineLevel="2" x14ac:dyDescent="0.2">
      <c r="A103" s="220"/>
      <c r="B103" s="221"/>
      <c r="C103" s="252"/>
      <c r="D103" s="245"/>
      <c r="E103" s="245"/>
      <c r="F103" s="245"/>
      <c r="G103" s="245"/>
      <c r="H103" s="224"/>
      <c r="I103" s="224"/>
      <c r="J103" s="224"/>
      <c r="K103" s="224"/>
      <c r="L103" s="224"/>
      <c r="M103" s="224"/>
      <c r="N103" s="223"/>
      <c r="O103" s="223"/>
      <c r="P103" s="223"/>
      <c r="Q103" s="223"/>
      <c r="R103" s="224"/>
      <c r="S103" s="224"/>
      <c r="T103" s="224"/>
      <c r="U103" s="224"/>
      <c r="V103" s="224"/>
      <c r="W103" s="224"/>
      <c r="X103" s="224"/>
      <c r="Y103" s="224"/>
      <c r="Z103" s="213"/>
      <c r="AA103" s="213"/>
      <c r="AB103" s="213"/>
      <c r="AC103" s="213"/>
      <c r="AD103" s="213"/>
      <c r="AE103" s="213"/>
      <c r="AF103" s="213"/>
      <c r="AG103" s="213" t="s">
        <v>286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1" x14ac:dyDescent="0.2">
      <c r="A104" s="237">
        <v>31</v>
      </c>
      <c r="B104" s="238" t="s">
        <v>625</v>
      </c>
      <c r="C104" s="249" t="s">
        <v>626</v>
      </c>
      <c r="D104" s="239" t="s">
        <v>580</v>
      </c>
      <c r="E104" s="240">
        <v>12.461399999999999</v>
      </c>
      <c r="F104" s="241"/>
      <c r="G104" s="242">
        <f>ROUND(E104*F104,2)</f>
        <v>0</v>
      </c>
      <c r="H104" s="241"/>
      <c r="I104" s="242">
        <f>ROUND(E104*H104,2)</f>
        <v>0</v>
      </c>
      <c r="J104" s="241"/>
      <c r="K104" s="242">
        <f>ROUND(E104*J104,2)</f>
        <v>0</v>
      </c>
      <c r="L104" s="242">
        <v>21</v>
      </c>
      <c r="M104" s="242">
        <f>G104*(1+L104/100)</f>
        <v>0</v>
      </c>
      <c r="N104" s="240">
        <v>1E-3</v>
      </c>
      <c r="O104" s="240">
        <f>ROUND(E104*N104,2)</f>
        <v>0.01</v>
      </c>
      <c r="P104" s="240">
        <v>0</v>
      </c>
      <c r="Q104" s="240">
        <f>ROUND(E104*P104,2)</f>
        <v>0</v>
      </c>
      <c r="R104" s="242"/>
      <c r="S104" s="242" t="s">
        <v>281</v>
      </c>
      <c r="T104" s="243" t="s">
        <v>389</v>
      </c>
      <c r="U104" s="224">
        <v>0</v>
      </c>
      <c r="V104" s="224">
        <f>ROUND(E104*U104,2)</f>
        <v>0</v>
      </c>
      <c r="W104" s="224"/>
      <c r="X104" s="224" t="s">
        <v>283</v>
      </c>
      <c r="Y104" s="224" t="s">
        <v>284</v>
      </c>
      <c r="Z104" s="213"/>
      <c r="AA104" s="213"/>
      <c r="AB104" s="213"/>
      <c r="AC104" s="213"/>
      <c r="AD104" s="213"/>
      <c r="AE104" s="213"/>
      <c r="AF104" s="213"/>
      <c r="AG104" s="213" t="s">
        <v>285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2" x14ac:dyDescent="0.2">
      <c r="A105" s="220"/>
      <c r="B105" s="221"/>
      <c r="C105" s="251" t="s">
        <v>396</v>
      </c>
      <c r="D105" s="247"/>
      <c r="E105" s="247"/>
      <c r="F105" s="247"/>
      <c r="G105" s="247"/>
      <c r="H105" s="224"/>
      <c r="I105" s="224"/>
      <c r="J105" s="224"/>
      <c r="K105" s="224"/>
      <c r="L105" s="224"/>
      <c r="M105" s="224"/>
      <c r="N105" s="223"/>
      <c r="O105" s="223"/>
      <c r="P105" s="223"/>
      <c r="Q105" s="223"/>
      <c r="R105" s="224"/>
      <c r="S105" s="224"/>
      <c r="T105" s="224"/>
      <c r="U105" s="224"/>
      <c r="V105" s="224"/>
      <c r="W105" s="224"/>
      <c r="X105" s="224"/>
      <c r="Y105" s="224"/>
      <c r="Z105" s="213"/>
      <c r="AA105" s="213"/>
      <c r="AB105" s="213"/>
      <c r="AC105" s="213"/>
      <c r="AD105" s="213"/>
      <c r="AE105" s="213"/>
      <c r="AF105" s="213"/>
      <c r="AG105" s="213" t="s">
        <v>311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56" t="str">
        <f>C105</f>
        <v>"Výše uvedená položka vymezuje požadovaný standard, zadavatel umožňuje i jiné technicky a kvalitativně srovnatelné řešení".</v>
      </c>
      <c r="BB105" s="213"/>
      <c r="BC105" s="213"/>
      <c r="BD105" s="213"/>
      <c r="BE105" s="213"/>
      <c r="BF105" s="213"/>
      <c r="BG105" s="213"/>
      <c r="BH105" s="213"/>
    </row>
    <row r="106" spans="1:60" outlineLevel="2" x14ac:dyDescent="0.2">
      <c r="A106" s="220"/>
      <c r="B106" s="221"/>
      <c r="C106" s="252"/>
      <c r="D106" s="245"/>
      <c r="E106" s="245"/>
      <c r="F106" s="245"/>
      <c r="G106" s="245"/>
      <c r="H106" s="224"/>
      <c r="I106" s="224"/>
      <c r="J106" s="224"/>
      <c r="K106" s="224"/>
      <c r="L106" s="224"/>
      <c r="M106" s="224"/>
      <c r="N106" s="223"/>
      <c r="O106" s="223"/>
      <c r="P106" s="223"/>
      <c r="Q106" s="223"/>
      <c r="R106" s="224"/>
      <c r="S106" s="224"/>
      <c r="T106" s="224"/>
      <c r="U106" s="224"/>
      <c r="V106" s="224"/>
      <c r="W106" s="224"/>
      <c r="X106" s="224"/>
      <c r="Y106" s="224"/>
      <c r="Z106" s="213"/>
      <c r="AA106" s="213"/>
      <c r="AB106" s="213"/>
      <c r="AC106" s="213"/>
      <c r="AD106" s="213"/>
      <c r="AE106" s="213"/>
      <c r="AF106" s="213"/>
      <c r="AG106" s="213" t="s">
        <v>286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1" x14ac:dyDescent="0.2">
      <c r="A107" s="237">
        <v>32</v>
      </c>
      <c r="B107" s="238" t="s">
        <v>627</v>
      </c>
      <c r="C107" s="249" t="s">
        <v>628</v>
      </c>
      <c r="D107" s="239" t="s">
        <v>383</v>
      </c>
      <c r="E107" s="240">
        <v>0.20985000000000001</v>
      </c>
      <c r="F107" s="241"/>
      <c r="G107" s="242">
        <f>ROUND(E107*F107,2)</f>
        <v>0</v>
      </c>
      <c r="H107" s="241"/>
      <c r="I107" s="242">
        <f>ROUND(E107*H107,2)</f>
        <v>0</v>
      </c>
      <c r="J107" s="241"/>
      <c r="K107" s="242">
        <f>ROUND(E107*J107,2)</f>
        <v>0</v>
      </c>
      <c r="L107" s="242">
        <v>21</v>
      </c>
      <c r="M107" s="242">
        <f>G107*(1+L107/100)</f>
        <v>0</v>
      </c>
      <c r="N107" s="240">
        <v>0</v>
      </c>
      <c r="O107" s="240">
        <f>ROUND(E107*N107,2)</f>
        <v>0</v>
      </c>
      <c r="P107" s="240">
        <v>0</v>
      </c>
      <c r="Q107" s="240">
        <f>ROUND(E107*P107,2)</f>
        <v>0</v>
      </c>
      <c r="R107" s="242" t="s">
        <v>620</v>
      </c>
      <c r="S107" s="242" t="s">
        <v>289</v>
      </c>
      <c r="T107" s="243" t="s">
        <v>289</v>
      </c>
      <c r="U107" s="224">
        <v>1.5669999999999999</v>
      </c>
      <c r="V107" s="224">
        <f>ROUND(E107*U107,2)</f>
        <v>0.33</v>
      </c>
      <c r="W107" s="224"/>
      <c r="X107" s="224" t="s">
        <v>447</v>
      </c>
      <c r="Y107" s="224" t="s">
        <v>284</v>
      </c>
      <c r="Z107" s="213"/>
      <c r="AA107" s="213"/>
      <c r="AB107" s="213"/>
      <c r="AC107" s="213"/>
      <c r="AD107" s="213"/>
      <c r="AE107" s="213"/>
      <c r="AF107" s="213"/>
      <c r="AG107" s="213" t="s">
        <v>448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2" x14ac:dyDescent="0.2">
      <c r="A108" s="220"/>
      <c r="B108" s="221"/>
      <c r="C108" s="259" t="s">
        <v>629</v>
      </c>
      <c r="D108" s="257"/>
      <c r="E108" s="257"/>
      <c r="F108" s="257"/>
      <c r="G108" s="257"/>
      <c r="H108" s="224"/>
      <c r="I108" s="224"/>
      <c r="J108" s="224"/>
      <c r="K108" s="224"/>
      <c r="L108" s="224"/>
      <c r="M108" s="224"/>
      <c r="N108" s="223"/>
      <c r="O108" s="223"/>
      <c r="P108" s="223"/>
      <c r="Q108" s="223"/>
      <c r="R108" s="224"/>
      <c r="S108" s="224"/>
      <c r="T108" s="224"/>
      <c r="U108" s="224"/>
      <c r="V108" s="224"/>
      <c r="W108" s="224"/>
      <c r="X108" s="224"/>
      <c r="Y108" s="224"/>
      <c r="Z108" s="213"/>
      <c r="AA108" s="213"/>
      <c r="AB108" s="213"/>
      <c r="AC108" s="213"/>
      <c r="AD108" s="213"/>
      <c r="AE108" s="213"/>
      <c r="AF108" s="213"/>
      <c r="AG108" s="213" t="s">
        <v>360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2" x14ac:dyDescent="0.2">
      <c r="A109" s="220"/>
      <c r="B109" s="221"/>
      <c r="C109" s="252"/>
      <c r="D109" s="245"/>
      <c r="E109" s="245"/>
      <c r="F109" s="245"/>
      <c r="G109" s="245"/>
      <c r="H109" s="224"/>
      <c r="I109" s="224"/>
      <c r="J109" s="224"/>
      <c r="K109" s="224"/>
      <c r="L109" s="224"/>
      <c r="M109" s="224"/>
      <c r="N109" s="223"/>
      <c r="O109" s="223"/>
      <c r="P109" s="223"/>
      <c r="Q109" s="223"/>
      <c r="R109" s="224"/>
      <c r="S109" s="224"/>
      <c r="T109" s="224"/>
      <c r="U109" s="224"/>
      <c r="V109" s="224"/>
      <c r="W109" s="224"/>
      <c r="X109" s="224"/>
      <c r="Y109" s="224"/>
      <c r="Z109" s="213"/>
      <c r="AA109" s="213"/>
      <c r="AB109" s="213"/>
      <c r="AC109" s="213"/>
      <c r="AD109" s="213"/>
      <c r="AE109" s="213"/>
      <c r="AF109" s="213"/>
      <c r="AG109" s="213" t="s">
        <v>286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x14ac:dyDescent="0.2">
      <c r="A110" s="3"/>
      <c r="B110" s="4"/>
      <c r="C110" s="25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AE110">
        <v>12</v>
      </c>
      <c r="AF110">
        <v>21</v>
      </c>
      <c r="AG110" t="s">
        <v>262</v>
      </c>
    </row>
    <row r="111" spans="1:60" x14ac:dyDescent="0.2">
      <c r="A111" s="216"/>
      <c r="B111" s="217" t="s">
        <v>29</v>
      </c>
      <c r="C111" s="254"/>
      <c r="D111" s="218"/>
      <c r="E111" s="219"/>
      <c r="F111" s="219"/>
      <c r="G111" s="236">
        <f>G8+G29+G33+G68+G73+G85+G88+G92</f>
        <v>0</v>
      </c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AE111">
        <f>SUMIF(L7:L109,AE110,G7:G109)</f>
        <v>0</v>
      </c>
      <c r="AF111">
        <f>SUMIF(L7:L109,AF110,G7:G109)</f>
        <v>0</v>
      </c>
      <c r="AG111" t="s">
        <v>314</v>
      </c>
    </row>
    <row r="112" spans="1:60" x14ac:dyDescent="0.2">
      <c r="A112" s="262" t="s">
        <v>881</v>
      </c>
      <c r="B112" s="262"/>
      <c r="C112" s="25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</row>
    <row r="113" spans="1:33" x14ac:dyDescent="0.2">
      <c r="A113" s="3"/>
      <c r="B113" s="4" t="s">
        <v>882</v>
      </c>
      <c r="C113" s="253" t="s">
        <v>883</v>
      </c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AG113" t="s">
        <v>884</v>
      </c>
    </row>
    <row r="114" spans="1:33" x14ac:dyDescent="0.2">
      <c r="A114" s="3"/>
      <c r="B114" s="4" t="s">
        <v>885</v>
      </c>
      <c r="C114" s="253" t="s">
        <v>886</v>
      </c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AG114" t="s">
        <v>887</v>
      </c>
    </row>
    <row r="115" spans="1:33" x14ac:dyDescent="0.2">
      <c r="A115" s="3"/>
      <c r="B115" s="4"/>
      <c r="C115" s="253" t="s">
        <v>888</v>
      </c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AG115" t="s">
        <v>889</v>
      </c>
    </row>
    <row r="116" spans="1:33" x14ac:dyDescent="0.2">
      <c r="A116" s="3"/>
      <c r="B116" s="4"/>
      <c r="C116" s="25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spans="1:33" x14ac:dyDescent="0.2">
      <c r="C117" s="255"/>
      <c r="D117" s="10"/>
      <c r="AG117" t="s">
        <v>315</v>
      </c>
    </row>
    <row r="118" spans="1:33" x14ac:dyDescent="0.2">
      <c r="D118" s="10"/>
    </row>
    <row r="119" spans="1:33" x14ac:dyDescent="0.2">
      <c r="D119" s="10"/>
    </row>
    <row r="120" spans="1:33" x14ac:dyDescent="0.2">
      <c r="D120" s="10"/>
    </row>
    <row r="121" spans="1:33" x14ac:dyDescent="0.2">
      <c r="D121" s="10"/>
    </row>
    <row r="122" spans="1:33" x14ac:dyDescent="0.2">
      <c r="D122" s="10"/>
    </row>
    <row r="123" spans="1:33" x14ac:dyDescent="0.2">
      <c r="D123" s="10"/>
    </row>
    <row r="124" spans="1:33" x14ac:dyDescent="0.2">
      <c r="D124" s="10"/>
    </row>
    <row r="125" spans="1:33" x14ac:dyDescent="0.2">
      <c r="D125" s="10"/>
    </row>
    <row r="126" spans="1:33" x14ac:dyDescent="0.2">
      <c r="D126" s="10"/>
    </row>
    <row r="127" spans="1:33" x14ac:dyDescent="0.2">
      <c r="D127" s="10"/>
    </row>
    <row r="128" spans="1:33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Zm6YThPpKeBt65Ijm2Jdfl4/IREBhRiL/biDxGDwqtcBAuSIXzq/dFyH+ua5qVvB+ROMguaQoeAxUC6oJSQ0wQ==" saltValue="qqOz7ayfbQuFpgnulajBgQ==" spinCount="100000" sheet="1" formatRows="0"/>
  <mergeCells count="67">
    <mergeCell ref="C106:G106"/>
    <mergeCell ref="C108:G108"/>
    <mergeCell ref="C109:G109"/>
    <mergeCell ref="C96:G96"/>
    <mergeCell ref="C98:G98"/>
    <mergeCell ref="C100:G100"/>
    <mergeCell ref="C102:G102"/>
    <mergeCell ref="C103:G103"/>
    <mergeCell ref="C105:G105"/>
    <mergeCell ref="C83:G83"/>
    <mergeCell ref="C84:G84"/>
    <mergeCell ref="C87:G87"/>
    <mergeCell ref="C90:G90"/>
    <mergeCell ref="C91:G91"/>
    <mergeCell ref="C94:G94"/>
    <mergeCell ref="C75:G75"/>
    <mergeCell ref="C76:G76"/>
    <mergeCell ref="C77:G77"/>
    <mergeCell ref="C79:G79"/>
    <mergeCell ref="C81:G81"/>
    <mergeCell ref="C82:G82"/>
    <mergeCell ref="C64:G64"/>
    <mergeCell ref="C65:G65"/>
    <mergeCell ref="C66:G66"/>
    <mergeCell ref="C67:G67"/>
    <mergeCell ref="C70:G70"/>
    <mergeCell ref="C72:G72"/>
    <mergeCell ref="C54:G54"/>
    <mergeCell ref="C55:G55"/>
    <mergeCell ref="C57:G57"/>
    <mergeCell ref="C58:G58"/>
    <mergeCell ref="C60:G60"/>
    <mergeCell ref="C62:G62"/>
    <mergeCell ref="C46:G46"/>
    <mergeCell ref="C47:G47"/>
    <mergeCell ref="C49:G49"/>
    <mergeCell ref="C50:G50"/>
    <mergeCell ref="C51:G51"/>
    <mergeCell ref="C52:G52"/>
    <mergeCell ref="C38:G38"/>
    <mergeCell ref="C39:G39"/>
    <mergeCell ref="C41:G41"/>
    <mergeCell ref="C42:G42"/>
    <mergeCell ref="C44:G44"/>
    <mergeCell ref="C45:G45"/>
    <mergeCell ref="C27:G27"/>
    <mergeCell ref="C28:G28"/>
    <mergeCell ref="C31:G31"/>
    <mergeCell ref="C32:G32"/>
    <mergeCell ref="C35:G35"/>
    <mergeCell ref="C36:G36"/>
    <mergeCell ref="C17:G17"/>
    <mergeCell ref="C19:G19"/>
    <mergeCell ref="C20:G20"/>
    <mergeCell ref="C22:G22"/>
    <mergeCell ref="C23:G23"/>
    <mergeCell ref="C25:G25"/>
    <mergeCell ref="A1:G1"/>
    <mergeCell ref="C2:G2"/>
    <mergeCell ref="C3:G3"/>
    <mergeCell ref="C4:G4"/>
    <mergeCell ref="A112:B112"/>
    <mergeCell ref="C10:G10"/>
    <mergeCell ref="C11:G11"/>
    <mergeCell ref="C13:G13"/>
    <mergeCell ref="C14:G14"/>
    <mergeCell ref="C16:G1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99127-F2DA-46F6-B5DC-CAB7925CD08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249</v>
      </c>
      <c r="B1" s="198"/>
      <c r="C1" s="198"/>
      <c r="D1" s="198"/>
      <c r="E1" s="198"/>
      <c r="F1" s="198"/>
      <c r="G1" s="198"/>
      <c r="AG1" t="s">
        <v>250</v>
      </c>
    </row>
    <row r="2" spans="1:60" ht="24.95" customHeight="1" x14ac:dyDescent="0.2">
      <c r="A2" s="199" t="s">
        <v>7</v>
      </c>
      <c r="B2" s="49" t="s">
        <v>44</v>
      </c>
      <c r="C2" s="202" t="s">
        <v>45</v>
      </c>
      <c r="D2" s="200"/>
      <c r="E2" s="200"/>
      <c r="F2" s="200"/>
      <c r="G2" s="201"/>
      <c r="AG2" t="s">
        <v>251</v>
      </c>
    </row>
    <row r="3" spans="1:60" ht="24.95" customHeight="1" x14ac:dyDescent="0.2">
      <c r="A3" s="199" t="s">
        <v>8</v>
      </c>
      <c r="B3" s="49" t="s">
        <v>67</v>
      </c>
      <c r="C3" s="202" t="s">
        <v>68</v>
      </c>
      <c r="D3" s="200"/>
      <c r="E3" s="200"/>
      <c r="F3" s="200"/>
      <c r="G3" s="201"/>
      <c r="AC3" s="177" t="s">
        <v>251</v>
      </c>
      <c r="AG3" t="s">
        <v>252</v>
      </c>
    </row>
    <row r="4" spans="1:60" ht="24.95" customHeight="1" x14ac:dyDescent="0.2">
      <c r="A4" s="203" t="s">
        <v>9</v>
      </c>
      <c r="B4" s="204" t="s">
        <v>74</v>
      </c>
      <c r="C4" s="205" t="s">
        <v>75</v>
      </c>
      <c r="D4" s="206"/>
      <c r="E4" s="206"/>
      <c r="F4" s="206"/>
      <c r="G4" s="207"/>
      <c r="AG4" t="s">
        <v>253</v>
      </c>
    </row>
    <row r="5" spans="1:60" x14ac:dyDescent="0.2">
      <c r="D5" s="10"/>
    </row>
    <row r="6" spans="1:60" ht="38.25" x14ac:dyDescent="0.2">
      <c r="A6" s="209" t="s">
        <v>254</v>
      </c>
      <c r="B6" s="211" t="s">
        <v>255</v>
      </c>
      <c r="C6" s="211" t="s">
        <v>256</v>
      </c>
      <c r="D6" s="210" t="s">
        <v>257</v>
      </c>
      <c r="E6" s="209" t="s">
        <v>258</v>
      </c>
      <c r="F6" s="208" t="s">
        <v>259</v>
      </c>
      <c r="G6" s="209" t="s">
        <v>29</v>
      </c>
      <c r="H6" s="212" t="s">
        <v>30</v>
      </c>
      <c r="I6" s="212" t="s">
        <v>260</v>
      </c>
      <c r="J6" s="212" t="s">
        <v>31</v>
      </c>
      <c r="K6" s="212" t="s">
        <v>261</v>
      </c>
      <c r="L6" s="212" t="s">
        <v>262</v>
      </c>
      <c r="M6" s="212" t="s">
        <v>263</v>
      </c>
      <c r="N6" s="212" t="s">
        <v>264</v>
      </c>
      <c r="O6" s="212" t="s">
        <v>265</v>
      </c>
      <c r="P6" s="212" t="s">
        <v>266</v>
      </c>
      <c r="Q6" s="212" t="s">
        <v>267</v>
      </c>
      <c r="R6" s="212" t="s">
        <v>268</v>
      </c>
      <c r="S6" s="212" t="s">
        <v>269</v>
      </c>
      <c r="T6" s="212" t="s">
        <v>270</v>
      </c>
      <c r="U6" s="212" t="s">
        <v>271</v>
      </c>
      <c r="V6" s="212" t="s">
        <v>272</v>
      </c>
      <c r="W6" s="212" t="s">
        <v>273</v>
      </c>
      <c r="X6" s="212" t="s">
        <v>274</v>
      </c>
      <c r="Y6" s="212" t="s">
        <v>275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276</v>
      </c>
      <c r="B8" s="231" t="s">
        <v>137</v>
      </c>
      <c r="C8" s="248" t="s">
        <v>138</v>
      </c>
      <c r="D8" s="232"/>
      <c r="E8" s="233"/>
      <c r="F8" s="234"/>
      <c r="G8" s="234">
        <f>SUMIF(AG9:AG28,"&lt;&gt;NOR",G9:G28)</f>
        <v>0</v>
      </c>
      <c r="H8" s="234"/>
      <c r="I8" s="234">
        <f>SUM(I9:I28)</f>
        <v>0</v>
      </c>
      <c r="J8" s="234"/>
      <c r="K8" s="234">
        <f>SUM(K9:K28)</f>
        <v>0</v>
      </c>
      <c r="L8" s="234"/>
      <c r="M8" s="234">
        <f>SUM(M9:M28)</f>
        <v>0</v>
      </c>
      <c r="N8" s="233"/>
      <c r="O8" s="233">
        <f>SUM(O9:O28)</f>
        <v>0</v>
      </c>
      <c r="P8" s="233"/>
      <c r="Q8" s="233">
        <f>SUM(Q9:Q28)</f>
        <v>0</v>
      </c>
      <c r="R8" s="234"/>
      <c r="S8" s="234"/>
      <c r="T8" s="235"/>
      <c r="U8" s="229"/>
      <c r="V8" s="229">
        <f>SUM(V9:V28)</f>
        <v>46.19</v>
      </c>
      <c r="W8" s="229"/>
      <c r="X8" s="229"/>
      <c r="Y8" s="229"/>
      <c r="AG8" t="s">
        <v>277</v>
      </c>
    </row>
    <row r="9" spans="1:60" outlineLevel="1" x14ac:dyDescent="0.2">
      <c r="A9" s="237">
        <v>1</v>
      </c>
      <c r="B9" s="238" t="s">
        <v>977</v>
      </c>
      <c r="C9" s="249" t="s">
        <v>978</v>
      </c>
      <c r="D9" s="239" t="s">
        <v>356</v>
      </c>
      <c r="E9" s="240">
        <v>113.828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 t="s">
        <v>357</v>
      </c>
      <c r="S9" s="242" t="s">
        <v>289</v>
      </c>
      <c r="T9" s="243" t="s">
        <v>289</v>
      </c>
      <c r="U9" s="224">
        <v>0.187</v>
      </c>
      <c r="V9" s="224">
        <f>ROUND(E9*U9,2)</f>
        <v>21.29</v>
      </c>
      <c r="W9" s="224"/>
      <c r="X9" s="224" t="s">
        <v>339</v>
      </c>
      <c r="Y9" s="224" t="s">
        <v>284</v>
      </c>
      <c r="Z9" s="213"/>
      <c r="AA9" s="213"/>
      <c r="AB9" s="213"/>
      <c r="AC9" s="213"/>
      <c r="AD9" s="213"/>
      <c r="AE9" s="213"/>
      <c r="AF9" s="213"/>
      <c r="AG9" s="213" t="s">
        <v>340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9" t="s">
        <v>639</v>
      </c>
      <c r="D10" s="257"/>
      <c r="E10" s="257"/>
      <c r="F10" s="257"/>
      <c r="G10" s="257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3"/>
      <c r="AA10" s="213"/>
      <c r="AB10" s="213"/>
      <c r="AC10" s="213"/>
      <c r="AD10" s="213"/>
      <c r="AE10" s="213"/>
      <c r="AF10" s="213"/>
      <c r="AG10" s="213" t="s">
        <v>360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52"/>
      <c r="D11" s="245"/>
      <c r="E11" s="245"/>
      <c r="F11" s="245"/>
      <c r="G11" s="245"/>
      <c r="H11" s="224"/>
      <c r="I11" s="224"/>
      <c r="J11" s="224"/>
      <c r="K11" s="224"/>
      <c r="L11" s="224"/>
      <c r="M11" s="224"/>
      <c r="N11" s="223"/>
      <c r="O11" s="223"/>
      <c r="P11" s="223"/>
      <c r="Q11" s="223"/>
      <c r="R11" s="224"/>
      <c r="S11" s="224"/>
      <c r="T11" s="224"/>
      <c r="U11" s="224"/>
      <c r="V11" s="224"/>
      <c r="W11" s="224"/>
      <c r="X11" s="224"/>
      <c r="Y11" s="224"/>
      <c r="Z11" s="213"/>
      <c r="AA11" s="213"/>
      <c r="AB11" s="213"/>
      <c r="AC11" s="213"/>
      <c r="AD11" s="213"/>
      <c r="AE11" s="213"/>
      <c r="AF11" s="213"/>
      <c r="AG11" s="213" t="s">
        <v>286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37">
        <v>2</v>
      </c>
      <c r="B12" s="238" t="s">
        <v>979</v>
      </c>
      <c r="C12" s="249" t="s">
        <v>980</v>
      </c>
      <c r="D12" s="239" t="s">
        <v>356</v>
      </c>
      <c r="E12" s="240">
        <v>24.89</v>
      </c>
      <c r="F12" s="241"/>
      <c r="G12" s="242">
        <f>ROUND(E12*F12,2)</f>
        <v>0</v>
      </c>
      <c r="H12" s="241"/>
      <c r="I12" s="242">
        <f>ROUND(E12*H12,2)</f>
        <v>0</v>
      </c>
      <c r="J12" s="241"/>
      <c r="K12" s="242">
        <f>ROUND(E12*J12,2)</f>
        <v>0</v>
      </c>
      <c r="L12" s="242">
        <v>21</v>
      </c>
      <c r="M12" s="242">
        <f>G12*(1+L12/100)</f>
        <v>0</v>
      </c>
      <c r="N12" s="240">
        <v>0</v>
      </c>
      <c r="O12" s="240">
        <f>ROUND(E12*N12,2)</f>
        <v>0</v>
      </c>
      <c r="P12" s="240">
        <v>0</v>
      </c>
      <c r="Q12" s="240">
        <f>ROUND(E12*P12,2)</f>
        <v>0</v>
      </c>
      <c r="R12" s="242" t="s">
        <v>357</v>
      </c>
      <c r="S12" s="242" t="s">
        <v>289</v>
      </c>
      <c r="T12" s="243" t="s">
        <v>289</v>
      </c>
      <c r="U12" s="224">
        <v>0.37</v>
      </c>
      <c r="V12" s="224">
        <f>ROUND(E12*U12,2)</f>
        <v>9.2100000000000009</v>
      </c>
      <c r="W12" s="224"/>
      <c r="X12" s="224" t="s">
        <v>339</v>
      </c>
      <c r="Y12" s="224" t="s">
        <v>284</v>
      </c>
      <c r="Z12" s="213"/>
      <c r="AA12" s="213"/>
      <c r="AB12" s="213"/>
      <c r="AC12" s="213"/>
      <c r="AD12" s="213"/>
      <c r="AE12" s="213"/>
      <c r="AF12" s="213"/>
      <c r="AG12" s="213" t="s">
        <v>340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ht="22.5" outlineLevel="2" x14ac:dyDescent="0.2">
      <c r="A13" s="220"/>
      <c r="B13" s="221"/>
      <c r="C13" s="259" t="s">
        <v>642</v>
      </c>
      <c r="D13" s="257"/>
      <c r="E13" s="257"/>
      <c r="F13" s="257"/>
      <c r="G13" s="257"/>
      <c r="H13" s="224"/>
      <c r="I13" s="224"/>
      <c r="J13" s="224"/>
      <c r="K13" s="224"/>
      <c r="L13" s="224"/>
      <c r="M13" s="224"/>
      <c r="N13" s="223"/>
      <c r="O13" s="223"/>
      <c r="P13" s="223"/>
      <c r="Q13" s="223"/>
      <c r="R13" s="224"/>
      <c r="S13" s="224"/>
      <c r="T13" s="224"/>
      <c r="U13" s="224"/>
      <c r="V13" s="224"/>
      <c r="W13" s="224"/>
      <c r="X13" s="224"/>
      <c r="Y13" s="224"/>
      <c r="Z13" s="213"/>
      <c r="AA13" s="213"/>
      <c r="AB13" s="213"/>
      <c r="AC13" s="213"/>
      <c r="AD13" s="213"/>
      <c r="AE13" s="213"/>
      <c r="AF13" s="213"/>
      <c r="AG13" s="213" t="s">
        <v>360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56" t="str">
        <f>C13</f>
        <v>zapažených i nezapažených s urovnáním dna do předepsaného profilu a spádu, s přehozením výkopku na přilehlém terénu na vzdálenost do 3 m od podélné osy rýhy nebo s naložením výkopku na dopravní prostředek.</v>
      </c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2"/>
      <c r="D14" s="245"/>
      <c r="E14" s="245"/>
      <c r="F14" s="245"/>
      <c r="G14" s="245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3"/>
      <c r="AA14" s="213"/>
      <c r="AB14" s="213"/>
      <c r="AC14" s="213"/>
      <c r="AD14" s="213"/>
      <c r="AE14" s="213"/>
      <c r="AF14" s="213"/>
      <c r="AG14" s="213" t="s">
        <v>286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7">
        <v>3</v>
      </c>
      <c r="B15" s="238" t="s">
        <v>981</v>
      </c>
      <c r="C15" s="249" t="s">
        <v>982</v>
      </c>
      <c r="D15" s="239" t="s">
        <v>356</v>
      </c>
      <c r="E15" s="240">
        <v>15.78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0</v>
      </c>
      <c r="O15" s="240">
        <f>ROUND(E15*N15,2)</f>
        <v>0</v>
      </c>
      <c r="P15" s="240">
        <v>0</v>
      </c>
      <c r="Q15" s="240">
        <f>ROUND(E15*P15,2)</f>
        <v>0</v>
      </c>
      <c r="R15" s="242" t="s">
        <v>357</v>
      </c>
      <c r="S15" s="242" t="s">
        <v>289</v>
      </c>
      <c r="T15" s="243" t="s">
        <v>289</v>
      </c>
      <c r="U15" s="224">
        <v>0.55000000000000004</v>
      </c>
      <c r="V15" s="224">
        <f>ROUND(E15*U15,2)</f>
        <v>8.68</v>
      </c>
      <c r="W15" s="224"/>
      <c r="X15" s="224" t="s">
        <v>339</v>
      </c>
      <c r="Y15" s="224" t="s">
        <v>284</v>
      </c>
      <c r="Z15" s="213"/>
      <c r="AA15" s="213"/>
      <c r="AB15" s="213"/>
      <c r="AC15" s="213"/>
      <c r="AD15" s="213"/>
      <c r="AE15" s="213"/>
      <c r="AF15" s="213"/>
      <c r="AG15" s="213" t="s">
        <v>340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ht="22.5" outlineLevel="2" x14ac:dyDescent="0.2">
      <c r="A16" s="220"/>
      <c r="B16" s="221"/>
      <c r="C16" s="259" t="s">
        <v>642</v>
      </c>
      <c r="D16" s="257"/>
      <c r="E16" s="257"/>
      <c r="F16" s="257"/>
      <c r="G16" s="257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3"/>
      <c r="AA16" s="213"/>
      <c r="AB16" s="213"/>
      <c r="AC16" s="213"/>
      <c r="AD16" s="213"/>
      <c r="AE16" s="213"/>
      <c r="AF16" s="213"/>
      <c r="AG16" s="213" t="s">
        <v>360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56" t="str">
        <f>C16</f>
        <v>zapažených i nezapažených s urovnáním dna do předepsaného profilu a spádu, s přehozením výkopku na přilehlém terénu na vzdálenost do 3 m od podélné osy rýhy nebo s naložením výkopku na dopravní prostředek.</v>
      </c>
      <c r="BB16" s="213"/>
      <c r="BC16" s="213"/>
      <c r="BD16" s="213"/>
      <c r="BE16" s="213"/>
      <c r="BF16" s="213"/>
      <c r="BG16" s="213"/>
      <c r="BH16" s="213"/>
    </row>
    <row r="17" spans="1:60" outlineLevel="2" x14ac:dyDescent="0.2">
      <c r="A17" s="220"/>
      <c r="B17" s="221"/>
      <c r="C17" s="252"/>
      <c r="D17" s="245"/>
      <c r="E17" s="245"/>
      <c r="F17" s="245"/>
      <c r="G17" s="245"/>
      <c r="H17" s="224"/>
      <c r="I17" s="224"/>
      <c r="J17" s="224"/>
      <c r="K17" s="224"/>
      <c r="L17" s="224"/>
      <c r="M17" s="224"/>
      <c r="N17" s="223"/>
      <c r="O17" s="223"/>
      <c r="P17" s="223"/>
      <c r="Q17" s="223"/>
      <c r="R17" s="224"/>
      <c r="S17" s="224"/>
      <c r="T17" s="224"/>
      <c r="U17" s="224"/>
      <c r="V17" s="224"/>
      <c r="W17" s="224"/>
      <c r="X17" s="224"/>
      <c r="Y17" s="224"/>
      <c r="Z17" s="213"/>
      <c r="AA17" s="213"/>
      <c r="AB17" s="213"/>
      <c r="AC17" s="213"/>
      <c r="AD17" s="213"/>
      <c r="AE17" s="213"/>
      <c r="AF17" s="213"/>
      <c r="AG17" s="213" t="s">
        <v>286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37">
        <v>4</v>
      </c>
      <c r="B18" s="238" t="s">
        <v>983</v>
      </c>
      <c r="C18" s="249" t="s">
        <v>984</v>
      </c>
      <c r="D18" s="239" t="s">
        <v>356</v>
      </c>
      <c r="E18" s="240">
        <v>4</v>
      </c>
      <c r="F18" s="241"/>
      <c r="G18" s="242">
        <f>ROUND(E18*F18,2)</f>
        <v>0</v>
      </c>
      <c r="H18" s="241"/>
      <c r="I18" s="242">
        <f>ROUND(E18*H18,2)</f>
        <v>0</v>
      </c>
      <c r="J18" s="241"/>
      <c r="K18" s="242">
        <f>ROUND(E18*J18,2)</f>
        <v>0</v>
      </c>
      <c r="L18" s="242">
        <v>21</v>
      </c>
      <c r="M18" s="242">
        <f>G18*(1+L18/100)</f>
        <v>0</v>
      </c>
      <c r="N18" s="240">
        <v>0</v>
      </c>
      <c r="O18" s="240">
        <f>ROUND(E18*N18,2)</f>
        <v>0</v>
      </c>
      <c r="P18" s="240">
        <v>0</v>
      </c>
      <c r="Q18" s="240">
        <f>ROUND(E18*P18,2)</f>
        <v>0</v>
      </c>
      <c r="R18" s="242" t="s">
        <v>357</v>
      </c>
      <c r="S18" s="242" t="s">
        <v>289</v>
      </c>
      <c r="T18" s="243" t="s">
        <v>289</v>
      </c>
      <c r="U18" s="224">
        <v>0.37</v>
      </c>
      <c r="V18" s="224">
        <f>ROUND(E18*U18,2)</f>
        <v>1.48</v>
      </c>
      <c r="W18" s="224"/>
      <c r="X18" s="224" t="s">
        <v>339</v>
      </c>
      <c r="Y18" s="224" t="s">
        <v>284</v>
      </c>
      <c r="Z18" s="213"/>
      <c r="AA18" s="213"/>
      <c r="AB18" s="213"/>
      <c r="AC18" s="213"/>
      <c r="AD18" s="213"/>
      <c r="AE18" s="213"/>
      <c r="AF18" s="213"/>
      <c r="AG18" s="213" t="s">
        <v>340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ht="33.75" outlineLevel="2" x14ac:dyDescent="0.2">
      <c r="A19" s="220"/>
      <c r="B19" s="221"/>
      <c r="C19" s="259" t="s">
        <v>359</v>
      </c>
      <c r="D19" s="257"/>
      <c r="E19" s="257"/>
      <c r="F19" s="257"/>
      <c r="G19" s="257"/>
      <c r="H19" s="224"/>
      <c r="I19" s="224"/>
      <c r="J19" s="224"/>
      <c r="K19" s="224"/>
      <c r="L19" s="224"/>
      <c r="M19" s="224"/>
      <c r="N19" s="223"/>
      <c r="O19" s="223"/>
      <c r="P19" s="223"/>
      <c r="Q19" s="223"/>
      <c r="R19" s="224"/>
      <c r="S19" s="224"/>
      <c r="T19" s="224"/>
      <c r="U19" s="224"/>
      <c r="V19" s="224"/>
      <c r="W19" s="224"/>
      <c r="X19" s="224"/>
      <c r="Y19" s="224"/>
      <c r="Z19" s="213"/>
      <c r="AA19" s="213"/>
      <c r="AB19" s="213"/>
      <c r="AC19" s="213"/>
      <c r="AD19" s="213"/>
      <c r="AE19" s="213"/>
      <c r="AF19" s="213"/>
      <c r="AG19" s="213" t="s">
        <v>360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56" t="str">
        <f>C19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2"/>
      <c r="D20" s="245"/>
      <c r="E20" s="245"/>
      <c r="F20" s="245"/>
      <c r="G20" s="245"/>
      <c r="H20" s="224"/>
      <c r="I20" s="224"/>
      <c r="J20" s="224"/>
      <c r="K20" s="224"/>
      <c r="L20" s="224"/>
      <c r="M20" s="224"/>
      <c r="N20" s="223"/>
      <c r="O20" s="223"/>
      <c r="P20" s="223"/>
      <c r="Q20" s="223"/>
      <c r="R20" s="224"/>
      <c r="S20" s="224"/>
      <c r="T20" s="224"/>
      <c r="U20" s="224"/>
      <c r="V20" s="224"/>
      <c r="W20" s="224"/>
      <c r="X20" s="224"/>
      <c r="Y20" s="224"/>
      <c r="Z20" s="213"/>
      <c r="AA20" s="213"/>
      <c r="AB20" s="213"/>
      <c r="AC20" s="213"/>
      <c r="AD20" s="213"/>
      <c r="AE20" s="213"/>
      <c r="AF20" s="213"/>
      <c r="AG20" s="213" t="s">
        <v>286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37">
        <v>5</v>
      </c>
      <c r="B21" s="238" t="s">
        <v>368</v>
      </c>
      <c r="C21" s="249" t="s">
        <v>369</v>
      </c>
      <c r="D21" s="239" t="s">
        <v>356</v>
      </c>
      <c r="E21" s="240">
        <v>158.49799999999999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0">
        <v>0</v>
      </c>
      <c r="O21" s="240">
        <f>ROUND(E21*N21,2)</f>
        <v>0</v>
      </c>
      <c r="P21" s="240">
        <v>0</v>
      </c>
      <c r="Q21" s="240">
        <f>ROUND(E21*P21,2)</f>
        <v>0</v>
      </c>
      <c r="R21" s="242" t="s">
        <v>357</v>
      </c>
      <c r="S21" s="242" t="s">
        <v>289</v>
      </c>
      <c r="T21" s="243" t="s">
        <v>289</v>
      </c>
      <c r="U21" s="224">
        <v>0.01</v>
      </c>
      <c r="V21" s="224">
        <f>ROUND(E21*U21,2)</f>
        <v>1.58</v>
      </c>
      <c r="W21" s="224"/>
      <c r="X21" s="224" t="s">
        <v>339</v>
      </c>
      <c r="Y21" s="224" t="s">
        <v>284</v>
      </c>
      <c r="Z21" s="213"/>
      <c r="AA21" s="213"/>
      <c r="AB21" s="213"/>
      <c r="AC21" s="213"/>
      <c r="AD21" s="213"/>
      <c r="AE21" s="213"/>
      <c r="AF21" s="213"/>
      <c r="AG21" s="213" t="s">
        <v>340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9" t="s">
        <v>370</v>
      </c>
      <c r="D22" s="257"/>
      <c r="E22" s="257"/>
      <c r="F22" s="257"/>
      <c r="G22" s="257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3"/>
      <c r="AA22" s="213"/>
      <c r="AB22" s="213"/>
      <c r="AC22" s="213"/>
      <c r="AD22" s="213"/>
      <c r="AE22" s="213"/>
      <c r="AF22" s="213"/>
      <c r="AG22" s="213" t="s">
        <v>360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2" x14ac:dyDescent="0.2">
      <c r="A23" s="220"/>
      <c r="B23" s="221"/>
      <c r="C23" s="252"/>
      <c r="D23" s="245"/>
      <c r="E23" s="245"/>
      <c r="F23" s="245"/>
      <c r="G23" s="245"/>
      <c r="H23" s="224"/>
      <c r="I23" s="224"/>
      <c r="J23" s="224"/>
      <c r="K23" s="224"/>
      <c r="L23" s="224"/>
      <c r="M23" s="224"/>
      <c r="N23" s="223"/>
      <c r="O23" s="223"/>
      <c r="P23" s="223"/>
      <c r="Q23" s="223"/>
      <c r="R23" s="224"/>
      <c r="S23" s="224"/>
      <c r="T23" s="224"/>
      <c r="U23" s="224"/>
      <c r="V23" s="224"/>
      <c r="W23" s="224"/>
      <c r="X23" s="224"/>
      <c r="Y23" s="224"/>
      <c r="Z23" s="213"/>
      <c r="AA23" s="213"/>
      <c r="AB23" s="213"/>
      <c r="AC23" s="213"/>
      <c r="AD23" s="213"/>
      <c r="AE23" s="213"/>
      <c r="AF23" s="213"/>
      <c r="AG23" s="213" t="s">
        <v>286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ht="22.5" outlineLevel="1" x14ac:dyDescent="0.2">
      <c r="A24" s="237">
        <v>6</v>
      </c>
      <c r="B24" s="238" t="s">
        <v>373</v>
      </c>
      <c r="C24" s="249" t="s">
        <v>374</v>
      </c>
      <c r="D24" s="239" t="s">
        <v>356</v>
      </c>
      <c r="E24" s="240">
        <v>158.49799999999999</v>
      </c>
      <c r="F24" s="241"/>
      <c r="G24" s="242">
        <f>ROUND(E24*F24,2)</f>
        <v>0</v>
      </c>
      <c r="H24" s="241"/>
      <c r="I24" s="242">
        <f>ROUND(E24*H24,2)</f>
        <v>0</v>
      </c>
      <c r="J24" s="241"/>
      <c r="K24" s="242">
        <f>ROUND(E24*J24,2)</f>
        <v>0</v>
      </c>
      <c r="L24" s="242">
        <v>21</v>
      </c>
      <c r="M24" s="242">
        <f>G24*(1+L24/100)</f>
        <v>0</v>
      </c>
      <c r="N24" s="240">
        <v>0</v>
      </c>
      <c r="O24" s="240">
        <f>ROUND(E24*N24,2)</f>
        <v>0</v>
      </c>
      <c r="P24" s="240">
        <v>0</v>
      </c>
      <c r="Q24" s="240">
        <f>ROUND(E24*P24,2)</f>
        <v>0</v>
      </c>
      <c r="R24" s="242" t="s">
        <v>357</v>
      </c>
      <c r="S24" s="242" t="s">
        <v>289</v>
      </c>
      <c r="T24" s="243" t="s">
        <v>289</v>
      </c>
      <c r="U24" s="224">
        <v>8.9999999999999993E-3</v>
      </c>
      <c r="V24" s="224">
        <f>ROUND(E24*U24,2)</f>
        <v>1.43</v>
      </c>
      <c r="W24" s="224"/>
      <c r="X24" s="224" t="s">
        <v>339</v>
      </c>
      <c r="Y24" s="224" t="s">
        <v>284</v>
      </c>
      <c r="Z24" s="213"/>
      <c r="AA24" s="213"/>
      <c r="AB24" s="213"/>
      <c r="AC24" s="213"/>
      <c r="AD24" s="213"/>
      <c r="AE24" s="213"/>
      <c r="AF24" s="213"/>
      <c r="AG24" s="213" t="s">
        <v>340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50"/>
      <c r="D25" s="246"/>
      <c r="E25" s="246"/>
      <c r="F25" s="246"/>
      <c r="G25" s="246"/>
      <c r="H25" s="224"/>
      <c r="I25" s="224"/>
      <c r="J25" s="224"/>
      <c r="K25" s="224"/>
      <c r="L25" s="224"/>
      <c r="M25" s="224"/>
      <c r="N25" s="223"/>
      <c r="O25" s="223"/>
      <c r="P25" s="223"/>
      <c r="Q25" s="223"/>
      <c r="R25" s="224"/>
      <c r="S25" s="224"/>
      <c r="T25" s="224"/>
      <c r="U25" s="224"/>
      <c r="V25" s="224"/>
      <c r="W25" s="224"/>
      <c r="X25" s="224"/>
      <c r="Y25" s="224"/>
      <c r="Z25" s="213"/>
      <c r="AA25" s="213"/>
      <c r="AB25" s="213"/>
      <c r="AC25" s="213"/>
      <c r="AD25" s="213"/>
      <c r="AE25" s="213"/>
      <c r="AF25" s="213"/>
      <c r="AG25" s="213" t="s">
        <v>286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1" x14ac:dyDescent="0.2">
      <c r="A26" s="237">
        <v>7</v>
      </c>
      <c r="B26" s="238" t="s">
        <v>647</v>
      </c>
      <c r="C26" s="249" t="s">
        <v>648</v>
      </c>
      <c r="D26" s="239" t="s">
        <v>363</v>
      </c>
      <c r="E26" s="240">
        <v>126.1</v>
      </c>
      <c r="F26" s="241"/>
      <c r="G26" s="242">
        <f>ROUND(E26*F26,2)</f>
        <v>0</v>
      </c>
      <c r="H26" s="241"/>
      <c r="I26" s="242">
        <f>ROUND(E26*H26,2)</f>
        <v>0</v>
      </c>
      <c r="J26" s="241"/>
      <c r="K26" s="242">
        <f>ROUND(E26*J26,2)</f>
        <v>0</v>
      </c>
      <c r="L26" s="242">
        <v>21</v>
      </c>
      <c r="M26" s="242">
        <f>G26*(1+L26/100)</f>
        <v>0</v>
      </c>
      <c r="N26" s="240">
        <v>0</v>
      </c>
      <c r="O26" s="240">
        <f>ROUND(E26*N26,2)</f>
        <v>0</v>
      </c>
      <c r="P26" s="240">
        <v>0</v>
      </c>
      <c r="Q26" s="240">
        <f>ROUND(E26*P26,2)</f>
        <v>0</v>
      </c>
      <c r="R26" s="242" t="s">
        <v>357</v>
      </c>
      <c r="S26" s="242" t="s">
        <v>289</v>
      </c>
      <c r="T26" s="243" t="s">
        <v>289</v>
      </c>
      <c r="U26" s="224">
        <v>0.02</v>
      </c>
      <c r="V26" s="224">
        <f>ROUND(E26*U26,2)</f>
        <v>2.52</v>
      </c>
      <c r="W26" s="224"/>
      <c r="X26" s="224" t="s">
        <v>339</v>
      </c>
      <c r="Y26" s="224" t="s">
        <v>284</v>
      </c>
      <c r="Z26" s="213"/>
      <c r="AA26" s="213"/>
      <c r="AB26" s="213"/>
      <c r="AC26" s="213"/>
      <c r="AD26" s="213"/>
      <c r="AE26" s="213"/>
      <c r="AF26" s="213"/>
      <c r="AG26" s="213" t="s">
        <v>340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59" t="s">
        <v>574</v>
      </c>
      <c r="D27" s="257"/>
      <c r="E27" s="257"/>
      <c r="F27" s="257"/>
      <c r="G27" s="257"/>
      <c r="H27" s="224"/>
      <c r="I27" s="224"/>
      <c r="J27" s="224"/>
      <c r="K27" s="224"/>
      <c r="L27" s="224"/>
      <c r="M27" s="224"/>
      <c r="N27" s="223"/>
      <c r="O27" s="223"/>
      <c r="P27" s="223"/>
      <c r="Q27" s="223"/>
      <c r="R27" s="224"/>
      <c r="S27" s="224"/>
      <c r="T27" s="224"/>
      <c r="U27" s="224"/>
      <c r="V27" s="224"/>
      <c r="W27" s="224"/>
      <c r="X27" s="224"/>
      <c r="Y27" s="224"/>
      <c r="Z27" s="213"/>
      <c r="AA27" s="213"/>
      <c r="AB27" s="213"/>
      <c r="AC27" s="213"/>
      <c r="AD27" s="213"/>
      <c r="AE27" s="213"/>
      <c r="AF27" s="213"/>
      <c r="AG27" s="213" t="s">
        <v>360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2"/>
      <c r="D28" s="245"/>
      <c r="E28" s="245"/>
      <c r="F28" s="245"/>
      <c r="G28" s="245"/>
      <c r="H28" s="224"/>
      <c r="I28" s="224"/>
      <c r="J28" s="224"/>
      <c r="K28" s="224"/>
      <c r="L28" s="224"/>
      <c r="M28" s="224"/>
      <c r="N28" s="223"/>
      <c r="O28" s="223"/>
      <c r="P28" s="223"/>
      <c r="Q28" s="223"/>
      <c r="R28" s="224"/>
      <c r="S28" s="224"/>
      <c r="T28" s="224"/>
      <c r="U28" s="224"/>
      <c r="V28" s="224"/>
      <c r="W28" s="224"/>
      <c r="X28" s="224"/>
      <c r="Y28" s="224"/>
      <c r="Z28" s="213"/>
      <c r="AA28" s="213"/>
      <c r="AB28" s="213"/>
      <c r="AC28" s="213"/>
      <c r="AD28" s="213"/>
      <c r="AE28" s="213"/>
      <c r="AF28" s="213"/>
      <c r="AG28" s="213" t="s">
        <v>286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x14ac:dyDescent="0.2">
      <c r="A29" s="230" t="s">
        <v>276</v>
      </c>
      <c r="B29" s="231" t="s">
        <v>143</v>
      </c>
      <c r="C29" s="248" t="s">
        <v>144</v>
      </c>
      <c r="D29" s="232"/>
      <c r="E29" s="233"/>
      <c r="F29" s="234"/>
      <c r="G29" s="234">
        <f>SUMIF(AG30:AG44,"&lt;&gt;NOR",G30:G44)</f>
        <v>0</v>
      </c>
      <c r="H29" s="234"/>
      <c r="I29" s="234">
        <f>SUM(I30:I44)</f>
        <v>0</v>
      </c>
      <c r="J29" s="234"/>
      <c r="K29" s="234">
        <f>SUM(K30:K44)</f>
        <v>0</v>
      </c>
      <c r="L29" s="234"/>
      <c r="M29" s="234">
        <f>SUM(M30:M44)</f>
        <v>0</v>
      </c>
      <c r="N29" s="233"/>
      <c r="O29" s="233">
        <f>SUM(O30:O44)</f>
        <v>83.600000000000009</v>
      </c>
      <c r="P29" s="233"/>
      <c r="Q29" s="233">
        <f>SUM(Q30:Q44)</f>
        <v>0</v>
      </c>
      <c r="R29" s="234"/>
      <c r="S29" s="234"/>
      <c r="T29" s="235"/>
      <c r="U29" s="229"/>
      <c r="V29" s="229">
        <f>SUM(V30:V44)</f>
        <v>42.31</v>
      </c>
      <c r="W29" s="229"/>
      <c r="X29" s="229"/>
      <c r="Y29" s="229"/>
      <c r="AG29" t="s">
        <v>277</v>
      </c>
    </row>
    <row r="30" spans="1:60" outlineLevel="1" x14ac:dyDescent="0.2">
      <c r="A30" s="237">
        <v>8</v>
      </c>
      <c r="B30" s="238" t="s">
        <v>655</v>
      </c>
      <c r="C30" s="249" t="s">
        <v>656</v>
      </c>
      <c r="D30" s="239" t="s">
        <v>356</v>
      </c>
      <c r="E30" s="240">
        <v>32.78</v>
      </c>
      <c r="F30" s="241"/>
      <c r="G30" s="242">
        <f>ROUND(E30*F30,2)</f>
        <v>0</v>
      </c>
      <c r="H30" s="241"/>
      <c r="I30" s="242">
        <f>ROUND(E30*H30,2)</f>
        <v>0</v>
      </c>
      <c r="J30" s="241"/>
      <c r="K30" s="242">
        <f>ROUND(E30*J30,2)</f>
        <v>0</v>
      </c>
      <c r="L30" s="242">
        <v>21</v>
      </c>
      <c r="M30" s="242">
        <f>G30*(1+L30/100)</f>
        <v>0</v>
      </c>
      <c r="N30" s="240">
        <v>2.5249999999999999</v>
      </c>
      <c r="O30" s="240">
        <f>ROUND(E30*N30,2)</f>
        <v>82.77</v>
      </c>
      <c r="P30" s="240">
        <v>0</v>
      </c>
      <c r="Q30" s="240">
        <f>ROUND(E30*P30,2)</f>
        <v>0</v>
      </c>
      <c r="R30" s="242" t="s">
        <v>597</v>
      </c>
      <c r="S30" s="242" t="s">
        <v>289</v>
      </c>
      <c r="T30" s="243" t="s">
        <v>289</v>
      </c>
      <c r="U30" s="224">
        <v>0.48</v>
      </c>
      <c r="V30" s="224">
        <f>ROUND(E30*U30,2)</f>
        <v>15.73</v>
      </c>
      <c r="W30" s="224"/>
      <c r="X30" s="224" t="s">
        <v>339</v>
      </c>
      <c r="Y30" s="224" t="s">
        <v>284</v>
      </c>
      <c r="Z30" s="213"/>
      <c r="AA30" s="213"/>
      <c r="AB30" s="213"/>
      <c r="AC30" s="213"/>
      <c r="AD30" s="213"/>
      <c r="AE30" s="213"/>
      <c r="AF30" s="213"/>
      <c r="AG30" s="213" t="s">
        <v>340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51" t="s">
        <v>657</v>
      </c>
      <c r="D31" s="247"/>
      <c r="E31" s="247"/>
      <c r="F31" s="247"/>
      <c r="G31" s="247"/>
      <c r="H31" s="224"/>
      <c r="I31" s="224"/>
      <c r="J31" s="224"/>
      <c r="K31" s="224"/>
      <c r="L31" s="224"/>
      <c r="M31" s="224"/>
      <c r="N31" s="223"/>
      <c r="O31" s="223"/>
      <c r="P31" s="223"/>
      <c r="Q31" s="223"/>
      <c r="R31" s="224"/>
      <c r="S31" s="224"/>
      <c r="T31" s="224"/>
      <c r="U31" s="224"/>
      <c r="V31" s="224"/>
      <c r="W31" s="224"/>
      <c r="X31" s="224"/>
      <c r="Y31" s="224"/>
      <c r="Z31" s="213"/>
      <c r="AA31" s="213"/>
      <c r="AB31" s="213"/>
      <c r="AC31" s="213"/>
      <c r="AD31" s="213"/>
      <c r="AE31" s="213"/>
      <c r="AF31" s="213"/>
      <c r="AG31" s="213" t="s">
        <v>311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3" x14ac:dyDescent="0.2">
      <c r="A32" s="220"/>
      <c r="B32" s="221"/>
      <c r="C32" s="260" t="s">
        <v>658</v>
      </c>
      <c r="D32" s="258"/>
      <c r="E32" s="258"/>
      <c r="F32" s="258"/>
      <c r="G32" s="258"/>
      <c r="H32" s="224"/>
      <c r="I32" s="224"/>
      <c r="J32" s="224"/>
      <c r="K32" s="224"/>
      <c r="L32" s="224"/>
      <c r="M32" s="224"/>
      <c r="N32" s="223"/>
      <c r="O32" s="223"/>
      <c r="P32" s="223"/>
      <c r="Q32" s="223"/>
      <c r="R32" s="224"/>
      <c r="S32" s="224"/>
      <c r="T32" s="224"/>
      <c r="U32" s="224"/>
      <c r="V32" s="224"/>
      <c r="W32" s="224"/>
      <c r="X32" s="224"/>
      <c r="Y32" s="224"/>
      <c r="Z32" s="213"/>
      <c r="AA32" s="213"/>
      <c r="AB32" s="213"/>
      <c r="AC32" s="213"/>
      <c r="AD32" s="213"/>
      <c r="AE32" s="213"/>
      <c r="AF32" s="213"/>
      <c r="AG32" s="213" t="s">
        <v>311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2" x14ac:dyDescent="0.2">
      <c r="A33" s="220"/>
      <c r="B33" s="221"/>
      <c r="C33" s="252"/>
      <c r="D33" s="245"/>
      <c r="E33" s="245"/>
      <c r="F33" s="245"/>
      <c r="G33" s="245"/>
      <c r="H33" s="224"/>
      <c r="I33" s="224"/>
      <c r="J33" s="224"/>
      <c r="K33" s="224"/>
      <c r="L33" s="224"/>
      <c r="M33" s="224"/>
      <c r="N33" s="223"/>
      <c r="O33" s="223"/>
      <c r="P33" s="223"/>
      <c r="Q33" s="223"/>
      <c r="R33" s="224"/>
      <c r="S33" s="224"/>
      <c r="T33" s="224"/>
      <c r="U33" s="224"/>
      <c r="V33" s="224"/>
      <c r="W33" s="224"/>
      <c r="X33" s="224"/>
      <c r="Y33" s="224"/>
      <c r="Z33" s="213"/>
      <c r="AA33" s="213"/>
      <c r="AB33" s="213"/>
      <c r="AC33" s="213"/>
      <c r="AD33" s="213"/>
      <c r="AE33" s="213"/>
      <c r="AF33" s="213"/>
      <c r="AG33" s="213" t="s">
        <v>286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37">
        <v>9</v>
      </c>
      <c r="B34" s="238" t="s">
        <v>659</v>
      </c>
      <c r="C34" s="249" t="s">
        <v>660</v>
      </c>
      <c r="D34" s="239" t="s">
        <v>363</v>
      </c>
      <c r="E34" s="240">
        <v>19.399999999999999</v>
      </c>
      <c r="F34" s="241"/>
      <c r="G34" s="242">
        <f>ROUND(E34*F34,2)</f>
        <v>0</v>
      </c>
      <c r="H34" s="241"/>
      <c r="I34" s="242">
        <f>ROUND(E34*H34,2)</f>
        <v>0</v>
      </c>
      <c r="J34" s="241"/>
      <c r="K34" s="242">
        <f>ROUND(E34*J34,2)</f>
        <v>0</v>
      </c>
      <c r="L34" s="242">
        <v>21</v>
      </c>
      <c r="M34" s="242">
        <f>G34*(1+L34/100)</f>
        <v>0</v>
      </c>
      <c r="N34" s="240">
        <v>3.9149999999999997E-2</v>
      </c>
      <c r="O34" s="240">
        <f>ROUND(E34*N34,2)</f>
        <v>0.76</v>
      </c>
      <c r="P34" s="240">
        <v>0</v>
      </c>
      <c r="Q34" s="240">
        <f>ROUND(E34*P34,2)</f>
        <v>0</v>
      </c>
      <c r="R34" s="242" t="s">
        <v>597</v>
      </c>
      <c r="S34" s="242" t="s">
        <v>289</v>
      </c>
      <c r="T34" s="243" t="s">
        <v>289</v>
      </c>
      <c r="U34" s="224">
        <v>1.05</v>
      </c>
      <c r="V34" s="224">
        <f>ROUND(E34*U34,2)</f>
        <v>20.37</v>
      </c>
      <c r="W34" s="224"/>
      <c r="X34" s="224" t="s">
        <v>339</v>
      </c>
      <c r="Y34" s="224" t="s">
        <v>284</v>
      </c>
      <c r="Z34" s="213"/>
      <c r="AA34" s="213"/>
      <c r="AB34" s="213"/>
      <c r="AC34" s="213"/>
      <c r="AD34" s="213"/>
      <c r="AE34" s="213"/>
      <c r="AF34" s="213"/>
      <c r="AG34" s="213" t="s">
        <v>340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ht="22.5" outlineLevel="2" x14ac:dyDescent="0.2">
      <c r="A35" s="220"/>
      <c r="B35" s="221"/>
      <c r="C35" s="259" t="s">
        <v>661</v>
      </c>
      <c r="D35" s="257"/>
      <c r="E35" s="257"/>
      <c r="F35" s="257"/>
      <c r="G35" s="257"/>
      <c r="H35" s="224"/>
      <c r="I35" s="224"/>
      <c r="J35" s="224"/>
      <c r="K35" s="224"/>
      <c r="L35" s="224"/>
      <c r="M35" s="224"/>
      <c r="N35" s="223"/>
      <c r="O35" s="223"/>
      <c r="P35" s="223"/>
      <c r="Q35" s="223"/>
      <c r="R35" s="224"/>
      <c r="S35" s="224"/>
      <c r="T35" s="224"/>
      <c r="U35" s="224"/>
      <c r="V35" s="224"/>
      <c r="W35" s="224"/>
      <c r="X35" s="224"/>
      <c r="Y35" s="224"/>
      <c r="Z35" s="213"/>
      <c r="AA35" s="213"/>
      <c r="AB35" s="213"/>
      <c r="AC35" s="213"/>
      <c r="AD35" s="213"/>
      <c r="AE35" s="213"/>
      <c r="AF35" s="213"/>
      <c r="AG35" s="213" t="s">
        <v>360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56" t="str">
        <f>C35</f>
        <v>svislé nebo šikmé (odkloněné), půdorysně přímé nebo zalomené, stěn základových pasů ve volných nebo zapažených jámách, rýhách, šachtách, včetně případných vzpěr,</v>
      </c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52"/>
      <c r="D36" s="245"/>
      <c r="E36" s="245"/>
      <c r="F36" s="245"/>
      <c r="G36" s="245"/>
      <c r="H36" s="224"/>
      <c r="I36" s="224"/>
      <c r="J36" s="224"/>
      <c r="K36" s="224"/>
      <c r="L36" s="224"/>
      <c r="M36" s="224"/>
      <c r="N36" s="223"/>
      <c r="O36" s="223"/>
      <c r="P36" s="223"/>
      <c r="Q36" s="223"/>
      <c r="R36" s="224"/>
      <c r="S36" s="224"/>
      <c r="T36" s="224"/>
      <c r="U36" s="224"/>
      <c r="V36" s="224"/>
      <c r="W36" s="224"/>
      <c r="X36" s="224"/>
      <c r="Y36" s="224"/>
      <c r="Z36" s="213"/>
      <c r="AA36" s="213"/>
      <c r="AB36" s="213"/>
      <c r="AC36" s="213"/>
      <c r="AD36" s="213"/>
      <c r="AE36" s="213"/>
      <c r="AF36" s="213"/>
      <c r="AG36" s="213" t="s">
        <v>286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37">
        <v>10</v>
      </c>
      <c r="B37" s="238" t="s">
        <v>662</v>
      </c>
      <c r="C37" s="249" t="s">
        <v>663</v>
      </c>
      <c r="D37" s="239" t="s">
        <v>363</v>
      </c>
      <c r="E37" s="240">
        <v>19.399999999999999</v>
      </c>
      <c r="F37" s="241"/>
      <c r="G37" s="242">
        <f>ROUND(E37*F37,2)</f>
        <v>0</v>
      </c>
      <c r="H37" s="241"/>
      <c r="I37" s="242">
        <f>ROUND(E37*H37,2)</f>
        <v>0</v>
      </c>
      <c r="J37" s="241"/>
      <c r="K37" s="242">
        <f>ROUND(E37*J37,2)</f>
        <v>0</v>
      </c>
      <c r="L37" s="242">
        <v>21</v>
      </c>
      <c r="M37" s="242">
        <f>G37*(1+L37/100)</f>
        <v>0</v>
      </c>
      <c r="N37" s="240">
        <v>0</v>
      </c>
      <c r="O37" s="240">
        <f>ROUND(E37*N37,2)</f>
        <v>0</v>
      </c>
      <c r="P37" s="240">
        <v>0</v>
      </c>
      <c r="Q37" s="240">
        <f>ROUND(E37*P37,2)</f>
        <v>0</v>
      </c>
      <c r="R37" s="242" t="s">
        <v>597</v>
      </c>
      <c r="S37" s="242" t="s">
        <v>289</v>
      </c>
      <c r="T37" s="243" t="s">
        <v>289</v>
      </c>
      <c r="U37" s="224">
        <v>0.32</v>
      </c>
      <c r="V37" s="224">
        <f>ROUND(E37*U37,2)</f>
        <v>6.21</v>
      </c>
      <c r="W37" s="224"/>
      <c r="X37" s="224" t="s">
        <v>339</v>
      </c>
      <c r="Y37" s="224" t="s">
        <v>284</v>
      </c>
      <c r="Z37" s="213"/>
      <c r="AA37" s="213"/>
      <c r="AB37" s="213"/>
      <c r="AC37" s="213"/>
      <c r="AD37" s="213"/>
      <c r="AE37" s="213"/>
      <c r="AF37" s="213"/>
      <c r="AG37" s="213" t="s">
        <v>340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ht="22.5" outlineLevel="2" x14ac:dyDescent="0.2">
      <c r="A38" s="220"/>
      <c r="B38" s="221"/>
      <c r="C38" s="259" t="s">
        <v>661</v>
      </c>
      <c r="D38" s="257"/>
      <c r="E38" s="257"/>
      <c r="F38" s="257"/>
      <c r="G38" s="257"/>
      <c r="H38" s="224"/>
      <c r="I38" s="224"/>
      <c r="J38" s="224"/>
      <c r="K38" s="224"/>
      <c r="L38" s="224"/>
      <c r="M38" s="224"/>
      <c r="N38" s="223"/>
      <c r="O38" s="223"/>
      <c r="P38" s="223"/>
      <c r="Q38" s="223"/>
      <c r="R38" s="224"/>
      <c r="S38" s="224"/>
      <c r="T38" s="224"/>
      <c r="U38" s="224"/>
      <c r="V38" s="224"/>
      <c r="W38" s="224"/>
      <c r="X38" s="224"/>
      <c r="Y38" s="224"/>
      <c r="Z38" s="213"/>
      <c r="AA38" s="213"/>
      <c r="AB38" s="213"/>
      <c r="AC38" s="213"/>
      <c r="AD38" s="213"/>
      <c r="AE38" s="213"/>
      <c r="AF38" s="213"/>
      <c r="AG38" s="213" t="s">
        <v>360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56" t="str">
        <f>C38</f>
        <v>svislé nebo šikmé (odkloněné), půdorysně přímé nebo zalomené, stěn základových pasů ve volných nebo zapažených jámách, rýhách, šachtách, včetně případných vzpěr,</v>
      </c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60" t="s">
        <v>664</v>
      </c>
      <c r="D39" s="258"/>
      <c r="E39" s="258"/>
      <c r="F39" s="258"/>
      <c r="G39" s="258"/>
      <c r="H39" s="224"/>
      <c r="I39" s="224"/>
      <c r="J39" s="224"/>
      <c r="K39" s="224"/>
      <c r="L39" s="224"/>
      <c r="M39" s="224"/>
      <c r="N39" s="223"/>
      <c r="O39" s="223"/>
      <c r="P39" s="223"/>
      <c r="Q39" s="223"/>
      <c r="R39" s="224"/>
      <c r="S39" s="224"/>
      <c r="T39" s="224"/>
      <c r="U39" s="224"/>
      <c r="V39" s="224"/>
      <c r="W39" s="224"/>
      <c r="X39" s="224"/>
      <c r="Y39" s="224"/>
      <c r="Z39" s="213"/>
      <c r="AA39" s="213"/>
      <c r="AB39" s="213"/>
      <c r="AC39" s="213"/>
      <c r="AD39" s="213"/>
      <c r="AE39" s="213"/>
      <c r="AF39" s="213"/>
      <c r="AG39" s="213" t="s">
        <v>311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52"/>
      <c r="D40" s="245"/>
      <c r="E40" s="245"/>
      <c r="F40" s="245"/>
      <c r="G40" s="245"/>
      <c r="H40" s="224"/>
      <c r="I40" s="224"/>
      <c r="J40" s="224"/>
      <c r="K40" s="224"/>
      <c r="L40" s="224"/>
      <c r="M40" s="224"/>
      <c r="N40" s="223"/>
      <c r="O40" s="223"/>
      <c r="P40" s="223"/>
      <c r="Q40" s="223"/>
      <c r="R40" s="224"/>
      <c r="S40" s="224"/>
      <c r="T40" s="224"/>
      <c r="U40" s="224"/>
      <c r="V40" s="224"/>
      <c r="W40" s="224"/>
      <c r="X40" s="224"/>
      <c r="Y40" s="224"/>
      <c r="Z40" s="213"/>
      <c r="AA40" s="213"/>
      <c r="AB40" s="213"/>
      <c r="AC40" s="213"/>
      <c r="AD40" s="213"/>
      <c r="AE40" s="213"/>
      <c r="AF40" s="213"/>
      <c r="AG40" s="213" t="s">
        <v>286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37">
        <v>11</v>
      </c>
      <c r="B41" s="238" t="s">
        <v>985</v>
      </c>
      <c r="C41" s="249" t="s">
        <v>986</v>
      </c>
      <c r="D41" s="239" t="s">
        <v>672</v>
      </c>
      <c r="E41" s="240">
        <v>1</v>
      </c>
      <c r="F41" s="241"/>
      <c r="G41" s="242">
        <f>ROUND(E41*F41,2)</f>
        <v>0</v>
      </c>
      <c r="H41" s="241"/>
      <c r="I41" s="242">
        <f>ROUND(E41*H41,2)</f>
        <v>0</v>
      </c>
      <c r="J41" s="241"/>
      <c r="K41" s="242">
        <f>ROUND(E41*J41,2)</f>
        <v>0</v>
      </c>
      <c r="L41" s="242">
        <v>21</v>
      </c>
      <c r="M41" s="242">
        <f>G41*(1+L41/100)</f>
        <v>0</v>
      </c>
      <c r="N41" s="240">
        <v>1.4E-2</v>
      </c>
      <c r="O41" s="240">
        <f>ROUND(E41*N41,2)</f>
        <v>0.01</v>
      </c>
      <c r="P41" s="240">
        <v>0</v>
      </c>
      <c r="Q41" s="240">
        <f>ROUND(E41*P41,2)</f>
        <v>0</v>
      </c>
      <c r="R41" s="242"/>
      <c r="S41" s="242" t="s">
        <v>281</v>
      </c>
      <c r="T41" s="243" t="s">
        <v>389</v>
      </c>
      <c r="U41" s="224">
        <v>0</v>
      </c>
      <c r="V41" s="224">
        <f>ROUND(E41*U41,2)</f>
        <v>0</v>
      </c>
      <c r="W41" s="224"/>
      <c r="X41" s="224" t="s">
        <v>283</v>
      </c>
      <c r="Y41" s="224" t="s">
        <v>284</v>
      </c>
      <c r="Z41" s="213"/>
      <c r="AA41" s="213"/>
      <c r="AB41" s="213"/>
      <c r="AC41" s="213"/>
      <c r="AD41" s="213"/>
      <c r="AE41" s="213"/>
      <c r="AF41" s="213"/>
      <c r="AG41" s="213" t="s">
        <v>285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50"/>
      <c r="D42" s="246"/>
      <c r="E42" s="246"/>
      <c r="F42" s="246"/>
      <c r="G42" s="246"/>
      <c r="H42" s="224"/>
      <c r="I42" s="224"/>
      <c r="J42" s="224"/>
      <c r="K42" s="224"/>
      <c r="L42" s="224"/>
      <c r="M42" s="224"/>
      <c r="N42" s="223"/>
      <c r="O42" s="223"/>
      <c r="P42" s="223"/>
      <c r="Q42" s="223"/>
      <c r="R42" s="224"/>
      <c r="S42" s="224"/>
      <c r="T42" s="224"/>
      <c r="U42" s="224"/>
      <c r="V42" s="224"/>
      <c r="W42" s="224"/>
      <c r="X42" s="224"/>
      <c r="Y42" s="224"/>
      <c r="Z42" s="213"/>
      <c r="AA42" s="213"/>
      <c r="AB42" s="213"/>
      <c r="AC42" s="213"/>
      <c r="AD42" s="213"/>
      <c r="AE42" s="213"/>
      <c r="AF42" s="213"/>
      <c r="AG42" s="213" t="s">
        <v>286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37">
        <v>12</v>
      </c>
      <c r="B43" s="238" t="s">
        <v>916</v>
      </c>
      <c r="C43" s="249" t="s">
        <v>917</v>
      </c>
      <c r="D43" s="239" t="s">
        <v>672</v>
      </c>
      <c r="E43" s="240">
        <v>4</v>
      </c>
      <c r="F43" s="241"/>
      <c r="G43" s="242">
        <f>ROUND(E43*F43,2)</f>
        <v>0</v>
      </c>
      <c r="H43" s="241"/>
      <c r="I43" s="242">
        <f>ROUND(E43*H43,2)</f>
        <v>0</v>
      </c>
      <c r="J43" s="241"/>
      <c r="K43" s="242">
        <f>ROUND(E43*J43,2)</f>
        <v>0</v>
      </c>
      <c r="L43" s="242">
        <v>21</v>
      </c>
      <c r="M43" s="242">
        <f>G43*(1+L43/100)</f>
        <v>0</v>
      </c>
      <c r="N43" s="240">
        <v>1.4E-2</v>
      </c>
      <c r="O43" s="240">
        <f>ROUND(E43*N43,2)</f>
        <v>0.06</v>
      </c>
      <c r="P43" s="240">
        <v>0</v>
      </c>
      <c r="Q43" s="240">
        <f>ROUND(E43*P43,2)</f>
        <v>0</v>
      </c>
      <c r="R43" s="242"/>
      <c r="S43" s="242" t="s">
        <v>281</v>
      </c>
      <c r="T43" s="243" t="s">
        <v>389</v>
      </c>
      <c r="U43" s="224">
        <v>0</v>
      </c>
      <c r="V43" s="224">
        <f>ROUND(E43*U43,2)</f>
        <v>0</v>
      </c>
      <c r="W43" s="224"/>
      <c r="X43" s="224" t="s">
        <v>283</v>
      </c>
      <c r="Y43" s="224" t="s">
        <v>284</v>
      </c>
      <c r="Z43" s="213"/>
      <c r="AA43" s="213"/>
      <c r="AB43" s="213"/>
      <c r="AC43" s="213"/>
      <c r="AD43" s="213"/>
      <c r="AE43" s="213"/>
      <c r="AF43" s="213"/>
      <c r="AG43" s="213" t="s">
        <v>285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2" x14ac:dyDescent="0.2">
      <c r="A44" s="220"/>
      <c r="B44" s="221"/>
      <c r="C44" s="250"/>
      <c r="D44" s="246"/>
      <c r="E44" s="246"/>
      <c r="F44" s="246"/>
      <c r="G44" s="246"/>
      <c r="H44" s="224"/>
      <c r="I44" s="224"/>
      <c r="J44" s="224"/>
      <c r="K44" s="224"/>
      <c r="L44" s="224"/>
      <c r="M44" s="224"/>
      <c r="N44" s="223"/>
      <c r="O44" s="223"/>
      <c r="P44" s="223"/>
      <c r="Q44" s="223"/>
      <c r="R44" s="224"/>
      <c r="S44" s="224"/>
      <c r="T44" s="224"/>
      <c r="U44" s="224"/>
      <c r="V44" s="224"/>
      <c r="W44" s="224"/>
      <c r="X44" s="224"/>
      <c r="Y44" s="224"/>
      <c r="Z44" s="213"/>
      <c r="AA44" s="213"/>
      <c r="AB44" s="213"/>
      <c r="AC44" s="213"/>
      <c r="AD44" s="213"/>
      <c r="AE44" s="213"/>
      <c r="AF44" s="213"/>
      <c r="AG44" s="213" t="s">
        <v>286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x14ac:dyDescent="0.2">
      <c r="A45" s="230" t="s">
        <v>276</v>
      </c>
      <c r="B45" s="231" t="s">
        <v>145</v>
      </c>
      <c r="C45" s="248" t="s">
        <v>146</v>
      </c>
      <c r="D45" s="232"/>
      <c r="E45" s="233"/>
      <c r="F45" s="234"/>
      <c r="G45" s="234">
        <f>SUMIF(AG46:AG57,"&lt;&gt;NOR",G46:G57)</f>
        <v>0</v>
      </c>
      <c r="H45" s="234"/>
      <c r="I45" s="234">
        <f>SUM(I46:I57)</f>
        <v>0</v>
      </c>
      <c r="J45" s="234"/>
      <c r="K45" s="234">
        <f>SUM(K46:K57)</f>
        <v>0</v>
      </c>
      <c r="L45" s="234"/>
      <c r="M45" s="234">
        <f>SUM(M46:M57)</f>
        <v>0</v>
      </c>
      <c r="N45" s="233"/>
      <c r="O45" s="233">
        <f>SUM(O46:O57)</f>
        <v>14.16</v>
      </c>
      <c r="P45" s="233"/>
      <c r="Q45" s="233">
        <f>SUM(Q46:Q57)</f>
        <v>0</v>
      </c>
      <c r="R45" s="234"/>
      <c r="S45" s="234"/>
      <c r="T45" s="235"/>
      <c r="U45" s="229"/>
      <c r="V45" s="229">
        <f>SUM(V46:V57)</f>
        <v>11.25</v>
      </c>
      <c r="W45" s="229"/>
      <c r="X45" s="229"/>
      <c r="Y45" s="229"/>
      <c r="AG45" t="s">
        <v>277</v>
      </c>
    </row>
    <row r="46" spans="1:60" outlineLevel="1" x14ac:dyDescent="0.2">
      <c r="A46" s="237">
        <v>13</v>
      </c>
      <c r="B46" s="238" t="s">
        <v>677</v>
      </c>
      <c r="C46" s="249" t="s">
        <v>678</v>
      </c>
      <c r="D46" s="239" t="s">
        <v>356</v>
      </c>
      <c r="E46" s="240">
        <v>5.5</v>
      </c>
      <c r="F46" s="241"/>
      <c r="G46" s="242">
        <f>ROUND(E46*F46,2)</f>
        <v>0</v>
      </c>
      <c r="H46" s="241"/>
      <c r="I46" s="242">
        <f>ROUND(E46*H46,2)</f>
        <v>0</v>
      </c>
      <c r="J46" s="241"/>
      <c r="K46" s="242">
        <f>ROUND(E46*J46,2)</f>
        <v>0</v>
      </c>
      <c r="L46" s="242">
        <v>21</v>
      </c>
      <c r="M46" s="242">
        <f>G46*(1+L46/100)</f>
        <v>0</v>
      </c>
      <c r="N46" s="240">
        <v>2.5249999999999999</v>
      </c>
      <c r="O46" s="240">
        <f>ROUND(E46*N46,2)</f>
        <v>13.89</v>
      </c>
      <c r="P46" s="240">
        <v>0</v>
      </c>
      <c r="Q46" s="240">
        <f>ROUND(E46*P46,2)</f>
        <v>0</v>
      </c>
      <c r="R46" s="242" t="s">
        <v>597</v>
      </c>
      <c r="S46" s="242" t="s">
        <v>289</v>
      </c>
      <c r="T46" s="243" t="s">
        <v>289</v>
      </c>
      <c r="U46" s="224">
        <v>0.48</v>
      </c>
      <c r="V46" s="224">
        <f>ROUND(E46*U46,2)</f>
        <v>2.64</v>
      </c>
      <c r="W46" s="224"/>
      <c r="X46" s="224" t="s">
        <v>339</v>
      </c>
      <c r="Y46" s="224" t="s">
        <v>284</v>
      </c>
      <c r="Z46" s="213"/>
      <c r="AA46" s="213"/>
      <c r="AB46" s="213"/>
      <c r="AC46" s="213"/>
      <c r="AD46" s="213"/>
      <c r="AE46" s="213"/>
      <c r="AF46" s="213"/>
      <c r="AG46" s="213" t="s">
        <v>340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2" x14ac:dyDescent="0.2">
      <c r="A47" s="220"/>
      <c r="B47" s="221"/>
      <c r="C47" s="251" t="s">
        <v>657</v>
      </c>
      <c r="D47" s="247"/>
      <c r="E47" s="247"/>
      <c r="F47" s="247"/>
      <c r="G47" s="247"/>
      <c r="H47" s="224"/>
      <c r="I47" s="224"/>
      <c r="J47" s="224"/>
      <c r="K47" s="224"/>
      <c r="L47" s="224"/>
      <c r="M47" s="224"/>
      <c r="N47" s="223"/>
      <c r="O47" s="223"/>
      <c r="P47" s="223"/>
      <c r="Q47" s="223"/>
      <c r="R47" s="224"/>
      <c r="S47" s="224"/>
      <c r="T47" s="224"/>
      <c r="U47" s="224"/>
      <c r="V47" s="224"/>
      <c r="W47" s="224"/>
      <c r="X47" s="224"/>
      <c r="Y47" s="224"/>
      <c r="Z47" s="213"/>
      <c r="AA47" s="213"/>
      <c r="AB47" s="213"/>
      <c r="AC47" s="213"/>
      <c r="AD47" s="213"/>
      <c r="AE47" s="213"/>
      <c r="AF47" s="213"/>
      <c r="AG47" s="213" t="s">
        <v>311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2" x14ac:dyDescent="0.2">
      <c r="A48" s="220"/>
      <c r="B48" s="221"/>
      <c r="C48" s="252"/>
      <c r="D48" s="245"/>
      <c r="E48" s="245"/>
      <c r="F48" s="245"/>
      <c r="G48" s="245"/>
      <c r="H48" s="224"/>
      <c r="I48" s="224"/>
      <c r="J48" s="224"/>
      <c r="K48" s="224"/>
      <c r="L48" s="224"/>
      <c r="M48" s="224"/>
      <c r="N48" s="223"/>
      <c r="O48" s="223"/>
      <c r="P48" s="223"/>
      <c r="Q48" s="223"/>
      <c r="R48" s="224"/>
      <c r="S48" s="224"/>
      <c r="T48" s="224"/>
      <c r="U48" s="224"/>
      <c r="V48" s="224"/>
      <c r="W48" s="224"/>
      <c r="X48" s="224"/>
      <c r="Y48" s="224"/>
      <c r="Z48" s="213"/>
      <c r="AA48" s="213"/>
      <c r="AB48" s="213"/>
      <c r="AC48" s="213"/>
      <c r="AD48" s="213"/>
      <c r="AE48" s="213"/>
      <c r="AF48" s="213"/>
      <c r="AG48" s="213" t="s">
        <v>286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1" x14ac:dyDescent="0.2">
      <c r="A49" s="237">
        <v>14</v>
      </c>
      <c r="B49" s="238" t="s">
        <v>681</v>
      </c>
      <c r="C49" s="249" t="s">
        <v>682</v>
      </c>
      <c r="D49" s="239" t="s">
        <v>363</v>
      </c>
      <c r="E49" s="240">
        <v>6</v>
      </c>
      <c r="F49" s="241"/>
      <c r="G49" s="242">
        <f>ROUND(E49*F49,2)</f>
        <v>0</v>
      </c>
      <c r="H49" s="241"/>
      <c r="I49" s="242">
        <f>ROUND(E49*H49,2)</f>
        <v>0</v>
      </c>
      <c r="J49" s="241"/>
      <c r="K49" s="242">
        <f>ROUND(E49*J49,2)</f>
        <v>0</v>
      </c>
      <c r="L49" s="242">
        <v>21</v>
      </c>
      <c r="M49" s="242">
        <f>G49*(1+L49/100)</f>
        <v>0</v>
      </c>
      <c r="N49" s="240">
        <v>3.9190000000000003E-2</v>
      </c>
      <c r="O49" s="240">
        <f>ROUND(E49*N49,2)</f>
        <v>0.24</v>
      </c>
      <c r="P49" s="240">
        <v>0</v>
      </c>
      <c r="Q49" s="240">
        <f>ROUND(E49*P49,2)</f>
        <v>0</v>
      </c>
      <c r="R49" s="242" t="s">
        <v>597</v>
      </c>
      <c r="S49" s="242" t="s">
        <v>289</v>
      </c>
      <c r="T49" s="243" t="s">
        <v>289</v>
      </c>
      <c r="U49" s="224">
        <v>1.05</v>
      </c>
      <c r="V49" s="224">
        <f>ROUND(E49*U49,2)</f>
        <v>6.3</v>
      </c>
      <c r="W49" s="224"/>
      <c r="X49" s="224" t="s">
        <v>339</v>
      </c>
      <c r="Y49" s="224" t="s">
        <v>284</v>
      </c>
      <c r="Z49" s="213"/>
      <c r="AA49" s="213"/>
      <c r="AB49" s="213"/>
      <c r="AC49" s="213"/>
      <c r="AD49" s="213"/>
      <c r="AE49" s="213"/>
      <c r="AF49" s="213"/>
      <c r="AG49" s="213" t="s">
        <v>340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ht="22.5" outlineLevel="2" x14ac:dyDescent="0.2">
      <c r="A50" s="220"/>
      <c r="B50" s="221"/>
      <c r="C50" s="259" t="s">
        <v>683</v>
      </c>
      <c r="D50" s="257"/>
      <c r="E50" s="257"/>
      <c r="F50" s="257"/>
      <c r="G50" s="257"/>
      <c r="H50" s="224"/>
      <c r="I50" s="224"/>
      <c r="J50" s="224"/>
      <c r="K50" s="224"/>
      <c r="L50" s="224"/>
      <c r="M50" s="224"/>
      <c r="N50" s="223"/>
      <c r="O50" s="223"/>
      <c r="P50" s="223"/>
      <c r="Q50" s="223"/>
      <c r="R50" s="224"/>
      <c r="S50" s="224"/>
      <c r="T50" s="224"/>
      <c r="U50" s="224"/>
      <c r="V50" s="224"/>
      <c r="W50" s="224"/>
      <c r="X50" s="224"/>
      <c r="Y50" s="224"/>
      <c r="Z50" s="213"/>
      <c r="AA50" s="213"/>
      <c r="AB50" s="213"/>
      <c r="AC50" s="213"/>
      <c r="AD50" s="213"/>
      <c r="AE50" s="213"/>
      <c r="AF50" s="213"/>
      <c r="AG50" s="213" t="s">
        <v>360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56" t="str">
        <f>C50</f>
        <v>bednění svislé nebo šikmé (odkloněné), půdorysně přímé nebo zalomené, stěn základových patek ve volných nebo zapažených jámách, rýhách, šachtách, včetně případných vzpěr,</v>
      </c>
      <c r="BB50" s="213"/>
      <c r="BC50" s="213"/>
      <c r="BD50" s="213"/>
      <c r="BE50" s="213"/>
      <c r="BF50" s="213"/>
      <c r="BG50" s="213"/>
      <c r="BH50" s="213"/>
    </row>
    <row r="51" spans="1:60" outlineLevel="2" x14ac:dyDescent="0.2">
      <c r="A51" s="220"/>
      <c r="B51" s="221"/>
      <c r="C51" s="252"/>
      <c r="D51" s="245"/>
      <c r="E51" s="245"/>
      <c r="F51" s="245"/>
      <c r="G51" s="245"/>
      <c r="H51" s="224"/>
      <c r="I51" s="224"/>
      <c r="J51" s="224"/>
      <c r="K51" s="224"/>
      <c r="L51" s="224"/>
      <c r="M51" s="224"/>
      <c r="N51" s="223"/>
      <c r="O51" s="223"/>
      <c r="P51" s="223"/>
      <c r="Q51" s="223"/>
      <c r="R51" s="224"/>
      <c r="S51" s="224"/>
      <c r="T51" s="224"/>
      <c r="U51" s="224"/>
      <c r="V51" s="224"/>
      <c r="W51" s="224"/>
      <c r="X51" s="224"/>
      <c r="Y51" s="224"/>
      <c r="Z51" s="213"/>
      <c r="AA51" s="213"/>
      <c r="AB51" s="213"/>
      <c r="AC51" s="213"/>
      <c r="AD51" s="213"/>
      <c r="AE51" s="213"/>
      <c r="AF51" s="213"/>
      <c r="AG51" s="213" t="s">
        <v>286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1" x14ac:dyDescent="0.2">
      <c r="A52" s="237">
        <v>15</v>
      </c>
      <c r="B52" s="238" t="s">
        <v>684</v>
      </c>
      <c r="C52" s="249" t="s">
        <v>685</v>
      </c>
      <c r="D52" s="239" t="s">
        <v>363</v>
      </c>
      <c r="E52" s="240">
        <v>6</v>
      </c>
      <c r="F52" s="241"/>
      <c r="G52" s="242">
        <f>ROUND(E52*F52,2)</f>
        <v>0</v>
      </c>
      <c r="H52" s="241"/>
      <c r="I52" s="242">
        <f>ROUND(E52*H52,2)</f>
        <v>0</v>
      </c>
      <c r="J52" s="241"/>
      <c r="K52" s="242">
        <f>ROUND(E52*J52,2)</f>
        <v>0</v>
      </c>
      <c r="L52" s="242">
        <v>21</v>
      </c>
      <c r="M52" s="242">
        <f>G52*(1+L52/100)</f>
        <v>0</v>
      </c>
      <c r="N52" s="240">
        <v>0</v>
      </c>
      <c r="O52" s="240">
        <f>ROUND(E52*N52,2)</f>
        <v>0</v>
      </c>
      <c r="P52" s="240">
        <v>0</v>
      </c>
      <c r="Q52" s="240">
        <f>ROUND(E52*P52,2)</f>
        <v>0</v>
      </c>
      <c r="R52" s="242" t="s">
        <v>597</v>
      </c>
      <c r="S52" s="242" t="s">
        <v>289</v>
      </c>
      <c r="T52" s="243" t="s">
        <v>289</v>
      </c>
      <c r="U52" s="224">
        <v>0.32</v>
      </c>
      <c r="V52" s="224">
        <f>ROUND(E52*U52,2)</f>
        <v>1.92</v>
      </c>
      <c r="W52" s="224"/>
      <c r="X52" s="224" t="s">
        <v>339</v>
      </c>
      <c r="Y52" s="224" t="s">
        <v>284</v>
      </c>
      <c r="Z52" s="213"/>
      <c r="AA52" s="213"/>
      <c r="AB52" s="213"/>
      <c r="AC52" s="213"/>
      <c r="AD52" s="213"/>
      <c r="AE52" s="213"/>
      <c r="AF52" s="213"/>
      <c r="AG52" s="213" t="s">
        <v>340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ht="22.5" outlineLevel="2" x14ac:dyDescent="0.2">
      <c r="A53" s="220"/>
      <c r="B53" s="221"/>
      <c r="C53" s="259" t="s">
        <v>683</v>
      </c>
      <c r="D53" s="257"/>
      <c r="E53" s="257"/>
      <c r="F53" s="257"/>
      <c r="G53" s="257"/>
      <c r="H53" s="224"/>
      <c r="I53" s="224"/>
      <c r="J53" s="224"/>
      <c r="K53" s="224"/>
      <c r="L53" s="224"/>
      <c r="M53" s="224"/>
      <c r="N53" s="223"/>
      <c r="O53" s="223"/>
      <c r="P53" s="223"/>
      <c r="Q53" s="223"/>
      <c r="R53" s="224"/>
      <c r="S53" s="224"/>
      <c r="T53" s="224"/>
      <c r="U53" s="224"/>
      <c r="V53" s="224"/>
      <c r="W53" s="224"/>
      <c r="X53" s="224"/>
      <c r="Y53" s="224"/>
      <c r="Z53" s="213"/>
      <c r="AA53" s="213"/>
      <c r="AB53" s="213"/>
      <c r="AC53" s="213"/>
      <c r="AD53" s="213"/>
      <c r="AE53" s="213"/>
      <c r="AF53" s="213"/>
      <c r="AG53" s="213" t="s">
        <v>360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56" t="str">
        <f>C53</f>
        <v>bednění svislé nebo šikmé (odkloněné), půdorysně přímé nebo zalomené, stěn základových patek ve volných nebo zapažených jámách, rýhách, šachtách, včetně případných vzpěr,</v>
      </c>
      <c r="BB53" s="213"/>
      <c r="BC53" s="213"/>
      <c r="BD53" s="213"/>
      <c r="BE53" s="213"/>
      <c r="BF53" s="213"/>
      <c r="BG53" s="213"/>
      <c r="BH53" s="213"/>
    </row>
    <row r="54" spans="1:60" outlineLevel="2" x14ac:dyDescent="0.2">
      <c r="A54" s="220"/>
      <c r="B54" s="221"/>
      <c r="C54" s="260" t="s">
        <v>686</v>
      </c>
      <c r="D54" s="258"/>
      <c r="E54" s="258"/>
      <c r="F54" s="258"/>
      <c r="G54" s="258"/>
      <c r="H54" s="224"/>
      <c r="I54" s="224"/>
      <c r="J54" s="224"/>
      <c r="K54" s="224"/>
      <c r="L54" s="224"/>
      <c r="M54" s="224"/>
      <c r="N54" s="223"/>
      <c r="O54" s="223"/>
      <c r="P54" s="223"/>
      <c r="Q54" s="223"/>
      <c r="R54" s="224"/>
      <c r="S54" s="224"/>
      <c r="T54" s="224"/>
      <c r="U54" s="224"/>
      <c r="V54" s="224"/>
      <c r="W54" s="224"/>
      <c r="X54" s="224"/>
      <c r="Y54" s="224"/>
      <c r="Z54" s="213"/>
      <c r="AA54" s="213"/>
      <c r="AB54" s="213"/>
      <c r="AC54" s="213"/>
      <c r="AD54" s="213"/>
      <c r="AE54" s="213"/>
      <c r="AF54" s="213"/>
      <c r="AG54" s="213" t="s">
        <v>311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52"/>
      <c r="D55" s="245"/>
      <c r="E55" s="245"/>
      <c r="F55" s="245"/>
      <c r="G55" s="245"/>
      <c r="H55" s="224"/>
      <c r="I55" s="224"/>
      <c r="J55" s="224"/>
      <c r="K55" s="224"/>
      <c r="L55" s="224"/>
      <c r="M55" s="224"/>
      <c r="N55" s="223"/>
      <c r="O55" s="223"/>
      <c r="P55" s="223"/>
      <c r="Q55" s="223"/>
      <c r="R55" s="224"/>
      <c r="S55" s="224"/>
      <c r="T55" s="224"/>
      <c r="U55" s="224"/>
      <c r="V55" s="224"/>
      <c r="W55" s="224"/>
      <c r="X55" s="224"/>
      <c r="Y55" s="224"/>
      <c r="Z55" s="213"/>
      <c r="AA55" s="213"/>
      <c r="AB55" s="213"/>
      <c r="AC55" s="213"/>
      <c r="AD55" s="213"/>
      <c r="AE55" s="213"/>
      <c r="AF55" s="213"/>
      <c r="AG55" s="213" t="s">
        <v>286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1" x14ac:dyDescent="0.2">
      <c r="A56" s="237">
        <v>16</v>
      </c>
      <c r="B56" s="238" t="s">
        <v>690</v>
      </c>
      <c r="C56" s="249" t="s">
        <v>691</v>
      </c>
      <c r="D56" s="239" t="s">
        <v>383</v>
      </c>
      <c r="E56" s="240">
        <v>2.5530000000000001E-2</v>
      </c>
      <c r="F56" s="241"/>
      <c r="G56" s="242">
        <f>ROUND(E56*F56,2)</f>
        <v>0</v>
      </c>
      <c r="H56" s="241"/>
      <c r="I56" s="242">
        <f>ROUND(E56*H56,2)</f>
        <v>0</v>
      </c>
      <c r="J56" s="241"/>
      <c r="K56" s="242">
        <f>ROUND(E56*J56,2)</f>
        <v>0</v>
      </c>
      <c r="L56" s="242">
        <v>21</v>
      </c>
      <c r="M56" s="242">
        <f>G56*(1+L56/100)</f>
        <v>0</v>
      </c>
      <c r="N56" s="240">
        <v>1.06064</v>
      </c>
      <c r="O56" s="240">
        <f>ROUND(E56*N56,2)</f>
        <v>0.03</v>
      </c>
      <c r="P56" s="240">
        <v>0</v>
      </c>
      <c r="Q56" s="240">
        <f>ROUND(E56*P56,2)</f>
        <v>0</v>
      </c>
      <c r="R56" s="242" t="s">
        <v>689</v>
      </c>
      <c r="S56" s="242" t="s">
        <v>289</v>
      </c>
      <c r="T56" s="243" t="s">
        <v>289</v>
      </c>
      <c r="U56" s="224">
        <v>15.23</v>
      </c>
      <c r="V56" s="224">
        <f>ROUND(E56*U56,2)</f>
        <v>0.39</v>
      </c>
      <c r="W56" s="224"/>
      <c r="X56" s="224" t="s">
        <v>339</v>
      </c>
      <c r="Y56" s="224" t="s">
        <v>284</v>
      </c>
      <c r="Z56" s="213"/>
      <c r="AA56" s="213"/>
      <c r="AB56" s="213"/>
      <c r="AC56" s="213"/>
      <c r="AD56" s="213"/>
      <c r="AE56" s="213"/>
      <c r="AF56" s="213"/>
      <c r="AG56" s="213" t="s">
        <v>340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2" x14ac:dyDescent="0.2">
      <c r="A57" s="220"/>
      <c r="B57" s="221"/>
      <c r="C57" s="250"/>
      <c r="D57" s="246"/>
      <c r="E57" s="246"/>
      <c r="F57" s="246"/>
      <c r="G57" s="246"/>
      <c r="H57" s="224"/>
      <c r="I57" s="224"/>
      <c r="J57" s="224"/>
      <c r="K57" s="224"/>
      <c r="L57" s="224"/>
      <c r="M57" s="224"/>
      <c r="N57" s="223"/>
      <c r="O57" s="223"/>
      <c r="P57" s="223"/>
      <c r="Q57" s="223"/>
      <c r="R57" s="224"/>
      <c r="S57" s="224"/>
      <c r="T57" s="224"/>
      <c r="U57" s="224"/>
      <c r="V57" s="224"/>
      <c r="W57" s="224"/>
      <c r="X57" s="224"/>
      <c r="Y57" s="224"/>
      <c r="Z57" s="213"/>
      <c r="AA57" s="213"/>
      <c r="AB57" s="213"/>
      <c r="AC57" s="213"/>
      <c r="AD57" s="213"/>
      <c r="AE57" s="213"/>
      <c r="AF57" s="213"/>
      <c r="AG57" s="213" t="s">
        <v>286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x14ac:dyDescent="0.2">
      <c r="A58" s="230" t="s">
        <v>276</v>
      </c>
      <c r="B58" s="231" t="s">
        <v>149</v>
      </c>
      <c r="C58" s="248" t="s">
        <v>150</v>
      </c>
      <c r="D58" s="232"/>
      <c r="E58" s="233"/>
      <c r="F58" s="234"/>
      <c r="G58" s="234">
        <f>SUMIF(AG59:AG73,"&lt;&gt;NOR",G59:G73)</f>
        <v>0</v>
      </c>
      <c r="H58" s="234"/>
      <c r="I58" s="234">
        <f>SUM(I59:I73)</f>
        <v>0</v>
      </c>
      <c r="J58" s="234"/>
      <c r="K58" s="234">
        <f>SUM(K59:K73)</f>
        <v>0</v>
      </c>
      <c r="L58" s="234"/>
      <c r="M58" s="234">
        <f>SUM(M59:M73)</f>
        <v>0</v>
      </c>
      <c r="N58" s="233"/>
      <c r="O58" s="233">
        <f>SUM(O59:O73)</f>
        <v>41.33</v>
      </c>
      <c r="P58" s="233"/>
      <c r="Q58" s="233">
        <f>SUM(Q59:Q73)</f>
        <v>0</v>
      </c>
      <c r="R58" s="234"/>
      <c r="S58" s="234"/>
      <c r="T58" s="235"/>
      <c r="U58" s="229"/>
      <c r="V58" s="229">
        <f>SUM(V59:V73)</f>
        <v>179.37</v>
      </c>
      <c r="W58" s="229"/>
      <c r="X58" s="229"/>
      <c r="Y58" s="229"/>
      <c r="AG58" t="s">
        <v>277</v>
      </c>
    </row>
    <row r="59" spans="1:60" outlineLevel="1" x14ac:dyDescent="0.2">
      <c r="A59" s="237">
        <v>17</v>
      </c>
      <c r="B59" s="238" t="s">
        <v>709</v>
      </c>
      <c r="C59" s="249" t="s">
        <v>710</v>
      </c>
      <c r="D59" s="239" t="s">
        <v>356</v>
      </c>
      <c r="E59" s="240">
        <v>14.0235</v>
      </c>
      <c r="F59" s="241"/>
      <c r="G59" s="242">
        <f>ROUND(E59*F59,2)</f>
        <v>0</v>
      </c>
      <c r="H59" s="241"/>
      <c r="I59" s="242">
        <f>ROUND(E59*H59,2)</f>
        <v>0</v>
      </c>
      <c r="J59" s="241"/>
      <c r="K59" s="242">
        <f>ROUND(E59*J59,2)</f>
        <v>0</v>
      </c>
      <c r="L59" s="242">
        <v>21</v>
      </c>
      <c r="M59" s="242">
        <f>G59*(1+L59/100)</f>
        <v>0</v>
      </c>
      <c r="N59" s="240">
        <v>2.5276700000000001</v>
      </c>
      <c r="O59" s="240">
        <f>ROUND(E59*N59,2)</f>
        <v>35.450000000000003</v>
      </c>
      <c r="P59" s="240">
        <v>0</v>
      </c>
      <c r="Q59" s="240">
        <f>ROUND(E59*P59,2)</f>
        <v>0</v>
      </c>
      <c r="R59" s="242" t="s">
        <v>597</v>
      </c>
      <c r="S59" s="242" t="s">
        <v>289</v>
      </c>
      <c r="T59" s="243" t="s">
        <v>289</v>
      </c>
      <c r="U59" s="224">
        <v>1.0900000000000001</v>
      </c>
      <c r="V59" s="224">
        <f>ROUND(E59*U59,2)</f>
        <v>15.29</v>
      </c>
      <c r="W59" s="224"/>
      <c r="X59" s="224" t="s">
        <v>339</v>
      </c>
      <c r="Y59" s="224" t="s">
        <v>284</v>
      </c>
      <c r="Z59" s="213"/>
      <c r="AA59" s="213"/>
      <c r="AB59" s="213"/>
      <c r="AC59" s="213"/>
      <c r="AD59" s="213"/>
      <c r="AE59" s="213"/>
      <c r="AF59" s="213"/>
      <c r="AG59" s="213" t="s">
        <v>358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ht="22.5" outlineLevel="2" x14ac:dyDescent="0.2">
      <c r="A60" s="220"/>
      <c r="B60" s="221"/>
      <c r="C60" s="259" t="s">
        <v>711</v>
      </c>
      <c r="D60" s="257"/>
      <c r="E60" s="257"/>
      <c r="F60" s="257"/>
      <c r="G60" s="257"/>
      <c r="H60" s="224"/>
      <c r="I60" s="224"/>
      <c r="J60" s="224"/>
      <c r="K60" s="224"/>
      <c r="L60" s="224"/>
      <c r="M60" s="224"/>
      <c r="N60" s="223"/>
      <c r="O60" s="223"/>
      <c r="P60" s="223"/>
      <c r="Q60" s="223"/>
      <c r="R60" s="224"/>
      <c r="S60" s="224"/>
      <c r="T60" s="224"/>
      <c r="U60" s="224"/>
      <c r="V60" s="224"/>
      <c r="W60" s="224"/>
      <c r="X60" s="224"/>
      <c r="Y60" s="224"/>
      <c r="Z60" s="213"/>
      <c r="AA60" s="213"/>
      <c r="AB60" s="213"/>
      <c r="AC60" s="213"/>
      <c r="AD60" s="213"/>
      <c r="AE60" s="213"/>
      <c r="AF60" s="213"/>
      <c r="AG60" s="213" t="s">
        <v>360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56" t="str">
        <f>C60</f>
        <v>nosných, výplňových, obkladových, půdních, štítových, poprsních apod. (bez výztuže), s pomocným lešením o výšce podlahy do 1900 mm a pro zatížení 1,5 kPa,</v>
      </c>
      <c r="BB60" s="213"/>
      <c r="BC60" s="213"/>
      <c r="BD60" s="213"/>
      <c r="BE60" s="213"/>
      <c r="BF60" s="213"/>
      <c r="BG60" s="213"/>
      <c r="BH60" s="213"/>
    </row>
    <row r="61" spans="1:60" outlineLevel="2" x14ac:dyDescent="0.2">
      <c r="A61" s="220"/>
      <c r="B61" s="221"/>
      <c r="C61" s="252"/>
      <c r="D61" s="245"/>
      <c r="E61" s="245"/>
      <c r="F61" s="245"/>
      <c r="G61" s="245"/>
      <c r="H61" s="224"/>
      <c r="I61" s="224"/>
      <c r="J61" s="224"/>
      <c r="K61" s="224"/>
      <c r="L61" s="224"/>
      <c r="M61" s="224"/>
      <c r="N61" s="223"/>
      <c r="O61" s="223"/>
      <c r="P61" s="223"/>
      <c r="Q61" s="223"/>
      <c r="R61" s="224"/>
      <c r="S61" s="224"/>
      <c r="T61" s="224"/>
      <c r="U61" s="224"/>
      <c r="V61" s="224"/>
      <c r="W61" s="224"/>
      <c r="X61" s="224"/>
      <c r="Y61" s="224"/>
      <c r="Z61" s="213"/>
      <c r="AA61" s="213"/>
      <c r="AB61" s="213"/>
      <c r="AC61" s="213"/>
      <c r="AD61" s="213"/>
      <c r="AE61" s="213"/>
      <c r="AF61" s="213"/>
      <c r="AG61" s="213" t="s">
        <v>286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ht="22.5" outlineLevel="1" x14ac:dyDescent="0.2">
      <c r="A62" s="237">
        <v>18</v>
      </c>
      <c r="B62" s="238" t="s">
        <v>712</v>
      </c>
      <c r="C62" s="249" t="s">
        <v>713</v>
      </c>
      <c r="D62" s="239" t="s">
        <v>363</v>
      </c>
      <c r="E62" s="240">
        <v>117.62</v>
      </c>
      <c r="F62" s="241"/>
      <c r="G62" s="242">
        <f>ROUND(E62*F62,2)</f>
        <v>0</v>
      </c>
      <c r="H62" s="241"/>
      <c r="I62" s="242">
        <f>ROUND(E62*H62,2)</f>
        <v>0</v>
      </c>
      <c r="J62" s="241"/>
      <c r="K62" s="242">
        <f>ROUND(E62*J62,2)</f>
        <v>0</v>
      </c>
      <c r="L62" s="242">
        <v>21</v>
      </c>
      <c r="M62" s="242">
        <f>G62*(1+L62/100)</f>
        <v>0</v>
      </c>
      <c r="N62" s="240">
        <v>3.9309999999999998E-2</v>
      </c>
      <c r="O62" s="240">
        <f>ROUND(E62*N62,2)</f>
        <v>4.62</v>
      </c>
      <c r="P62" s="240">
        <v>0</v>
      </c>
      <c r="Q62" s="240">
        <f>ROUND(E62*P62,2)</f>
        <v>0</v>
      </c>
      <c r="R62" s="242" t="s">
        <v>597</v>
      </c>
      <c r="S62" s="242" t="s">
        <v>289</v>
      </c>
      <c r="T62" s="243" t="s">
        <v>289</v>
      </c>
      <c r="U62" s="224">
        <v>0.87</v>
      </c>
      <c r="V62" s="224">
        <f>ROUND(E62*U62,2)</f>
        <v>102.33</v>
      </c>
      <c r="W62" s="224"/>
      <c r="X62" s="224" t="s">
        <v>339</v>
      </c>
      <c r="Y62" s="224" t="s">
        <v>284</v>
      </c>
      <c r="Z62" s="213"/>
      <c r="AA62" s="213"/>
      <c r="AB62" s="213"/>
      <c r="AC62" s="213"/>
      <c r="AD62" s="213"/>
      <c r="AE62" s="213"/>
      <c r="AF62" s="213"/>
      <c r="AG62" s="213" t="s">
        <v>340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ht="22.5" outlineLevel="2" x14ac:dyDescent="0.2">
      <c r="A63" s="220"/>
      <c r="B63" s="221"/>
      <c r="C63" s="259" t="s">
        <v>714</v>
      </c>
      <c r="D63" s="257"/>
      <c r="E63" s="257"/>
      <c r="F63" s="257"/>
      <c r="G63" s="257"/>
      <c r="H63" s="224"/>
      <c r="I63" s="224"/>
      <c r="J63" s="224"/>
      <c r="K63" s="224"/>
      <c r="L63" s="224"/>
      <c r="M63" s="224"/>
      <c r="N63" s="223"/>
      <c r="O63" s="223"/>
      <c r="P63" s="223"/>
      <c r="Q63" s="223"/>
      <c r="R63" s="224"/>
      <c r="S63" s="224"/>
      <c r="T63" s="224"/>
      <c r="U63" s="224"/>
      <c r="V63" s="224"/>
      <c r="W63" s="224"/>
      <c r="X63" s="224"/>
      <c r="Y63" s="224"/>
      <c r="Z63" s="213"/>
      <c r="AA63" s="213"/>
      <c r="AB63" s="213"/>
      <c r="AC63" s="213"/>
      <c r="AD63" s="213"/>
      <c r="AE63" s="213"/>
      <c r="AF63" s="213"/>
      <c r="AG63" s="213" t="s">
        <v>360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56" t="str">
        <f>C63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63" s="213"/>
      <c r="BC63" s="213"/>
      <c r="BD63" s="213"/>
      <c r="BE63" s="213"/>
      <c r="BF63" s="213"/>
      <c r="BG63" s="213"/>
      <c r="BH63" s="213"/>
    </row>
    <row r="64" spans="1:60" outlineLevel="2" x14ac:dyDescent="0.2">
      <c r="A64" s="220"/>
      <c r="B64" s="221"/>
      <c r="C64" s="252"/>
      <c r="D64" s="245"/>
      <c r="E64" s="245"/>
      <c r="F64" s="245"/>
      <c r="G64" s="245"/>
      <c r="H64" s="224"/>
      <c r="I64" s="224"/>
      <c r="J64" s="224"/>
      <c r="K64" s="224"/>
      <c r="L64" s="224"/>
      <c r="M64" s="224"/>
      <c r="N64" s="223"/>
      <c r="O64" s="223"/>
      <c r="P64" s="223"/>
      <c r="Q64" s="223"/>
      <c r="R64" s="224"/>
      <c r="S64" s="224"/>
      <c r="T64" s="224"/>
      <c r="U64" s="224"/>
      <c r="V64" s="224"/>
      <c r="W64" s="224"/>
      <c r="X64" s="224"/>
      <c r="Y64" s="224"/>
      <c r="Z64" s="213"/>
      <c r="AA64" s="213"/>
      <c r="AB64" s="213"/>
      <c r="AC64" s="213"/>
      <c r="AD64" s="213"/>
      <c r="AE64" s="213"/>
      <c r="AF64" s="213"/>
      <c r="AG64" s="213" t="s">
        <v>286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ht="22.5" outlineLevel="1" x14ac:dyDescent="0.2">
      <c r="A65" s="237">
        <v>19</v>
      </c>
      <c r="B65" s="238" t="s">
        <v>715</v>
      </c>
      <c r="C65" s="249" t="s">
        <v>716</v>
      </c>
      <c r="D65" s="239" t="s">
        <v>363</v>
      </c>
      <c r="E65" s="240">
        <v>117.62</v>
      </c>
      <c r="F65" s="241"/>
      <c r="G65" s="242">
        <f>ROUND(E65*F65,2)</f>
        <v>0</v>
      </c>
      <c r="H65" s="241"/>
      <c r="I65" s="242">
        <f>ROUND(E65*H65,2)</f>
        <v>0</v>
      </c>
      <c r="J65" s="241"/>
      <c r="K65" s="242">
        <f>ROUND(E65*J65,2)</f>
        <v>0</v>
      </c>
      <c r="L65" s="242">
        <v>21</v>
      </c>
      <c r="M65" s="242">
        <f>G65*(1+L65/100)</f>
        <v>0</v>
      </c>
      <c r="N65" s="240">
        <v>0</v>
      </c>
      <c r="O65" s="240">
        <f>ROUND(E65*N65,2)</f>
        <v>0</v>
      </c>
      <c r="P65" s="240">
        <v>0</v>
      </c>
      <c r="Q65" s="240">
        <f>ROUND(E65*P65,2)</f>
        <v>0</v>
      </c>
      <c r="R65" s="242" t="s">
        <v>597</v>
      </c>
      <c r="S65" s="242" t="s">
        <v>289</v>
      </c>
      <c r="T65" s="243" t="s">
        <v>289</v>
      </c>
      <c r="U65" s="224">
        <v>0.33073999999999998</v>
      </c>
      <c r="V65" s="224">
        <f>ROUND(E65*U65,2)</f>
        <v>38.9</v>
      </c>
      <c r="W65" s="224"/>
      <c r="X65" s="224" t="s">
        <v>339</v>
      </c>
      <c r="Y65" s="224" t="s">
        <v>284</v>
      </c>
      <c r="Z65" s="213"/>
      <c r="AA65" s="213"/>
      <c r="AB65" s="213"/>
      <c r="AC65" s="213"/>
      <c r="AD65" s="213"/>
      <c r="AE65" s="213"/>
      <c r="AF65" s="213"/>
      <c r="AG65" s="213" t="s">
        <v>358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ht="22.5" outlineLevel="2" x14ac:dyDescent="0.2">
      <c r="A66" s="220"/>
      <c r="B66" s="221"/>
      <c r="C66" s="259" t="s">
        <v>714</v>
      </c>
      <c r="D66" s="257"/>
      <c r="E66" s="257"/>
      <c r="F66" s="257"/>
      <c r="G66" s="257"/>
      <c r="H66" s="224"/>
      <c r="I66" s="224"/>
      <c r="J66" s="224"/>
      <c r="K66" s="224"/>
      <c r="L66" s="224"/>
      <c r="M66" s="224"/>
      <c r="N66" s="223"/>
      <c r="O66" s="223"/>
      <c r="P66" s="223"/>
      <c r="Q66" s="223"/>
      <c r="R66" s="224"/>
      <c r="S66" s="224"/>
      <c r="T66" s="224"/>
      <c r="U66" s="224"/>
      <c r="V66" s="224"/>
      <c r="W66" s="224"/>
      <c r="X66" s="224"/>
      <c r="Y66" s="224"/>
      <c r="Z66" s="213"/>
      <c r="AA66" s="213"/>
      <c r="AB66" s="213"/>
      <c r="AC66" s="213"/>
      <c r="AD66" s="213"/>
      <c r="AE66" s="213"/>
      <c r="AF66" s="213"/>
      <c r="AG66" s="213" t="s">
        <v>360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56" t="str">
        <f>C66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66" s="213"/>
      <c r="BC66" s="213"/>
      <c r="BD66" s="213"/>
      <c r="BE66" s="213"/>
      <c r="BF66" s="213"/>
      <c r="BG66" s="213"/>
      <c r="BH66" s="213"/>
    </row>
    <row r="67" spans="1:60" outlineLevel="2" x14ac:dyDescent="0.2">
      <c r="A67" s="220"/>
      <c r="B67" s="221"/>
      <c r="C67" s="252"/>
      <c r="D67" s="245"/>
      <c r="E67" s="245"/>
      <c r="F67" s="245"/>
      <c r="G67" s="245"/>
      <c r="H67" s="224"/>
      <c r="I67" s="224"/>
      <c r="J67" s="224"/>
      <c r="K67" s="224"/>
      <c r="L67" s="224"/>
      <c r="M67" s="224"/>
      <c r="N67" s="223"/>
      <c r="O67" s="223"/>
      <c r="P67" s="223"/>
      <c r="Q67" s="223"/>
      <c r="R67" s="224"/>
      <c r="S67" s="224"/>
      <c r="T67" s="224"/>
      <c r="U67" s="224"/>
      <c r="V67" s="224"/>
      <c r="W67" s="224"/>
      <c r="X67" s="224"/>
      <c r="Y67" s="224"/>
      <c r="Z67" s="213"/>
      <c r="AA67" s="213"/>
      <c r="AB67" s="213"/>
      <c r="AC67" s="213"/>
      <c r="AD67" s="213"/>
      <c r="AE67" s="213"/>
      <c r="AF67" s="213"/>
      <c r="AG67" s="213" t="s">
        <v>286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1" x14ac:dyDescent="0.2">
      <c r="A68" s="237">
        <v>20</v>
      </c>
      <c r="B68" s="238" t="s">
        <v>717</v>
      </c>
      <c r="C68" s="249" t="s">
        <v>718</v>
      </c>
      <c r="D68" s="239" t="s">
        <v>383</v>
      </c>
      <c r="E68" s="240">
        <v>0.75368999999999997</v>
      </c>
      <c r="F68" s="241"/>
      <c r="G68" s="242">
        <f>ROUND(E68*F68,2)</f>
        <v>0</v>
      </c>
      <c r="H68" s="241"/>
      <c r="I68" s="242">
        <f>ROUND(E68*H68,2)</f>
        <v>0</v>
      </c>
      <c r="J68" s="241"/>
      <c r="K68" s="242">
        <f>ROUND(E68*J68,2)</f>
        <v>0</v>
      </c>
      <c r="L68" s="242">
        <v>21</v>
      </c>
      <c r="M68" s="242">
        <f>G68*(1+L68/100)</f>
        <v>0</v>
      </c>
      <c r="N68" s="240">
        <v>1.05758</v>
      </c>
      <c r="O68" s="240">
        <f>ROUND(E68*N68,2)</f>
        <v>0.8</v>
      </c>
      <c r="P68" s="240">
        <v>0</v>
      </c>
      <c r="Q68" s="240">
        <f>ROUND(E68*P68,2)</f>
        <v>0</v>
      </c>
      <c r="R68" s="242" t="s">
        <v>597</v>
      </c>
      <c r="S68" s="242" t="s">
        <v>289</v>
      </c>
      <c r="T68" s="243" t="s">
        <v>289</v>
      </c>
      <c r="U68" s="224">
        <v>15.23</v>
      </c>
      <c r="V68" s="224">
        <f>ROUND(E68*U68,2)</f>
        <v>11.48</v>
      </c>
      <c r="W68" s="224"/>
      <c r="X68" s="224" t="s">
        <v>339</v>
      </c>
      <c r="Y68" s="224" t="s">
        <v>284</v>
      </c>
      <c r="Z68" s="213"/>
      <c r="AA68" s="213"/>
      <c r="AB68" s="213"/>
      <c r="AC68" s="213"/>
      <c r="AD68" s="213"/>
      <c r="AE68" s="213"/>
      <c r="AF68" s="213"/>
      <c r="AG68" s="213" t="s">
        <v>340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2" x14ac:dyDescent="0.2">
      <c r="A69" s="220"/>
      <c r="B69" s="221"/>
      <c r="C69" s="259" t="s">
        <v>719</v>
      </c>
      <c r="D69" s="257"/>
      <c r="E69" s="257"/>
      <c r="F69" s="257"/>
      <c r="G69" s="257"/>
      <c r="H69" s="224"/>
      <c r="I69" s="224"/>
      <c r="J69" s="224"/>
      <c r="K69" s="224"/>
      <c r="L69" s="224"/>
      <c r="M69" s="224"/>
      <c r="N69" s="223"/>
      <c r="O69" s="223"/>
      <c r="P69" s="223"/>
      <c r="Q69" s="223"/>
      <c r="R69" s="224"/>
      <c r="S69" s="224"/>
      <c r="T69" s="224"/>
      <c r="U69" s="224"/>
      <c r="V69" s="224"/>
      <c r="W69" s="224"/>
      <c r="X69" s="224"/>
      <c r="Y69" s="224"/>
      <c r="Z69" s="213"/>
      <c r="AA69" s="213"/>
      <c r="AB69" s="213"/>
      <c r="AC69" s="213"/>
      <c r="AD69" s="213"/>
      <c r="AE69" s="213"/>
      <c r="AF69" s="213"/>
      <c r="AG69" s="213" t="s">
        <v>360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2" x14ac:dyDescent="0.2">
      <c r="A70" s="220"/>
      <c r="B70" s="221"/>
      <c r="C70" s="252"/>
      <c r="D70" s="245"/>
      <c r="E70" s="245"/>
      <c r="F70" s="245"/>
      <c r="G70" s="245"/>
      <c r="H70" s="224"/>
      <c r="I70" s="224"/>
      <c r="J70" s="224"/>
      <c r="K70" s="224"/>
      <c r="L70" s="224"/>
      <c r="M70" s="224"/>
      <c r="N70" s="223"/>
      <c r="O70" s="223"/>
      <c r="P70" s="223"/>
      <c r="Q70" s="223"/>
      <c r="R70" s="224"/>
      <c r="S70" s="224"/>
      <c r="T70" s="224"/>
      <c r="U70" s="224"/>
      <c r="V70" s="224"/>
      <c r="W70" s="224"/>
      <c r="X70" s="224"/>
      <c r="Y70" s="224"/>
      <c r="Z70" s="213"/>
      <c r="AA70" s="213"/>
      <c r="AB70" s="213"/>
      <c r="AC70" s="213"/>
      <c r="AD70" s="213"/>
      <c r="AE70" s="213"/>
      <c r="AF70" s="213"/>
      <c r="AG70" s="213" t="s">
        <v>286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1" x14ac:dyDescent="0.2">
      <c r="A71" s="237">
        <v>21</v>
      </c>
      <c r="B71" s="238" t="s">
        <v>896</v>
      </c>
      <c r="C71" s="249" t="s">
        <v>897</v>
      </c>
      <c r="D71" s="239" t="s">
        <v>383</v>
      </c>
      <c r="E71" s="240">
        <v>0.45</v>
      </c>
      <c r="F71" s="241"/>
      <c r="G71" s="242">
        <f>ROUND(E71*F71,2)</f>
        <v>0</v>
      </c>
      <c r="H71" s="241"/>
      <c r="I71" s="242">
        <f>ROUND(E71*H71,2)</f>
        <v>0</v>
      </c>
      <c r="J71" s="241"/>
      <c r="K71" s="242">
        <f>ROUND(E71*J71,2)</f>
        <v>0</v>
      </c>
      <c r="L71" s="242">
        <v>21</v>
      </c>
      <c r="M71" s="242">
        <f>G71*(1+L71/100)</f>
        <v>0</v>
      </c>
      <c r="N71" s="240">
        <v>1.0202899999999999</v>
      </c>
      <c r="O71" s="240">
        <f>ROUND(E71*N71,2)</f>
        <v>0.46</v>
      </c>
      <c r="P71" s="240">
        <v>0</v>
      </c>
      <c r="Q71" s="240">
        <f>ROUND(E71*P71,2)</f>
        <v>0</v>
      </c>
      <c r="R71" s="242" t="s">
        <v>597</v>
      </c>
      <c r="S71" s="242" t="s">
        <v>289</v>
      </c>
      <c r="T71" s="243" t="s">
        <v>289</v>
      </c>
      <c r="U71" s="224">
        <v>25.27</v>
      </c>
      <c r="V71" s="224">
        <f>ROUND(E71*U71,2)</f>
        <v>11.37</v>
      </c>
      <c r="W71" s="224"/>
      <c r="X71" s="224" t="s">
        <v>339</v>
      </c>
      <c r="Y71" s="224" t="s">
        <v>284</v>
      </c>
      <c r="Z71" s="213"/>
      <c r="AA71" s="213"/>
      <c r="AB71" s="213"/>
      <c r="AC71" s="213"/>
      <c r="AD71" s="213"/>
      <c r="AE71" s="213"/>
      <c r="AF71" s="213"/>
      <c r="AG71" s="213" t="s">
        <v>340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2" x14ac:dyDescent="0.2">
      <c r="A72" s="220"/>
      <c r="B72" s="221"/>
      <c r="C72" s="259" t="s">
        <v>719</v>
      </c>
      <c r="D72" s="257"/>
      <c r="E72" s="257"/>
      <c r="F72" s="257"/>
      <c r="G72" s="257"/>
      <c r="H72" s="224"/>
      <c r="I72" s="224"/>
      <c r="J72" s="224"/>
      <c r="K72" s="224"/>
      <c r="L72" s="224"/>
      <c r="M72" s="224"/>
      <c r="N72" s="223"/>
      <c r="O72" s="223"/>
      <c r="P72" s="223"/>
      <c r="Q72" s="223"/>
      <c r="R72" s="224"/>
      <c r="S72" s="224"/>
      <c r="T72" s="224"/>
      <c r="U72" s="224"/>
      <c r="V72" s="224"/>
      <c r="W72" s="224"/>
      <c r="X72" s="224"/>
      <c r="Y72" s="224"/>
      <c r="Z72" s="213"/>
      <c r="AA72" s="213"/>
      <c r="AB72" s="213"/>
      <c r="AC72" s="213"/>
      <c r="AD72" s="213"/>
      <c r="AE72" s="213"/>
      <c r="AF72" s="213"/>
      <c r="AG72" s="213" t="s">
        <v>360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2" x14ac:dyDescent="0.2">
      <c r="A73" s="220"/>
      <c r="B73" s="221"/>
      <c r="C73" s="252"/>
      <c r="D73" s="245"/>
      <c r="E73" s="245"/>
      <c r="F73" s="245"/>
      <c r="G73" s="245"/>
      <c r="H73" s="224"/>
      <c r="I73" s="224"/>
      <c r="J73" s="224"/>
      <c r="K73" s="224"/>
      <c r="L73" s="224"/>
      <c r="M73" s="224"/>
      <c r="N73" s="223"/>
      <c r="O73" s="223"/>
      <c r="P73" s="223"/>
      <c r="Q73" s="223"/>
      <c r="R73" s="224"/>
      <c r="S73" s="224"/>
      <c r="T73" s="224"/>
      <c r="U73" s="224"/>
      <c r="V73" s="224"/>
      <c r="W73" s="224"/>
      <c r="X73" s="224"/>
      <c r="Y73" s="224"/>
      <c r="Z73" s="213"/>
      <c r="AA73" s="213"/>
      <c r="AB73" s="213"/>
      <c r="AC73" s="213"/>
      <c r="AD73" s="213"/>
      <c r="AE73" s="213"/>
      <c r="AF73" s="213"/>
      <c r="AG73" s="213" t="s">
        <v>286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x14ac:dyDescent="0.2">
      <c r="A74" s="230" t="s">
        <v>276</v>
      </c>
      <c r="B74" s="231" t="s">
        <v>167</v>
      </c>
      <c r="C74" s="248" t="s">
        <v>168</v>
      </c>
      <c r="D74" s="232"/>
      <c r="E74" s="233"/>
      <c r="F74" s="234"/>
      <c r="G74" s="234">
        <f>SUMIF(AG75:AG115,"&lt;&gt;NOR",G75:G115)</f>
        <v>0</v>
      </c>
      <c r="H74" s="234"/>
      <c r="I74" s="234">
        <f>SUM(I75:I115)</f>
        <v>0</v>
      </c>
      <c r="J74" s="234"/>
      <c r="K74" s="234">
        <f>SUM(K75:K115)</f>
        <v>0</v>
      </c>
      <c r="L74" s="234"/>
      <c r="M74" s="234">
        <f>SUM(M75:M115)</f>
        <v>0</v>
      </c>
      <c r="N74" s="233"/>
      <c r="O74" s="233">
        <f>SUM(O75:O115)</f>
        <v>212.32</v>
      </c>
      <c r="P74" s="233"/>
      <c r="Q74" s="233">
        <f>SUM(Q75:Q115)</f>
        <v>0</v>
      </c>
      <c r="R74" s="234"/>
      <c r="S74" s="234"/>
      <c r="T74" s="235"/>
      <c r="U74" s="229"/>
      <c r="V74" s="229">
        <f>SUM(V75:V115)</f>
        <v>125.59</v>
      </c>
      <c r="W74" s="229"/>
      <c r="X74" s="229"/>
      <c r="Y74" s="229"/>
      <c r="AG74" t="s">
        <v>277</v>
      </c>
    </row>
    <row r="75" spans="1:60" ht="22.5" outlineLevel="1" x14ac:dyDescent="0.2">
      <c r="A75" s="237">
        <v>22</v>
      </c>
      <c r="B75" s="238" t="s">
        <v>564</v>
      </c>
      <c r="C75" s="249" t="s">
        <v>565</v>
      </c>
      <c r="D75" s="239" t="s">
        <v>356</v>
      </c>
      <c r="E75" s="240">
        <v>59.752000000000002</v>
      </c>
      <c r="F75" s="241"/>
      <c r="G75" s="242">
        <f>ROUND(E75*F75,2)</f>
        <v>0</v>
      </c>
      <c r="H75" s="241"/>
      <c r="I75" s="242">
        <f>ROUND(E75*H75,2)</f>
        <v>0</v>
      </c>
      <c r="J75" s="241"/>
      <c r="K75" s="242">
        <f>ROUND(E75*J75,2)</f>
        <v>0</v>
      </c>
      <c r="L75" s="242">
        <v>21</v>
      </c>
      <c r="M75" s="242">
        <f>G75*(1+L75/100)</f>
        <v>0</v>
      </c>
      <c r="N75" s="240">
        <v>0</v>
      </c>
      <c r="O75" s="240">
        <f>ROUND(E75*N75,2)</f>
        <v>0</v>
      </c>
      <c r="P75" s="240">
        <v>0</v>
      </c>
      <c r="Q75" s="240">
        <f>ROUND(E75*P75,2)</f>
        <v>0</v>
      </c>
      <c r="R75" s="242" t="s">
        <v>357</v>
      </c>
      <c r="S75" s="242" t="s">
        <v>289</v>
      </c>
      <c r="T75" s="243" t="s">
        <v>289</v>
      </c>
      <c r="U75" s="224">
        <v>0.12</v>
      </c>
      <c r="V75" s="224">
        <f>ROUND(E75*U75,2)</f>
        <v>7.17</v>
      </c>
      <c r="W75" s="224"/>
      <c r="X75" s="224" t="s">
        <v>339</v>
      </c>
      <c r="Y75" s="224" t="s">
        <v>284</v>
      </c>
      <c r="Z75" s="213"/>
      <c r="AA75" s="213"/>
      <c r="AB75" s="213"/>
      <c r="AC75" s="213"/>
      <c r="AD75" s="213"/>
      <c r="AE75" s="213"/>
      <c r="AF75" s="213"/>
      <c r="AG75" s="213" t="s">
        <v>340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2" x14ac:dyDescent="0.2">
      <c r="A76" s="220"/>
      <c r="B76" s="221"/>
      <c r="C76" s="259" t="s">
        <v>566</v>
      </c>
      <c r="D76" s="257"/>
      <c r="E76" s="257"/>
      <c r="F76" s="257"/>
      <c r="G76" s="257"/>
      <c r="H76" s="224"/>
      <c r="I76" s="224"/>
      <c r="J76" s="224"/>
      <c r="K76" s="224"/>
      <c r="L76" s="224"/>
      <c r="M76" s="224"/>
      <c r="N76" s="223"/>
      <c r="O76" s="223"/>
      <c r="P76" s="223"/>
      <c r="Q76" s="223"/>
      <c r="R76" s="224"/>
      <c r="S76" s="224"/>
      <c r="T76" s="224"/>
      <c r="U76" s="224"/>
      <c r="V76" s="224"/>
      <c r="W76" s="224"/>
      <c r="X76" s="224"/>
      <c r="Y76" s="224"/>
      <c r="Z76" s="213"/>
      <c r="AA76" s="213"/>
      <c r="AB76" s="213"/>
      <c r="AC76" s="213"/>
      <c r="AD76" s="213"/>
      <c r="AE76" s="213"/>
      <c r="AF76" s="213"/>
      <c r="AG76" s="213" t="s">
        <v>360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2" x14ac:dyDescent="0.2">
      <c r="A77" s="220"/>
      <c r="B77" s="221"/>
      <c r="C77" s="252"/>
      <c r="D77" s="245"/>
      <c r="E77" s="245"/>
      <c r="F77" s="245"/>
      <c r="G77" s="245"/>
      <c r="H77" s="224"/>
      <c r="I77" s="224"/>
      <c r="J77" s="224"/>
      <c r="K77" s="224"/>
      <c r="L77" s="224"/>
      <c r="M77" s="224"/>
      <c r="N77" s="223"/>
      <c r="O77" s="223"/>
      <c r="P77" s="223"/>
      <c r="Q77" s="223"/>
      <c r="R77" s="224"/>
      <c r="S77" s="224"/>
      <c r="T77" s="224"/>
      <c r="U77" s="224"/>
      <c r="V77" s="224"/>
      <c r="W77" s="224"/>
      <c r="X77" s="224"/>
      <c r="Y77" s="224"/>
      <c r="Z77" s="213"/>
      <c r="AA77" s="213"/>
      <c r="AB77" s="213"/>
      <c r="AC77" s="213"/>
      <c r="AD77" s="213"/>
      <c r="AE77" s="213"/>
      <c r="AF77" s="213"/>
      <c r="AG77" s="213" t="s">
        <v>286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1" x14ac:dyDescent="0.2">
      <c r="A78" s="237">
        <v>23</v>
      </c>
      <c r="B78" s="238" t="s">
        <v>695</v>
      </c>
      <c r="C78" s="249" t="s">
        <v>696</v>
      </c>
      <c r="D78" s="239" t="s">
        <v>363</v>
      </c>
      <c r="E78" s="240">
        <v>1.552</v>
      </c>
      <c r="F78" s="241"/>
      <c r="G78" s="242">
        <f>ROUND(E78*F78,2)</f>
        <v>0</v>
      </c>
      <c r="H78" s="241"/>
      <c r="I78" s="242">
        <f>ROUND(E78*H78,2)</f>
        <v>0</v>
      </c>
      <c r="J78" s="241"/>
      <c r="K78" s="242">
        <f>ROUND(E78*J78,2)</f>
        <v>0</v>
      </c>
      <c r="L78" s="242">
        <v>21</v>
      </c>
      <c r="M78" s="242">
        <f>G78*(1+L78/100)</f>
        <v>0</v>
      </c>
      <c r="N78" s="240">
        <v>3.9199999999999999E-2</v>
      </c>
      <c r="O78" s="240">
        <f>ROUND(E78*N78,2)</f>
        <v>0.06</v>
      </c>
      <c r="P78" s="240">
        <v>0</v>
      </c>
      <c r="Q78" s="240">
        <f>ROUND(E78*P78,2)</f>
        <v>0</v>
      </c>
      <c r="R78" s="242" t="s">
        <v>597</v>
      </c>
      <c r="S78" s="242" t="s">
        <v>289</v>
      </c>
      <c r="T78" s="243" t="s">
        <v>289</v>
      </c>
      <c r="U78" s="224">
        <v>1.6</v>
      </c>
      <c r="V78" s="224">
        <f>ROUND(E78*U78,2)</f>
        <v>2.48</v>
      </c>
      <c r="W78" s="224"/>
      <c r="X78" s="224" t="s">
        <v>339</v>
      </c>
      <c r="Y78" s="224" t="s">
        <v>284</v>
      </c>
      <c r="Z78" s="213"/>
      <c r="AA78" s="213"/>
      <c r="AB78" s="213"/>
      <c r="AC78" s="213"/>
      <c r="AD78" s="213"/>
      <c r="AE78" s="213"/>
      <c r="AF78" s="213"/>
      <c r="AG78" s="213" t="s">
        <v>340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ht="22.5" outlineLevel="2" x14ac:dyDescent="0.2">
      <c r="A79" s="220"/>
      <c r="B79" s="221"/>
      <c r="C79" s="259" t="s">
        <v>697</v>
      </c>
      <c r="D79" s="257"/>
      <c r="E79" s="257"/>
      <c r="F79" s="257"/>
      <c r="G79" s="257"/>
      <c r="H79" s="224"/>
      <c r="I79" s="224"/>
      <c r="J79" s="224"/>
      <c r="K79" s="224"/>
      <c r="L79" s="224"/>
      <c r="M79" s="224"/>
      <c r="N79" s="223"/>
      <c r="O79" s="223"/>
      <c r="P79" s="223"/>
      <c r="Q79" s="223"/>
      <c r="R79" s="224"/>
      <c r="S79" s="224"/>
      <c r="T79" s="224"/>
      <c r="U79" s="224"/>
      <c r="V79" s="224"/>
      <c r="W79" s="224"/>
      <c r="X79" s="224"/>
      <c r="Y79" s="224"/>
      <c r="Z79" s="213"/>
      <c r="AA79" s="213"/>
      <c r="AB79" s="213"/>
      <c r="AC79" s="213"/>
      <c r="AD79" s="213"/>
      <c r="AE79" s="213"/>
      <c r="AF79" s="213"/>
      <c r="AG79" s="213" t="s">
        <v>360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56" t="str">
        <f>C79</f>
        <v>svislé nebo šikmé (odkloněné) , půdorysně přímé nebo zalomené, stěn základových desek ve volných nebo zapažených jámách, rýhách, šachtách, včetně případných vzpěr,</v>
      </c>
      <c r="BB79" s="213"/>
      <c r="BC79" s="213"/>
      <c r="BD79" s="213"/>
      <c r="BE79" s="213"/>
      <c r="BF79" s="213"/>
      <c r="BG79" s="213"/>
      <c r="BH79" s="213"/>
    </row>
    <row r="80" spans="1:60" outlineLevel="2" x14ac:dyDescent="0.2">
      <c r="A80" s="220"/>
      <c r="B80" s="221"/>
      <c r="C80" s="252"/>
      <c r="D80" s="245"/>
      <c r="E80" s="245"/>
      <c r="F80" s="245"/>
      <c r="G80" s="245"/>
      <c r="H80" s="224"/>
      <c r="I80" s="224"/>
      <c r="J80" s="224"/>
      <c r="K80" s="224"/>
      <c r="L80" s="224"/>
      <c r="M80" s="224"/>
      <c r="N80" s="223"/>
      <c r="O80" s="223"/>
      <c r="P80" s="223"/>
      <c r="Q80" s="223"/>
      <c r="R80" s="224"/>
      <c r="S80" s="224"/>
      <c r="T80" s="224"/>
      <c r="U80" s="224"/>
      <c r="V80" s="224"/>
      <c r="W80" s="224"/>
      <c r="X80" s="224"/>
      <c r="Y80" s="224"/>
      <c r="Z80" s="213"/>
      <c r="AA80" s="213"/>
      <c r="AB80" s="213"/>
      <c r="AC80" s="213"/>
      <c r="AD80" s="213"/>
      <c r="AE80" s="213"/>
      <c r="AF80" s="213"/>
      <c r="AG80" s="213" t="s">
        <v>286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1" x14ac:dyDescent="0.2">
      <c r="A81" s="237">
        <v>24</v>
      </c>
      <c r="B81" s="238" t="s">
        <v>698</v>
      </c>
      <c r="C81" s="249" t="s">
        <v>699</v>
      </c>
      <c r="D81" s="239" t="s">
        <v>363</v>
      </c>
      <c r="E81" s="240">
        <v>1.552</v>
      </c>
      <c r="F81" s="241"/>
      <c r="G81" s="242">
        <f>ROUND(E81*F81,2)</f>
        <v>0</v>
      </c>
      <c r="H81" s="241"/>
      <c r="I81" s="242">
        <f>ROUND(E81*H81,2)</f>
        <v>0</v>
      </c>
      <c r="J81" s="241"/>
      <c r="K81" s="242">
        <f>ROUND(E81*J81,2)</f>
        <v>0</v>
      </c>
      <c r="L81" s="242">
        <v>21</v>
      </c>
      <c r="M81" s="242">
        <f>G81*(1+L81/100)</f>
        <v>0</v>
      </c>
      <c r="N81" s="240">
        <v>0</v>
      </c>
      <c r="O81" s="240">
        <f>ROUND(E81*N81,2)</f>
        <v>0</v>
      </c>
      <c r="P81" s="240">
        <v>0</v>
      </c>
      <c r="Q81" s="240">
        <f>ROUND(E81*P81,2)</f>
        <v>0</v>
      </c>
      <c r="R81" s="242" t="s">
        <v>597</v>
      </c>
      <c r="S81" s="242" t="s">
        <v>289</v>
      </c>
      <c r="T81" s="243" t="s">
        <v>289</v>
      </c>
      <c r="U81" s="224">
        <v>0.32</v>
      </c>
      <c r="V81" s="224">
        <f>ROUND(E81*U81,2)</f>
        <v>0.5</v>
      </c>
      <c r="W81" s="224"/>
      <c r="X81" s="224" t="s">
        <v>339</v>
      </c>
      <c r="Y81" s="224" t="s">
        <v>284</v>
      </c>
      <c r="Z81" s="213"/>
      <c r="AA81" s="213"/>
      <c r="AB81" s="213"/>
      <c r="AC81" s="213"/>
      <c r="AD81" s="213"/>
      <c r="AE81" s="213"/>
      <c r="AF81" s="213"/>
      <c r="AG81" s="213" t="s">
        <v>340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ht="22.5" outlineLevel="2" x14ac:dyDescent="0.2">
      <c r="A82" s="220"/>
      <c r="B82" s="221"/>
      <c r="C82" s="259" t="s">
        <v>697</v>
      </c>
      <c r="D82" s="257"/>
      <c r="E82" s="257"/>
      <c r="F82" s="257"/>
      <c r="G82" s="257"/>
      <c r="H82" s="224"/>
      <c r="I82" s="224"/>
      <c r="J82" s="224"/>
      <c r="K82" s="224"/>
      <c r="L82" s="224"/>
      <c r="M82" s="224"/>
      <c r="N82" s="223"/>
      <c r="O82" s="223"/>
      <c r="P82" s="223"/>
      <c r="Q82" s="223"/>
      <c r="R82" s="224"/>
      <c r="S82" s="224"/>
      <c r="T82" s="224"/>
      <c r="U82" s="224"/>
      <c r="V82" s="224"/>
      <c r="W82" s="224"/>
      <c r="X82" s="224"/>
      <c r="Y82" s="224"/>
      <c r="Z82" s="213"/>
      <c r="AA82" s="213"/>
      <c r="AB82" s="213"/>
      <c r="AC82" s="213"/>
      <c r="AD82" s="213"/>
      <c r="AE82" s="213"/>
      <c r="AF82" s="213"/>
      <c r="AG82" s="213" t="s">
        <v>360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56" t="str">
        <f>C82</f>
        <v>svislé nebo šikmé (odkloněné) , půdorysně přímé nebo zalomené, stěn základových desek ve volných nebo zapažených jámách, rýhách, šachtách, včetně případných vzpěr,</v>
      </c>
      <c r="BB82" s="213"/>
      <c r="BC82" s="213"/>
      <c r="BD82" s="213"/>
      <c r="BE82" s="213"/>
      <c r="BF82" s="213"/>
      <c r="BG82" s="213"/>
      <c r="BH82" s="213"/>
    </row>
    <row r="83" spans="1:60" outlineLevel="2" x14ac:dyDescent="0.2">
      <c r="A83" s="220"/>
      <c r="B83" s="221"/>
      <c r="C83" s="260" t="s">
        <v>664</v>
      </c>
      <c r="D83" s="258"/>
      <c r="E83" s="258"/>
      <c r="F83" s="258"/>
      <c r="G83" s="258"/>
      <c r="H83" s="224"/>
      <c r="I83" s="224"/>
      <c r="J83" s="224"/>
      <c r="K83" s="224"/>
      <c r="L83" s="224"/>
      <c r="M83" s="224"/>
      <c r="N83" s="223"/>
      <c r="O83" s="223"/>
      <c r="P83" s="223"/>
      <c r="Q83" s="223"/>
      <c r="R83" s="224"/>
      <c r="S83" s="224"/>
      <c r="T83" s="224"/>
      <c r="U83" s="224"/>
      <c r="V83" s="224"/>
      <c r="W83" s="224"/>
      <c r="X83" s="224"/>
      <c r="Y83" s="224"/>
      <c r="Z83" s="213"/>
      <c r="AA83" s="213"/>
      <c r="AB83" s="213"/>
      <c r="AC83" s="213"/>
      <c r="AD83" s="213"/>
      <c r="AE83" s="213"/>
      <c r="AF83" s="213"/>
      <c r="AG83" s="213" t="s">
        <v>311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2" x14ac:dyDescent="0.2">
      <c r="A84" s="220"/>
      <c r="B84" s="221"/>
      <c r="C84" s="252"/>
      <c r="D84" s="245"/>
      <c r="E84" s="245"/>
      <c r="F84" s="245"/>
      <c r="G84" s="245"/>
      <c r="H84" s="224"/>
      <c r="I84" s="224"/>
      <c r="J84" s="224"/>
      <c r="K84" s="224"/>
      <c r="L84" s="224"/>
      <c r="M84" s="224"/>
      <c r="N84" s="223"/>
      <c r="O84" s="223"/>
      <c r="P84" s="223"/>
      <c r="Q84" s="223"/>
      <c r="R84" s="224"/>
      <c r="S84" s="224"/>
      <c r="T84" s="224"/>
      <c r="U84" s="224"/>
      <c r="V84" s="224"/>
      <c r="W84" s="224"/>
      <c r="X84" s="224"/>
      <c r="Y84" s="224"/>
      <c r="Z84" s="213"/>
      <c r="AA84" s="213"/>
      <c r="AB84" s="213"/>
      <c r="AC84" s="213"/>
      <c r="AD84" s="213"/>
      <c r="AE84" s="213"/>
      <c r="AF84" s="213"/>
      <c r="AG84" s="213" t="s">
        <v>286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1" x14ac:dyDescent="0.2">
      <c r="A85" s="237">
        <v>25</v>
      </c>
      <c r="B85" s="238" t="s">
        <v>595</v>
      </c>
      <c r="C85" s="249" t="s">
        <v>596</v>
      </c>
      <c r="D85" s="239" t="s">
        <v>356</v>
      </c>
      <c r="E85" s="240">
        <v>9.6224000000000007</v>
      </c>
      <c r="F85" s="241"/>
      <c r="G85" s="242">
        <f>ROUND(E85*F85,2)</f>
        <v>0</v>
      </c>
      <c r="H85" s="241"/>
      <c r="I85" s="242">
        <f>ROUND(E85*H85,2)</f>
        <v>0</v>
      </c>
      <c r="J85" s="241"/>
      <c r="K85" s="242">
        <f>ROUND(E85*J85,2)</f>
        <v>0</v>
      </c>
      <c r="L85" s="242">
        <v>21</v>
      </c>
      <c r="M85" s="242">
        <f>G85*(1+L85/100)</f>
        <v>0</v>
      </c>
      <c r="N85" s="240">
        <v>2.5249999999999999</v>
      </c>
      <c r="O85" s="240">
        <f>ROUND(E85*N85,2)</f>
        <v>24.3</v>
      </c>
      <c r="P85" s="240">
        <v>0</v>
      </c>
      <c r="Q85" s="240">
        <f>ROUND(E85*P85,2)</f>
        <v>0</v>
      </c>
      <c r="R85" s="242" t="s">
        <v>597</v>
      </c>
      <c r="S85" s="242" t="s">
        <v>289</v>
      </c>
      <c r="T85" s="243" t="s">
        <v>289</v>
      </c>
      <c r="U85" s="224">
        <v>2.58</v>
      </c>
      <c r="V85" s="224">
        <f>ROUND(E85*U85,2)</f>
        <v>24.83</v>
      </c>
      <c r="W85" s="224"/>
      <c r="X85" s="224" t="s">
        <v>339</v>
      </c>
      <c r="Y85" s="224" t="s">
        <v>284</v>
      </c>
      <c r="Z85" s="213"/>
      <c r="AA85" s="213"/>
      <c r="AB85" s="213"/>
      <c r="AC85" s="213"/>
      <c r="AD85" s="213"/>
      <c r="AE85" s="213"/>
      <c r="AF85" s="213"/>
      <c r="AG85" s="213" t="s">
        <v>340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2" x14ac:dyDescent="0.2">
      <c r="A86" s="220"/>
      <c r="B86" s="221"/>
      <c r="C86" s="259" t="s">
        <v>598</v>
      </c>
      <c r="D86" s="257"/>
      <c r="E86" s="257"/>
      <c r="F86" s="257"/>
      <c r="G86" s="257"/>
      <c r="H86" s="224"/>
      <c r="I86" s="224"/>
      <c r="J86" s="224"/>
      <c r="K86" s="224"/>
      <c r="L86" s="224"/>
      <c r="M86" s="224"/>
      <c r="N86" s="223"/>
      <c r="O86" s="223"/>
      <c r="P86" s="223"/>
      <c r="Q86" s="223"/>
      <c r="R86" s="224"/>
      <c r="S86" s="224"/>
      <c r="T86" s="224"/>
      <c r="U86" s="224"/>
      <c r="V86" s="224"/>
      <c r="W86" s="224"/>
      <c r="X86" s="224"/>
      <c r="Y86" s="224"/>
      <c r="Z86" s="213"/>
      <c r="AA86" s="213"/>
      <c r="AB86" s="213"/>
      <c r="AC86" s="213"/>
      <c r="AD86" s="213"/>
      <c r="AE86" s="213"/>
      <c r="AF86" s="213"/>
      <c r="AG86" s="213" t="s">
        <v>360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2" x14ac:dyDescent="0.2">
      <c r="A87" s="220"/>
      <c r="B87" s="221"/>
      <c r="C87" s="260" t="s">
        <v>599</v>
      </c>
      <c r="D87" s="258"/>
      <c r="E87" s="258"/>
      <c r="F87" s="258"/>
      <c r="G87" s="258"/>
      <c r="H87" s="224"/>
      <c r="I87" s="224"/>
      <c r="J87" s="224"/>
      <c r="K87" s="224"/>
      <c r="L87" s="224"/>
      <c r="M87" s="224"/>
      <c r="N87" s="223"/>
      <c r="O87" s="223"/>
      <c r="P87" s="223"/>
      <c r="Q87" s="223"/>
      <c r="R87" s="224"/>
      <c r="S87" s="224"/>
      <c r="T87" s="224"/>
      <c r="U87" s="224"/>
      <c r="V87" s="224"/>
      <c r="W87" s="224"/>
      <c r="X87" s="224"/>
      <c r="Y87" s="224"/>
      <c r="Z87" s="213"/>
      <c r="AA87" s="213"/>
      <c r="AB87" s="213"/>
      <c r="AC87" s="213"/>
      <c r="AD87" s="213"/>
      <c r="AE87" s="213"/>
      <c r="AF87" s="213"/>
      <c r="AG87" s="213" t="s">
        <v>311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2" x14ac:dyDescent="0.2">
      <c r="A88" s="220"/>
      <c r="B88" s="221"/>
      <c r="C88" s="252"/>
      <c r="D88" s="245"/>
      <c r="E88" s="245"/>
      <c r="F88" s="245"/>
      <c r="G88" s="245"/>
      <c r="H88" s="224"/>
      <c r="I88" s="224"/>
      <c r="J88" s="224"/>
      <c r="K88" s="224"/>
      <c r="L88" s="224"/>
      <c r="M88" s="224"/>
      <c r="N88" s="223"/>
      <c r="O88" s="223"/>
      <c r="P88" s="223"/>
      <c r="Q88" s="223"/>
      <c r="R88" s="224"/>
      <c r="S88" s="224"/>
      <c r="T88" s="224"/>
      <c r="U88" s="224"/>
      <c r="V88" s="224"/>
      <c r="W88" s="224"/>
      <c r="X88" s="224"/>
      <c r="Y88" s="224"/>
      <c r="Z88" s="213"/>
      <c r="AA88" s="213"/>
      <c r="AB88" s="213"/>
      <c r="AC88" s="213"/>
      <c r="AD88" s="213"/>
      <c r="AE88" s="213"/>
      <c r="AF88" s="213"/>
      <c r="AG88" s="213" t="s">
        <v>286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1" x14ac:dyDescent="0.2">
      <c r="A89" s="237">
        <v>26</v>
      </c>
      <c r="B89" s="238" t="s">
        <v>987</v>
      </c>
      <c r="C89" s="249" t="s">
        <v>988</v>
      </c>
      <c r="D89" s="239" t="s">
        <v>356</v>
      </c>
      <c r="E89" s="240">
        <v>7.5659999999999998</v>
      </c>
      <c r="F89" s="241"/>
      <c r="G89" s="242">
        <f>ROUND(E89*F89,2)</f>
        <v>0</v>
      </c>
      <c r="H89" s="241"/>
      <c r="I89" s="242">
        <f>ROUND(E89*H89,2)</f>
        <v>0</v>
      </c>
      <c r="J89" s="241"/>
      <c r="K89" s="242">
        <f>ROUND(E89*J89,2)</f>
        <v>0</v>
      </c>
      <c r="L89" s="242">
        <v>21</v>
      </c>
      <c r="M89" s="242">
        <f>G89*(1+L89/100)</f>
        <v>0</v>
      </c>
      <c r="N89" s="240">
        <v>2.5249999999999999</v>
      </c>
      <c r="O89" s="240">
        <f>ROUND(E89*N89,2)</f>
        <v>19.100000000000001</v>
      </c>
      <c r="P89" s="240">
        <v>0</v>
      </c>
      <c r="Q89" s="240">
        <f>ROUND(E89*P89,2)</f>
        <v>0</v>
      </c>
      <c r="R89" s="242" t="s">
        <v>597</v>
      </c>
      <c r="S89" s="242" t="s">
        <v>289</v>
      </c>
      <c r="T89" s="243" t="s">
        <v>289</v>
      </c>
      <c r="U89" s="224">
        <v>2.3199999999999998</v>
      </c>
      <c r="V89" s="224">
        <f>ROUND(E89*U89,2)</f>
        <v>17.55</v>
      </c>
      <c r="W89" s="224"/>
      <c r="X89" s="224" t="s">
        <v>339</v>
      </c>
      <c r="Y89" s="224" t="s">
        <v>284</v>
      </c>
      <c r="Z89" s="213"/>
      <c r="AA89" s="213"/>
      <c r="AB89" s="213"/>
      <c r="AC89" s="213"/>
      <c r="AD89" s="213"/>
      <c r="AE89" s="213"/>
      <c r="AF89" s="213"/>
      <c r="AG89" s="213" t="s">
        <v>340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2" x14ac:dyDescent="0.2">
      <c r="A90" s="220"/>
      <c r="B90" s="221"/>
      <c r="C90" s="259" t="s">
        <v>598</v>
      </c>
      <c r="D90" s="257"/>
      <c r="E90" s="257"/>
      <c r="F90" s="257"/>
      <c r="G90" s="257"/>
      <c r="H90" s="224"/>
      <c r="I90" s="224"/>
      <c r="J90" s="224"/>
      <c r="K90" s="224"/>
      <c r="L90" s="224"/>
      <c r="M90" s="224"/>
      <c r="N90" s="223"/>
      <c r="O90" s="223"/>
      <c r="P90" s="223"/>
      <c r="Q90" s="223"/>
      <c r="R90" s="224"/>
      <c r="S90" s="224"/>
      <c r="T90" s="224"/>
      <c r="U90" s="224"/>
      <c r="V90" s="224"/>
      <c r="W90" s="224"/>
      <c r="X90" s="224"/>
      <c r="Y90" s="224"/>
      <c r="Z90" s="213"/>
      <c r="AA90" s="213"/>
      <c r="AB90" s="213"/>
      <c r="AC90" s="213"/>
      <c r="AD90" s="213"/>
      <c r="AE90" s="213"/>
      <c r="AF90" s="213"/>
      <c r="AG90" s="213" t="s">
        <v>360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2" x14ac:dyDescent="0.2">
      <c r="A91" s="220"/>
      <c r="B91" s="221"/>
      <c r="C91" s="260" t="s">
        <v>599</v>
      </c>
      <c r="D91" s="258"/>
      <c r="E91" s="258"/>
      <c r="F91" s="258"/>
      <c r="G91" s="258"/>
      <c r="H91" s="224"/>
      <c r="I91" s="224"/>
      <c r="J91" s="224"/>
      <c r="K91" s="224"/>
      <c r="L91" s="224"/>
      <c r="M91" s="224"/>
      <c r="N91" s="223"/>
      <c r="O91" s="223"/>
      <c r="P91" s="223"/>
      <c r="Q91" s="223"/>
      <c r="R91" s="224"/>
      <c r="S91" s="224"/>
      <c r="T91" s="224"/>
      <c r="U91" s="224"/>
      <c r="V91" s="224"/>
      <c r="W91" s="224"/>
      <c r="X91" s="224"/>
      <c r="Y91" s="224"/>
      <c r="Z91" s="213"/>
      <c r="AA91" s="213"/>
      <c r="AB91" s="213"/>
      <c r="AC91" s="213"/>
      <c r="AD91" s="213"/>
      <c r="AE91" s="213"/>
      <c r="AF91" s="213"/>
      <c r="AG91" s="213" t="s">
        <v>311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2" x14ac:dyDescent="0.2">
      <c r="A92" s="220"/>
      <c r="B92" s="221"/>
      <c r="C92" s="252"/>
      <c r="D92" s="245"/>
      <c r="E92" s="245"/>
      <c r="F92" s="245"/>
      <c r="G92" s="245"/>
      <c r="H92" s="224"/>
      <c r="I92" s="224"/>
      <c r="J92" s="224"/>
      <c r="K92" s="224"/>
      <c r="L92" s="224"/>
      <c r="M92" s="224"/>
      <c r="N92" s="223"/>
      <c r="O92" s="223"/>
      <c r="P92" s="223"/>
      <c r="Q92" s="223"/>
      <c r="R92" s="224"/>
      <c r="S92" s="224"/>
      <c r="T92" s="224"/>
      <c r="U92" s="224"/>
      <c r="V92" s="224"/>
      <c r="W92" s="224"/>
      <c r="X92" s="224"/>
      <c r="Y92" s="224"/>
      <c r="Z92" s="213"/>
      <c r="AA92" s="213"/>
      <c r="AB92" s="213"/>
      <c r="AC92" s="213"/>
      <c r="AD92" s="213"/>
      <c r="AE92" s="213"/>
      <c r="AF92" s="213"/>
      <c r="AG92" s="213" t="s">
        <v>286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1" x14ac:dyDescent="0.2">
      <c r="A93" s="237">
        <v>27</v>
      </c>
      <c r="B93" s="238" t="s">
        <v>743</v>
      </c>
      <c r="C93" s="249" t="s">
        <v>744</v>
      </c>
      <c r="D93" s="239" t="s">
        <v>356</v>
      </c>
      <c r="E93" s="240">
        <v>18.939250000000001</v>
      </c>
      <c r="F93" s="241"/>
      <c r="G93" s="242">
        <f>ROUND(E93*F93,2)</f>
        <v>0</v>
      </c>
      <c r="H93" s="241"/>
      <c r="I93" s="242">
        <f>ROUND(E93*H93,2)</f>
        <v>0</v>
      </c>
      <c r="J93" s="241"/>
      <c r="K93" s="242">
        <f>ROUND(E93*J93,2)</f>
        <v>0</v>
      </c>
      <c r="L93" s="242">
        <v>21</v>
      </c>
      <c r="M93" s="242">
        <f>G93*(1+L93/100)</f>
        <v>0</v>
      </c>
      <c r="N93" s="240">
        <v>2.5249999999999999</v>
      </c>
      <c r="O93" s="240">
        <f>ROUND(E93*N93,2)</f>
        <v>47.82</v>
      </c>
      <c r="P93" s="240">
        <v>0</v>
      </c>
      <c r="Q93" s="240">
        <f>ROUND(E93*P93,2)</f>
        <v>0</v>
      </c>
      <c r="R93" s="242" t="s">
        <v>597</v>
      </c>
      <c r="S93" s="242" t="s">
        <v>289</v>
      </c>
      <c r="T93" s="243" t="s">
        <v>289</v>
      </c>
      <c r="U93" s="224">
        <v>2.3199999999999998</v>
      </c>
      <c r="V93" s="224">
        <f>ROUND(E93*U93,2)</f>
        <v>43.94</v>
      </c>
      <c r="W93" s="224"/>
      <c r="X93" s="224" t="s">
        <v>339</v>
      </c>
      <c r="Y93" s="224" t="s">
        <v>284</v>
      </c>
      <c r="Z93" s="213"/>
      <c r="AA93" s="213"/>
      <c r="AB93" s="213"/>
      <c r="AC93" s="213"/>
      <c r="AD93" s="213"/>
      <c r="AE93" s="213"/>
      <c r="AF93" s="213"/>
      <c r="AG93" s="213" t="s">
        <v>340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2" x14ac:dyDescent="0.2">
      <c r="A94" s="220"/>
      <c r="B94" s="221"/>
      <c r="C94" s="259" t="s">
        <v>598</v>
      </c>
      <c r="D94" s="257"/>
      <c r="E94" s="257"/>
      <c r="F94" s="257"/>
      <c r="G94" s="257"/>
      <c r="H94" s="224"/>
      <c r="I94" s="224"/>
      <c r="J94" s="224"/>
      <c r="K94" s="224"/>
      <c r="L94" s="224"/>
      <c r="M94" s="224"/>
      <c r="N94" s="223"/>
      <c r="O94" s="223"/>
      <c r="P94" s="223"/>
      <c r="Q94" s="223"/>
      <c r="R94" s="224"/>
      <c r="S94" s="224"/>
      <c r="T94" s="224"/>
      <c r="U94" s="224"/>
      <c r="V94" s="224"/>
      <c r="W94" s="224"/>
      <c r="X94" s="224"/>
      <c r="Y94" s="224"/>
      <c r="Z94" s="213"/>
      <c r="AA94" s="213"/>
      <c r="AB94" s="213"/>
      <c r="AC94" s="213"/>
      <c r="AD94" s="213"/>
      <c r="AE94" s="213"/>
      <c r="AF94" s="213"/>
      <c r="AG94" s="213" t="s">
        <v>360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2" x14ac:dyDescent="0.2">
      <c r="A95" s="220"/>
      <c r="B95" s="221"/>
      <c r="C95" s="260" t="s">
        <v>745</v>
      </c>
      <c r="D95" s="258"/>
      <c r="E95" s="258"/>
      <c r="F95" s="258"/>
      <c r="G95" s="258"/>
      <c r="H95" s="224"/>
      <c r="I95" s="224"/>
      <c r="J95" s="224"/>
      <c r="K95" s="224"/>
      <c r="L95" s="224"/>
      <c r="M95" s="224"/>
      <c r="N95" s="223"/>
      <c r="O95" s="223"/>
      <c r="P95" s="223"/>
      <c r="Q95" s="223"/>
      <c r="R95" s="224"/>
      <c r="S95" s="224"/>
      <c r="T95" s="224"/>
      <c r="U95" s="224"/>
      <c r="V95" s="224"/>
      <c r="W95" s="224"/>
      <c r="X95" s="224"/>
      <c r="Y95" s="224"/>
      <c r="Z95" s="213"/>
      <c r="AA95" s="213"/>
      <c r="AB95" s="213"/>
      <c r="AC95" s="213"/>
      <c r="AD95" s="213"/>
      <c r="AE95" s="213"/>
      <c r="AF95" s="213"/>
      <c r="AG95" s="213" t="s">
        <v>311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3" x14ac:dyDescent="0.2">
      <c r="A96" s="220"/>
      <c r="B96" s="221"/>
      <c r="C96" s="260" t="s">
        <v>599</v>
      </c>
      <c r="D96" s="258"/>
      <c r="E96" s="258"/>
      <c r="F96" s="258"/>
      <c r="G96" s="258"/>
      <c r="H96" s="224"/>
      <c r="I96" s="224"/>
      <c r="J96" s="224"/>
      <c r="K96" s="224"/>
      <c r="L96" s="224"/>
      <c r="M96" s="224"/>
      <c r="N96" s="223"/>
      <c r="O96" s="223"/>
      <c r="P96" s="223"/>
      <c r="Q96" s="223"/>
      <c r="R96" s="224"/>
      <c r="S96" s="224"/>
      <c r="T96" s="224"/>
      <c r="U96" s="224"/>
      <c r="V96" s="224"/>
      <c r="W96" s="224"/>
      <c r="X96" s="224"/>
      <c r="Y96" s="224"/>
      <c r="Z96" s="213"/>
      <c r="AA96" s="213"/>
      <c r="AB96" s="213"/>
      <c r="AC96" s="213"/>
      <c r="AD96" s="213"/>
      <c r="AE96" s="213"/>
      <c r="AF96" s="213"/>
      <c r="AG96" s="213" t="s">
        <v>311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2" x14ac:dyDescent="0.2">
      <c r="A97" s="220"/>
      <c r="B97" s="221"/>
      <c r="C97" s="252"/>
      <c r="D97" s="245"/>
      <c r="E97" s="245"/>
      <c r="F97" s="245"/>
      <c r="G97" s="245"/>
      <c r="H97" s="224"/>
      <c r="I97" s="224"/>
      <c r="J97" s="224"/>
      <c r="K97" s="224"/>
      <c r="L97" s="224"/>
      <c r="M97" s="224"/>
      <c r="N97" s="223"/>
      <c r="O97" s="223"/>
      <c r="P97" s="223"/>
      <c r="Q97" s="223"/>
      <c r="R97" s="224"/>
      <c r="S97" s="224"/>
      <c r="T97" s="224"/>
      <c r="U97" s="224"/>
      <c r="V97" s="224"/>
      <c r="W97" s="224"/>
      <c r="X97" s="224"/>
      <c r="Y97" s="224"/>
      <c r="Z97" s="213"/>
      <c r="AA97" s="213"/>
      <c r="AB97" s="213"/>
      <c r="AC97" s="213"/>
      <c r="AD97" s="213"/>
      <c r="AE97" s="213"/>
      <c r="AF97" s="213"/>
      <c r="AG97" s="213" t="s">
        <v>286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1" x14ac:dyDescent="0.2">
      <c r="A98" s="237">
        <v>28</v>
      </c>
      <c r="B98" s="238" t="s">
        <v>758</v>
      </c>
      <c r="C98" s="249" t="s">
        <v>759</v>
      </c>
      <c r="D98" s="239" t="s">
        <v>757</v>
      </c>
      <c r="E98" s="240">
        <v>69.451999999999998</v>
      </c>
      <c r="F98" s="241"/>
      <c r="G98" s="242">
        <f>ROUND(E98*F98,2)</f>
        <v>0</v>
      </c>
      <c r="H98" s="241"/>
      <c r="I98" s="242">
        <f>ROUND(E98*H98,2)</f>
        <v>0</v>
      </c>
      <c r="J98" s="241"/>
      <c r="K98" s="242">
        <f>ROUND(E98*J98,2)</f>
        <v>0</v>
      </c>
      <c r="L98" s="242">
        <v>21</v>
      </c>
      <c r="M98" s="242">
        <f>G98*(1+L98/100)</f>
        <v>0</v>
      </c>
      <c r="N98" s="240">
        <v>0</v>
      </c>
      <c r="O98" s="240">
        <f>ROUND(E98*N98,2)</f>
        <v>0</v>
      </c>
      <c r="P98" s="240">
        <v>0</v>
      </c>
      <c r="Q98" s="240">
        <f>ROUND(E98*P98,2)</f>
        <v>0</v>
      </c>
      <c r="R98" s="242"/>
      <c r="S98" s="242" t="s">
        <v>281</v>
      </c>
      <c r="T98" s="243" t="s">
        <v>389</v>
      </c>
      <c r="U98" s="224">
        <v>0.05</v>
      </c>
      <c r="V98" s="224">
        <f>ROUND(E98*U98,2)</f>
        <v>3.47</v>
      </c>
      <c r="W98" s="224"/>
      <c r="X98" s="224" t="s">
        <v>339</v>
      </c>
      <c r="Y98" s="224" t="s">
        <v>284</v>
      </c>
      <c r="Z98" s="213"/>
      <c r="AA98" s="213"/>
      <c r="AB98" s="213"/>
      <c r="AC98" s="213"/>
      <c r="AD98" s="213"/>
      <c r="AE98" s="213"/>
      <c r="AF98" s="213"/>
      <c r="AG98" s="213" t="s">
        <v>340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2" x14ac:dyDescent="0.2">
      <c r="A99" s="220"/>
      <c r="B99" s="221"/>
      <c r="C99" s="250"/>
      <c r="D99" s="246"/>
      <c r="E99" s="246"/>
      <c r="F99" s="246"/>
      <c r="G99" s="246"/>
      <c r="H99" s="224"/>
      <c r="I99" s="224"/>
      <c r="J99" s="224"/>
      <c r="K99" s="224"/>
      <c r="L99" s="224"/>
      <c r="M99" s="224"/>
      <c r="N99" s="223"/>
      <c r="O99" s="223"/>
      <c r="P99" s="223"/>
      <c r="Q99" s="223"/>
      <c r="R99" s="224"/>
      <c r="S99" s="224"/>
      <c r="T99" s="224"/>
      <c r="U99" s="224"/>
      <c r="V99" s="224"/>
      <c r="W99" s="224"/>
      <c r="X99" s="224"/>
      <c r="Y99" s="224"/>
      <c r="Z99" s="213"/>
      <c r="AA99" s="213"/>
      <c r="AB99" s="213"/>
      <c r="AC99" s="213"/>
      <c r="AD99" s="213"/>
      <c r="AE99" s="213"/>
      <c r="AF99" s="213"/>
      <c r="AG99" s="213" t="s">
        <v>286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1" x14ac:dyDescent="0.2">
      <c r="A100" s="237">
        <v>29</v>
      </c>
      <c r="B100" s="238" t="s">
        <v>600</v>
      </c>
      <c r="C100" s="249" t="s">
        <v>601</v>
      </c>
      <c r="D100" s="239" t="s">
        <v>363</v>
      </c>
      <c r="E100" s="240">
        <v>8.1460000000000008</v>
      </c>
      <c r="F100" s="241"/>
      <c r="G100" s="242">
        <f>ROUND(E100*F100,2)</f>
        <v>0</v>
      </c>
      <c r="H100" s="241"/>
      <c r="I100" s="242">
        <f>ROUND(E100*H100,2)</f>
        <v>0</v>
      </c>
      <c r="J100" s="241"/>
      <c r="K100" s="242">
        <f>ROUND(E100*J100,2)</f>
        <v>0</v>
      </c>
      <c r="L100" s="242">
        <v>21</v>
      </c>
      <c r="M100" s="242">
        <f>G100*(1+L100/100)</f>
        <v>0</v>
      </c>
      <c r="N100" s="240">
        <v>1.41E-2</v>
      </c>
      <c r="O100" s="240">
        <f>ROUND(E100*N100,2)</f>
        <v>0.11</v>
      </c>
      <c r="P100" s="240">
        <v>0</v>
      </c>
      <c r="Q100" s="240">
        <f>ROUND(E100*P100,2)</f>
        <v>0</v>
      </c>
      <c r="R100" s="242" t="s">
        <v>597</v>
      </c>
      <c r="S100" s="242" t="s">
        <v>289</v>
      </c>
      <c r="T100" s="243" t="s">
        <v>289</v>
      </c>
      <c r="U100" s="224">
        <v>0.4</v>
      </c>
      <c r="V100" s="224">
        <f>ROUND(E100*U100,2)</f>
        <v>3.26</v>
      </c>
      <c r="W100" s="224"/>
      <c r="X100" s="224" t="s">
        <v>339</v>
      </c>
      <c r="Y100" s="224" t="s">
        <v>284</v>
      </c>
      <c r="Z100" s="213"/>
      <c r="AA100" s="213"/>
      <c r="AB100" s="213"/>
      <c r="AC100" s="213"/>
      <c r="AD100" s="213"/>
      <c r="AE100" s="213"/>
      <c r="AF100" s="213"/>
      <c r="AG100" s="213" t="s">
        <v>340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2" x14ac:dyDescent="0.2">
      <c r="A101" s="220"/>
      <c r="B101" s="221"/>
      <c r="C101" s="250"/>
      <c r="D101" s="246"/>
      <c r="E101" s="246"/>
      <c r="F101" s="246"/>
      <c r="G101" s="246"/>
      <c r="H101" s="224"/>
      <c r="I101" s="224"/>
      <c r="J101" s="224"/>
      <c r="K101" s="224"/>
      <c r="L101" s="224"/>
      <c r="M101" s="224"/>
      <c r="N101" s="223"/>
      <c r="O101" s="223"/>
      <c r="P101" s="223"/>
      <c r="Q101" s="223"/>
      <c r="R101" s="224"/>
      <c r="S101" s="224"/>
      <c r="T101" s="224"/>
      <c r="U101" s="224"/>
      <c r="V101" s="224"/>
      <c r="W101" s="224"/>
      <c r="X101" s="224"/>
      <c r="Y101" s="224"/>
      <c r="Z101" s="213"/>
      <c r="AA101" s="213"/>
      <c r="AB101" s="213"/>
      <c r="AC101" s="213"/>
      <c r="AD101" s="213"/>
      <c r="AE101" s="213"/>
      <c r="AF101" s="213"/>
      <c r="AG101" s="213" t="s">
        <v>286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1" x14ac:dyDescent="0.2">
      <c r="A102" s="237">
        <v>30</v>
      </c>
      <c r="B102" s="238" t="s">
        <v>602</v>
      </c>
      <c r="C102" s="249" t="s">
        <v>603</v>
      </c>
      <c r="D102" s="239" t="s">
        <v>363</v>
      </c>
      <c r="E102" s="240">
        <v>8.1460000000000008</v>
      </c>
      <c r="F102" s="241"/>
      <c r="G102" s="242">
        <f>ROUND(E102*F102,2)</f>
        <v>0</v>
      </c>
      <c r="H102" s="241"/>
      <c r="I102" s="242">
        <f>ROUND(E102*H102,2)</f>
        <v>0</v>
      </c>
      <c r="J102" s="241"/>
      <c r="K102" s="242">
        <f>ROUND(E102*J102,2)</f>
        <v>0</v>
      </c>
      <c r="L102" s="242">
        <v>21</v>
      </c>
      <c r="M102" s="242">
        <f>G102*(1+L102/100)</f>
        <v>0</v>
      </c>
      <c r="N102" s="240">
        <v>0</v>
      </c>
      <c r="O102" s="240">
        <f>ROUND(E102*N102,2)</f>
        <v>0</v>
      </c>
      <c r="P102" s="240">
        <v>0</v>
      </c>
      <c r="Q102" s="240">
        <f>ROUND(E102*P102,2)</f>
        <v>0</v>
      </c>
      <c r="R102" s="242" t="s">
        <v>597</v>
      </c>
      <c r="S102" s="242" t="s">
        <v>289</v>
      </c>
      <c r="T102" s="243" t="s">
        <v>289</v>
      </c>
      <c r="U102" s="224">
        <v>0.24</v>
      </c>
      <c r="V102" s="224">
        <f>ROUND(E102*U102,2)</f>
        <v>1.96</v>
      </c>
      <c r="W102" s="224"/>
      <c r="X102" s="224" t="s">
        <v>339</v>
      </c>
      <c r="Y102" s="224" t="s">
        <v>284</v>
      </c>
      <c r="Z102" s="213"/>
      <c r="AA102" s="213"/>
      <c r="AB102" s="213"/>
      <c r="AC102" s="213"/>
      <c r="AD102" s="213"/>
      <c r="AE102" s="213"/>
      <c r="AF102" s="213"/>
      <c r="AG102" s="213" t="s">
        <v>340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2" x14ac:dyDescent="0.2">
      <c r="A103" s="220"/>
      <c r="B103" s="221"/>
      <c r="C103" s="250"/>
      <c r="D103" s="246"/>
      <c r="E103" s="246"/>
      <c r="F103" s="246"/>
      <c r="G103" s="246"/>
      <c r="H103" s="224"/>
      <c r="I103" s="224"/>
      <c r="J103" s="224"/>
      <c r="K103" s="224"/>
      <c r="L103" s="224"/>
      <c r="M103" s="224"/>
      <c r="N103" s="223"/>
      <c r="O103" s="223"/>
      <c r="P103" s="223"/>
      <c r="Q103" s="223"/>
      <c r="R103" s="224"/>
      <c r="S103" s="224"/>
      <c r="T103" s="224"/>
      <c r="U103" s="224"/>
      <c r="V103" s="224"/>
      <c r="W103" s="224"/>
      <c r="X103" s="224"/>
      <c r="Y103" s="224"/>
      <c r="Z103" s="213"/>
      <c r="AA103" s="213"/>
      <c r="AB103" s="213"/>
      <c r="AC103" s="213"/>
      <c r="AD103" s="213"/>
      <c r="AE103" s="213"/>
      <c r="AF103" s="213"/>
      <c r="AG103" s="213" t="s">
        <v>286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1" x14ac:dyDescent="0.2">
      <c r="A104" s="237">
        <v>31</v>
      </c>
      <c r="B104" s="238" t="s">
        <v>750</v>
      </c>
      <c r="C104" s="249" t="s">
        <v>751</v>
      </c>
      <c r="D104" s="239" t="s">
        <v>383</v>
      </c>
      <c r="E104" s="240">
        <v>1.3415699999999999</v>
      </c>
      <c r="F104" s="241"/>
      <c r="G104" s="242">
        <f>ROUND(E104*F104,2)</f>
        <v>0</v>
      </c>
      <c r="H104" s="241"/>
      <c r="I104" s="242">
        <f>ROUND(E104*H104,2)</f>
        <v>0</v>
      </c>
      <c r="J104" s="241"/>
      <c r="K104" s="242">
        <f>ROUND(E104*J104,2)</f>
        <v>0</v>
      </c>
      <c r="L104" s="242">
        <v>21</v>
      </c>
      <c r="M104" s="242">
        <f>G104*(1+L104/100)</f>
        <v>0</v>
      </c>
      <c r="N104" s="240">
        <v>1.0662499999999999</v>
      </c>
      <c r="O104" s="240">
        <f>ROUND(E104*N104,2)</f>
        <v>1.43</v>
      </c>
      <c r="P104" s="240">
        <v>0</v>
      </c>
      <c r="Q104" s="240">
        <f>ROUND(E104*P104,2)</f>
        <v>0</v>
      </c>
      <c r="R104" s="242" t="s">
        <v>597</v>
      </c>
      <c r="S104" s="242" t="s">
        <v>289</v>
      </c>
      <c r="T104" s="243" t="s">
        <v>289</v>
      </c>
      <c r="U104" s="224">
        <v>15.23</v>
      </c>
      <c r="V104" s="224">
        <f>ROUND(E104*U104,2)</f>
        <v>20.43</v>
      </c>
      <c r="W104" s="224"/>
      <c r="X104" s="224" t="s">
        <v>339</v>
      </c>
      <c r="Y104" s="224" t="s">
        <v>284</v>
      </c>
      <c r="Z104" s="213"/>
      <c r="AA104" s="213"/>
      <c r="AB104" s="213"/>
      <c r="AC104" s="213"/>
      <c r="AD104" s="213"/>
      <c r="AE104" s="213"/>
      <c r="AF104" s="213"/>
      <c r="AG104" s="213" t="s">
        <v>340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2" x14ac:dyDescent="0.2">
      <c r="A105" s="220"/>
      <c r="B105" s="221"/>
      <c r="C105" s="259" t="s">
        <v>719</v>
      </c>
      <c r="D105" s="257"/>
      <c r="E105" s="257"/>
      <c r="F105" s="257"/>
      <c r="G105" s="257"/>
      <c r="H105" s="224"/>
      <c r="I105" s="224"/>
      <c r="J105" s="224"/>
      <c r="K105" s="224"/>
      <c r="L105" s="224"/>
      <c r="M105" s="224"/>
      <c r="N105" s="223"/>
      <c r="O105" s="223"/>
      <c r="P105" s="223"/>
      <c r="Q105" s="223"/>
      <c r="R105" s="224"/>
      <c r="S105" s="224"/>
      <c r="T105" s="224"/>
      <c r="U105" s="224"/>
      <c r="V105" s="224"/>
      <c r="W105" s="224"/>
      <c r="X105" s="224"/>
      <c r="Y105" s="224"/>
      <c r="Z105" s="213"/>
      <c r="AA105" s="213"/>
      <c r="AB105" s="213"/>
      <c r="AC105" s="213"/>
      <c r="AD105" s="213"/>
      <c r="AE105" s="213"/>
      <c r="AF105" s="213"/>
      <c r="AG105" s="213" t="s">
        <v>360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2" x14ac:dyDescent="0.2">
      <c r="A106" s="220"/>
      <c r="B106" s="221"/>
      <c r="C106" s="252"/>
      <c r="D106" s="245"/>
      <c r="E106" s="245"/>
      <c r="F106" s="245"/>
      <c r="G106" s="245"/>
      <c r="H106" s="224"/>
      <c r="I106" s="224"/>
      <c r="J106" s="224"/>
      <c r="K106" s="224"/>
      <c r="L106" s="224"/>
      <c r="M106" s="224"/>
      <c r="N106" s="223"/>
      <c r="O106" s="223"/>
      <c r="P106" s="223"/>
      <c r="Q106" s="223"/>
      <c r="R106" s="224"/>
      <c r="S106" s="224"/>
      <c r="T106" s="224"/>
      <c r="U106" s="224"/>
      <c r="V106" s="224"/>
      <c r="W106" s="224"/>
      <c r="X106" s="224"/>
      <c r="Y106" s="224"/>
      <c r="Z106" s="213"/>
      <c r="AA106" s="213"/>
      <c r="AB106" s="213"/>
      <c r="AC106" s="213"/>
      <c r="AD106" s="213"/>
      <c r="AE106" s="213"/>
      <c r="AF106" s="213"/>
      <c r="AG106" s="213" t="s">
        <v>286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1" x14ac:dyDescent="0.2">
      <c r="A107" s="237">
        <v>32</v>
      </c>
      <c r="B107" s="238" t="s">
        <v>581</v>
      </c>
      <c r="C107" s="249" t="s">
        <v>582</v>
      </c>
      <c r="D107" s="239" t="s">
        <v>583</v>
      </c>
      <c r="E107" s="240">
        <v>119.504</v>
      </c>
      <c r="F107" s="241"/>
      <c r="G107" s="242">
        <f>ROUND(E107*F107,2)</f>
        <v>0</v>
      </c>
      <c r="H107" s="241"/>
      <c r="I107" s="242">
        <f>ROUND(E107*H107,2)</f>
        <v>0</v>
      </c>
      <c r="J107" s="241"/>
      <c r="K107" s="242">
        <f>ROUND(E107*J107,2)</f>
        <v>0</v>
      </c>
      <c r="L107" s="242">
        <v>21</v>
      </c>
      <c r="M107" s="242">
        <f>G107*(1+L107/100)</f>
        <v>0</v>
      </c>
      <c r="N107" s="240">
        <v>1</v>
      </c>
      <c r="O107" s="240">
        <f>ROUND(E107*N107,2)</f>
        <v>119.5</v>
      </c>
      <c r="P107" s="240">
        <v>0</v>
      </c>
      <c r="Q107" s="240">
        <f>ROUND(E107*P107,2)</f>
        <v>0</v>
      </c>
      <c r="R107" s="242"/>
      <c r="S107" s="242" t="s">
        <v>281</v>
      </c>
      <c r="T107" s="243" t="s">
        <v>389</v>
      </c>
      <c r="U107" s="224">
        <v>0</v>
      </c>
      <c r="V107" s="224">
        <f>ROUND(E107*U107,2)</f>
        <v>0</v>
      </c>
      <c r="W107" s="224"/>
      <c r="X107" s="224" t="s">
        <v>283</v>
      </c>
      <c r="Y107" s="224" t="s">
        <v>284</v>
      </c>
      <c r="Z107" s="213"/>
      <c r="AA107" s="213"/>
      <c r="AB107" s="213"/>
      <c r="AC107" s="213"/>
      <c r="AD107" s="213"/>
      <c r="AE107" s="213"/>
      <c r="AF107" s="213"/>
      <c r="AG107" s="213" t="s">
        <v>285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2" x14ac:dyDescent="0.2">
      <c r="A108" s="220"/>
      <c r="B108" s="221"/>
      <c r="C108" s="250"/>
      <c r="D108" s="246"/>
      <c r="E108" s="246"/>
      <c r="F108" s="246"/>
      <c r="G108" s="246"/>
      <c r="H108" s="224"/>
      <c r="I108" s="224"/>
      <c r="J108" s="224"/>
      <c r="K108" s="224"/>
      <c r="L108" s="224"/>
      <c r="M108" s="224"/>
      <c r="N108" s="223"/>
      <c r="O108" s="223"/>
      <c r="P108" s="223"/>
      <c r="Q108" s="223"/>
      <c r="R108" s="224"/>
      <c r="S108" s="224"/>
      <c r="T108" s="224"/>
      <c r="U108" s="224"/>
      <c r="V108" s="224"/>
      <c r="W108" s="224"/>
      <c r="X108" s="224"/>
      <c r="Y108" s="224"/>
      <c r="Z108" s="213"/>
      <c r="AA108" s="213"/>
      <c r="AB108" s="213"/>
      <c r="AC108" s="213"/>
      <c r="AD108" s="213"/>
      <c r="AE108" s="213"/>
      <c r="AF108" s="213"/>
      <c r="AG108" s="213" t="s">
        <v>286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1" x14ac:dyDescent="0.2">
      <c r="A109" s="237">
        <v>33</v>
      </c>
      <c r="B109" s="238" t="s">
        <v>760</v>
      </c>
      <c r="C109" s="249" t="s">
        <v>761</v>
      </c>
      <c r="D109" s="239" t="s">
        <v>388</v>
      </c>
      <c r="E109" s="240">
        <v>159.33867000000001</v>
      </c>
      <c r="F109" s="241"/>
      <c r="G109" s="242">
        <f>ROUND(E109*F109,2)</f>
        <v>0</v>
      </c>
      <c r="H109" s="241"/>
      <c r="I109" s="242">
        <f>ROUND(E109*H109,2)</f>
        <v>0</v>
      </c>
      <c r="J109" s="241"/>
      <c r="K109" s="242">
        <f>ROUND(E109*J109,2)</f>
        <v>0</v>
      </c>
      <c r="L109" s="242">
        <v>21</v>
      </c>
      <c r="M109" s="242">
        <f>G109*(1+L109/100)</f>
        <v>0</v>
      </c>
      <c r="N109" s="240">
        <v>0</v>
      </c>
      <c r="O109" s="240">
        <f>ROUND(E109*N109,2)</f>
        <v>0</v>
      </c>
      <c r="P109" s="240">
        <v>0</v>
      </c>
      <c r="Q109" s="240">
        <f>ROUND(E109*P109,2)</f>
        <v>0</v>
      </c>
      <c r="R109" s="242"/>
      <c r="S109" s="242" t="s">
        <v>281</v>
      </c>
      <c r="T109" s="243" t="s">
        <v>389</v>
      </c>
      <c r="U109" s="224">
        <v>0</v>
      </c>
      <c r="V109" s="224">
        <f>ROUND(E109*U109,2)</f>
        <v>0</v>
      </c>
      <c r="W109" s="224"/>
      <c r="X109" s="224" t="s">
        <v>390</v>
      </c>
      <c r="Y109" s="224" t="s">
        <v>284</v>
      </c>
      <c r="Z109" s="213"/>
      <c r="AA109" s="213"/>
      <c r="AB109" s="213"/>
      <c r="AC109" s="213"/>
      <c r="AD109" s="213"/>
      <c r="AE109" s="213"/>
      <c r="AF109" s="213"/>
      <c r="AG109" s="213" t="s">
        <v>391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2" x14ac:dyDescent="0.2">
      <c r="A110" s="220"/>
      <c r="B110" s="221"/>
      <c r="C110" s="251" t="s">
        <v>392</v>
      </c>
      <c r="D110" s="247"/>
      <c r="E110" s="247"/>
      <c r="F110" s="247"/>
      <c r="G110" s="247"/>
      <c r="H110" s="224"/>
      <c r="I110" s="224"/>
      <c r="J110" s="224"/>
      <c r="K110" s="224"/>
      <c r="L110" s="224"/>
      <c r="M110" s="224"/>
      <c r="N110" s="223"/>
      <c r="O110" s="223"/>
      <c r="P110" s="223"/>
      <c r="Q110" s="223"/>
      <c r="R110" s="224"/>
      <c r="S110" s="224"/>
      <c r="T110" s="224"/>
      <c r="U110" s="224"/>
      <c r="V110" s="224"/>
      <c r="W110" s="224"/>
      <c r="X110" s="224"/>
      <c r="Y110" s="224"/>
      <c r="Z110" s="213"/>
      <c r="AA110" s="213"/>
      <c r="AB110" s="213"/>
      <c r="AC110" s="213"/>
      <c r="AD110" s="213"/>
      <c r="AE110" s="213"/>
      <c r="AF110" s="213"/>
      <c r="AG110" s="213" t="s">
        <v>311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3" x14ac:dyDescent="0.2">
      <c r="A111" s="220"/>
      <c r="B111" s="221"/>
      <c r="C111" s="260" t="s">
        <v>393</v>
      </c>
      <c r="D111" s="258"/>
      <c r="E111" s="258"/>
      <c r="F111" s="258"/>
      <c r="G111" s="258"/>
      <c r="H111" s="224"/>
      <c r="I111" s="224"/>
      <c r="J111" s="224"/>
      <c r="K111" s="224"/>
      <c r="L111" s="224"/>
      <c r="M111" s="224"/>
      <c r="N111" s="223"/>
      <c r="O111" s="223"/>
      <c r="P111" s="223"/>
      <c r="Q111" s="223"/>
      <c r="R111" s="224"/>
      <c r="S111" s="224"/>
      <c r="T111" s="224"/>
      <c r="U111" s="224"/>
      <c r="V111" s="224"/>
      <c r="W111" s="224"/>
      <c r="X111" s="224"/>
      <c r="Y111" s="224"/>
      <c r="Z111" s="213"/>
      <c r="AA111" s="213"/>
      <c r="AB111" s="213"/>
      <c r="AC111" s="213"/>
      <c r="AD111" s="213"/>
      <c r="AE111" s="213"/>
      <c r="AF111" s="213"/>
      <c r="AG111" s="213" t="s">
        <v>311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3" x14ac:dyDescent="0.2">
      <c r="A112" s="220"/>
      <c r="B112" s="221"/>
      <c r="C112" s="260" t="s">
        <v>394</v>
      </c>
      <c r="D112" s="258"/>
      <c r="E112" s="258"/>
      <c r="F112" s="258"/>
      <c r="G112" s="258"/>
      <c r="H112" s="224"/>
      <c r="I112" s="224"/>
      <c r="J112" s="224"/>
      <c r="K112" s="224"/>
      <c r="L112" s="224"/>
      <c r="M112" s="224"/>
      <c r="N112" s="223"/>
      <c r="O112" s="223"/>
      <c r="P112" s="223"/>
      <c r="Q112" s="223"/>
      <c r="R112" s="224"/>
      <c r="S112" s="224"/>
      <c r="T112" s="224"/>
      <c r="U112" s="224"/>
      <c r="V112" s="224"/>
      <c r="W112" s="224"/>
      <c r="X112" s="224"/>
      <c r="Y112" s="224"/>
      <c r="Z112" s="213"/>
      <c r="AA112" s="213"/>
      <c r="AB112" s="213"/>
      <c r="AC112" s="213"/>
      <c r="AD112" s="213"/>
      <c r="AE112" s="213"/>
      <c r="AF112" s="213"/>
      <c r="AG112" s="213" t="s">
        <v>311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3" x14ac:dyDescent="0.2">
      <c r="A113" s="220"/>
      <c r="B113" s="221"/>
      <c r="C113" s="261" t="s">
        <v>395</v>
      </c>
      <c r="D113" s="226"/>
      <c r="E113" s="227"/>
      <c r="F113" s="228"/>
      <c r="G113" s="228"/>
      <c r="H113" s="224"/>
      <c r="I113" s="224"/>
      <c r="J113" s="224"/>
      <c r="K113" s="224"/>
      <c r="L113" s="224"/>
      <c r="M113" s="224"/>
      <c r="N113" s="223"/>
      <c r="O113" s="223"/>
      <c r="P113" s="223"/>
      <c r="Q113" s="223"/>
      <c r="R113" s="224"/>
      <c r="S113" s="224"/>
      <c r="T113" s="224"/>
      <c r="U113" s="224"/>
      <c r="V113" s="224"/>
      <c r="W113" s="224"/>
      <c r="X113" s="224"/>
      <c r="Y113" s="224"/>
      <c r="Z113" s="213"/>
      <c r="AA113" s="213"/>
      <c r="AB113" s="213"/>
      <c r="AC113" s="213"/>
      <c r="AD113" s="213"/>
      <c r="AE113" s="213"/>
      <c r="AF113" s="213"/>
      <c r="AG113" s="213" t="s">
        <v>311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3" x14ac:dyDescent="0.2">
      <c r="A114" s="220"/>
      <c r="B114" s="221"/>
      <c r="C114" s="260" t="s">
        <v>396</v>
      </c>
      <c r="D114" s="258"/>
      <c r="E114" s="258"/>
      <c r="F114" s="258"/>
      <c r="G114" s="258"/>
      <c r="H114" s="224"/>
      <c r="I114" s="224"/>
      <c r="J114" s="224"/>
      <c r="K114" s="224"/>
      <c r="L114" s="224"/>
      <c r="M114" s="224"/>
      <c r="N114" s="223"/>
      <c r="O114" s="223"/>
      <c r="P114" s="223"/>
      <c r="Q114" s="223"/>
      <c r="R114" s="224"/>
      <c r="S114" s="224"/>
      <c r="T114" s="224"/>
      <c r="U114" s="224"/>
      <c r="V114" s="224"/>
      <c r="W114" s="224"/>
      <c r="X114" s="224"/>
      <c r="Y114" s="224"/>
      <c r="Z114" s="213"/>
      <c r="AA114" s="213"/>
      <c r="AB114" s="213"/>
      <c r="AC114" s="213"/>
      <c r="AD114" s="213"/>
      <c r="AE114" s="213"/>
      <c r="AF114" s="213"/>
      <c r="AG114" s="213" t="s">
        <v>311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56" t="str">
        <f>C114</f>
        <v>"Výše uvedená položka vymezuje požadovaný standard, zadavatel umožňuje i jiné technicky a kvalitativně srovnatelné řešení".</v>
      </c>
      <c r="BB114" s="213"/>
      <c r="BC114" s="213"/>
      <c r="BD114" s="213"/>
      <c r="BE114" s="213"/>
      <c r="BF114" s="213"/>
      <c r="BG114" s="213"/>
      <c r="BH114" s="213"/>
    </row>
    <row r="115" spans="1:60" outlineLevel="2" x14ac:dyDescent="0.2">
      <c r="A115" s="220"/>
      <c r="B115" s="221"/>
      <c r="C115" s="252"/>
      <c r="D115" s="245"/>
      <c r="E115" s="245"/>
      <c r="F115" s="245"/>
      <c r="G115" s="245"/>
      <c r="H115" s="224"/>
      <c r="I115" s="224"/>
      <c r="J115" s="224"/>
      <c r="K115" s="224"/>
      <c r="L115" s="224"/>
      <c r="M115" s="224"/>
      <c r="N115" s="223"/>
      <c r="O115" s="223"/>
      <c r="P115" s="223"/>
      <c r="Q115" s="223"/>
      <c r="R115" s="224"/>
      <c r="S115" s="224"/>
      <c r="T115" s="224"/>
      <c r="U115" s="224"/>
      <c r="V115" s="224"/>
      <c r="W115" s="224"/>
      <c r="X115" s="224"/>
      <c r="Y115" s="224"/>
      <c r="Z115" s="213"/>
      <c r="AA115" s="213"/>
      <c r="AB115" s="213"/>
      <c r="AC115" s="213"/>
      <c r="AD115" s="213"/>
      <c r="AE115" s="213"/>
      <c r="AF115" s="213"/>
      <c r="AG115" s="213" t="s">
        <v>286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x14ac:dyDescent="0.2">
      <c r="A116" s="230" t="s">
        <v>276</v>
      </c>
      <c r="B116" s="231" t="s">
        <v>187</v>
      </c>
      <c r="C116" s="248" t="s">
        <v>188</v>
      </c>
      <c r="D116" s="232"/>
      <c r="E116" s="233"/>
      <c r="F116" s="234"/>
      <c r="G116" s="234">
        <f>SUMIF(AG117:AG118,"&lt;&gt;NOR",G117:G118)</f>
        <v>0</v>
      </c>
      <c r="H116" s="234"/>
      <c r="I116" s="234">
        <f>SUM(I117:I118)</f>
        <v>0</v>
      </c>
      <c r="J116" s="234"/>
      <c r="K116" s="234">
        <f>SUM(K117:K118)</f>
        <v>0</v>
      </c>
      <c r="L116" s="234"/>
      <c r="M116" s="234">
        <f>SUM(M117:M118)</f>
        <v>0</v>
      </c>
      <c r="N116" s="233"/>
      <c r="O116" s="233">
        <f>SUM(O117:O118)</f>
        <v>0</v>
      </c>
      <c r="P116" s="233"/>
      <c r="Q116" s="233">
        <f>SUM(Q117:Q118)</f>
        <v>0</v>
      </c>
      <c r="R116" s="234"/>
      <c r="S116" s="234"/>
      <c r="T116" s="235"/>
      <c r="U116" s="229"/>
      <c r="V116" s="229">
        <f>SUM(V117:V118)</f>
        <v>34.090000000000003</v>
      </c>
      <c r="W116" s="229"/>
      <c r="X116" s="229"/>
      <c r="Y116" s="229"/>
      <c r="AG116" t="s">
        <v>277</v>
      </c>
    </row>
    <row r="117" spans="1:60" outlineLevel="1" x14ac:dyDescent="0.2">
      <c r="A117" s="237">
        <v>34</v>
      </c>
      <c r="B117" s="238" t="s">
        <v>778</v>
      </c>
      <c r="C117" s="249" t="s">
        <v>779</v>
      </c>
      <c r="D117" s="239" t="s">
        <v>383</v>
      </c>
      <c r="E117" s="240">
        <v>351.40782999999999</v>
      </c>
      <c r="F117" s="241"/>
      <c r="G117" s="242">
        <f>ROUND(E117*F117,2)</f>
        <v>0</v>
      </c>
      <c r="H117" s="241"/>
      <c r="I117" s="242">
        <f>ROUND(E117*H117,2)</f>
        <v>0</v>
      </c>
      <c r="J117" s="241"/>
      <c r="K117" s="242">
        <f>ROUND(E117*J117,2)</f>
        <v>0</v>
      </c>
      <c r="L117" s="242">
        <v>21</v>
      </c>
      <c r="M117" s="242">
        <f>G117*(1+L117/100)</f>
        <v>0</v>
      </c>
      <c r="N117" s="240">
        <v>0</v>
      </c>
      <c r="O117" s="240">
        <f>ROUND(E117*N117,2)</f>
        <v>0</v>
      </c>
      <c r="P117" s="240">
        <v>0</v>
      </c>
      <c r="Q117" s="240">
        <f>ROUND(E117*P117,2)</f>
        <v>0</v>
      </c>
      <c r="R117" s="242"/>
      <c r="S117" s="242" t="s">
        <v>289</v>
      </c>
      <c r="T117" s="243" t="s">
        <v>289</v>
      </c>
      <c r="U117" s="224">
        <v>9.7000000000000003E-2</v>
      </c>
      <c r="V117" s="224">
        <f>ROUND(E117*U117,2)</f>
        <v>34.090000000000003</v>
      </c>
      <c r="W117" s="224"/>
      <c r="X117" s="224" t="s">
        <v>447</v>
      </c>
      <c r="Y117" s="224" t="s">
        <v>284</v>
      </c>
      <c r="Z117" s="213"/>
      <c r="AA117" s="213"/>
      <c r="AB117" s="213"/>
      <c r="AC117" s="213"/>
      <c r="AD117" s="213"/>
      <c r="AE117" s="213"/>
      <c r="AF117" s="213"/>
      <c r="AG117" s="213" t="s">
        <v>448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2" x14ac:dyDescent="0.2">
      <c r="A118" s="220"/>
      <c r="B118" s="221"/>
      <c r="C118" s="250"/>
      <c r="D118" s="246"/>
      <c r="E118" s="246"/>
      <c r="F118" s="246"/>
      <c r="G118" s="246"/>
      <c r="H118" s="224"/>
      <c r="I118" s="224"/>
      <c r="J118" s="224"/>
      <c r="K118" s="224"/>
      <c r="L118" s="224"/>
      <c r="M118" s="224"/>
      <c r="N118" s="223"/>
      <c r="O118" s="223"/>
      <c r="P118" s="223"/>
      <c r="Q118" s="223"/>
      <c r="R118" s="224"/>
      <c r="S118" s="224"/>
      <c r="T118" s="224"/>
      <c r="U118" s="224"/>
      <c r="V118" s="224"/>
      <c r="W118" s="224"/>
      <c r="X118" s="224"/>
      <c r="Y118" s="224"/>
      <c r="Z118" s="213"/>
      <c r="AA118" s="213"/>
      <c r="AB118" s="213"/>
      <c r="AC118" s="213"/>
      <c r="AD118" s="213"/>
      <c r="AE118" s="213"/>
      <c r="AF118" s="213"/>
      <c r="AG118" s="213" t="s">
        <v>286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x14ac:dyDescent="0.2">
      <c r="A119" s="230" t="s">
        <v>276</v>
      </c>
      <c r="B119" s="231" t="s">
        <v>189</v>
      </c>
      <c r="C119" s="248" t="s">
        <v>190</v>
      </c>
      <c r="D119" s="232"/>
      <c r="E119" s="233"/>
      <c r="F119" s="234"/>
      <c r="G119" s="234">
        <f>SUMIF(AG120:AG138,"&lt;&gt;NOR",G120:G138)</f>
        <v>0</v>
      </c>
      <c r="H119" s="234"/>
      <c r="I119" s="234">
        <f>SUM(I120:I138)</f>
        <v>0</v>
      </c>
      <c r="J119" s="234"/>
      <c r="K119" s="234">
        <f>SUM(K120:K138)</f>
        <v>0</v>
      </c>
      <c r="L119" s="234"/>
      <c r="M119" s="234">
        <f>SUM(M120:M138)</f>
        <v>0</v>
      </c>
      <c r="N119" s="233"/>
      <c r="O119" s="233">
        <f>SUM(O120:O138)</f>
        <v>0.93</v>
      </c>
      <c r="P119" s="233"/>
      <c r="Q119" s="233">
        <f>SUM(Q120:Q138)</f>
        <v>0</v>
      </c>
      <c r="R119" s="234"/>
      <c r="S119" s="234"/>
      <c r="T119" s="235"/>
      <c r="U119" s="229"/>
      <c r="V119" s="229">
        <f>SUM(V120:V138)</f>
        <v>45.1</v>
      </c>
      <c r="W119" s="229"/>
      <c r="X119" s="229"/>
      <c r="Y119" s="229"/>
      <c r="AG119" t="s">
        <v>277</v>
      </c>
    </row>
    <row r="120" spans="1:60" ht="22.5" outlineLevel="1" x14ac:dyDescent="0.2">
      <c r="A120" s="237">
        <v>35</v>
      </c>
      <c r="B120" s="238" t="s">
        <v>780</v>
      </c>
      <c r="C120" s="249" t="s">
        <v>781</v>
      </c>
      <c r="D120" s="239" t="s">
        <v>363</v>
      </c>
      <c r="E120" s="240">
        <v>133.33000000000001</v>
      </c>
      <c r="F120" s="241"/>
      <c r="G120" s="242">
        <f>ROUND(E120*F120,2)</f>
        <v>0</v>
      </c>
      <c r="H120" s="241"/>
      <c r="I120" s="242">
        <f>ROUND(E120*H120,2)</f>
        <v>0</v>
      </c>
      <c r="J120" s="241"/>
      <c r="K120" s="242">
        <f>ROUND(E120*J120,2)</f>
        <v>0</v>
      </c>
      <c r="L120" s="242">
        <v>21</v>
      </c>
      <c r="M120" s="242">
        <f>G120*(1+L120/100)</f>
        <v>0</v>
      </c>
      <c r="N120" s="240">
        <v>0</v>
      </c>
      <c r="O120" s="240">
        <f>ROUND(E120*N120,2)</f>
        <v>0</v>
      </c>
      <c r="P120" s="240">
        <v>0</v>
      </c>
      <c r="Q120" s="240">
        <f>ROUND(E120*P120,2)</f>
        <v>0</v>
      </c>
      <c r="R120" s="242" t="s">
        <v>620</v>
      </c>
      <c r="S120" s="242" t="s">
        <v>289</v>
      </c>
      <c r="T120" s="243" t="s">
        <v>289</v>
      </c>
      <c r="U120" s="224">
        <v>0.03</v>
      </c>
      <c r="V120" s="224">
        <f>ROUND(E120*U120,2)</f>
        <v>4</v>
      </c>
      <c r="W120" s="224"/>
      <c r="X120" s="224" t="s">
        <v>339</v>
      </c>
      <c r="Y120" s="224" t="s">
        <v>284</v>
      </c>
      <c r="Z120" s="213"/>
      <c r="AA120" s="213"/>
      <c r="AB120" s="213"/>
      <c r="AC120" s="213"/>
      <c r="AD120" s="213"/>
      <c r="AE120" s="213"/>
      <c r="AF120" s="213"/>
      <c r="AG120" s="213" t="s">
        <v>340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2" x14ac:dyDescent="0.2">
      <c r="A121" s="220"/>
      <c r="B121" s="221"/>
      <c r="C121" s="250"/>
      <c r="D121" s="246"/>
      <c r="E121" s="246"/>
      <c r="F121" s="246"/>
      <c r="G121" s="246"/>
      <c r="H121" s="224"/>
      <c r="I121" s="224"/>
      <c r="J121" s="224"/>
      <c r="K121" s="224"/>
      <c r="L121" s="224"/>
      <c r="M121" s="224"/>
      <c r="N121" s="223"/>
      <c r="O121" s="223"/>
      <c r="P121" s="223"/>
      <c r="Q121" s="223"/>
      <c r="R121" s="224"/>
      <c r="S121" s="224"/>
      <c r="T121" s="224"/>
      <c r="U121" s="224"/>
      <c r="V121" s="224"/>
      <c r="W121" s="224"/>
      <c r="X121" s="224"/>
      <c r="Y121" s="224"/>
      <c r="Z121" s="213"/>
      <c r="AA121" s="213"/>
      <c r="AB121" s="213"/>
      <c r="AC121" s="213"/>
      <c r="AD121" s="213"/>
      <c r="AE121" s="213"/>
      <c r="AF121" s="213"/>
      <c r="AG121" s="213" t="s">
        <v>286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ht="33.75" outlineLevel="1" x14ac:dyDescent="0.2">
      <c r="A122" s="237">
        <v>36</v>
      </c>
      <c r="B122" s="238" t="s">
        <v>618</v>
      </c>
      <c r="C122" s="249" t="s">
        <v>619</v>
      </c>
      <c r="D122" s="239" t="s">
        <v>363</v>
      </c>
      <c r="E122" s="240">
        <v>13.58</v>
      </c>
      <c r="F122" s="241"/>
      <c r="G122" s="242">
        <f>ROUND(E122*F122,2)</f>
        <v>0</v>
      </c>
      <c r="H122" s="241"/>
      <c r="I122" s="242">
        <f>ROUND(E122*H122,2)</f>
        <v>0</v>
      </c>
      <c r="J122" s="241"/>
      <c r="K122" s="242">
        <f>ROUND(E122*J122,2)</f>
        <v>0</v>
      </c>
      <c r="L122" s="242">
        <v>21</v>
      </c>
      <c r="M122" s="242">
        <f>G122*(1+L122/100)</f>
        <v>0</v>
      </c>
      <c r="N122" s="240">
        <v>1.7000000000000001E-4</v>
      </c>
      <c r="O122" s="240">
        <f>ROUND(E122*N122,2)</f>
        <v>0</v>
      </c>
      <c r="P122" s="240">
        <v>0</v>
      </c>
      <c r="Q122" s="240">
        <f>ROUND(E122*P122,2)</f>
        <v>0</v>
      </c>
      <c r="R122" s="242" t="s">
        <v>620</v>
      </c>
      <c r="S122" s="242" t="s">
        <v>289</v>
      </c>
      <c r="T122" s="243" t="s">
        <v>289</v>
      </c>
      <c r="U122" s="224">
        <v>0.05</v>
      </c>
      <c r="V122" s="224">
        <f>ROUND(E122*U122,2)</f>
        <v>0.68</v>
      </c>
      <c r="W122" s="224"/>
      <c r="X122" s="224" t="s">
        <v>339</v>
      </c>
      <c r="Y122" s="224" t="s">
        <v>284</v>
      </c>
      <c r="Z122" s="213"/>
      <c r="AA122" s="213"/>
      <c r="AB122" s="213"/>
      <c r="AC122" s="213"/>
      <c r="AD122" s="213"/>
      <c r="AE122" s="213"/>
      <c r="AF122" s="213"/>
      <c r="AG122" s="213" t="s">
        <v>340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2" x14ac:dyDescent="0.2">
      <c r="A123" s="220"/>
      <c r="B123" s="221"/>
      <c r="C123" s="250"/>
      <c r="D123" s="246"/>
      <c r="E123" s="246"/>
      <c r="F123" s="246"/>
      <c r="G123" s="246"/>
      <c r="H123" s="224"/>
      <c r="I123" s="224"/>
      <c r="J123" s="224"/>
      <c r="K123" s="224"/>
      <c r="L123" s="224"/>
      <c r="M123" s="224"/>
      <c r="N123" s="223"/>
      <c r="O123" s="223"/>
      <c r="P123" s="223"/>
      <c r="Q123" s="223"/>
      <c r="R123" s="224"/>
      <c r="S123" s="224"/>
      <c r="T123" s="224"/>
      <c r="U123" s="224"/>
      <c r="V123" s="224"/>
      <c r="W123" s="224"/>
      <c r="X123" s="224"/>
      <c r="Y123" s="224"/>
      <c r="Z123" s="213"/>
      <c r="AA123" s="213"/>
      <c r="AB123" s="213"/>
      <c r="AC123" s="213"/>
      <c r="AD123" s="213"/>
      <c r="AE123" s="213"/>
      <c r="AF123" s="213"/>
      <c r="AG123" s="213" t="s">
        <v>286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ht="22.5" outlineLevel="1" x14ac:dyDescent="0.2">
      <c r="A124" s="237">
        <v>37</v>
      </c>
      <c r="B124" s="238" t="s">
        <v>989</v>
      </c>
      <c r="C124" s="249" t="s">
        <v>990</v>
      </c>
      <c r="D124" s="239" t="s">
        <v>363</v>
      </c>
      <c r="E124" s="240">
        <v>13.58</v>
      </c>
      <c r="F124" s="241"/>
      <c r="G124" s="242">
        <f>ROUND(E124*F124,2)</f>
        <v>0</v>
      </c>
      <c r="H124" s="241"/>
      <c r="I124" s="242">
        <f>ROUND(E124*H124,2)</f>
        <v>0</v>
      </c>
      <c r="J124" s="241"/>
      <c r="K124" s="242">
        <f>ROUND(E124*J124,2)</f>
        <v>0</v>
      </c>
      <c r="L124" s="242">
        <v>21</v>
      </c>
      <c r="M124" s="242">
        <f>G124*(1+L124/100)</f>
        <v>0</v>
      </c>
      <c r="N124" s="240">
        <v>8.0000000000000007E-5</v>
      </c>
      <c r="O124" s="240">
        <f>ROUND(E124*N124,2)</f>
        <v>0</v>
      </c>
      <c r="P124" s="240">
        <v>0</v>
      </c>
      <c r="Q124" s="240">
        <f>ROUND(E124*P124,2)</f>
        <v>0</v>
      </c>
      <c r="R124" s="242" t="s">
        <v>620</v>
      </c>
      <c r="S124" s="242" t="s">
        <v>289</v>
      </c>
      <c r="T124" s="243" t="s">
        <v>289</v>
      </c>
      <c r="U124" s="224">
        <v>0.34</v>
      </c>
      <c r="V124" s="224">
        <f>ROUND(E124*U124,2)</f>
        <v>4.62</v>
      </c>
      <c r="W124" s="224"/>
      <c r="X124" s="224" t="s">
        <v>339</v>
      </c>
      <c r="Y124" s="224" t="s">
        <v>284</v>
      </c>
      <c r="Z124" s="213"/>
      <c r="AA124" s="213"/>
      <c r="AB124" s="213"/>
      <c r="AC124" s="213"/>
      <c r="AD124" s="213"/>
      <c r="AE124" s="213"/>
      <c r="AF124" s="213"/>
      <c r="AG124" s="213" t="s">
        <v>340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2" x14ac:dyDescent="0.2">
      <c r="A125" s="220"/>
      <c r="B125" s="221"/>
      <c r="C125" s="250"/>
      <c r="D125" s="246"/>
      <c r="E125" s="246"/>
      <c r="F125" s="246"/>
      <c r="G125" s="246"/>
      <c r="H125" s="224"/>
      <c r="I125" s="224"/>
      <c r="J125" s="224"/>
      <c r="K125" s="224"/>
      <c r="L125" s="224"/>
      <c r="M125" s="224"/>
      <c r="N125" s="223"/>
      <c r="O125" s="223"/>
      <c r="P125" s="223"/>
      <c r="Q125" s="223"/>
      <c r="R125" s="224"/>
      <c r="S125" s="224"/>
      <c r="T125" s="224"/>
      <c r="U125" s="224"/>
      <c r="V125" s="224"/>
      <c r="W125" s="224"/>
      <c r="X125" s="224"/>
      <c r="Y125" s="224"/>
      <c r="Z125" s="213"/>
      <c r="AA125" s="213"/>
      <c r="AB125" s="213"/>
      <c r="AC125" s="213"/>
      <c r="AD125" s="213"/>
      <c r="AE125" s="213"/>
      <c r="AF125" s="213"/>
      <c r="AG125" s="213" t="s">
        <v>286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ht="22.5" outlineLevel="1" x14ac:dyDescent="0.2">
      <c r="A126" s="237">
        <v>38</v>
      </c>
      <c r="B126" s="238" t="s">
        <v>782</v>
      </c>
      <c r="C126" s="249" t="s">
        <v>783</v>
      </c>
      <c r="D126" s="239" t="s">
        <v>363</v>
      </c>
      <c r="E126" s="240">
        <v>133.33000000000001</v>
      </c>
      <c r="F126" s="241"/>
      <c r="G126" s="242">
        <f>ROUND(E126*F126,2)</f>
        <v>0</v>
      </c>
      <c r="H126" s="241"/>
      <c r="I126" s="242">
        <f>ROUND(E126*H126,2)</f>
        <v>0</v>
      </c>
      <c r="J126" s="241"/>
      <c r="K126" s="242">
        <f>ROUND(E126*J126,2)</f>
        <v>0</v>
      </c>
      <c r="L126" s="242">
        <v>21</v>
      </c>
      <c r="M126" s="242">
        <f>G126*(1+L126/100)</f>
        <v>0</v>
      </c>
      <c r="N126" s="240">
        <v>4.0999999999999999E-4</v>
      </c>
      <c r="O126" s="240">
        <f>ROUND(E126*N126,2)</f>
        <v>0.05</v>
      </c>
      <c r="P126" s="240">
        <v>0</v>
      </c>
      <c r="Q126" s="240">
        <f>ROUND(E126*P126,2)</f>
        <v>0</v>
      </c>
      <c r="R126" s="242" t="s">
        <v>620</v>
      </c>
      <c r="S126" s="242" t="s">
        <v>289</v>
      </c>
      <c r="T126" s="243" t="s">
        <v>289</v>
      </c>
      <c r="U126" s="224">
        <v>0.22991</v>
      </c>
      <c r="V126" s="224">
        <f>ROUND(E126*U126,2)</f>
        <v>30.65</v>
      </c>
      <c r="W126" s="224"/>
      <c r="X126" s="224" t="s">
        <v>339</v>
      </c>
      <c r="Y126" s="224" t="s">
        <v>284</v>
      </c>
      <c r="Z126" s="213"/>
      <c r="AA126" s="213"/>
      <c r="AB126" s="213"/>
      <c r="AC126" s="213"/>
      <c r="AD126" s="213"/>
      <c r="AE126" s="213"/>
      <c r="AF126" s="213"/>
      <c r="AG126" s="213" t="s">
        <v>340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2" x14ac:dyDescent="0.2">
      <c r="A127" s="220"/>
      <c r="B127" s="221"/>
      <c r="C127" s="250"/>
      <c r="D127" s="246"/>
      <c r="E127" s="246"/>
      <c r="F127" s="246"/>
      <c r="G127" s="246"/>
      <c r="H127" s="224"/>
      <c r="I127" s="224"/>
      <c r="J127" s="224"/>
      <c r="K127" s="224"/>
      <c r="L127" s="224"/>
      <c r="M127" s="224"/>
      <c r="N127" s="223"/>
      <c r="O127" s="223"/>
      <c r="P127" s="223"/>
      <c r="Q127" s="223"/>
      <c r="R127" s="224"/>
      <c r="S127" s="224"/>
      <c r="T127" s="224"/>
      <c r="U127" s="224"/>
      <c r="V127" s="224"/>
      <c r="W127" s="224"/>
      <c r="X127" s="224"/>
      <c r="Y127" s="224"/>
      <c r="Z127" s="213"/>
      <c r="AA127" s="213"/>
      <c r="AB127" s="213"/>
      <c r="AC127" s="213"/>
      <c r="AD127" s="213"/>
      <c r="AE127" s="213"/>
      <c r="AF127" s="213"/>
      <c r="AG127" s="213" t="s">
        <v>286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ht="22.5" outlineLevel="1" x14ac:dyDescent="0.2">
      <c r="A128" s="237">
        <v>39</v>
      </c>
      <c r="B128" s="238" t="s">
        <v>991</v>
      </c>
      <c r="C128" s="249" t="s">
        <v>992</v>
      </c>
      <c r="D128" s="239" t="s">
        <v>363</v>
      </c>
      <c r="E128" s="240">
        <v>13.58</v>
      </c>
      <c r="F128" s="241"/>
      <c r="G128" s="242">
        <f>ROUND(E128*F128,2)</f>
        <v>0</v>
      </c>
      <c r="H128" s="241"/>
      <c r="I128" s="242">
        <f>ROUND(E128*H128,2)</f>
        <v>0</v>
      </c>
      <c r="J128" s="241"/>
      <c r="K128" s="242">
        <f>ROUND(E128*J128,2)</f>
        <v>0</v>
      </c>
      <c r="L128" s="242">
        <v>21</v>
      </c>
      <c r="M128" s="242">
        <f>G128*(1+L128/100)</f>
        <v>0</v>
      </c>
      <c r="N128" s="240">
        <v>5.8E-4</v>
      </c>
      <c r="O128" s="240">
        <f>ROUND(E128*N128,2)</f>
        <v>0.01</v>
      </c>
      <c r="P128" s="240">
        <v>0</v>
      </c>
      <c r="Q128" s="240">
        <f>ROUND(E128*P128,2)</f>
        <v>0</v>
      </c>
      <c r="R128" s="242" t="s">
        <v>620</v>
      </c>
      <c r="S128" s="242" t="s">
        <v>289</v>
      </c>
      <c r="T128" s="243" t="s">
        <v>289</v>
      </c>
      <c r="U128" s="224">
        <v>0.27</v>
      </c>
      <c r="V128" s="224">
        <f>ROUND(E128*U128,2)</f>
        <v>3.67</v>
      </c>
      <c r="W128" s="224"/>
      <c r="X128" s="224" t="s">
        <v>339</v>
      </c>
      <c r="Y128" s="224" t="s">
        <v>284</v>
      </c>
      <c r="Z128" s="213"/>
      <c r="AA128" s="213"/>
      <c r="AB128" s="213"/>
      <c r="AC128" s="213"/>
      <c r="AD128" s="213"/>
      <c r="AE128" s="213"/>
      <c r="AF128" s="213"/>
      <c r="AG128" s="213" t="s">
        <v>340</v>
      </c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2" x14ac:dyDescent="0.2">
      <c r="A129" s="220"/>
      <c r="B129" s="221"/>
      <c r="C129" s="250"/>
      <c r="D129" s="246"/>
      <c r="E129" s="246"/>
      <c r="F129" s="246"/>
      <c r="G129" s="246"/>
      <c r="H129" s="224"/>
      <c r="I129" s="224"/>
      <c r="J129" s="224"/>
      <c r="K129" s="224"/>
      <c r="L129" s="224"/>
      <c r="M129" s="224"/>
      <c r="N129" s="223"/>
      <c r="O129" s="223"/>
      <c r="P129" s="223"/>
      <c r="Q129" s="223"/>
      <c r="R129" s="224"/>
      <c r="S129" s="224"/>
      <c r="T129" s="224"/>
      <c r="U129" s="224"/>
      <c r="V129" s="224"/>
      <c r="W129" s="224"/>
      <c r="X129" s="224"/>
      <c r="Y129" s="224"/>
      <c r="Z129" s="213"/>
      <c r="AA129" s="213"/>
      <c r="AB129" s="213"/>
      <c r="AC129" s="213"/>
      <c r="AD129" s="213"/>
      <c r="AE129" s="213"/>
      <c r="AF129" s="213"/>
      <c r="AG129" s="213" t="s">
        <v>286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ht="22.5" outlineLevel="1" x14ac:dyDescent="0.2">
      <c r="A130" s="237">
        <v>40</v>
      </c>
      <c r="B130" s="238" t="s">
        <v>784</v>
      </c>
      <c r="C130" s="249" t="s">
        <v>993</v>
      </c>
      <c r="D130" s="239" t="s">
        <v>383</v>
      </c>
      <c r="E130" s="240">
        <v>7.3459999999999998E-2</v>
      </c>
      <c r="F130" s="241"/>
      <c r="G130" s="242">
        <f>ROUND(E130*F130,2)</f>
        <v>0</v>
      </c>
      <c r="H130" s="241"/>
      <c r="I130" s="242">
        <f>ROUND(E130*H130,2)</f>
        <v>0</v>
      </c>
      <c r="J130" s="241"/>
      <c r="K130" s="242">
        <f>ROUND(E130*J130,2)</f>
        <v>0</v>
      </c>
      <c r="L130" s="242">
        <v>21</v>
      </c>
      <c r="M130" s="242">
        <f>G130*(1+L130/100)</f>
        <v>0</v>
      </c>
      <c r="N130" s="240">
        <v>1</v>
      </c>
      <c r="O130" s="240">
        <f>ROUND(E130*N130,2)</f>
        <v>7.0000000000000007E-2</v>
      </c>
      <c r="P130" s="240">
        <v>0</v>
      </c>
      <c r="Q130" s="240">
        <f>ROUND(E130*P130,2)</f>
        <v>0</v>
      </c>
      <c r="R130" s="242" t="s">
        <v>324</v>
      </c>
      <c r="S130" s="242" t="s">
        <v>786</v>
      </c>
      <c r="T130" s="243" t="s">
        <v>786</v>
      </c>
      <c r="U130" s="224">
        <v>0</v>
      </c>
      <c r="V130" s="224">
        <f>ROUND(E130*U130,2)</f>
        <v>0</v>
      </c>
      <c r="W130" s="224"/>
      <c r="X130" s="224" t="s">
        <v>283</v>
      </c>
      <c r="Y130" s="224" t="s">
        <v>284</v>
      </c>
      <c r="Z130" s="213"/>
      <c r="AA130" s="213"/>
      <c r="AB130" s="213"/>
      <c r="AC130" s="213"/>
      <c r="AD130" s="213"/>
      <c r="AE130" s="213"/>
      <c r="AF130" s="213"/>
      <c r="AG130" s="213" t="s">
        <v>285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2" x14ac:dyDescent="0.2">
      <c r="A131" s="220"/>
      <c r="B131" s="221"/>
      <c r="C131" s="250"/>
      <c r="D131" s="246"/>
      <c r="E131" s="246"/>
      <c r="F131" s="246"/>
      <c r="G131" s="246"/>
      <c r="H131" s="224"/>
      <c r="I131" s="224"/>
      <c r="J131" s="224"/>
      <c r="K131" s="224"/>
      <c r="L131" s="224"/>
      <c r="M131" s="224"/>
      <c r="N131" s="223"/>
      <c r="O131" s="223"/>
      <c r="P131" s="223"/>
      <c r="Q131" s="223"/>
      <c r="R131" s="224"/>
      <c r="S131" s="224"/>
      <c r="T131" s="224"/>
      <c r="U131" s="224"/>
      <c r="V131" s="224"/>
      <c r="W131" s="224"/>
      <c r="X131" s="224"/>
      <c r="Y131" s="224"/>
      <c r="Z131" s="213"/>
      <c r="AA131" s="213"/>
      <c r="AB131" s="213"/>
      <c r="AC131" s="213"/>
      <c r="AD131" s="213"/>
      <c r="AE131" s="213"/>
      <c r="AF131" s="213"/>
      <c r="AG131" s="213" t="s">
        <v>286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ht="22.5" outlineLevel="1" x14ac:dyDescent="0.2">
      <c r="A132" s="237">
        <v>41</v>
      </c>
      <c r="B132" s="238" t="s">
        <v>994</v>
      </c>
      <c r="C132" s="249" t="s">
        <v>995</v>
      </c>
      <c r="D132" s="239" t="s">
        <v>363</v>
      </c>
      <c r="E132" s="240">
        <v>14.938000000000001</v>
      </c>
      <c r="F132" s="241"/>
      <c r="G132" s="242">
        <f>ROUND(E132*F132,2)</f>
        <v>0</v>
      </c>
      <c r="H132" s="241"/>
      <c r="I132" s="242">
        <f>ROUND(E132*H132,2)</f>
        <v>0</v>
      </c>
      <c r="J132" s="241"/>
      <c r="K132" s="242">
        <f>ROUND(E132*J132,2)</f>
        <v>0</v>
      </c>
      <c r="L132" s="242">
        <v>21</v>
      </c>
      <c r="M132" s="242">
        <f>G132*(1+L132/100)</f>
        <v>0</v>
      </c>
      <c r="N132" s="240">
        <v>5.5000000000000003E-4</v>
      </c>
      <c r="O132" s="240">
        <f>ROUND(E132*N132,2)</f>
        <v>0.01</v>
      </c>
      <c r="P132" s="240">
        <v>0</v>
      </c>
      <c r="Q132" s="240">
        <f>ROUND(E132*P132,2)</f>
        <v>0</v>
      </c>
      <c r="R132" s="242" t="s">
        <v>324</v>
      </c>
      <c r="S132" s="242" t="s">
        <v>289</v>
      </c>
      <c r="T132" s="243" t="s">
        <v>289</v>
      </c>
      <c r="U132" s="224">
        <v>0</v>
      </c>
      <c r="V132" s="224">
        <f>ROUND(E132*U132,2)</f>
        <v>0</v>
      </c>
      <c r="W132" s="224"/>
      <c r="X132" s="224" t="s">
        <v>283</v>
      </c>
      <c r="Y132" s="224" t="s">
        <v>284</v>
      </c>
      <c r="Z132" s="213"/>
      <c r="AA132" s="213"/>
      <c r="AB132" s="213"/>
      <c r="AC132" s="213"/>
      <c r="AD132" s="213"/>
      <c r="AE132" s="213"/>
      <c r="AF132" s="213"/>
      <c r="AG132" s="213" t="s">
        <v>285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2" x14ac:dyDescent="0.2">
      <c r="A133" s="220"/>
      <c r="B133" s="221"/>
      <c r="C133" s="250"/>
      <c r="D133" s="246"/>
      <c r="E133" s="246"/>
      <c r="F133" s="246"/>
      <c r="G133" s="246"/>
      <c r="H133" s="224"/>
      <c r="I133" s="224"/>
      <c r="J133" s="224"/>
      <c r="K133" s="224"/>
      <c r="L133" s="224"/>
      <c r="M133" s="224"/>
      <c r="N133" s="223"/>
      <c r="O133" s="223"/>
      <c r="P133" s="223"/>
      <c r="Q133" s="223"/>
      <c r="R133" s="224"/>
      <c r="S133" s="224"/>
      <c r="T133" s="224"/>
      <c r="U133" s="224"/>
      <c r="V133" s="224"/>
      <c r="W133" s="224"/>
      <c r="X133" s="224"/>
      <c r="Y133" s="224"/>
      <c r="Z133" s="213"/>
      <c r="AA133" s="213"/>
      <c r="AB133" s="213"/>
      <c r="AC133" s="213"/>
      <c r="AD133" s="213"/>
      <c r="AE133" s="213"/>
      <c r="AF133" s="213"/>
      <c r="AG133" s="213" t="s">
        <v>286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ht="22.5" outlineLevel="1" x14ac:dyDescent="0.2">
      <c r="A134" s="237">
        <v>42</v>
      </c>
      <c r="B134" s="238" t="s">
        <v>787</v>
      </c>
      <c r="C134" s="249" t="s">
        <v>996</v>
      </c>
      <c r="D134" s="239" t="s">
        <v>363</v>
      </c>
      <c r="E134" s="240">
        <v>168.94649999999999</v>
      </c>
      <c r="F134" s="241"/>
      <c r="G134" s="242">
        <f>ROUND(E134*F134,2)</f>
        <v>0</v>
      </c>
      <c r="H134" s="241"/>
      <c r="I134" s="242">
        <f>ROUND(E134*H134,2)</f>
        <v>0</v>
      </c>
      <c r="J134" s="241"/>
      <c r="K134" s="242">
        <f>ROUND(E134*J134,2)</f>
        <v>0</v>
      </c>
      <c r="L134" s="242">
        <v>21</v>
      </c>
      <c r="M134" s="242">
        <f>G134*(1+L134/100)</f>
        <v>0</v>
      </c>
      <c r="N134" s="240">
        <v>4.7000000000000002E-3</v>
      </c>
      <c r="O134" s="240">
        <f>ROUND(E134*N134,2)</f>
        <v>0.79</v>
      </c>
      <c r="P134" s="240">
        <v>0</v>
      </c>
      <c r="Q134" s="240">
        <f>ROUND(E134*P134,2)</f>
        <v>0</v>
      </c>
      <c r="R134" s="242" t="s">
        <v>324</v>
      </c>
      <c r="S134" s="242" t="s">
        <v>289</v>
      </c>
      <c r="T134" s="243" t="s">
        <v>289</v>
      </c>
      <c r="U134" s="224">
        <v>0</v>
      </c>
      <c r="V134" s="224">
        <f>ROUND(E134*U134,2)</f>
        <v>0</v>
      </c>
      <c r="W134" s="224"/>
      <c r="X134" s="224" t="s">
        <v>283</v>
      </c>
      <c r="Y134" s="224" t="s">
        <v>284</v>
      </c>
      <c r="Z134" s="213"/>
      <c r="AA134" s="213"/>
      <c r="AB134" s="213"/>
      <c r="AC134" s="213"/>
      <c r="AD134" s="213"/>
      <c r="AE134" s="213"/>
      <c r="AF134" s="213"/>
      <c r="AG134" s="213" t="s">
        <v>611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2" x14ac:dyDescent="0.2">
      <c r="A135" s="220"/>
      <c r="B135" s="221"/>
      <c r="C135" s="250"/>
      <c r="D135" s="246"/>
      <c r="E135" s="246"/>
      <c r="F135" s="246"/>
      <c r="G135" s="246"/>
      <c r="H135" s="224"/>
      <c r="I135" s="224"/>
      <c r="J135" s="224"/>
      <c r="K135" s="224"/>
      <c r="L135" s="224"/>
      <c r="M135" s="224"/>
      <c r="N135" s="223"/>
      <c r="O135" s="223"/>
      <c r="P135" s="223"/>
      <c r="Q135" s="223"/>
      <c r="R135" s="224"/>
      <c r="S135" s="224"/>
      <c r="T135" s="224"/>
      <c r="U135" s="224"/>
      <c r="V135" s="224"/>
      <c r="W135" s="224"/>
      <c r="X135" s="224"/>
      <c r="Y135" s="224"/>
      <c r="Z135" s="213"/>
      <c r="AA135" s="213"/>
      <c r="AB135" s="213"/>
      <c r="AC135" s="213"/>
      <c r="AD135" s="213"/>
      <c r="AE135" s="213"/>
      <c r="AF135" s="213"/>
      <c r="AG135" s="213" t="s">
        <v>286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1" x14ac:dyDescent="0.2">
      <c r="A136" s="237">
        <v>43</v>
      </c>
      <c r="B136" s="238" t="s">
        <v>627</v>
      </c>
      <c r="C136" s="249" t="s">
        <v>628</v>
      </c>
      <c r="D136" s="239" t="s">
        <v>383</v>
      </c>
      <c r="E136" s="240">
        <v>0.94166000000000005</v>
      </c>
      <c r="F136" s="241"/>
      <c r="G136" s="242">
        <f>ROUND(E136*F136,2)</f>
        <v>0</v>
      </c>
      <c r="H136" s="241"/>
      <c r="I136" s="242">
        <f>ROUND(E136*H136,2)</f>
        <v>0</v>
      </c>
      <c r="J136" s="241"/>
      <c r="K136" s="242">
        <f>ROUND(E136*J136,2)</f>
        <v>0</v>
      </c>
      <c r="L136" s="242">
        <v>21</v>
      </c>
      <c r="M136" s="242">
        <f>G136*(1+L136/100)</f>
        <v>0</v>
      </c>
      <c r="N136" s="240">
        <v>0</v>
      </c>
      <c r="O136" s="240">
        <f>ROUND(E136*N136,2)</f>
        <v>0</v>
      </c>
      <c r="P136" s="240">
        <v>0</v>
      </c>
      <c r="Q136" s="240">
        <f>ROUND(E136*P136,2)</f>
        <v>0</v>
      </c>
      <c r="R136" s="242" t="s">
        <v>620</v>
      </c>
      <c r="S136" s="242" t="s">
        <v>289</v>
      </c>
      <c r="T136" s="243" t="s">
        <v>289</v>
      </c>
      <c r="U136" s="224">
        <v>1.5669999999999999</v>
      </c>
      <c r="V136" s="224">
        <f>ROUND(E136*U136,2)</f>
        <v>1.48</v>
      </c>
      <c r="W136" s="224"/>
      <c r="X136" s="224" t="s">
        <v>447</v>
      </c>
      <c r="Y136" s="224" t="s">
        <v>284</v>
      </c>
      <c r="Z136" s="213"/>
      <c r="AA136" s="213"/>
      <c r="AB136" s="213"/>
      <c r="AC136" s="213"/>
      <c r="AD136" s="213"/>
      <c r="AE136" s="213"/>
      <c r="AF136" s="213"/>
      <c r="AG136" s="213" t="s">
        <v>448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2" x14ac:dyDescent="0.2">
      <c r="A137" s="220"/>
      <c r="B137" s="221"/>
      <c r="C137" s="259" t="s">
        <v>629</v>
      </c>
      <c r="D137" s="257"/>
      <c r="E137" s="257"/>
      <c r="F137" s="257"/>
      <c r="G137" s="257"/>
      <c r="H137" s="224"/>
      <c r="I137" s="224"/>
      <c r="J137" s="224"/>
      <c r="K137" s="224"/>
      <c r="L137" s="224"/>
      <c r="M137" s="224"/>
      <c r="N137" s="223"/>
      <c r="O137" s="223"/>
      <c r="P137" s="223"/>
      <c r="Q137" s="223"/>
      <c r="R137" s="224"/>
      <c r="S137" s="224"/>
      <c r="T137" s="224"/>
      <c r="U137" s="224"/>
      <c r="V137" s="224"/>
      <c r="W137" s="224"/>
      <c r="X137" s="224"/>
      <c r="Y137" s="224"/>
      <c r="Z137" s="213"/>
      <c r="AA137" s="213"/>
      <c r="AB137" s="213"/>
      <c r="AC137" s="213"/>
      <c r="AD137" s="213"/>
      <c r="AE137" s="213"/>
      <c r="AF137" s="213"/>
      <c r="AG137" s="213" t="s">
        <v>360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2" x14ac:dyDescent="0.2">
      <c r="A138" s="220"/>
      <c r="B138" s="221"/>
      <c r="C138" s="252"/>
      <c r="D138" s="245"/>
      <c r="E138" s="245"/>
      <c r="F138" s="245"/>
      <c r="G138" s="245"/>
      <c r="H138" s="224"/>
      <c r="I138" s="224"/>
      <c r="J138" s="224"/>
      <c r="K138" s="224"/>
      <c r="L138" s="224"/>
      <c r="M138" s="224"/>
      <c r="N138" s="223"/>
      <c r="O138" s="223"/>
      <c r="P138" s="223"/>
      <c r="Q138" s="223"/>
      <c r="R138" s="224"/>
      <c r="S138" s="224"/>
      <c r="T138" s="224"/>
      <c r="U138" s="224"/>
      <c r="V138" s="224"/>
      <c r="W138" s="224"/>
      <c r="X138" s="224"/>
      <c r="Y138" s="224"/>
      <c r="Z138" s="213"/>
      <c r="AA138" s="213"/>
      <c r="AB138" s="213"/>
      <c r="AC138" s="213"/>
      <c r="AD138" s="213"/>
      <c r="AE138" s="213"/>
      <c r="AF138" s="213"/>
      <c r="AG138" s="213" t="s">
        <v>286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x14ac:dyDescent="0.2">
      <c r="A139" s="230" t="s">
        <v>276</v>
      </c>
      <c r="B139" s="231" t="s">
        <v>213</v>
      </c>
      <c r="C139" s="248" t="s">
        <v>214</v>
      </c>
      <c r="D139" s="232"/>
      <c r="E139" s="233"/>
      <c r="F139" s="234"/>
      <c r="G139" s="234">
        <f>SUMIF(AG140:AG177,"&lt;&gt;NOR",G140:G177)</f>
        <v>0</v>
      </c>
      <c r="H139" s="234"/>
      <c r="I139" s="234">
        <f>SUM(I140:I177)</f>
        <v>0</v>
      </c>
      <c r="J139" s="234"/>
      <c r="K139" s="234">
        <f>SUM(K140:K177)</f>
        <v>0</v>
      </c>
      <c r="L139" s="234"/>
      <c r="M139" s="234">
        <f>SUM(M140:M177)</f>
        <v>0</v>
      </c>
      <c r="N139" s="233"/>
      <c r="O139" s="233">
        <f>SUM(O140:O177)</f>
        <v>0</v>
      </c>
      <c r="P139" s="233"/>
      <c r="Q139" s="233">
        <f>SUM(Q140:Q177)</f>
        <v>0</v>
      </c>
      <c r="R139" s="234"/>
      <c r="S139" s="234"/>
      <c r="T139" s="235"/>
      <c r="U139" s="229"/>
      <c r="V139" s="229">
        <f>SUM(V140:V177)</f>
        <v>0</v>
      </c>
      <c r="W139" s="229"/>
      <c r="X139" s="229"/>
      <c r="Y139" s="229"/>
      <c r="AG139" t="s">
        <v>277</v>
      </c>
    </row>
    <row r="140" spans="1:60" outlineLevel="1" x14ac:dyDescent="0.2">
      <c r="A140" s="237">
        <v>44</v>
      </c>
      <c r="B140" s="238" t="s">
        <v>312</v>
      </c>
      <c r="C140" s="249" t="s">
        <v>997</v>
      </c>
      <c r="D140" s="239" t="s">
        <v>305</v>
      </c>
      <c r="E140" s="240">
        <v>1</v>
      </c>
      <c r="F140" s="241"/>
      <c r="G140" s="242">
        <f>ROUND(E140*F140,2)</f>
        <v>0</v>
      </c>
      <c r="H140" s="241"/>
      <c r="I140" s="242">
        <f>ROUND(E140*H140,2)</f>
        <v>0</v>
      </c>
      <c r="J140" s="241"/>
      <c r="K140" s="242">
        <f>ROUND(E140*J140,2)</f>
        <v>0</v>
      </c>
      <c r="L140" s="242">
        <v>21</v>
      </c>
      <c r="M140" s="242">
        <f>G140*(1+L140/100)</f>
        <v>0</v>
      </c>
      <c r="N140" s="240">
        <v>0</v>
      </c>
      <c r="O140" s="240">
        <f>ROUND(E140*N140,2)</f>
        <v>0</v>
      </c>
      <c r="P140" s="240">
        <v>0</v>
      </c>
      <c r="Q140" s="240">
        <f>ROUND(E140*P140,2)</f>
        <v>0</v>
      </c>
      <c r="R140" s="242"/>
      <c r="S140" s="242" t="s">
        <v>281</v>
      </c>
      <c r="T140" s="243" t="s">
        <v>282</v>
      </c>
      <c r="U140" s="224">
        <v>0</v>
      </c>
      <c r="V140" s="224">
        <f>ROUND(E140*U140,2)</f>
        <v>0</v>
      </c>
      <c r="W140" s="224"/>
      <c r="X140" s="224" t="s">
        <v>319</v>
      </c>
      <c r="Y140" s="224" t="s">
        <v>284</v>
      </c>
      <c r="Z140" s="213"/>
      <c r="AA140" s="213"/>
      <c r="AB140" s="213"/>
      <c r="AC140" s="213"/>
      <c r="AD140" s="213"/>
      <c r="AE140" s="213"/>
      <c r="AF140" s="213"/>
      <c r="AG140" s="213" t="s">
        <v>586</v>
      </c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2" x14ac:dyDescent="0.2">
      <c r="A141" s="220"/>
      <c r="B141" s="221"/>
      <c r="C141" s="251" t="s">
        <v>998</v>
      </c>
      <c r="D141" s="247"/>
      <c r="E141" s="247"/>
      <c r="F141" s="247"/>
      <c r="G141" s="247"/>
      <c r="H141" s="224"/>
      <c r="I141" s="224"/>
      <c r="J141" s="224"/>
      <c r="K141" s="224"/>
      <c r="L141" s="224"/>
      <c r="M141" s="224"/>
      <c r="N141" s="223"/>
      <c r="O141" s="223"/>
      <c r="P141" s="223"/>
      <c r="Q141" s="223"/>
      <c r="R141" s="224"/>
      <c r="S141" s="224"/>
      <c r="T141" s="224"/>
      <c r="U141" s="224"/>
      <c r="V141" s="224"/>
      <c r="W141" s="224"/>
      <c r="X141" s="224"/>
      <c r="Y141" s="224"/>
      <c r="Z141" s="213"/>
      <c r="AA141" s="213"/>
      <c r="AB141" s="213"/>
      <c r="AC141" s="213"/>
      <c r="AD141" s="213"/>
      <c r="AE141" s="213"/>
      <c r="AF141" s="213"/>
      <c r="AG141" s="213" t="s">
        <v>311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3" x14ac:dyDescent="0.2">
      <c r="A142" s="220"/>
      <c r="B142" s="221"/>
      <c r="C142" s="260" t="s">
        <v>999</v>
      </c>
      <c r="D142" s="258"/>
      <c r="E142" s="258"/>
      <c r="F142" s="258"/>
      <c r="G142" s="258"/>
      <c r="H142" s="224"/>
      <c r="I142" s="224"/>
      <c r="J142" s="224"/>
      <c r="K142" s="224"/>
      <c r="L142" s="224"/>
      <c r="M142" s="224"/>
      <c r="N142" s="223"/>
      <c r="O142" s="223"/>
      <c r="P142" s="223"/>
      <c r="Q142" s="223"/>
      <c r="R142" s="224"/>
      <c r="S142" s="224"/>
      <c r="T142" s="224"/>
      <c r="U142" s="224"/>
      <c r="V142" s="224"/>
      <c r="W142" s="224"/>
      <c r="X142" s="224"/>
      <c r="Y142" s="224"/>
      <c r="Z142" s="213"/>
      <c r="AA142" s="213"/>
      <c r="AB142" s="213"/>
      <c r="AC142" s="213"/>
      <c r="AD142" s="213"/>
      <c r="AE142" s="213"/>
      <c r="AF142" s="213"/>
      <c r="AG142" s="213" t="s">
        <v>311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outlineLevel="2" x14ac:dyDescent="0.2">
      <c r="A143" s="220"/>
      <c r="B143" s="221"/>
      <c r="C143" s="252"/>
      <c r="D143" s="245"/>
      <c r="E143" s="245"/>
      <c r="F143" s="245"/>
      <c r="G143" s="245"/>
      <c r="H143" s="224"/>
      <c r="I143" s="224"/>
      <c r="J143" s="224"/>
      <c r="K143" s="224"/>
      <c r="L143" s="224"/>
      <c r="M143" s="224"/>
      <c r="N143" s="223"/>
      <c r="O143" s="223"/>
      <c r="P143" s="223"/>
      <c r="Q143" s="223"/>
      <c r="R143" s="224"/>
      <c r="S143" s="224"/>
      <c r="T143" s="224"/>
      <c r="U143" s="224"/>
      <c r="V143" s="224"/>
      <c r="W143" s="224"/>
      <c r="X143" s="224"/>
      <c r="Y143" s="224"/>
      <c r="Z143" s="213"/>
      <c r="AA143" s="213"/>
      <c r="AB143" s="213"/>
      <c r="AC143" s="213"/>
      <c r="AD143" s="213"/>
      <c r="AE143" s="213"/>
      <c r="AF143" s="213"/>
      <c r="AG143" s="213" t="s">
        <v>286</v>
      </c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ht="22.5" outlineLevel="1" x14ac:dyDescent="0.2">
      <c r="A144" s="237">
        <v>45</v>
      </c>
      <c r="B144" s="238" t="s">
        <v>312</v>
      </c>
      <c r="C144" s="249" t="s">
        <v>1000</v>
      </c>
      <c r="D144" s="239" t="s">
        <v>363</v>
      </c>
      <c r="E144" s="240">
        <v>85.370999999999995</v>
      </c>
      <c r="F144" s="241"/>
      <c r="G144" s="242">
        <f>ROUND(E144*F144,2)</f>
        <v>0</v>
      </c>
      <c r="H144" s="241"/>
      <c r="I144" s="242">
        <f>ROUND(E144*H144,2)</f>
        <v>0</v>
      </c>
      <c r="J144" s="241"/>
      <c r="K144" s="242">
        <f>ROUND(E144*J144,2)</f>
        <v>0</v>
      </c>
      <c r="L144" s="242">
        <v>21</v>
      </c>
      <c r="M144" s="242">
        <f>G144*(1+L144/100)</f>
        <v>0</v>
      </c>
      <c r="N144" s="240">
        <v>0</v>
      </c>
      <c r="O144" s="240">
        <f>ROUND(E144*N144,2)</f>
        <v>0</v>
      </c>
      <c r="P144" s="240">
        <v>0</v>
      </c>
      <c r="Q144" s="240">
        <f>ROUND(E144*P144,2)</f>
        <v>0</v>
      </c>
      <c r="R144" s="242"/>
      <c r="S144" s="242" t="s">
        <v>281</v>
      </c>
      <c r="T144" s="243" t="s">
        <v>282</v>
      </c>
      <c r="U144" s="224">
        <v>0</v>
      </c>
      <c r="V144" s="224">
        <f>ROUND(E144*U144,2)</f>
        <v>0</v>
      </c>
      <c r="W144" s="224"/>
      <c r="X144" s="224" t="s">
        <v>319</v>
      </c>
      <c r="Y144" s="224" t="s">
        <v>284</v>
      </c>
      <c r="Z144" s="213"/>
      <c r="AA144" s="213"/>
      <c r="AB144" s="213"/>
      <c r="AC144" s="213"/>
      <c r="AD144" s="213"/>
      <c r="AE144" s="213"/>
      <c r="AF144" s="213"/>
      <c r="AG144" s="213" t="s">
        <v>586</v>
      </c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ht="33.75" outlineLevel="2" x14ac:dyDescent="0.2">
      <c r="A145" s="220"/>
      <c r="B145" s="221"/>
      <c r="C145" s="251" t="s">
        <v>1001</v>
      </c>
      <c r="D145" s="247"/>
      <c r="E145" s="247"/>
      <c r="F145" s="247"/>
      <c r="G145" s="247"/>
      <c r="H145" s="224"/>
      <c r="I145" s="224"/>
      <c r="J145" s="224"/>
      <c r="K145" s="224"/>
      <c r="L145" s="224"/>
      <c r="M145" s="224"/>
      <c r="N145" s="223"/>
      <c r="O145" s="223"/>
      <c r="P145" s="223"/>
      <c r="Q145" s="223"/>
      <c r="R145" s="224"/>
      <c r="S145" s="224"/>
      <c r="T145" s="224"/>
      <c r="U145" s="224"/>
      <c r="V145" s="224"/>
      <c r="W145" s="224"/>
      <c r="X145" s="224"/>
      <c r="Y145" s="224"/>
      <c r="Z145" s="213"/>
      <c r="AA145" s="213"/>
      <c r="AB145" s="213"/>
      <c r="AC145" s="213"/>
      <c r="AD145" s="213"/>
      <c r="AE145" s="213"/>
      <c r="AF145" s="213"/>
      <c r="AG145" s="213" t="s">
        <v>311</v>
      </c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56" t="str">
        <f>C145</f>
        <v>Sendvičové panely podhledu musí splňovat vyhl.č. 268/2011 § 24(2). V konstrukci podhledu, stropu nebo střešní konstrukci prostoru stáje musí být navrženy výrobky třídy reakce na oheň nejméně D-s2-d0, které při požáru dle ČSN 73 0865 jako hořící neodkapávají nebo neodpadávají (nutno doložit u kolaudace).</v>
      </c>
      <c r="BB145" s="213"/>
      <c r="BC145" s="213"/>
      <c r="BD145" s="213"/>
      <c r="BE145" s="213"/>
      <c r="BF145" s="213"/>
      <c r="BG145" s="213"/>
      <c r="BH145" s="213"/>
    </row>
    <row r="146" spans="1:60" outlineLevel="3" x14ac:dyDescent="0.2">
      <c r="A146" s="220"/>
      <c r="B146" s="221"/>
      <c r="C146" s="260" t="s">
        <v>810</v>
      </c>
      <c r="D146" s="258"/>
      <c r="E146" s="258"/>
      <c r="F146" s="258"/>
      <c r="G146" s="258"/>
      <c r="H146" s="224"/>
      <c r="I146" s="224"/>
      <c r="J146" s="224"/>
      <c r="K146" s="224"/>
      <c r="L146" s="224"/>
      <c r="M146" s="224"/>
      <c r="N146" s="223"/>
      <c r="O146" s="223"/>
      <c r="P146" s="223"/>
      <c r="Q146" s="223"/>
      <c r="R146" s="224"/>
      <c r="S146" s="224"/>
      <c r="T146" s="224"/>
      <c r="U146" s="224"/>
      <c r="V146" s="224"/>
      <c r="W146" s="224"/>
      <c r="X146" s="224"/>
      <c r="Y146" s="224"/>
      <c r="Z146" s="213"/>
      <c r="AA146" s="213"/>
      <c r="AB146" s="213"/>
      <c r="AC146" s="213"/>
      <c r="AD146" s="213"/>
      <c r="AE146" s="213"/>
      <c r="AF146" s="213"/>
      <c r="AG146" s="213" t="s">
        <v>311</v>
      </c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56" t="str">
        <f>C146</f>
        <v>Výše uvedená položka vymezuje požadovaný standard, zadavatel umožňuje i jiné technicky a kvalitativně srovnatelné řešení.</v>
      </c>
      <c r="BB146" s="213"/>
      <c r="BC146" s="213"/>
      <c r="BD146" s="213"/>
      <c r="BE146" s="213"/>
      <c r="BF146" s="213"/>
      <c r="BG146" s="213"/>
      <c r="BH146" s="213"/>
    </row>
    <row r="147" spans="1:60" outlineLevel="3" x14ac:dyDescent="0.2">
      <c r="A147" s="220"/>
      <c r="B147" s="221"/>
      <c r="C147" s="260" t="s">
        <v>873</v>
      </c>
      <c r="D147" s="258"/>
      <c r="E147" s="258"/>
      <c r="F147" s="258"/>
      <c r="G147" s="258"/>
      <c r="H147" s="224"/>
      <c r="I147" s="224"/>
      <c r="J147" s="224"/>
      <c r="K147" s="224"/>
      <c r="L147" s="224"/>
      <c r="M147" s="224"/>
      <c r="N147" s="223"/>
      <c r="O147" s="223"/>
      <c r="P147" s="223"/>
      <c r="Q147" s="223"/>
      <c r="R147" s="224"/>
      <c r="S147" s="224"/>
      <c r="T147" s="224"/>
      <c r="U147" s="224"/>
      <c r="V147" s="224"/>
      <c r="W147" s="224"/>
      <c r="X147" s="224"/>
      <c r="Y147" s="224"/>
      <c r="Z147" s="213"/>
      <c r="AA147" s="213"/>
      <c r="AB147" s="213"/>
      <c r="AC147" s="213"/>
      <c r="AD147" s="213"/>
      <c r="AE147" s="213"/>
      <c r="AF147" s="213"/>
      <c r="AG147" s="213" t="s">
        <v>311</v>
      </c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outlineLevel="3" x14ac:dyDescent="0.2">
      <c r="A148" s="220"/>
      <c r="B148" s="221"/>
      <c r="C148" s="260" t="s">
        <v>1002</v>
      </c>
      <c r="D148" s="258"/>
      <c r="E148" s="258"/>
      <c r="F148" s="258"/>
      <c r="G148" s="258"/>
      <c r="H148" s="224"/>
      <c r="I148" s="224"/>
      <c r="J148" s="224"/>
      <c r="K148" s="224"/>
      <c r="L148" s="224"/>
      <c r="M148" s="224"/>
      <c r="N148" s="223"/>
      <c r="O148" s="223"/>
      <c r="P148" s="223"/>
      <c r="Q148" s="223"/>
      <c r="R148" s="224"/>
      <c r="S148" s="224"/>
      <c r="T148" s="224"/>
      <c r="U148" s="224"/>
      <c r="V148" s="224"/>
      <c r="W148" s="224"/>
      <c r="X148" s="224"/>
      <c r="Y148" s="224"/>
      <c r="Z148" s="213"/>
      <c r="AA148" s="213"/>
      <c r="AB148" s="213"/>
      <c r="AC148" s="213"/>
      <c r="AD148" s="213"/>
      <c r="AE148" s="213"/>
      <c r="AF148" s="213"/>
      <c r="AG148" s="213" t="s">
        <v>311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outlineLevel="3" x14ac:dyDescent="0.2">
      <c r="A149" s="220"/>
      <c r="B149" s="221"/>
      <c r="C149" s="260" t="s">
        <v>1003</v>
      </c>
      <c r="D149" s="258"/>
      <c r="E149" s="258"/>
      <c r="F149" s="258"/>
      <c r="G149" s="258"/>
      <c r="H149" s="224"/>
      <c r="I149" s="224"/>
      <c r="J149" s="224"/>
      <c r="K149" s="224"/>
      <c r="L149" s="224"/>
      <c r="M149" s="224"/>
      <c r="N149" s="223"/>
      <c r="O149" s="223"/>
      <c r="P149" s="223"/>
      <c r="Q149" s="223"/>
      <c r="R149" s="224"/>
      <c r="S149" s="224"/>
      <c r="T149" s="224"/>
      <c r="U149" s="224"/>
      <c r="V149" s="224"/>
      <c r="W149" s="224"/>
      <c r="X149" s="224"/>
      <c r="Y149" s="224"/>
      <c r="Z149" s="213"/>
      <c r="AA149" s="213"/>
      <c r="AB149" s="213"/>
      <c r="AC149" s="213"/>
      <c r="AD149" s="213"/>
      <c r="AE149" s="213"/>
      <c r="AF149" s="213"/>
      <c r="AG149" s="213" t="s">
        <v>311</v>
      </c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outlineLevel="3" x14ac:dyDescent="0.2">
      <c r="A150" s="220"/>
      <c r="B150" s="221"/>
      <c r="C150" s="260" t="s">
        <v>1004</v>
      </c>
      <c r="D150" s="258"/>
      <c r="E150" s="258"/>
      <c r="F150" s="258"/>
      <c r="G150" s="258"/>
      <c r="H150" s="224"/>
      <c r="I150" s="224"/>
      <c r="J150" s="224"/>
      <c r="K150" s="224"/>
      <c r="L150" s="224"/>
      <c r="M150" s="224"/>
      <c r="N150" s="223"/>
      <c r="O150" s="223"/>
      <c r="P150" s="223"/>
      <c r="Q150" s="223"/>
      <c r="R150" s="224"/>
      <c r="S150" s="224"/>
      <c r="T150" s="224"/>
      <c r="U150" s="224"/>
      <c r="V150" s="224"/>
      <c r="W150" s="224"/>
      <c r="X150" s="224"/>
      <c r="Y150" s="224"/>
      <c r="Z150" s="213"/>
      <c r="AA150" s="213"/>
      <c r="AB150" s="213"/>
      <c r="AC150" s="213"/>
      <c r="AD150" s="213"/>
      <c r="AE150" s="213"/>
      <c r="AF150" s="213"/>
      <c r="AG150" s="213" t="s">
        <v>311</v>
      </c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outlineLevel="3" x14ac:dyDescent="0.2">
      <c r="A151" s="220"/>
      <c r="B151" s="221"/>
      <c r="C151" s="260" t="s">
        <v>1005</v>
      </c>
      <c r="D151" s="258"/>
      <c r="E151" s="258"/>
      <c r="F151" s="258"/>
      <c r="G151" s="258"/>
      <c r="H151" s="224"/>
      <c r="I151" s="224"/>
      <c r="J151" s="224"/>
      <c r="K151" s="224"/>
      <c r="L151" s="224"/>
      <c r="M151" s="224"/>
      <c r="N151" s="223"/>
      <c r="O151" s="223"/>
      <c r="P151" s="223"/>
      <c r="Q151" s="223"/>
      <c r="R151" s="224"/>
      <c r="S151" s="224"/>
      <c r="T151" s="224"/>
      <c r="U151" s="224"/>
      <c r="V151" s="224"/>
      <c r="W151" s="224"/>
      <c r="X151" s="224"/>
      <c r="Y151" s="224"/>
      <c r="Z151" s="213"/>
      <c r="AA151" s="213"/>
      <c r="AB151" s="213"/>
      <c r="AC151" s="213"/>
      <c r="AD151" s="213"/>
      <c r="AE151" s="213"/>
      <c r="AF151" s="213"/>
      <c r="AG151" s="213" t="s">
        <v>311</v>
      </c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outlineLevel="3" x14ac:dyDescent="0.2">
      <c r="A152" s="220"/>
      <c r="B152" s="221"/>
      <c r="C152" s="260" t="s">
        <v>1006</v>
      </c>
      <c r="D152" s="258"/>
      <c r="E152" s="258"/>
      <c r="F152" s="258"/>
      <c r="G152" s="258"/>
      <c r="H152" s="224"/>
      <c r="I152" s="224"/>
      <c r="J152" s="224"/>
      <c r="K152" s="224"/>
      <c r="L152" s="224"/>
      <c r="M152" s="224"/>
      <c r="N152" s="223"/>
      <c r="O152" s="223"/>
      <c r="P152" s="223"/>
      <c r="Q152" s="223"/>
      <c r="R152" s="224"/>
      <c r="S152" s="224"/>
      <c r="T152" s="224"/>
      <c r="U152" s="224"/>
      <c r="V152" s="224"/>
      <c r="W152" s="224"/>
      <c r="X152" s="224"/>
      <c r="Y152" s="224"/>
      <c r="Z152" s="213"/>
      <c r="AA152" s="213"/>
      <c r="AB152" s="213"/>
      <c r="AC152" s="213"/>
      <c r="AD152" s="213"/>
      <c r="AE152" s="213"/>
      <c r="AF152" s="213"/>
      <c r="AG152" s="213" t="s">
        <v>311</v>
      </c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outlineLevel="2" x14ac:dyDescent="0.2">
      <c r="A153" s="220"/>
      <c r="B153" s="221"/>
      <c r="C153" s="252"/>
      <c r="D153" s="245"/>
      <c r="E153" s="245"/>
      <c r="F153" s="245"/>
      <c r="G153" s="245"/>
      <c r="H153" s="224"/>
      <c r="I153" s="224"/>
      <c r="J153" s="224"/>
      <c r="K153" s="224"/>
      <c r="L153" s="224"/>
      <c r="M153" s="224"/>
      <c r="N153" s="223"/>
      <c r="O153" s="223"/>
      <c r="P153" s="223"/>
      <c r="Q153" s="223"/>
      <c r="R153" s="224"/>
      <c r="S153" s="224"/>
      <c r="T153" s="224"/>
      <c r="U153" s="224"/>
      <c r="V153" s="224"/>
      <c r="W153" s="224"/>
      <c r="X153" s="224"/>
      <c r="Y153" s="224"/>
      <c r="Z153" s="213"/>
      <c r="AA153" s="213"/>
      <c r="AB153" s="213"/>
      <c r="AC153" s="213"/>
      <c r="AD153" s="213"/>
      <c r="AE153" s="213"/>
      <c r="AF153" s="213"/>
      <c r="AG153" s="213" t="s">
        <v>286</v>
      </c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ht="22.5" outlineLevel="1" x14ac:dyDescent="0.2">
      <c r="A154" s="237">
        <v>46</v>
      </c>
      <c r="B154" s="238" t="s">
        <v>312</v>
      </c>
      <c r="C154" s="249" t="s">
        <v>1007</v>
      </c>
      <c r="D154" s="239" t="s">
        <v>363</v>
      </c>
      <c r="E154" s="240">
        <v>216.28100000000001</v>
      </c>
      <c r="F154" s="241"/>
      <c r="G154" s="242">
        <f>ROUND(E154*F154,2)</f>
        <v>0</v>
      </c>
      <c r="H154" s="241"/>
      <c r="I154" s="242">
        <f>ROUND(E154*H154,2)</f>
        <v>0</v>
      </c>
      <c r="J154" s="241"/>
      <c r="K154" s="242">
        <f>ROUND(E154*J154,2)</f>
        <v>0</v>
      </c>
      <c r="L154" s="242">
        <v>21</v>
      </c>
      <c r="M154" s="242">
        <f>G154*(1+L154/100)</f>
        <v>0</v>
      </c>
      <c r="N154" s="240">
        <v>0</v>
      </c>
      <c r="O154" s="240">
        <f>ROUND(E154*N154,2)</f>
        <v>0</v>
      </c>
      <c r="P154" s="240">
        <v>0</v>
      </c>
      <c r="Q154" s="240">
        <f>ROUND(E154*P154,2)</f>
        <v>0</v>
      </c>
      <c r="R154" s="242"/>
      <c r="S154" s="242" t="s">
        <v>281</v>
      </c>
      <c r="T154" s="243" t="s">
        <v>282</v>
      </c>
      <c r="U154" s="224">
        <v>0</v>
      </c>
      <c r="V154" s="224">
        <f>ROUND(E154*U154,2)</f>
        <v>0</v>
      </c>
      <c r="W154" s="224"/>
      <c r="X154" s="224" t="s">
        <v>319</v>
      </c>
      <c r="Y154" s="224" t="s">
        <v>284</v>
      </c>
      <c r="Z154" s="213"/>
      <c r="AA154" s="213"/>
      <c r="AB154" s="213"/>
      <c r="AC154" s="213"/>
      <c r="AD154" s="213"/>
      <c r="AE154" s="213"/>
      <c r="AF154" s="213"/>
      <c r="AG154" s="213" t="s">
        <v>586</v>
      </c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ht="33.75" outlineLevel="2" x14ac:dyDescent="0.2">
      <c r="A155" s="220"/>
      <c r="B155" s="221"/>
      <c r="C155" s="251" t="s">
        <v>1001</v>
      </c>
      <c r="D155" s="247"/>
      <c r="E155" s="247"/>
      <c r="F155" s="247"/>
      <c r="G155" s="247"/>
      <c r="H155" s="224"/>
      <c r="I155" s="224"/>
      <c r="J155" s="224"/>
      <c r="K155" s="224"/>
      <c r="L155" s="224"/>
      <c r="M155" s="224"/>
      <c r="N155" s="223"/>
      <c r="O155" s="223"/>
      <c r="P155" s="223"/>
      <c r="Q155" s="223"/>
      <c r="R155" s="224"/>
      <c r="S155" s="224"/>
      <c r="T155" s="224"/>
      <c r="U155" s="224"/>
      <c r="V155" s="224"/>
      <c r="W155" s="224"/>
      <c r="X155" s="224"/>
      <c r="Y155" s="224"/>
      <c r="Z155" s="213"/>
      <c r="AA155" s="213"/>
      <c r="AB155" s="213"/>
      <c r="AC155" s="213"/>
      <c r="AD155" s="213"/>
      <c r="AE155" s="213"/>
      <c r="AF155" s="213"/>
      <c r="AG155" s="213" t="s">
        <v>311</v>
      </c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56" t="str">
        <f>C155</f>
        <v>Sendvičové panely podhledu musí splňovat vyhl.č. 268/2011 § 24(2). V konstrukci podhledu, stropu nebo střešní konstrukci prostoru stáje musí být navrženy výrobky třídy reakce na oheň nejméně D-s2-d0, které při požáru dle ČSN 73 0865 jako hořící neodkapávají nebo neodpadávají (nutno doložit u kolaudace).</v>
      </c>
      <c r="BB155" s="213"/>
      <c r="BC155" s="213"/>
      <c r="BD155" s="213"/>
      <c r="BE155" s="213"/>
      <c r="BF155" s="213"/>
      <c r="BG155" s="213"/>
      <c r="BH155" s="213"/>
    </row>
    <row r="156" spans="1:60" outlineLevel="3" x14ac:dyDescent="0.2">
      <c r="A156" s="220"/>
      <c r="B156" s="221"/>
      <c r="C156" s="260" t="s">
        <v>810</v>
      </c>
      <c r="D156" s="258"/>
      <c r="E156" s="258"/>
      <c r="F156" s="258"/>
      <c r="G156" s="258"/>
      <c r="H156" s="224"/>
      <c r="I156" s="224"/>
      <c r="J156" s="224"/>
      <c r="K156" s="224"/>
      <c r="L156" s="224"/>
      <c r="M156" s="224"/>
      <c r="N156" s="223"/>
      <c r="O156" s="223"/>
      <c r="P156" s="223"/>
      <c r="Q156" s="223"/>
      <c r="R156" s="224"/>
      <c r="S156" s="224"/>
      <c r="T156" s="224"/>
      <c r="U156" s="224"/>
      <c r="V156" s="224"/>
      <c r="W156" s="224"/>
      <c r="X156" s="224"/>
      <c r="Y156" s="224"/>
      <c r="Z156" s="213"/>
      <c r="AA156" s="213"/>
      <c r="AB156" s="213"/>
      <c r="AC156" s="213"/>
      <c r="AD156" s="213"/>
      <c r="AE156" s="213"/>
      <c r="AF156" s="213"/>
      <c r="AG156" s="213" t="s">
        <v>311</v>
      </c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56" t="str">
        <f>C156</f>
        <v>Výše uvedená položka vymezuje požadovaný standard, zadavatel umožňuje i jiné technicky a kvalitativně srovnatelné řešení.</v>
      </c>
      <c r="BB156" s="213"/>
      <c r="BC156" s="213"/>
      <c r="BD156" s="213"/>
      <c r="BE156" s="213"/>
      <c r="BF156" s="213"/>
      <c r="BG156" s="213"/>
      <c r="BH156" s="213"/>
    </row>
    <row r="157" spans="1:60" outlineLevel="3" x14ac:dyDescent="0.2">
      <c r="A157" s="220"/>
      <c r="B157" s="221"/>
      <c r="C157" s="260" t="s">
        <v>873</v>
      </c>
      <c r="D157" s="258"/>
      <c r="E157" s="258"/>
      <c r="F157" s="258"/>
      <c r="G157" s="258"/>
      <c r="H157" s="224"/>
      <c r="I157" s="224"/>
      <c r="J157" s="224"/>
      <c r="K157" s="224"/>
      <c r="L157" s="224"/>
      <c r="M157" s="224"/>
      <c r="N157" s="223"/>
      <c r="O157" s="223"/>
      <c r="P157" s="223"/>
      <c r="Q157" s="223"/>
      <c r="R157" s="224"/>
      <c r="S157" s="224"/>
      <c r="T157" s="224"/>
      <c r="U157" s="224"/>
      <c r="V157" s="224"/>
      <c r="W157" s="224"/>
      <c r="X157" s="224"/>
      <c r="Y157" s="224"/>
      <c r="Z157" s="213"/>
      <c r="AA157" s="213"/>
      <c r="AB157" s="213"/>
      <c r="AC157" s="213"/>
      <c r="AD157" s="213"/>
      <c r="AE157" s="213"/>
      <c r="AF157" s="213"/>
      <c r="AG157" s="213" t="s">
        <v>311</v>
      </c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outlineLevel="3" x14ac:dyDescent="0.2">
      <c r="A158" s="220"/>
      <c r="B158" s="221"/>
      <c r="C158" s="260" t="s">
        <v>1008</v>
      </c>
      <c r="D158" s="258"/>
      <c r="E158" s="258"/>
      <c r="F158" s="258"/>
      <c r="G158" s="258"/>
      <c r="H158" s="224"/>
      <c r="I158" s="224"/>
      <c r="J158" s="224"/>
      <c r="K158" s="224"/>
      <c r="L158" s="224"/>
      <c r="M158" s="224"/>
      <c r="N158" s="223"/>
      <c r="O158" s="223"/>
      <c r="P158" s="223"/>
      <c r="Q158" s="223"/>
      <c r="R158" s="224"/>
      <c r="S158" s="224"/>
      <c r="T158" s="224"/>
      <c r="U158" s="224"/>
      <c r="V158" s="224"/>
      <c r="W158" s="224"/>
      <c r="X158" s="224"/>
      <c r="Y158" s="224"/>
      <c r="Z158" s="213"/>
      <c r="AA158" s="213"/>
      <c r="AB158" s="213"/>
      <c r="AC158" s="213"/>
      <c r="AD158" s="213"/>
      <c r="AE158" s="213"/>
      <c r="AF158" s="213"/>
      <c r="AG158" s="213" t="s">
        <v>311</v>
      </c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3" x14ac:dyDescent="0.2">
      <c r="A159" s="220"/>
      <c r="B159" s="221"/>
      <c r="C159" s="260" t="s">
        <v>1009</v>
      </c>
      <c r="D159" s="258"/>
      <c r="E159" s="258"/>
      <c r="F159" s="258"/>
      <c r="G159" s="258"/>
      <c r="H159" s="224"/>
      <c r="I159" s="224"/>
      <c r="J159" s="224"/>
      <c r="K159" s="224"/>
      <c r="L159" s="224"/>
      <c r="M159" s="224"/>
      <c r="N159" s="223"/>
      <c r="O159" s="223"/>
      <c r="P159" s="223"/>
      <c r="Q159" s="223"/>
      <c r="R159" s="224"/>
      <c r="S159" s="224"/>
      <c r="T159" s="224"/>
      <c r="U159" s="224"/>
      <c r="V159" s="224"/>
      <c r="W159" s="224"/>
      <c r="X159" s="224"/>
      <c r="Y159" s="224"/>
      <c r="Z159" s="213"/>
      <c r="AA159" s="213"/>
      <c r="AB159" s="213"/>
      <c r="AC159" s="213"/>
      <c r="AD159" s="213"/>
      <c r="AE159" s="213"/>
      <c r="AF159" s="213"/>
      <c r="AG159" s="213" t="s">
        <v>311</v>
      </c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outlineLevel="3" x14ac:dyDescent="0.2">
      <c r="A160" s="220"/>
      <c r="B160" s="221"/>
      <c r="C160" s="260" t="s">
        <v>1004</v>
      </c>
      <c r="D160" s="258"/>
      <c r="E160" s="258"/>
      <c r="F160" s="258"/>
      <c r="G160" s="258"/>
      <c r="H160" s="224"/>
      <c r="I160" s="224"/>
      <c r="J160" s="224"/>
      <c r="K160" s="224"/>
      <c r="L160" s="224"/>
      <c r="M160" s="224"/>
      <c r="N160" s="223"/>
      <c r="O160" s="223"/>
      <c r="P160" s="223"/>
      <c r="Q160" s="223"/>
      <c r="R160" s="224"/>
      <c r="S160" s="224"/>
      <c r="T160" s="224"/>
      <c r="U160" s="224"/>
      <c r="V160" s="224"/>
      <c r="W160" s="224"/>
      <c r="X160" s="224"/>
      <c r="Y160" s="224"/>
      <c r="Z160" s="213"/>
      <c r="AA160" s="213"/>
      <c r="AB160" s="213"/>
      <c r="AC160" s="213"/>
      <c r="AD160" s="213"/>
      <c r="AE160" s="213"/>
      <c r="AF160" s="213"/>
      <c r="AG160" s="213" t="s">
        <v>311</v>
      </c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outlineLevel="3" x14ac:dyDescent="0.2">
      <c r="A161" s="220"/>
      <c r="B161" s="221"/>
      <c r="C161" s="260" t="s">
        <v>1005</v>
      </c>
      <c r="D161" s="258"/>
      <c r="E161" s="258"/>
      <c r="F161" s="258"/>
      <c r="G161" s="258"/>
      <c r="H161" s="224"/>
      <c r="I161" s="224"/>
      <c r="J161" s="224"/>
      <c r="K161" s="224"/>
      <c r="L161" s="224"/>
      <c r="M161" s="224"/>
      <c r="N161" s="223"/>
      <c r="O161" s="223"/>
      <c r="P161" s="223"/>
      <c r="Q161" s="223"/>
      <c r="R161" s="224"/>
      <c r="S161" s="224"/>
      <c r="T161" s="224"/>
      <c r="U161" s="224"/>
      <c r="V161" s="224"/>
      <c r="W161" s="224"/>
      <c r="X161" s="224"/>
      <c r="Y161" s="224"/>
      <c r="Z161" s="213"/>
      <c r="AA161" s="213"/>
      <c r="AB161" s="213"/>
      <c r="AC161" s="213"/>
      <c r="AD161" s="213"/>
      <c r="AE161" s="213"/>
      <c r="AF161" s="213"/>
      <c r="AG161" s="213" t="s">
        <v>311</v>
      </c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outlineLevel="3" x14ac:dyDescent="0.2">
      <c r="A162" s="220"/>
      <c r="B162" s="221"/>
      <c r="C162" s="260" t="s">
        <v>1006</v>
      </c>
      <c r="D162" s="258"/>
      <c r="E162" s="258"/>
      <c r="F162" s="258"/>
      <c r="G162" s="258"/>
      <c r="H162" s="224"/>
      <c r="I162" s="224"/>
      <c r="J162" s="224"/>
      <c r="K162" s="224"/>
      <c r="L162" s="224"/>
      <c r="M162" s="224"/>
      <c r="N162" s="223"/>
      <c r="O162" s="223"/>
      <c r="P162" s="223"/>
      <c r="Q162" s="223"/>
      <c r="R162" s="224"/>
      <c r="S162" s="224"/>
      <c r="T162" s="224"/>
      <c r="U162" s="224"/>
      <c r="V162" s="224"/>
      <c r="W162" s="224"/>
      <c r="X162" s="224"/>
      <c r="Y162" s="224"/>
      <c r="Z162" s="213"/>
      <c r="AA162" s="213"/>
      <c r="AB162" s="213"/>
      <c r="AC162" s="213"/>
      <c r="AD162" s="213"/>
      <c r="AE162" s="213"/>
      <c r="AF162" s="213"/>
      <c r="AG162" s="213" t="s">
        <v>311</v>
      </c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outlineLevel="2" x14ac:dyDescent="0.2">
      <c r="A163" s="220"/>
      <c r="B163" s="221"/>
      <c r="C163" s="252"/>
      <c r="D163" s="245"/>
      <c r="E163" s="245"/>
      <c r="F163" s="245"/>
      <c r="G163" s="245"/>
      <c r="H163" s="224"/>
      <c r="I163" s="224"/>
      <c r="J163" s="224"/>
      <c r="K163" s="224"/>
      <c r="L163" s="224"/>
      <c r="M163" s="224"/>
      <c r="N163" s="223"/>
      <c r="O163" s="223"/>
      <c r="P163" s="223"/>
      <c r="Q163" s="223"/>
      <c r="R163" s="224"/>
      <c r="S163" s="224"/>
      <c r="T163" s="224"/>
      <c r="U163" s="224"/>
      <c r="V163" s="224"/>
      <c r="W163" s="224"/>
      <c r="X163" s="224"/>
      <c r="Y163" s="224"/>
      <c r="Z163" s="213"/>
      <c r="AA163" s="213"/>
      <c r="AB163" s="213"/>
      <c r="AC163" s="213"/>
      <c r="AD163" s="213"/>
      <c r="AE163" s="213"/>
      <c r="AF163" s="213"/>
      <c r="AG163" s="213" t="s">
        <v>286</v>
      </c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outlineLevel="1" x14ac:dyDescent="0.2">
      <c r="A164" s="237">
        <v>47</v>
      </c>
      <c r="B164" s="238" t="s">
        <v>312</v>
      </c>
      <c r="C164" s="249" t="s">
        <v>1010</v>
      </c>
      <c r="D164" s="239" t="s">
        <v>363</v>
      </c>
      <c r="E164" s="240">
        <v>80.197000000000003</v>
      </c>
      <c r="F164" s="241"/>
      <c r="G164" s="242">
        <f>ROUND(E164*F164,2)</f>
        <v>0</v>
      </c>
      <c r="H164" s="241"/>
      <c r="I164" s="242">
        <f>ROUND(E164*H164,2)</f>
        <v>0</v>
      </c>
      <c r="J164" s="241"/>
      <c r="K164" s="242">
        <f>ROUND(E164*J164,2)</f>
        <v>0</v>
      </c>
      <c r="L164" s="242">
        <v>21</v>
      </c>
      <c r="M164" s="242">
        <f>G164*(1+L164/100)</f>
        <v>0</v>
      </c>
      <c r="N164" s="240">
        <v>0</v>
      </c>
      <c r="O164" s="240">
        <f>ROUND(E164*N164,2)</f>
        <v>0</v>
      </c>
      <c r="P164" s="240">
        <v>0</v>
      </c>
      <c r="Q164" s="240">
        <f>ROUND(E164*P164,2)</f>
        <v>0</v>
      </c>
      <c r="R164" s="242"/>
      <c r="S164" s="242" t="s">
        <v>281</v>
      </c>
      <c r="T164" s="243" t="s">
        <v>282</v>
      </c>
      <c r="U164" s="224">
        <v>0</v>
      </c>
      <c r="V164" s="224">
        <f>ROUND(E164*U164,2)</f>
        <v>0</v>
      </c>
      <c r="W164" s="224"/>
      <c r="X164" s="224" t="s">
        <v>319</v>
      </c>
      <c r="Y164" s="224" t="s">
        <v>284</v>
      </c>
      <c r="Z164" s="213"/>
      <c r="AA164" s="213"/>
      <c r="AB164" s="213"/>
      <c r="AC164" s="213"/>
      <c r="AD164" s="213"/>
      <c r="AE164" s="213"/>
      <c r="AF164" s="213"/>
      <c r="AG164" s="213" t="s">
        <v>586</v>
      </c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</row>
    <row r="165" spans="1:60" ht="33.75" outlineLevel="2" x14ac:dyDescent="0.2">
      <c r="A165" s="220"/>
      <c r="B165" s="221"/>
      <c r="C165" s="251" t="s">
        <v>1001</v>
      </c>
      <c r="D165" s="247"/>
      <c r="E165" s="247"/>
      <c r="F165" s="247"/>
      <c r="G165" s="247"/>
      <c r="H165" s="224"/>
      <c r="I165" s="224"/>
      <c r="J165" s="224"/>
      <c r="K165" s="224"/>
      <c r="L165" s="224"/>
      <c r="M165" s="224"/>
      <c r="N165" s="223"/>
      <c r="O165" s="223"/>
      <c r="P165" s="223"/>
      <c r="Q165" s="223"/>
      <c r="R165" s="224"/>
      <c r="S165" s="224"/>
      <c r="T165" s="224"/>
      <c r="U165" s="224"/>
      <c r="V165" s="224"/>
      <c r="W165" s="224"/>
      <c r="X165" s="224"/>
      <c r="Y165" s="224"/>
      <c r="Z165" s="213"/>
      <c r="AA165" s="213"/>
      <c r="AB165" s="213"/>
      <c r="AC165" s="213"/>
      <c r="AD165" s="213"/>
      <c r="AE165" s="213"/>
      <c r="AF165" s="213"/>
      <c r="AG165" s="213" t="s">
        <v>311</v>
      </c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56" t="str">
        <f>C165</f>
        <v>Sendvičové panely podhledu musí splňovat vyhl.č. 268/2011 § 24(2). V konstrukci podhledu, stropu nebo střešní konstrukci prostoru stáje musí být navrženy výrobky třídy reakce na oheň nejméně D-s2-d0, které při požáru dle ČSN 73 0865 jako hořící neodkapávají nebo neodpadávají (nutno doložit u kolaudace).</v>
      </c>
      <c r="BB165" s="213"/>
      <c r="BC165" s="213"/>
      <c r="BD165" s="213"/>
      <c r="BE165" s="213"/>
      <c r="BF165" s="213"/>
      <c r="BG165" s="213"/>
      <c r="BH165" s="213"/>
    </row>
    <row r="166" spans="1:60" outlineLevel="3" x14ac:dyDescent="0.2">
      <c r="A166" s="220"/>
      <c r="B166" s="221"/>
      <c r="C166" s="260" t="s">
        <v>810</v>
      </c>
      <c r="D166" s="258"/>
      <c r="E166" s="258"/>
      <c r="F166" s="258"/>
      <c r="G166" s="258"/>
      <c r="H166" s="224"/>
      <c r="I166" s="224"/>
      <c r="J166" s="224"/>
      <c r="K166" s="224"/>
      <c r="L166" s="224"/>
      <c r="M166" s="224"/>
      <c r="N166" s="223"/>
      <c r="O166" s="223"/>
      <c r="P166" s="223"/>
      <c r="Q166" s="223"/>
      <c r="R166" s="224"/>
      <c r="S166" s="224"/>
      <c r="T166" s="224"/>
      <c r="U166" s="224"/>
      <c r="V166" s="224"/>
      <c r="W166" s="224"/>
      <c r="X166" s="224"/>
      <c r="Y166" s="224"/>
      <c r="Z166" s="213"/>
      <c r="AA166" s="213"/>
      <c r="AB166" s="213"/>
      <c r="AC166" s="213"/>
      <c r="AD166" s="213"/>
      <c r="AE166" s="213"/>
      <c r="AF166" s="213"/>
      <c r="AG166" s="213" t="s">
        <v>311</v>
      </c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56" t="str">
        <f>C166</f>
        <v>Výše uvedená položka vymezuje požadovaný standard, zadavatel umožňuje i jiné technicky a kvalitativně srovnatelné řešení.</v>
      </c>
      <c r="BB166" s="213"/>
      <c r="BC166" s="213"/>
      <c r="BD166" s="213"/>
      <c r="BE166" s="213"/>
      <c r="BF166" s="213"/>
      <c r="BG166" s="213"/>
      <c r="BH166" s="213"/>
    </row>
    <row r="167" spans="1:60" outlineLevel="3" x14ac:dyDescent="0.2">
      <c r="A167" s="220"/>
      <c r="B167" s="221"/>
      <c r="C167" s="260" t="s">
        <v>873</v>
      </c>
      <c r="D167" s="258"/>
      <c r="E167" s="258"/>
      <c r="F167" s="258"/>
      <c r="G167" s="258"/>
      <c r="H167" s="224"/>
      <c r="I167" s="224"/>
      <c r="J167" s="224"/>
      <c r="K167" s="224"/>
      <c r="L167" s="224"/>
      <c r="M167" s="224"/>
      <c r="N167" s="223"/>
      <c r="O167" s="223"/>
      <c r="P167" s="223"/>
      <c r="Q167" s="223"/>
      <c r="R167" s="224"/>
      <c r="S167" s="224"/>
      <c r="T167" s="224"/>
      <c r="U167" s="224"/>
      <c r="V167" s="224"/>
      <c r="W167" s="224"/>
      <c r="X167" s="224"/>
      <c r="Y167" s="224"/>
      <c r="Z167" s="213"/>
      <c r="AA167" s="213"/>
      <c r="AB167" s="213"/>
      <c r="AC167" s="213"/>
      <c r="AD167" s="213"/>
      <c r="AE167" s="213"/>
      <c r="AF167" s="213"/>
      <c r="AG167" s="213" t="s">
        <v>311</v>
      </c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outlineLevel="3" x14ac:dyDescent="0.2">
      <c r="A168" s="220"/>
      <c r="B168" s="221"/>
      <c r="C168" s="260" t="s">
        <v>1011</v>
      </c>
      <c r="D168" s="258"/>
      <c r="E168" s="258"/>
      <c r="F168" s="258"/>
      <c r="G168" s="258"/>
      <c r="H168" s="224"/>
      <c r="I168" s="224"/>
      <c r="J168" s="224"/>
      <c r="K168" s="224"/>
      <c r="L168" s="224"/>
      <c r="M168" s="224"/>
      <c r="N168" s="223"/>
      <c r="O168" s="223"/>
      <c r="P168" s="223"/>
      <c r="Q168" s="223"/>
      <c r="R168" s="224"/>
      <c r="S168" s="224"/>
      <c r="T168" s="224"/>
      <c r="U168" s="224"/>
      <c r="V168" s="224"/>
      <c r="W168" s="224"/>
      <c r="X168" s="224"/>
      <c r="Y168" s="224"/>
      <c r="Z168" s="213"/>
      <c r="AA168" s="213"/>
      <c r="AB168" s="213"/>
      <c r="AC168" s="213"/>
      <c r="AD168" s="213"/>
      <c r="AE168" s="213"/>
      <c r="AF168" s="213"/>
      <c r="AG168" s="213" t="s">
        <v>311</v>
      </c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outlineLevel="3" x14ac:dyDescent="0.2">
      <c r="A169" s="220"/>
      <c r="B169" s="221"/>
      <c r="C169" s="260" t="s">
        <v>1003</v>
      </c>
      <c r="D169" s="258"/>
      <c r="E169" s="258"/>
      <c r="F169" s="258"/>
      <c r="G169" s="258"/>
      <c r="H169" s="224"/>
      <c r="I169" s="224"/>
      <c r="J169" s="224"/>
      <c r="K169" s="224"/>
      <c r="L169" s="224"/>
      <c r="M169" s="224"/>
      <c r="N169" s="223"/>
      <c r="O169" s="223"/>
      <c r="P169" s="223"/>
      <c r="Q169" s="223"/>
      <c r="R169" s="224"/>
      <c r="S169" s="224"/>
      <c r="T169" s="224"/>
      <c r="U169" s="224"/>
      <c r="V169" s="224"/>
      <c r="W169" s="224"/>
      <c r="X169" s="224"/>
      <c r="Y169" s="224"/>
      <c r="Z169" s="213"/>
      <c r="AA169" s="213"/>
      <c r="AB169" s="213"/>
      <c r="AC169" s="213"/>
      <c r="AD169" s="213"/>
      <c r="AE169" s="213"/>
      <c r="AF169" s="213"/>
      <c r="AG169" s="213" t="s">
        <v>311</v>
      </c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3" x14ac:dyDescent="0.2">
      <c r="A170" s="220"/>
      <c r="B170" s="221"/>
      <c r="C170" s="260" t="s">
        <v>1004</v>
      </c>
      <c r="D170" s="258"/>
      <c r="E170" s="258"/>
      <c r="F170" s="258"/>
      <c r="G170" s="258"/>
      <c r="H170" s="224"/>
      <c r="I170" s="224"/>
      <c r="J170" s="224"/>
      <c r="K170" s="224"/>
      <c r="L170" s="224"/>
      <c r="M170" s="224"/>
      <c r="N170" s="223"/>
      <c r="O170" s="223"/>
      <c r="P170" s="223"/>
      <c r="Q170" s="223"/>
      <c r="R170" s="224"/>
      <c r="S170" s="224"/>
      <c r="T170" s="224"/>
      <c r="U170" s="224"/>
      <c r="V170" s="224"/>
      <c r="W170" s="224"/>
      <c r="X170" s="224"/>
      <c r="Y170" s="224"/>
      <c r="Z170" s="213"/>
      <c r="AA170" s="213"/>
      <c r="AB170" s="213"/>
      <c r="AC170" s="213"/>
      <c r="AD170" s="213"/>
      <c r="AE170" s="213"/>
      <c r="AF170" s="213"/>
      <c r="AG170" s="213" t="s">
        <v>311</v>
      </c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3" x14ac:dyDescent="0.2">
      <c r="A171" s="220"/>
      <c r="B171" s="221"/>
      <c r="C171" s="260" t="s">
        <v>1005</v>
      </c>
      <c r="D171" s="258"/>
      <c r="E171" s="258"/>
      <c r="F171" s="258"/>
      <c r="G171" s="258"/>
      <c r="H171" s="224"/>
      <c r="I171" s="224"/>
      <c r="J171" s="224"/>
      <c r="K171" s="224"/>
      <c r="L171" s="224"/>
      <c r="M171" s="224"/>
      <c r="N171" s="223"/>
      <c r="O171" s="223"/>
      <c r="P171" s="223"/>
      <c r="Q171" s="223"/>
      <c r="R171" s="224"/>
      <c r="S171" s="224"/>
      <c r="T171" s="224"/>
      <c r="U171" s="224"/>
      <c r="V171" s="224"/>
      <c r="W171" s="224"/>
      <c r="X171" s="224"/>
      <c r="Y171" s="224"/>
      <c r="Z171" s="213"/>
      <c r="AA171" s="213"/>
      <c r="AB171" s="213"/>
      <c r="AC171" s="213"/>
      <c r="AD171" s="213"/>
      <c r="AE171" s="213"/>
      <c r="AF171" s="213"/>
      <c r="AG171" s="213" t="s">
        <v>311</v>
      </c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3" x14ac:dyDescent="0.2">
      <c r="A172" s="220"/>
      <c r="B172" s="221"/>
      <c r="C172" s="260" t="s">
        <v>1006</v>
      </c>
      <c r="D172" s="258"/>
      <c r="E172" s="258"/>
      <c r="F172" s="258"/>
      <c r="G172" s="258"/>
      <c r="H172" s="224"/>
      <c r="I172" s="224"/>
      <c r="J172" s="224"/>
      <c r="K172" s="224"/>
      <c r="L172" s="224"/>
      <c r="M172" s="224"/>
      <c r="N172" s="223"/>
      <c r="O172" s="223"/>
      <c r="P172" s="223"/>
      <c r="Q172" s="223"/>
      <c r="R172" s="224"/>
      <c r="S172" s="224"/>
      <c r="T172" s="224"/>
      <c r="U172" s="224"/>
      <c r="V172" s="224"/>
      <c r="W172" s="224"/>
      <c r="X172" s="224"/>
      <c r="Y172" s="224"/>
      <c r="Z172" s="213"/>
      <c r="AA172" s="213"/>
      <c r="AB172" s="213"/>
      <c r="AC172" s="213"/>
      <c r="AD172" s="213"/>
      <c r="AE172" s="213"/>
      <c r="AF172" s="213"/>
      <c r="AG172" s="213" t="s">
        <v>311</v>
      </c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outlineLevel="2" x14ac:dyDescent="0.2">
      <c r="A173" s="220"/>
      <c r="B173" s="221"/>
      <c r="C173" s="252"/>
      <c r="D173" s="245"/>
      <c r="E173" s="245"/>
      <c r="F173" s="245"/>
      <c r="G173" s="245"/>
      <c r="H173" s="224"/>
      <c r="I173" s="224"/>
      <c r="J173" s="224"/>
      <c r="K173" s="224"/>
      <c r="L173" s="224"/>
      <c r="M173" s="224"/>
      <c r="N173" s="223"/>
      <c r="O173" s="223"/>
      <c r="P173" s="223"/>
      <c r="Q173" s="223"/>
      <c r="R173" s="224"/>
      <c r="S173" s="224"/>
      <c r="T173" s="224"/>
      <c r="U173" s="224"/>
      <c r="V173" s="224"/>
      <c r="W173" s="224"/>
      <c r="X173" s="224"/>
      <c r="Y173" s="224"/>
      <c r="Z173" s="213"/>
      <c r="AA173" s="213"/>
      <c r="AB173" s="213"/>
      <c r="AC173" s="213"/>
      <c r="AD173" s="213"/>
      <c r="AE173" s="213"/>
      <c r="AF173" s="213"/>
      <c r="AG173" s="213" t="s">
        <v>286</v>
      </c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outlineLevel="1" x14ac:dyDescent="0.2">
      <c r="A174" s="237">
        <v>48</v>
      </c>
      <c r="B174" s="238" t="s">
        <v>312</v>
      </c>
      <c r="C174" s="249" t="s">
        <v>1012</v>
      </c>
      <c r="D174" s="239" t="s">
        <v>1013</v>
      </c>
      <c r="E174" s="240">
        <v>62.1</v>
      </c>
      <c r="F174" s="241"/>
      <c r="G174" s="242">
        <f>ROUND(E174*F174,2)</f>
        <v>0</v>
      </c>
      <c r="H174" s="241"/>
      <c r="I174" s="242">
        <f>ROUND(E174*H174,2)</f>
        <v>0</v>
      </c>
      <c r="J174" s="241"/>
      <c r="K174" s="242">
        <f>ROUND(E174*J174,2)</f>
        <v>0</v>
      </c>
      <c r="L174" s="242">
        <v>21</v>
      </c>
      <c r="M174" s="242">
        <f>G174*(1+L174/100)</f>
        <v>0</v>
      </c>
      <c r="N174" s="240">
        <v>0</v>
      </c>
      <c r="O174" s="240">
        <f>ROUND(E174*N174,2)</f>
        <v>0</v>
      </c>
      <c r="P174" s="240">
        <v>0</v>
      </c>
      <c r="Q174" s="240">
        <f>ROUND(E174*P174,2)</f>
        <v>0</v>
      </c>
      <c r="R174" s="242"/>
      <c r="S174" s="242" t="s">
        <v>281</v>
      </c>
      <c r="T174" s="243" t="s">
        <v>282</v>
      </c>
      <c r="U174" s="224">
        <v>0</v>
      </c>
      <c r="V174" s="224">
        <f>ROUND(E174*U174,2)</f>
        <v>0</v>
      </c>
      <c r="W174" s="224"/>
      <c r="X174" s="224" t="s">
        <v>319</v>
      </c>
      <c r="Y174" s="224" t="s">
        <v>284</v>
      </c>
      <c r="Z174" s="213"/>
      <c r="AA174" s="213"/>
      <c r="AB174" s="213"/>
      <c r="AC174" s="213"/>
      <c r="AD174" s="213"/>
      <c r="AE174" s="213"/>
      <c r="AF174" s="213"/>
      <c r="AG174" s="213" t="s">
        <v>586</v>
      </c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</row>
    <row r="175" spans="1:60" outlineLevel="2" x14ac:dyDescent="0.2">
      <c r="A175" s="220"/>
      <c r="B175" s="221"/>
      <c r="C175" s="251" t="s">
        <v>1014</v>
      </c>
      <c r="D175" s="247"/>
      <c r="E175" s="247"/>
      <c r="F175" s="247"/>
      <c r="G175" s="247"/>
      <c r="H175" s="224"/>
      <c r="I175" s="224"/>
      <c r="J175" s="224"/>
      <c r="K175" s="224"/>
      <c r="L175" s="224"/>
      <c r="M175" s="224"/>
      <c r="N175" s="223"/>
      <c r="O175" s="223"/>
      <c r="P175" s="223"/>
      <c r="Q175" s="223"/>
      <c r="R175" s="224"/>
      <c r="S175" s="224"/>
      <c r="T175" s="224"/>
      <c r="U175" s="224"/>
      <c r="V175" s="224"/>
      <c r="W175" s="224"/>
      <c r="X175" s="224"/>
      <c r="Y175" s="224"/>
      <c r="Z175" s="213"/>
      <c r="AA175" s="213"/>
      <c r="AB175" s="213"/>
      <c r="AC175" s="213"/>
      <c r="AD175" s="213"/>
      <c r="AE175" s="213"/>
      <c r="AF175" s="213"/>
      <c r="AG175" s="213" t="s">
        <v>311</v>
      </c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</row>
    <row r="176" spans="1:60" outlineLevel="3" x14ac:dyDescent="0.2">
      <c r="A176" s="220"/>
      <c r="B176" s="221"/>
      <c r="C176" s="260" t="s">
        <v>999</v>
      </c>
      <c r="D176" s="258"/>
      <c r="E176" s="258"/>
      <c r="F176" s="258"/>
      <c r="G176" s="258"/>
      <c r="H176" s="224"/>
      <c r="I176" s="224"/>
      <c r="J176" s="224"/>
      <c r="K176" s="224"/>
      <c r="L176" s="224"/>
      <c r="M176" s="224"/>
      <c r="N176" s="223"/>
      <c r="O176" s="223"/>
      <c r="P176" s="223"/>
      <c r="Q176" s="223"/>
      <c r="R176" s="224"/>
      <c r="S176" s="224"/>
      <c r="T176" s="224"/>
      <c r="U176" s="224"/>
      <c r="V176" s="224"/>
      <c r="W176" s="224"/>
      <c r="X176" s="224"/>
      <c r="Y176" s="224"/>
      <c r="Z176" s="213"/>
      <c r="AA176" s="213"/>
      <c r="AB176" s="213"/>
      <c r="AC176" s="213"/>
      <c r="AD176" s="213"/>
      <c r="AE176" s="213"/>
      <c r="AF176" s="213"/>
      <c r="AG176" s="213" t="s">
        <v>311</v>
      </c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</row>
    <row r="177" spans="1:60" outlineLevel="2" x14ac:dyDescent="0.2">
      <c r="A177" s="220"/>
      <c r="B177" s="221"/>
      <c r="C177" s="252"/>
      <c r="D177" s="245"/>
      <c r="E177" s="245"/>
      <c r="F177" s="245"/>
      <c r="G177" s="245"/>
      <c r="H177" s="224"/>
      <c r="I177" s="224"/>
      <c r="J177" s="224"/>
      <c r="K177" s="224"/>
      <c r="L177" s="224"/>
      <c r="M177" s="224"/>
      <c r="N177" s="223"/>
      <c r="O177" s="223"/>
      <c r="P177" s="223"/>
      <c r="Q177" s="223"/>
      <c r="R177" s="224"/>
      <c r="S177" s="224"/>
      <c r="T177" s="224"/>
      <c r="U177" s="224"/>
      <c r="V177" s="224"/>
      <c r="W177" s="224"/>
      <c r="X177" s="224"/>
      <c r="Y177" s="224"/>
      <c r="Z177" s="213"/>
      <c r="AA177" s="213"/>
      <c r="AB177" s="213"/>
      <c r="AC177" s="213"/>
      <c r="AD177" s="213"/>
      <c r="AE177" s="213"/>
      <c r="AF177" s="213"/>
      <c r="AG177" s="213" t="s">
        <v>286</v>
      </c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</row>
    <row r="178" spans="1:60" x14ac:dyDescent="0.2">
      <c r="A178" s="230" t="s">
        <v>276</v>
      </c>
      <c r="B178" s="231" t="s">
        <v>215</v>
      </c>
      <c r="C178" s="248" t="s">
        <v>216</v>
      </c>
      <c r="D178" s="232"/>
      <c r="E178" s="233"/>
      <c r="F178" s="234"/>
      <c r="G178" s="234">
        <f>SUMIF(AG179:AG194,"&lt;&gt;NOR",G179:G194)</f>
        <v>0</v>
      </c>
      <c r="H178" s="234"/>
      <c r="I178" s="234">
        <f>SUM(I179:I194)</f>
        <v>0</v>
      </c>
      <c r="J178" s="234"/>
      <c r="K178" s="234">
        <f>SUM(K179:K194)</f>
        <v>0</v>
      </c>
      <c r="L178" s="234"/>
      <c r="M178" s="234">
        <f>SUM(M179:M194)</f>
        <v>0</v>
      </c>
      <c r="N178" s="233"/>
      <c r="O178" s="233">
        <f>SUM(O179:O194)</f>
        <v>0.13999999999999999</v>
      </c>
      <c r="P178" s="233"/>
      <c r="Q178" s="233">
        <f>SUM(Q179:Q194)</f>
        <v>0</v>
      </c>
      <c r="R178" s="234"/>
      <c r="S178" s="234"/>
      <c r="T178" s="235"/>
      <c r="U178" s="229"/>
      <c r="V178" s="229">
        <f>SUM(V179:V194)</f>
        <v>9.7900000000000009</v>
      </c>
      <c r="W178" s="229"/>
      <c r="X178" s="229"/>
      <c r="Y178" s="229"/>
      <c r="AG178" t="s">
        <v>277</v>
      </c>
    </row>
    <row r="179" spans="1:60" outlineLevel="1" x14ac:dyDescent="0.2">
      <c r="A179" s="237">
        <v>49</v>
      </c>
      <c r="B179" s="238" t="s">
        <v>1015</v>
      </c>
      <c r="C179" s="249" t="s">
        <v>1016</v>
      </c>
      <c r="D179" s="239" t="s">
        <v>318</v>
      </c>
      <c r="E179" s="240">
        <v>1</v>
      </c>
      <c r="F179" s="241"/>
      <c r="G179" s="242">
        <f>ROUND(E179*F179,2)</f>
        <v>0</v>
      </c>
      <c r="H179" s="241"/>
      <c r="I179" s="242">
        <f>ROUND(E179*H179,2)</f>
        <v>0</v>
      </c>
      <c r="J179" s="241"/>
      <c r="K179" s="242">
        <f>ROUND(E179*J179,2)</f>
        <v>0</v>
      </c>
      <c r="L179" s="242">
        <v>21</v>
      </c>
      <c r="M179" s="242">
        <f>G179*(1+L179/100)</f>
        <v>0</v>
      </c>
      <c r="N179" s="240">
        <v>1.1999999999999999E-3</v>
      </c>
      <c r="O179" s="240">
        <f>ROUND(E179*N179,2)</f>
        <v>0</v>
      </c>
      <c r="P179" s="240">
        <v>0</v>
      </c>
      <c r="Q179" s="240">
        <f>ROUND(E179*P179,2)</f>
        <v>0</v>
      </c>
      <c r="R179" s="242" t="s">
        <v>1017</v>
      </c>
      <c r="S179" s="242" t="s">
        <v>289</v>
      </c>
      <c r="T179" s="243" t="s">
        <v>289</v>
      </c>
      <c r="U179" s="224">
        <v>2.72</v>
      </c>
      <c r="V179" s="224">
        <f>ROUND(E179*U179,2)</f>
        <v>2.72</v>
      </c>
      <c r="W179" s="224"/>
      <c r="X179" s="224" t="s">
        <v>339</v>
      </c>
      <c r="Y179" s="224" t="s">
        <v>284</v>
      </c>
      <c r="Z179" s="213"/>
      <c r="AA179" s="213"/>
      <c r="AB179" s="213"/>
      <c r="AC179" s="213"/>
      <c r="AD179" s="213"/>
      <c r="AE179" s="213"/>
      <c r="AF179" s="213"/>
      <c r="AG179" s="213" t="s">
        <v>340</v>
      </c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</row>
    <row r="180" spans="1:60" outlineLevel="2" x14ac:dyDescent="0.2">
      <c r="A180" s="220"/>
      <c r="B180" s="221"/>
      <c r="C180" s="250"/>
      <c r="D180" s="246"/>
      <c r="E180" s="246"/>
      <c r="F180" s="246"/>
      <c r="G180" s="246"/>
      <c r="H180" s="224"/>
      <c r="I180" s="224"/>
      <c r="J180" s="224"/>
      <c r="K180" s="224"/>
      <c r="L180" s="224"/>
      <c r="M180" s="224"/>
      <c r="N180" s="223"/>
      <c r="O180" s="223"/>
      <c r="P180" s="223"/>
      <c r="Q180" s="223"/>
      <c r="R180" s="224"/>
      <c r="S180" s="224"/>
      <c r="T180" s="224"/>
      <c r="U180" s="224"/>
      <c r="V180" s="224"/>
      <c r="W180" s="224"/>
      <c r="X180" s="224"/>
      <c r="Y180" s="224"/>
      <c r="Z180" s="213"/>
      <c r="AA180" s="213"/>
      <c r="AB180" s="213"/>
      <c r="AC180" s="213"/>
      <c r="AD180" s="213"/>
      <c r="AE180" s="213"/>
      <c r="AF180" s="213"/>
      <c r="AG180" s="213" t="s">
        <v>286</v>
      </c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</row>
    <row r="181" spans="1:60" outlineLevel="1" x14ac:dyDescent="0.2">
      <c r="A181" s="237">
        <v>50</v>
      </c>
      <c r="B181" s="238" t="s">
        <v>1018</v>
      </c>
      <c r="C181" s="249" t="s">
        <v>1019</v>
      </c>
      <c r="D181" s="239" t="s">
        <v>323</v>
      </c>
      <c r="E181" s="240">
        <v>8.9</v>
      </c>
      <c r="F181" s="241"/>
      <c r="G181" s="242">
        <f>ROUND(E181*F181,2)</f>
        <v>0</v>
      </c>
      <c r="H181" s="241"/>
      <c r="I181" s="242">
        <f>ROUND(E181*H181,2)</f>
        <v>0</v>
      </c>
      <c r="J181" s="241"/>
      <c r="K181" s="242">
        <f>ROUND(E181*J181,2)</f>
        <v>0</v>
      </c>
      <c r="L181" s="242">
        <v>21</v>
      </c>
      <c r="M181" s="242">
        <f>G181*(1+L181/100)</f>
        <v>0</v>
      </c>
      <c r="N181" s="240">
        <v>2.0000000000000002E-5</v>
      </c>
      <c r="O181" s="240">
        <f>ROUND(E181*N181,2)</f>
        <v>0</v>
      </c>
      <c r="P181" s="240">
        <v>0</v>
      </c>
      <c r="Q181" s="240">
        <f>ROUND(E181*P181,2)</f>
        <v>0</v>
      </c>
      <c r="R181" s="242" t="s">
        <v>1017</v>
      </c>
      <c r="S181" s="242" t="s">
        <v>289</v>
      </c>
      <c r="T181" s="243" t="s">
        <v>289</v>
      </c>
      <c r="U181" s="224">
        <v>0.76</v>
      </c>
      <c r="V181" s="224">
        <f>ROUND(E181*U181,2)</f>
        <v>6.76</v>
      </c>
      <c r="W181" s="224"/>
      <c r="X181" s="224" t="s">
        <v>339</v>
      </c>
      <c r="Y181" s="224" t="s">
        <v>284</v>
      </c>
      <c r="Z181" s="213"/>
      <c r="AA181" s="213"/>
      <c r="AB181" s="213"/>
      <c r="AC181" s="213"/>
      <c r="AD181" s="213"/>
      <c r="AE181" s="213"/>
      <c r="AF181" s="213"/>
      <c r="AG181" s="213" t="s">
        <v>340</v>
      </c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</row>
    <row r="182" spans="1:60" outlineLevel="2" x14ac:dyDescent="0.2">
      <c r="A182" s="220"/>
      <c r="B182" s="221"/>
      <c r="C182" s="251" t="s">
        <v>1020</v>
      </c>
      <c r="D182" s="247"/>
      <c r="E182" s="247"/>
      <c r="F182" s="247"/>
      <c r="G182" s="247"/>
      <c r="H182" s="224"/>
      <c r="I182" s="224"/>
      <c r="J182" s="224"/>
      <c r="K182" s="224"/>
      <c r="L182" s="224"/>
      <c r="M182" s="224"/>
      <c r="N182" s="223"/>
      <c r="O182" s="223"/>
      <c r="P182" s="223"/>
      <c r="Q182" s="223"/>
      <c r="R182" s="224"/>
      <c r="S182" s="224"/>
      <c r="T182" s="224"/>
      <c r="U182" s="224"/>
      <c r="V182" s="224"/>
      <c r="W182" s="224"/>
      <c r="X182" s="224"/>
      <c r="Y182" s="224"/>
      <c r="Z182" s="213"/>
      <c r="AA182" s="213"/>
      <c r="AB182" s="213"/>
      <c r="AC182" s="213"/>
      <c r="AD182" s="213"/>
      <c r="AE182" s="213"/>
      <c r="AF182" s="213"/>
      <c r="AG182" s="213" t="s">
        <v>311</v>
      </c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</row>
    <row r="183" spans="1:60" outlineLevel="2" x14ac:dyDescent="0.2">
      <c r="A183" s="220"/>
      <c r="B183" s="221"/>
      <c r="C183" s="252"/>
      <c r="D183" s="245"/>
      <c r="E183" s="245"/>
      <c r="F183" s="245"/>
      <c r="G183" s="245"/>
      <c r="H183" s="224"/>
      <c r="I183" s="224"/>
      <c r="J183" s="224"/>
      <c r="K183" s="224"/>
      <c r="L183" s="224"/>
      <c r="M183" s="224"/>
      <c r="N183" s="223"/>
      <c r="O183" s="223"/>
      <c r="P183" s="223"/>
      <c r="Q183" s="223"/>
      <c r="R183" s="224"/>
      <c r="S183" s="224"/>
      <c r="T183" s="224"/>
      <c r="U183" s="224"/>
      <c r="V183" s="224"/>
      <c r="W183" s="224"/>
      <c r="X183" s="224"/>
      <c r="Y183" s="224"/>
      <c r="Z183" s="213"/>
      <c r="AA183" s="213"/>
      <c r="AB183" s="213"/>
      <c r="AC183" s="213"/>
      <c r="AD183" s="213"/>
      <c r="AE183" s="213"/>
      <c r="AF183" s="213"/>
      <c r="AG183" s="213" t="s">
        <v>286</v>
      </c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</row>
    <row r="184" spans="1:60" ht="22.5" outlineLevel="1" x14ac:dyDescent="0.2">
      <c r="A184" s="237">
        <v>51</v>
      </c>
      <c r="B184" s="238" t="s">
        <v>1021</v>
      </c>
      <c r="C184" s="249" t="s">
        <v>1022</v>
      </c>
      <c r="D184" s="239" t="s">
        <v>318</v>
      </c>
      <c r="E184" s="240">
        <v>1</v>
      </c>
      <c r="F184" s="241"/>
      <c r="G184" s="242">
        <f>ROUND(E184*F184,2)</f>
        <v>0</v>
      </c>
      <c r="H184" s="241"/>
      <c r="I184" s="242">
        <f>ROUND(E184*H184,2)</f>
        <v>0</v>
      </c>
      <c r="J184" s="241"/>
      <c r="K184" s="242">
        <f>ROUND(E184*J184,2)</f>
        <v>0</v>
      </c>
      <c r="L184" s="242">
        <v>21</v>
      </c>
      <c r="M184" s="242">
        <f>G184*(1+L184/100)</f>
        <v>0</v>
      </c>
      <c r="N184" s="240">
        <v>0.03</v>
      </c>
      <c r="O184" s="240">
        <f>ROUND(E184*N184,2)</f>
        <v>0.03</v>
      </c>
      <c r="P184" s="240">
        <v>0</v>
      </c>
      <c r="Q184" s="240">
        <f>ROUND(E184*P184,2)</f>
        <v>0</v>
      </c>
      <c r="R184" s="242"/>
      <c r="S184" s="242" t="s">
        <v>281</v>
      </c>
      <c r="T184" s="243" t="s">
        <v>389</v>
      </c>
      <c r="U184" s="224">
        <v>0</v>
      </c>
      <c r="V184" s="224">
        <f>ROUND(E184*U184,2)</f>
        <v>0</v>
      </c>
      <c r="W184" s="224"/>
      <c r="X184" s="224" t="s">
        <v>283</v>
      </c>
      <c r="Y184" s="224" t="s">
        <v>284</v>
      </c>
      <c r="Z184" s="213"/>
      <c r="AA184" s="213"/>
      <c r="AB184" s="213"/>
      <c r="AC184" s="213"/>
      <c r="AD184" s="213"/>
      <c r="AE184" s="213"/>
      <c r="AF184" s="213"/>
      <c r="AG184" s="213" t="s">
        <v>285</v>
      </c>
      <c r="AH184" s="213"/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</row>
    <row r="185" spans="1:60" outlineLevel="2" x14ac:dyDescent="0.2">
      <c r="A185" s="220"/>
      <c r="B185" s="221"/>
      <c r="C185" s="250"/>
      <c r="D185" s="246"/>
      <c r="E185" s="246"/>
      <c r="F185" s="246"/>
      <c r="G185" s="246"/>
      <c r="H185" s="224"/>
      <c r="I185" s="224"/>
      <c r="J185" s="224"/>
      <c r="K185" s="224"/>
      <c r="L185" s="224"/>
      <c r="M185" s="224"/>
      <c r="N185" s="223"/>
      <c r="O185" s="223"/>
      <c r="P185" s="223"/>
      <c r="Q185" s="223"/>
      <c r="R185" s="224"/>
      <c r="S185" s="224"/>
      <c r="T185" s="224"/>
      <c r="U185" s="224"/>
      <c r="V185" s="224"/>
      <c r="W185" s="224"/>
      <c r="X185" s="224"/>
      <c r="Y185" s="224"/>
      <c r="Z185" s="213"/>
      <c r="AA185" s="213"/>
      <c r="AB185" s="213"/>
      <c r="AC185" s="213"/>
      <c r="AD185" s="213"/>
      <c r="AE185" s="213"/>
      <c r="AF185" s="213"/>
      <c r="AG185" s="213" t="s">
        <v>286</v>
      </c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  <c r="BB185" s="213"/>
      <c r="BC185" s="213"/>
      <c r="BD185" s="213"/>
      <c r="BE185" s="213"/>
      <c r="BF185" s="213"/>
      <c r="BG185" s="213"/>
      <c r="BH185" s="213"/>
    </row>
    <row r="186" spans="1:60" outlineLevel="1" x14ac:dyDescent="0.2">
      <c r="A186" s="237">
        <v>52</v>
      </c>
      <c r="B186" s="238" t="s">
        <v>1023</v>
      </c>
      <c r="C186" s="249" t="s">
        <v>1024</v>
      </c>
      <c r="D186" s="239" t="s">
        <v>318</v>
      </c>
      <c r="E186" s="240">
        <v>2</v>
      </c>
      <c r="F186" s="241"/>
      <c r="G186" s="242">
        <f>ROUND(E186*F186,2)</f>
        <v>0</v>
      </c>
      <c r="H186" s="241"/>
      <c r="I186" s="242">
        <f>ROUND(E186*H186,2)</f>
        <v>0</v>
      </c>
      <c r="J186" s="241"/>
      <c r="K186" s="242">
        <f>ROUND(E186*J186,2)</f>
        <v>0</v>
      </c>
      <c r="L186" s="242">
        <v>21</v>
      </c>
      <c r="M186" s="242">
        <f>G186*(1+L186/100)</f>
        <v>0</v>
      </c>
      <c r="N186" s="240">
        <v>0.03</v>
      </c>
      <c r="O186" s="240">
        <f>ROUND(E186*N186,2)</f>
        <v>0.06</v>
      </c>
      <c r="P186" s="240">
        <v>0</v>
      </c>
      <c r="Q186" s="240">
        <f>ROUND(E186*P186,2)</f>
        <v>0</v>
      </c>
      <c r="R186" s="242"/>
      <c r="S186" s="242" t="s">
        <v>281</v>
      </c>
      <c r="T186" s="243" t="s">
        <v>389</v>
      </c>
      <c r="U186" s="224">
        <v>0</v>
      </c>
      <c r="V186" s="224">
        <f>ROUND(E186*U186,2)</f>
        <v>0</v>
      </c>
      <c r="W186" s="224"/>
      <c r="X186" s="224" t="s">
        <v>283</v>
      </c>
      <c r="Y186" s="224" t="s">
        <v>284</v>
      </c>
      <c r="Z186" s="213"/>
      <c r="AA186" s="213"/>
      <c r="AB186" s="213"/>
      <c r="AC186" s="213"/>
      <c r="AD186" s="213"/>
      <c r="AE186" s="213"/>
      <c r="AF186" s="213"/>
      <c r="AG186" s="213" t="s">
        <v>285</v>
      </c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  <c r="BB186" s="213"/>
      <c r="BC186" s="213"/>
      <c r="BD186" s="213"/>
      <c r="BE186" s="213"/>
      <c r="BF186" s="213"/>
      <c r="BG186" s="213"/>
      <c r="BH186" s="213"/>
    </row>
    <row r="187" spans="1:60" outlineLevel="2" x14ac:dyDescent="0.2">
      <c r="A187" s="220"/>
      <c r="B187" s="221"/>
      <c r="C187" s="250"/>
      <c r="D187" s="246"/>
      <c r="E187" s="246"/>
      <c r="F187" s="246"/>
      <c r="G187" s="246"/>
      <c r="H187" s="224"/>
      <c r="I187" s="224"/>
      <c r="J187" s="224"/>
      <c r="K187" s="224"/>
      <c r="L187" s="224"/>
      <c r="M187" s="224"/>
      <c r="N187" s="223"/>
      <c r="O187" s="223"/>
      <c r="P187" s="223"/>
      <c r="Q187" s="223"/>
      <c r="R187" s="224"/>
      <c r="S187" s="224"/>
      <c r="T187" s="224"/>
      <c r="U187" s="224"/>
      <c r="V187" s="224"/>
      <c r="W187" s="224"/>
      <c r="X187" s="224"/>
      <c r="Y187" s="224"/>
      <c r="Z187" s="213"/>
      <c r="AA187" s="213"/>
      <c r="AB187" s="213"/>
      <c r="AC187" s="213"/>
      <c r="AD187" s="213"/>
      <c r="AE187" s="213"/>
      <c r="AF187" s="213"/>
      <c r="AG187" s="213" t="s">
        <v>286</v>
      </c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  <c r="BB187" s="213"/>
      <c r="BC187" s="213"/>
      <c r="BD187" s="213"/>
      <c r="BE187" s="213"/>
      <c r="BF187" s="213"/>
      <c r="BG187" s="213"/>
      <c r="BH187" s="213"/>
    </row>
    <row r="188" spans="1:60" outlineLevel="1" x14ac:dyDescent="0.2">
      <c r="A188" s="237">
        <v>53</v>
      </c>
      <c r="B188" s="238" t="s">
        <v>1025</v>
      </c>
      <c r="C188" s="249" t="s">
        <v>1026</v>
      </c>
      <c r="D188" s="239" t="s">
        <v>318</v>
      </c>
      <c r="E188" s="240">
        <v>1</v>
      </c>
      <c r="F188" s="241"/>
      <c r="G188" s="242">
        <f>ROUND(E188*F188,2)</f>
        <v>0</v>
      </c>
      <c r="H188" s="241"/>
      <c r="I188" s="242">
        <f>ROUND(E188*H188,2)</f>
        <v>0</v>
      </c>
      <c r="J188" s="241"/>
      <c r="K188" s="242">
        <f>ROUND(E188*J188,2)</f>
        <v>0</v>
      </c>
      <c r="L188" s="242">
        <v>21</v>
      </c>
      <c r="M188" s="242">
        <f>G188*(1+L188/100)</f>
        <v>0</v>
      </c>
      <c r="N188" s="240">
        <v>0.03</v>
      </c>
      <c r="O188" s="240">
        <f>ROUND(E188*N188,2)</f>
        <v>0.03</v>
      </c>
      <c r="P188" s="240">
        <v>0</v>
      </c>
      <c r="Q188" s="240">
        <f>ROUND(E188*P188,2)</f>
        <v>0</v>
      </c>
      <c r="R188" s="242"/>
      <c r="S188" s="242" t="s">
        <v>281</v>
      </c>
      <c r="T188" s="243" t="s">
        <v>389</v>
      </c>
      <c r="U188" s="224">
        <v>0</v>
      </c>
      <c r="V188" s="224">
        <f>ROUND(E188*U188,2)</f>
        <v>0</v>
      </c>
      <c r="W188" s="224"/>
      <c r="X188" s="224" t="s">
        <v>283</v>
      </c>
      <c r="Y188" s="224" t="s">
        <v>284</v>
      </c>
      <c r="Z188" s="213"/>
      <c r="AA188" s="213"/>
      <c r="AB188" s="213"/>
      <c r="AC188" s="213"/>
      <c r="AD188" s="213"/>
      <c r="AE188" s="213"/>
      <c r="AF188" s="213"/>
      <c r="AG188" s="213" t="s">
        <v>285</v>
      </c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</row>
    <row r="189" spans="1:60" outlineLevel="2" x14ac:dyDescent="0.2">
      <c r="A189" s="220"/>
      <c r="B189" s="221"/>
      <c r="C189" s="250"/>
      <c r="D189" s="246"/>
      <c r="E189" s="246"/>
      <c r="F189" s="246"/>
      <c r="G189" s="246"/>
      <c r="H189" s="224"/>
      <c r="I189" s="224"/>
      <c r="J189" s="224"/>
      <c r="K189" s="224"/>
      <c r="L189" s="224"/>
      <c r="M189" s="224"/>
      <c r="N189" s="223"/>
      <c r="O189" s="223"/>
      <c r="P189" s="223"/>
      <c r="Q189" s="223"/>
      <c r="R189" s="224"/>
      <c r="S189" s="224"/>
      <c r="T189" s="224"/>
      <c r="U189" s="224"/>
      <c r="V189" s="224"/>
      <c r="W189" s="224"/>
      <c r="X189" s="224"/>
      <c r="Y189" s="224"/>
      <c r="Z189" s="213"/>
      <c r="AA189" s="213"/>
      <c r="AB189" s="213"/>
      <c r="AC189" s="213"/>
      <c r="AD189" s="213"/>
      <c r="AE189" s="213"/>
      <c r="AF189" s="213"/>
      <c r="AG189" s="213" t="s">
        <v>286</v>
      </c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</row>
    <row r="190" spans="1:60" ht="22.5" outlineLevel="1" x14ac:dyDescent="0.2">
      <c r="A190" s="237">
        <v>54</v>
      </c>
      <c r="B190" s="238" t="s">
        <v>1027</v>
      </c>
      <c r="C190" s="249" t="s">
        <v>1028</v>
      </c>
      <c r="D190" s="239" t="s">
        <v>363</v>
      </c>
      <c r="E190" s="240">
        <v>1.68</v>
      </c>
      <c r="F190" s="241"/>
      <c r="G190" s="242">
        <f>ROUND(E190*F190,2)</f>
        <v>0</v>
      </c>
      <c r="H190" s="241"/>
      <c r="I190" s="242">
        <f>ROUND(E190*H190,2)</f>
        <v>0</v>
      </c>
      <c r="J190" s="241"/>
      <c r="K190" s="242">
        <f>ROUND(E190*J190,2)</f>
        <v>0</v>
      </c>
      <c r="L190" s="242">
        <v>21</v>
      </c>
      <c r="M190" s="242">
        <f>G190*(1+L190/100)</f>
        <v>0</v>
      </c>
      <c r="N190" s="240">
        <v>0.01</v>
      </c>
      <c r="O190" s="240">
        <f>ROUND(E190*N190,2)</f>
        <v>0.02</v>
      </c>
      <c r="P190" s="240">
        <v>0</v>
      </c>
      <c r="Q190" s="240">
        <f>ROUND(E190*P190,2)</f>
        <v>0</v>
      </c>
      <c r="R190" s="242" t="s">
        <v>324</v>
      </c>
      <c r="S190" s="242" t="s">
        <v>289</v>
      </c>
      <c r="T190" s="243" t="s">
        <v>289</v>
      </c>
      <c r="U190" s="224">
        <v>0</v>
      </c>
      <c r="V190" s="224">
        <f>ROUND(E190*U190,2)</f>
        <v>0</v>
      </c>
      <c r="W190" s="224"/>
      <c r="X190" s="224" t="s">
        <v>283</v>
      </c>
      <c r="Y190" s="224" t="s">
        <v>284</v>
      </c>
      <c r="Z190" s="213"/>
      <c r="AA190" s="213"/>
      <c r="AB190" s="213"/>
      <c r="AC190" s="213"/>
      <c r="AD190" s="213"/>
      <c r="AE190" s="213"/>
      <c r="AF190" s="213"/>
      <c r="AG190" s="213" t="s">
        <v>285</v>
      </c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</row>
    <row r="191" spans="1:60" outlineLevel="2" x14ac:dyDescent="0.2">
      <c r="A191" s="220"/>
      <c r="B191" s="221"/>
      <c r="C191" s="250"/>
      <c r="D191" s="246"/>
      <c r="E191" s="246"/>
      <c r="F191" s="246"/>
      <c r="G191" s="246"/>
      <c r="H191" s="224"/>
      <c r="I191" s="224"/>
      <c r="J191" s="224"/>
      <c r="K191" s="224"/>
      <c r="L191" s="224"/>
      <c r="M191" s="224"/>
      <c r="N191" s="223"/>
      <c r="O191" s="223"/>
      <c r="P191" s="223"/>
      <c r="Q191" s="223"/>
      <c r="R191" s="224"/>
      <c r="S191" s="224"/>
      <c r="T191" s="224"/>
      <c r="U191" s="224"/>
      <c r="V191" s="224"/>
      <c r="W191" s="224"/>
      <c r="X191" s="224"/>
      <c r="Y191" s="224"/>
      <c r="Z191" s="213"/>
      <c r="AA191" s="213"/>
      <c r="AB191" s="213"/>
      <c r="AC191" s="213"/>
      <c r="AD191" s="213"/>
      <c r="AE191" s="213"/>
      <c r="AF191" s="213"/>
      <c r="AG191" s="213" t="s">
        <v>286</v>
      </c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</row>
    <row r="192" spans="1:60" outlineLevel="1" x14ac:dyDescent="0.2">
      <c r="A192" s="237">
        <v>55</v>
      </c>
      <c r="B192" s="238" t="s">
        <v>1029</v>
      </c>
      <c r="C192" s="249" t="s">
        <v>1030</v>
      </c>
      <c r="D192" s="239" t="s">
        <v>383</v>
      </c>
      <c r="E192" s="240">
        <v>0.13818</v>
      </c>
      <c r="F192" s="241"/>
      <c r="G192" s="242">
        <f>ROUND(E192*F192,2)</f>
        <v>0</v>
      </c>
      <c r="H192" s="241"/>
      <c r="I192" s="242">
        <f>ROUND(E192*H192,2)</f>
        <v>0</v>
      </c>
      <c r="J192" s="241"/>
      <c r="K192" s="242">
        <f>ROUND(E192*J192,2)</f>
        <v>0</v>
      </c>
      <c r="L192" s="242">
        <v>21</v>
      </c>
      <c r="M192" s="242">
        <f>G192*(1+L192/100)</f>
        <v>0</v>
      </c>
      <c r="N192" s="240">
        <v>0</v>
      </c>
      <c r="O192" s="240">
        <f>ROUND(E192*N192,2)</f>
        <v>0</v>
      </c>
      <c r="P192" s="240">
        <v>0</v>
      </c>
      <c r="Q192" s="240">
        <f>ROUND(E192*P192,2)</f>
        <v>0</v>
      </c>
      <c r="R192" s="242" t="s">
        <v>1017</v>
      </c>
      <c r="S192" s="242" t="s">
        <v>289</v>
      </c>
      <c r="T192" s="243" t="s">
        <v>289</v>
      </c>
      <c r="U192" s="224">
        <v>2.2549999999999999</v>
      </c>
      <c r="V192" s="224">
        <f>ROUND(E192*U192,2)</f>
        <v>0.31</v>
      </c>
      <c r="W192" s="224"/>
      <c r="X192" s="224" t="s">
        <v>447</v>
      </c>
      <c r="Y192" s="224" t="s">
        <v>284</v>
      </c>
      <c r="Z192" s="213"/>
      <c r="AA192" s="213"/>
      <c r="AB192" s="213"/>
      <c r="AC192" s="213"/>
      <c r="AD192" s="213"/>
      <c r="AE192" s="213"/>
      <c r="AF192" s="213"/>
      <c r="AG192" s="213" t="s">
        <v>448</v>
      </c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</row>
    <row r="193" spans="1:60" outlineLevel="2" x14ac:dyDescent="0.2">
      <c r="A193" s="220"/>
      <c r="B193" s="221"/>
      <c r="C193" s="259" t="s">
        <v>804</v>
      </c>
      <c r="D193" s="257"/>
      <c r="E193" s="257"/>
      <c r="F193" s="257"/>
      <c r="G193" s="257"/>
      <c r="H193" s="224"/>
      <c r="I193" s="224"/>
      <c r="J193" s="224"/>
      <c r="K193" s="224"/>
      <c r="L193" s="224"/>
      <c r="M193" s="224"/>
      <c r="N193" s="223"/>
      <c r="O193" s="223"/>
      <c r="P193" s="223"/>
      <c r="Q193" s="223"/>
      <c r="R193" s="224"/>
      <c r="S193" s="224"/>
      <c r="T193" s="224"/>
      <c r="U193" s="224"/>
      <c r="V193" s="224"/>
      <c r="W193" s="224"/>
      <c r="X193" s="224"/>
      <c r="Y193" s="224"/>
      <c r="Z193" s="213"/>
      <c r="AA193" s="213"/>
      <c r="AB193" s="213"/>
      <c r="AC193" s="213"/>
      <c r="AD193" s="213"/>
      <c r="AE193" s="213"/>
      <c r="AF193" s="213"/>
      <c r="AG193" s="213" t="s">
        <v>360</v>
      </c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</row>
    <row r="194" spans="1:60" outlineLevel="2" x14ac:dyDescent="0.2">
      <c r="A194" s="220"/>
      <c r="B194" s="221"/>
      <c r="C194" s="252"/>
      <c r="D194" s="245"/>
      <c r="E194" s="245"/>
      <c r="F194" s="245"/>
      <c r="G194" s="245"/>
      <c r="H194" s="224"/>
      <c r="I194" s="224"/>
      <c r="J194" s="224"/>
      <c r="K194" s="224"/>
      <c r="L194" s="224"/>
      <c r="M194" s="224"/>
      <c r="N194" s="223"/>
      <c r="O194" s="223"/>
      <c r="P194" s="223"/>
      <c r="Q194" s="223"/>
      <c r="R194" s="224"/>
      <c r="S194" s="224"/>
      <c r="T194" s="224"/>
      <c r="U194" s="224"/>
      <c r="V194" s="224"/>
      <c r="W194" s="224"/>
      <c r="X194" s="224"/>
      <c r="Y194" s="224"/>
      <c r="Z194" s="213"/>
      <c r="AA194" s="213"/>
      <c r="AB194" s="213"/>
      <c r="AC194" s="213"/>
      <c r="AD194" s="213"/>
      <c r="AE194" s="213"/>
      <c r="AF194" s="213"/>
      <c r="AG194" s="213" t="s">
        <v>286</v>
      </c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</row>
    <row r="195" spans="1:60" x14ac:dyDescent="0.2">
      <c r="A195" s="230" t="s">
        <v>276</v>
      </c>
      <c r="B195" s="231" t="s">
        <v>226</v>
      </c>
      <c r="C195" s="248" t="s">
        <v>227</v>
      </c>
      <c r="D195" s="232"/>
      <c r="E195" s="233"/>
      <c r="F195" s="234"/>
      <c r="G195" s="234">
        <f>SUMIF(AG196:AG201,"&lt;&gt;NOR",G196:G201)</f>
        <v>0</v>
      </c>
      <c r="H195" s="234"/>
      <c r="I195" s="234">
        <f>SUM(I196:I201)</f>
        <v>0</v>
      </c>
      <c r="J195" s="234"/>
      <c r="K195" s="234">
        <f>SUM(K196:K201)</f>
        <v>0</v>
      </c>
      <c r="L195" s="234"/>
      <c r="M195" s="234">
        <f>SUM(M196:M201)</f>
        <v>0</v>
      </c>
      <c r="N195" s="233"/>
      <c r="O195" s="233">
        <f>SUM(O196:O201)</f>
        <v>0</v>
      </c>
      <c r="P195" s="233"/>
      <c r="Q195" s="233">
        <f>SUM(Q196:Q201)</f>
        <v>0</v>
      </c>
      <c r="R195" s="234"/>
      <c r="S195" s="234"/>
      <c r="T195" s="235"/>
      <c r="U195" s="229"/>
      <c r="V195" s="229">
        <f>SUM(V196:V201)</f>
        <v>0</v>
      </c>
      <c r="W195" s="229"/>
      <c r="X195" s="229"/>
      <c r="Y195" s="229"/>
      <c r="AG195" t="s">
        <v>277</v>
      </c>
    </row>
    <row r="196" spans="1:60" ht="22.5" outlineLevel="1" x14ac:dyDescent="0.2">
      <c r="A196" s="237">
        <v>56</v>
      </c>
      <c r="B196" s="238" t="s">
        <v>1031</v>
      </c>
      <c r="C196" s="249" t="s">
        <v>1032</v>
      </c>
      <c r="D196" s="239" t="s">
        <v>757</v>
      </c>
      <c r="E196" s="240">
        <v>13.58</v>
      </c>
      <c r="F196" s="241"/>
      <c r="G196" s="242">
        <f>ROUND(E196*F196,2)</f>
        <v>0</v>
      </c>
      <c r="H196" s="241"/>
      <c r="I196" s="242">
        <f>ROUND(E196*H196,2)</f>
        <v>0</v>
      </c>
      <c r="J196" s="241"/>
      <c r="K196" s="242">
        <f>ROUND(E196*J196,2)</f>
        <v>0</v>
      </c>
      <c r="L196" s="242">
        <v>21</v>
      </c>
      <c r="M196" s="242">
        <f>G196*(1+L196/100)</f>
        <v>0</v>
      </c>
      <c r="N196" s="240">
        <v>0</v>
      </c>
      <c r="O196" s="240">
        <f>ROUND(E196*N196,2)</f>
        <v>0</v>
      </c>
      <c r="P196" s="240">
        <v>0</v>
      </c>
      <c r="Q196" s="240">
        <f>ROUND(E196*P196,2)</f>
        <v>0</v>
      </c>
      <c r="R196" s="242"/>
      <c r="S196" s="242" t="s">
        <v>281</v>
      </c>
      <c r="T196" s="243" t="s">
        <v>282</v>
      </c>
      <c r="U196" s="224">
        <v>0</v>
      </c>
      <c r="V196" s="224">
        <f>ROUND(E196*U196,2)</f>
        <v>0</v>
      </c>
      <c r="W196" s="224"/>
      <c r="X196" s="224" t="s">
        <v>339</v>
      </c>
      <c r="Y196" s="224" t="s">
        <v>284</v>
      </c>
      <c r="Z196" s="213"/>
      <c r="AA196" s="213"/>
      <c r="AB196" s="213"/>
      <c r="AC196" s="213"/>
      <c r="AD196" s="213"/>
      <c r="AE196" s="213"/>
      <c r="AF196" s="213"/>
      <c r="AG196" s="213" t="s">
        <v>340</v>
      </c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</row>
    <row r="197" spans="1:60" outlineLevel="2" x14ac:dyDescent="0.2">
      <c r="A197" s="220"/>
      <c r="B197" s="221"/>
      <c r="C197" s="251" t="s">
        <v>1033</v>
      </c>
      <c r="D197" s="247"/>
      <c r="E197" s="247"/>
      <c r="F197" s="247"/>
      <c r="G197" s="247"/>
      <c r="H197" s="224"/>
      <c r="I197" s="224"/>
      <c r="J197" s="224"/>
      <c r="K197" s="224"/>
      <c r="L197" s="224"/>
      <c r="M197" s="224"/>
      <c r="N197" s="223"/>
      <c r="O197" s="223"/>
      <c r="P197" s="223"/>
      <c r="Q197" s="223"/>
      <c r="R197" s="224"/>
      <c r="S197" s="224"/>
      <c r="T197" s="224"/>
      <c r="U197" s="224"/>
      <c r="V197" s="224"/>
      <c r="W197" s="224"/>
      <c r="X197" s="224"/>
      <c r="Y197" s="224"/>
      <c r="Z197" s="213"/>
      <c r="AA197" s="213"/>
      <c r="AB197" s="213"/>
      <c r="AC197" s="213"/>
      <c r="AD197" s="213"/>
      <c r="AE197" s="213"/>
      <c r="AF197" s="213"/>
      <c r="AG197" s="213" t="s">
        <v>311</v>
      </c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C197" s="213"/>
      <c r="BD197" s="213"/>
      <c r="BE197" s="213"/>
      <c r="BF197" s="213"/>
      <c r="BG197" s="213"/>
      <c r="BH197" s="213"/>
    </row>
    <row r="198" spans="1:60" outlineLevel="2" x14ac:dyDescent="0.2">
      <c r="A198" s="220"/>
      <c r="B198" s="221"/>
      <c r="C198" s="252"/>
      <c r="D198" s="245"/>
      <c r="E198" s="245"/>
      <c r="F198" s="245"/>
      <c r="G198" s="245"/>
      <c r="H198" s="224"/>
      <c r="I198" s="224"/>
      <c r="J198" s="224"/>
      <c r="K198" s="224"/>
      <c r="L198" s="224"/>
      <c r="M198" s="224"/>
      <c r="N198" s="223"/>
      <c r="O198" s="223"/>
      <c r="P198" s="223"/>
      <c r="Q198" s="223"/>
      <c r="R198" s="224"/>
      <c r="S198" s="224"/>
      <c r="T198" s="224"/>
      <c r="U198" s="224"/>
      <c r="V198" s="224"/>
      <c r="W198" s="224"/>
      <c r="X198" s="224"/>
      <c r="Y198" s="224"/>
      <c r="Z198" s="213"/>
      <c r="AA198" s="213"/>
      <c r="AB198" s="213"/>
      <c r="AC198" s="213"/>
      <c r="AD198" s="213"/>
      <c r="AE198" s="213"/>
      <c r="AF198" s="213"/>
      <c r="AG198" s="213" t="s">
        <v>286</v>
      </c>
      <c r="AH198" s="213"/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3"/>
      <c r="BH198" s="213"/>
    </row>
    <row r="199" spans="1:60" ht="22.5" outlineLevel="1" x14ac:dyDescent="0.2">
      <c r="A199" s="237">
        <v>57</v>
      </c>
      <c r="B199" s="238" t="s">
        <v>1034</v>
      </c>
      <c r="C199" s="249" t="s">
        <v>1035</v>
      </c>
      <c r="D199" s="239" t="s">
        <v>757</v>
      </c>
      <c r="E199" s="240">
        <v>54.32</v>
      </c>
      <c r="F199" s="241"/>
      <c r="G199" s="242">
        <f>ROUND(E199*F199,2)</f>
        <v>0</v>
      </c>
      <c r="H199" s="241"/>
      <c r="I199" s="242">
        <f>ROUND(E199*H199,2)</f>
        <v>0</v>
      </c>
      <c r="J199" s="241"/>
      <c r="K199" s="242">
        <f>ROUND(E199*J199,2)</f>
        <v>0</v>
      </c>
      <c r="L199" s="242">
        <v>21</v>
      </c>
      <c r="M199" s="242">
        <f>G199*(1+L199/100)</f>
        <v>0</v>
      </c>
      <c r="N199" s="240">
        <v>0</v>
      </c>
      <c r="O199" s="240">
        <f>ROUND(E199*N199,2)</f>
        <v>0</v>
      </c>
      <c r="P199" s="240">
        <v>0</v>
      </c>
      <c r="Q199" s="240">
        <f>ROUND(E199*P199,2)</f>
        <v>0</v>
      </c>
      <c r="R199" s="242"/>
      <c r="S199" s="242" t="s">
        <v>281</v>
      </c>
      <c r="T199" s="243" t="s">
        <v>282</v>
      </c>
      <c r="U199" s="224">
        <v>0</v>
      </c>
      <c r="V199" s="224">
        <f>ROUND(E199*U199,2)</f>
        <v>0</v>
      </c>
      <c r="W199" s="224"/>
      <c r="X199" s="224" t="s">
        <v>283</v>
      </c>
      <c r="Y199" s="224" t="s">
        <v>284</v>
      </c>
      <c r="Z199" s="213"/>
      <c r="AA199" s="213"/>
      <c r="AB199" s="213"/>
      <c r="AC199" s="213"/>
      <c r="AD199" s="213"/>
      <c r="AE199" s="213"/>
      <c r="AF199" s="213"/>
      <c r="AG199" s="213" t="s">
        <v>285</v>
      </c>
      <c r="AH199" s="213"/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3"/>
      <c r="BH199" s="213"/>
    </row>
    <row r="200" spans="1:60" outlineLevel="2" x14ac:dyDescent="0.2">
      <c r="A200" s="220"/>
      <c r="B200" s="221"/>
      <c r="C200" s="251" t="s">
        <v>396</v>
      </c>
      <c r="D200" s="247"/>
      <c r="E200" s="247"/>
      <c r="F200" s="247"/>
      <c r="G200" s="247"/>
      <c r="H200" s="224"/>
      <c r="I200" s="224"/>
      <c r="J200" s="224"/>
      <c r="K200" s="224"/>
      <c r="L200" s="224"/>
      <c r="M200" s="224"/>
      <c r="N200" s="223"/>
      <c r="O200" s="223"/>
      <c r="P200" s="223"/>
      <c r="Q200" s="223"/>
      <c r="R200" s="224"/>
      <c r="S200" s="224"/>
      <c r="T200" s="224"/>
      <c r="U200" s="224"/>
      <c r="V200" s="224"/>
      <c r="W200" s="224"/>
      <c r="X200" s="224"/>
      <c r="Y200" s="224"/>
      <c r="Z200" s="213"/>
      <c r="AA200" s="213"/>
      <c r="AB200" s="213"/>
      <c r="AC200" s="213"/>
      <c r="AD200" s="213"/>
      <c r="AE200" s="213"/>
      <c r="AF200" s="213"/>
      <c r="AG200" s="213" t="s">
        <v>311</v>
      </c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56" t="str">
        <f>C200</f>
        <v>"Výše uvedená položka vymezuje požadovaný standard, zadavatel umožňuje i jiné technicky a kvalitativně srovnatelné řešení".</v>
      </c>
      <c r="BB200" s="213"/>
      <c r="BC200" s="213"/>
      <c r="BD200" s="213"/>
      <c r="BE200" s="213"/>
      <c r="BF200" s="213"/>
      <c r="BG200" s="213"/>
      <c r="BH200" s="213"/>
    </row>
    <row r="201" spans="1:60" outlineLevel="2" x14ac:dyDescent="0.2">
      <c r="A201" s="220"/>
      <c r="B201" s="221"/>
      <c r="C201" s="252"/>
      <c r="D201" s="245"/>
      <c r="E201" s="245"/>
      <c r="F201" s="245"/>
      <c r="G201" s="245"/>
      <c r="H201" s="224"/>
      <c r="I201" s="224"/>
      <c r="J201" s="224"/>
      <c r="K201" s="224"/>
      <c r="L201" s="224"/>
      <c r="M201" s="224"/>
      <c r="N201" s="223"/>
      <c r="O201" s="223"/>
      <c r="P201" s="223"/>
      <c r="Q201" s="223"/>
      <c r="R201" s="224"/>
      <c r="S201" s="224"/>
      <c r="T201" s="224"/>
      <c r="U201" s="224"/>
      <c r="V201" s="224"/>
      <c r="W201" s="224"/>
      <c r="X201" s="224"/>
      <c r="Y201" s="224"/>
      <c r="Z201" s="213"/>
      <c r="AA201" s="213"/>
      <c r="AB201" s="213"/>
      <c r="AC201" s="213"/>
      <c r="AD201" s="213"/>
      <c r="AE201" s="213"/>
      <c r="AF201" s="213"/>
      <c r="AG201" s="213" t="s">
        <v>286</v>
      </c>
      <c r="AH201" s="213"/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  <c r="BB201" s="213"/>
      <c r="BC201" s="213"/>
      <c r="BD201" s="213"/>
      <c r="BE201" s="213"/>
      <c r="BF201" s="213"/>
      <c r="BG201" s="213"/>
      <c r="BH201" s="213"/>
    </row>
    <row r="202" spans="1:60" x14ac:dyDescent="0.2">
      <c r="A202" s="230" t="s">
        <v>276</v>
      </c>
      <c r="B202" s="231" t="s">
        <v>238</v>
      </c>
      <c r="C202" s="248" t="s">
        <v>239</v>
      </c>
      <c r="D202" s="232"/>
      <c r="E202" s="233"/>
      <c r="F202" s="234"/>
      <c r="G202" s="234">
        <f>SUMIF(AG203:AG209,"&lt;&gt;NOR",G203:G209)</f>
        <v>0</v>
      </c>
      <c r="H202" s="234"/>
      <c r="I202" s="234">
        <f>SUM(I203:I209)</f>
        <v>0</v>
      </c>
      <c r="J202" s="234"/>
      <c r="K202" s="234">
        <f>SUM(K203:K209)</f>
        <v>0</v>
      </c>
      <c r="L202" s="234"/>
      <c r="M202" s="234">
        <f>SUM(M203:M209)</f>
        <v>0</v>
      </c>
      <c r="N202" s="233"/>
      <c r="O202" s="233">
        <f>SUM(O203:O209)</f>
        <v>0</v>
      </c>
      <c r="P202" s="233"/>
      <c r="Q202" s="233">
        <f>SUM(Q203:Q209)</f>
        <v>0</v>
      </c>
      <c r="R202" s="234"/>
      <c r="S202" s="234"/>
      <c r="T202" s="235"/>
      <c r="U202" s="229"/>
      <c r="V202" s="229">
        <f>SUM(V203:V209)</f>
        <v>0</v>
      </c>
      <c r="W202" s="229"/>
      <c r="X202" s="229"/>
      <c r="Y202" s="229"/>
      <c r="AG202" t="s">
        <v>277</v>
      </c>
    </row>
    <row r="203" spans="1:60" outlineLevel="1" x14ac:dyDescent="0.2">
      <c r="A203" s="237">
        <v>58</v>
      </c>
      <c r="B203" s="238" t="s">
        <v>1036</v>
      </c>
      <c r="C203" s="249" t="s">
        <v>1037</v>
      </c>
      <c r="D203" s="239" t="s">
        <v>580</v>
      </c>
      <c r="E203" s="240">
        <v>349.55399999999997</v>
      </c>
      <c r="F203" s="241"/>
      <c r="G203" s="242">
        <f>ROUND(E203*F203,2)</f>
        <v>0</v>
      </c>
      <c r="H203" s="241"/>
      <c r="I203" s="242">
        <f>ROUND(E203*H203,2)</f>
        <v>0</v>
      </c>
      <c r="J203" s="241"/>
      <c r="K203" s="242">
        <f>ROUND(E203*J203,2)</f>
        <v>0</v>
      </c>
      <c r="L203" s="242">
        <v>21</v>
      </c>
      <c r="M203" s="242">
        <f>G203*(1+L203/100)</f>
        <v>0</v>
      </c>
      <c r="N203" s="240">
        <v>0</v>
      </c>
      <c r="O203" s="240">
        <f>ROUND(E203*N203,2)</f>
        <v>0</v>
      </c>
      <c r="P203" s="240">
        <v>0</v>
      </c>
      <c r="Q203" s="240">
        <f>ROUND(E203*P203,2)</f>
        <v>0</v>
      </c>
      <c r="R203" s="242"/>
      <c r="S203" s="242" t="s">
        <v>281</v>
      </c>
      <c r="T203" s="243" t="s">
        <v>389</v>
      </c>
      <c r="U203" s="224">
        <v>0</v>
      </c>
      <c r="V203" s="224">
        <f>ROUND(E203*U203,2)</f>
        <v>0</v>
      </c>
      <c r="W203" s="224"/>
      <c r="X203" s="224" t="s">
        <v>339</v>
      </c>
      <c r="Y203" s="224" t="s">
        <v>284</v>
      </c>
      <c r="Z203" s="213"/>
      <c r="AA203" s="213"/>
      <c r="AB203" s="213"/>
      <c r="AC203" s="213"/>
      <c r="AD203" s="213"/>
      <c r="AE203" s="213"/>
      <c r="AF203" s="213"/>
      <c r="AG203" s="213" t="s">
        <v>340</v>
      </c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</row>
    <row r="204" spans="1:60" outlineLevel="2" x14ac:dyDescent="0.2">
      <c r="A204" s="220"/>
      <c r="B204" s="221"/>
      <c r="C204" s="251" t="s">
        <v>1038</v>
      </c>
      <c r="D204" s="247"/>
      <c r="E204" s="247"/>
      <c r="F204" s="247"/>
      <c r="G204" s="247"/>
      <c r="H204" s="224"/>
      <c r="I204" s="224"/>
      <c r="J204" s="224"/>
      <c r="K204" s="224"/>
      <c r="L204" s="224"/>
      <c r="M204" s="224"/>
      <c r="N204" s="223"/>
      <c r="O204" s="223"/>
      <c r="P204" s="223"/>
      <c r="Q204" s="223"/>
      <c r="R204" s="224"/>
      <c r="S204" s="224"/>
      <c r="T204" s="224"/>
      <c r="U204" s="224"/>
      <c r="V204" s="224"/>
      <c r="W204" s="224"/>
      <c r="X204" s="224"/>
      <c r="Y204" s="224"/>
      <c r="Z204" s="213"/>
      <c r="AA204" s="213"/>
      <c r="AB204" s="213"/>
      <c r="AC204" s="213"/>
      <c r="AD204" s="213"/>
      <c r="AE204" s="213"/>
      <c r="AF204" s="213"/>
      <c r="AG204" s="213" t="s">
        <v>311</v>
      </c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</row>
    <row r="205" spans="1:60" outlineLevel="3" x14ac:dyDescent="0.2">
      <c r="A205" s="220"/>
      <c r="B205" s="221"/>
      <c r="C205" s="260" t="s">
        <v>1039</v>
      </c>
      <c r="D205" s="258"/>
      <c r="E205" s="258"/>
      <c r="F205" s="258"/>
      <c r="G205" s="258"/>
      <c r="H205" s="224"/>
      <c r="I205" s="224"/>
      <c r="J205" s="224"/>
      <c r="K205" s="224"/>
      <c r="L205" s="224"/>
      <c r="M205" s="224"/>
      <c r="N205" s="223"/>
      <c r="O205" s="223"/>
      <c r="P205" s="223"/>
      <c r="Q205" s="223"/>
      <c r="R205" s="224"/>
      <c r="S205" s="224"/>
      <c r="T205" s="224"/>
      <c r="U205" s="224"/>
      <c r="V205" s="224"/>
      <c r="W205" s="224"/>
      <c r="X205" s="224"/>
      <c r="Y205" s="224"/>
      <c r="Z205" s="213"/>
      <c r="AA205" s="213"/>
      <c r="AB205" s="213"/>
      <c r="AC205" s="213"/>
      <c r="AD205" s="213"/>
      <c r="AE205" s="213"/>
      <c r="AF205" s="213"/>
      <c r="AG205" s="213" t="s">
        <v>311</v>
      </c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</row>
    <row r="206" spans="1:60" outlineLevel="3" x14ac:dyDescent="0.2">
      <c r="A206" s="220"/>
      <c r="B206" s="221"/>
      <c r="C206" s="260" t="s">
        <v>1040</v>
      </c>
      <c r="D206" s="258"/>
      <c r="E206" s="258"/>
      <c r="F206" s="258"/>
      <c r="G206" s="258"/>
      <c r="H206" s="224"/>
      <c r="I206" s="224"/>
      <c r="J206" s="224"/>
      <c r="K206" s="224"/>
      <c r="L206" s="224"/>
      <c r="M206" s="224"/>
      <c r="N206" s="223"/>
      <c r="O206" s="223"/>
      <c r="P206" s="223"/>
      <c r="Q206" s="223"/>
      <c r="R206" s="224"/>
      <c r="S206" s="224"/>
      <c r="T206" s="224"/>
      <c r="U206" s="224"/>
      <c r="V206" s="224"/>
      <c r="W206" s="224"/>
      <c r="X206" s="224"/>
      <c r="Y206" s="224"/>
      <c r="Z206" s="213"/>
      <c r="AA206" s="213"/>
      <c r="AB206" s="213"/>
      <c r="AC206" s="213"/>
      <c r="AD206" s="213"/>
      <c r="AE206" s="213"/>
      <c r="AF206" s="213"/>
      <c r="AG206" s="213" t="s">
        <v>311</v>
      </c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</row>
    <row r="207" spans="1:60" outlineLevel="3" x14ac:dyDescent="0.2">
      <c r="A207" s="220"/>
      <c r="B207" s="221"/>
      <c r="C207" s="260" t="s">
        <v>1041</v>
      </c>
      <c r="D207" s="258"/>
      <c r="E207" s="258"/>
      <c r="F207" s="258"/>
      <c r="G207" s="258"/>
      <c r="H207" s="224"/>
      <c r="I207" s="224"/>
      <c r="J207" s="224"/>
      <c r="K207" s="224"/>
      <c r="L207" s="224"/>
      <c r="M207" s="224"/>
      <c r="N207" s="223"/>
      <c r="O207" s="223"/>
      <c r="P207" s="223"/>
      <c r="Q207" s="223"/>
      <c r="R207" s="224"/>
      <c r="S207" s="224"/>
      <c r="T207" s="224"/>
      <c r="U207" s="224"/>
      <c r="V207" s="224"/>
      <c r="W207" s="224"/>
      <c r="X207" s="224"/>
      <c r="Y207" s="224"/>
      <c r="Z207" s="213"/>
      <c r="AA207" s="213"/>
      <c r="AB207" s="213"/>
      <c r="AC207" s="213"/>
      <c r="AD207" s="213"/>
      <c r="AE207" s="213"/>
      <c r="AF207" s="213"/>
      <c r="AG207" s="213" t="s">
        <v>311</v>
      </c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</row>
    <row r="208" spans="1:60" outlineLevel="3" x14ac:dyDescent="0.2">
      <c r="A208" s="220"/>
      <c r="B208" s="221"/>
      <c r="C208" s="260" t="s">
        <v>1042</v>
      </c>
      <c r="D208" s="258"/>
      <c r="E208" s="258"/>
      <c r="F208" s="258"/>
      <c r="G208" s="258"/>
      <c r="H208" s="224"/>
      <c r="I208" s="224"/>
      <c r="J208" s="224"/>
      <c r="K208" s="224"/>
      <c r="L208" s="224"/>
      <c r="M208" s="224"/>
      <c r="N208" s="223"/>
      <c r="O208" s="223"/>
      <c r="P208" s="223"/>
      <c r="Q208" s="223"/>
      <c r="R208" s="224"/>
      <c r="S208" s="224"/>
      <c r="T208" s="224"/>
      <c r="U208" s="224"/>
      <c r="V208" s="224"/>
      <c r="W208" s="224"/>
      <c r="X208" s="224"/>
      <c r="Y208" s="224"/>
      <c r="Z208" s="213"/>
      <c r="AA208" s="213"/>
      <c r="AB208" s="213"/>
      <c r="AC208" s="213"/>
      <c r="AD208" s="213"/>
      <c r="AE208" s="213"/>
      <c r="AF208" s="213"/>
      <c r="AG208" s="213" t="s">
        <v>311</v>
      </c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</row>
    <row r="209" spans="1:60" outlineLevel="2" x14ac:dyDescent="0.2">
      <c r="A209" s="220"/>
      <c r="B209" s="221"/>
      <c r="C209" s="252"/>
      <c r="D209" s="245"/>
      <c r="E209" s="245"/>
      <c r="F209" s="245"/>
      <c r="G209" s="245"/>
      <c r="H209" s="224"/>
      <c r="I209" s="224"/>
      <c r="J209" s="224"/>
      <c r="K209" s="224"/>
      <c r="L209" s="224"/>
      <c r="M209" s="224"/>
      <c r="N209" s="223"/>
      <c r="O209" s="223"/>
      <c r="P209" s="223"/>
      <c r="Q209" s="223"/>
      <c r="R209" s="224"/>
      <c r="S209" s="224"/>
      <c r="T209" s="224"/>
      <c r="U209" s="224"/>
      <c r="V209" s="224"/>
      <c r="W209" s="224"/>
      <c r="X209" s="224"/>
      <c r="Y209" s="224"/>
      <c r="Z209" s="213"/>
      <c r="AA209" s="213"/>
      <c r="AB209" s="213"/>
      <c r="AC209" s="213"/>
      <c r="AD209" s="213"/>
      <c r="AE209" s="213"/>
      <c r="AF209" s="213"/>
      <c r="AG209" s="213" t="s">
        <v>286</v>
      </c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</row>
    <row r="210" spans="1:60" x14ac:dyDescent="0.2">
      <c r="A210" s="3"/>
      <c r="B210" s="4"/>
      <c r="C210" s="25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AE210">
        <v>12</v>
      </c>
      <c r="AF210">
        <v>21</v>
      </c>
      <c r="AG210" t="s">
        <v>262</v>
      </c>
    </row>
    <row r="211" spans="1:60" x14ac:dyDescent="0.2">
      <c r="A211" s="216"/>
      <c r="B211" s="217" t="s">
        <v>29</v>
      </c>
      <c r="C211" s="254"/>
      <c r="D211" s="218"/>
      <c r="E211" s="219"/>
      <c r="F211" s="219"/>
      <c r="G211" s="236">
        <f>G8+G29+G45+G58+G74+G116+G119+G139+G178+G195+G202</f>
        <v>0</v>
      </c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AE211">
        <f>SUMIF(L7:L209,AE210,G7:G209)</f>
        <v>0</v>
      </c>
      <c r="AF211">
        <f>SUMIF(L7:L209,AF210,G7:G209)</f>
        <v>0</v>
      </c>
      <c r="AG211" t="s">
        <v>314</v>
      </c>
    </row>
    <row r="212" spans="1:60" x14ac:dyDescent="0.2">
      <c r="A212" s="262" t="s">
        <v>881</v>
      </c>
      <c r="B212" s="262"/>
      <c r="C212" s="25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</row>
    <row r="213" spans="1:60" x14ac:dyDescent="0.2">
      <c r="A213" s="3"/>
      <c r="B213" s="4" t="s">
        <v>882</v>
      </c>
      <c r="C213" s="253" t="s">
        <v>883</v>
      </c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AG213" t="s">
        <v>884</v>
      </c>
    </row>
    <row r="214" spans="1:60" x14ac:dyDescent="0.2">
      <c r="A214" s="3"/>
      <c r="B214" s="4" t="s">
        <v>885</v>
      </c>
      <c r="C214" s="253" t="s">
        <v>886</v>
      </c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AG214" t="s">
        <v>887</v>
      </c>
    </row>
    <row r="215" spans="1:60" x14ac:dyDescent="0.2">
      <c r="A215" s="3"/>
      <c r="B215" s="4"/>
      <c r="C215" s="253" t="s">
        <v>888</v>
      </c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AG215" t="s">
        <v>889</v>
      </c>
    </row>
    <row r="216" spans="1:60" x14ac:dyDescent="0.2">
      <c r="A216" s="3"/>
      <c r="B216" s="4"/>
      <c r="C216" s="25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</row>
    <row r="217" spans="1:60" x14ac:dyDescent="0.2">
      <c r="C217" s="255"/>
      <c r="D217" s="10"/>
      <c r="AG217" t="s">
        <v>315</v>
      </c>
    </row>
    <row r="218" spans="1:60" x14ac:dyDescent="0.2">
      <c r="D218" s="10"/>
    </row>
    <row r="219" spans="1:60" x14ac:dyDescent="0.2">
      <c r="D219" s="10"/>
    </row>
    <row r="220" spans="1:60" x14ac:dyDescent="0.2">
      <c r="D220" s="10"/>
    </row>
    <row r="221" spans="1:60" x14ac:dyDescent="0.2">
      <c r="D221" s="10"/>
    </row>
    <row r="222" spans="1:60" x14ac:dyDescent="0.2">
      <c r="D222" s="10"/>
    </row>
    <row r="223" spans="1:60" x14ac:dyDescent="0.2">
      <c r="D223" s="10"/>
    </row>
    <row r="224" spans="1:60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B+7T8GZgpLIDxytW3TM2bj70BXo4ogSA8hDrtzXZLezGJGnqBjKXTRFyBobzmSSU/7EZmCQ6Ky5hMuRgk3/MKA==" saltValue="uxrj87nI5lG2o71XdquhfA==" spinCount="100000" sheet="1" formatRows="0"/>
  <mergeCells count="137">
    <mergeCell ref="C209:G209"/>
    <mergeCell ref="C201:G201"/>
    <mergeCell ref="C204:G204"/>
    <mergeCell ref="C205:G205"/>
    <mergeCell ref="C206:G206"/>
    <mergeCell ref="C207:G207"/>
    <mergeCell ref="C208:G208"/>
    <mergeCell ref="C191:G191"/>
    <mergeCell ref="C193:G193"/>
    <mergeCell ref="C194:G194"/>
    <mergeCell ref="C197:G197"/>
    <mergeCell ref="C198:G198"/>
    <mergeCell ref="C200:G200"/>
    <mergeCell ref="C180:G180"/>
    <mergeCell ref="C182:G182"/>
    <mergeCell ref="C183:G183"/>
    <mergeCell ref="C185:G185"/>
    <mergeCell ref="C187:G187"/>
    <mergeCell ref="C189:G189"/>
    <mergeCell ref="C171:G171"/>
    <mergeCell ref="C172:G172"/>
    <mergeCell ref="C173:G173"/>
    <mergeCell ref="C175:G175"/>
    <mergeCell ref="C176:G176"/>
    <mergeCell ref="C177:G177"/>
    <mergeCell ref="C165:G165"/>
    <mergeCell ref="C166:G166"/>
    <mergeCell ref="C167:G167"/>
    <mergeCell ref="C168:G168"/>
    <mergeCell ref="C169:G169"/>
    <mergeCell ref="C170:G170"/>
    <mergeCell ref="C158:G158"/>
    <mergeCell ref="C159:G159"/>
    <mergeCell ref="C160:G160"/>
    <mergeCell ref="C161:G161"/>
    <mergeCell ref="C162:G162"/>
    <mergeCell ref="C163:G163"/>
    <mergeCell ref="C151:G151"/>
    <mergeCell ref="C152:G152"/>
    <mergeCell ref="C153:G153"/>
    <mergeCell ref="C155:G155"/>
    <mergeCell ref="C156:G156"/>
    <mergeCell ref="C157:G157"/>
    <mergeCell ref="C145:G145"/>
    <mergeCell ref="C146:G146"/>
    <mergeCell ref="C147:G147"/>
    <mergeCell ref="C148:G148"/>
    <mergeCell ref="C149:G149"/>
    <mergeCell ref="C150:G150"/>
    <mergeCell ref="C135:G135"/>
    <mergeCell ref="C137:G137"/>
    <mergeCell ref="C138:G138"/>
    <mergeCell ref="C141:G141"/>
    <mergeCell ref="C142:G142"/>
    <mergeCell ref="C143:G143"/>
    <mergeCell ref="C123:G123"/>
    <mergeCell ref="C125:G125"/>
    <mergeCell ref="C127:G127"/>
    <mergeCell ref="C129:G129"/>
    <mergeCell ref="C131:G131"/>
    <mergeCell ref="C133:G133"/>
    <mergeCell ref="C111:G111"/>
    <mergeCell ref="C112:G112"/>
    <mergeCell ref="C114:G114"/>
    <mergeCell ref="C115:G115"/>
    <mergeCell ref="C118:G118"/>
    <mergeCell ref="C121:G121"/>
    <mergeCell ref="C101:G101"/>
    <mergeCell ref="C103:G103"/>
    <mergeCell ref="C105:G105"/>
    <mergeCell ref="C106:G106"/>
    <mergeCell ref="C108:G108"/>
    <mergeCell ref="C110:G110"/>
    <mergeCell ref="C92:G92"/>
    <mergeCell ref="C94:G94"/>
    <mergeCell ref="C95:G95"/>
    <mergeCell ref="C96:G96"/>
    <mergeCell ref="C97:G97"/>
    <mergeCell ref="C99:G99"/>
    <mergeCell ref="C84:G84"/>
    <mergeCell ref="C86:G86"/>
    <mergeCell ref="C87:G87"/>
    <mergeCell ref="C88:G88"/>
    <mergeCell ref="C90:G90"/>
    <mergeCell ref="C91:G91"/>
    <mergeCell ref="C76:G76"/>
    <mergeCell ref="C77:G77"/>
    <mergeCell ref="C79:G79"/>
    <mergeCell ref="C80:G80"/>
    <mergeCell ref="C82:G82"/>
    <mergeCell ref="C83:G83"/>
    <mergeCell ref="C66:G66"/>
    <mergeCell ref="C67:G67"/>
    <mergeCell ref="C69:G69"/>
    <mergeCell ref="C70:G70"/>
    <mergeCell ref="C72:G72"/>
    <mergeCell ref="C73:G73"/>
    <mergeCell ref="C55:G55"/>
    <mergeCell ref="C57:G57"/>
    <mergeCell ref="C60:G60"/>
    <mergeCell ref="C61:G61"/>
    <mergeCell ref="C63:G63"/>
    <mergeCell ref="C64:G64"/>
    <mergeCell ref="C47:G47"/>
    <mergeCell ref="C48:G48"/>
    <mergeCell ref="C50:G50"/>
    <mergeCell ref="C51:G51"/>
    <mergeCell ref="C53:G53"/>
    <mergeCell ref="C54:G54"/>
    <mergeCell ref="C36:G36"/>
    <mergeCell ref="C38:G38"/>
    <mergeCell ref="C39:G39"/>
    <mergeCell ref="C40:G40"/>
    <mergeCell ref="C42:G42"/>
    <mergeCell ref="C44:G44"/>
    <mergeCell ref="C27:G27"/>
    <mergeCell ref="C28:G28"/>
    <mergeCell ref="C31:G31"/>
    <mergeCell ref="C32:G32"/>
    <mergeCell ref="C33:G33"/>
    <mergeCell ref="C35:G35"/>
    <mergeCell ref="C17:G17"/>
    <mergeCell ref="C19:G19"/>
    <mergeCell ref="C20:G20"/>
    <mergeCell ref="C22:G22"/>
    <mergeCell ref="C23:G23"/>
    <mergeCell ref="C25:G25"/>
    <mergeCell ref="A1:G1"/>
    <mergeCell ref="C2:G2"/>
    <mergeCell ref="C3:G3"/>
    <mergeCell ref="C4:G4"/>
    <mergeCell ref="A212:B212"/>
    <mergeCell ref="C10:G10"/>
    <mergeCell ref="C11:G11"/>
    <mergeCell ref="C13:G13"/>
    <mergeCell ref="C14:G14"/>
    <mergeCell ref="C16:G1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F6E37-8936-464E-9D1C-29354C81A05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249</v>
      </c>
      <c r="B1" s="198"/>
      <c r="C1" s="198"/>
      <c r="D1" s="198"/>
      <c r="E1" s="198"/>
      <c r="F1" s="198"/>
      <c r="G1" s="198"/>
      <c r="AG1" t="s">
        <v>250</v>
      </c>
    </row>
    <row r="2" spans="1:60" ht="24.95" customHeight="1" x14ac:dyDescent="0.2">
      <c r="A2" s="199" t="s">
        <v>7</v>
      </c>
      <c r="B2" s="49" t="s">
        <v>44</v>
      </c>
      <c r="C2" s="202" t="s">
        <v>45</v>
      </c>
      <c r="D2" s="200"/>
      <c r="E2" s="200"/>
      <c r="F2" s="200"/>
      <c r="G2" s="201"/>
      <c r="AG2" t="s">
        <v>251</v>
      </c>
    </row>
    <row r="3" spans="1:60" ht="24.95" customHeight="1" x14ac:dyDescent="0.2">
      <c r="A3" s="199" t="s">
        <v>8</v>
      </c>
      <c r="B3" s="49" t="s">
        <v>67</v>
      </c>
      <c r="C3" s="202" t="s">
        <v>68</v>
      </c>
      <c r="D3" s="200"/>
      <c r="E3" s="200"/>
      <c r="F3" s="200"/>
      <c r="G3" s="201"/>
      <c r="AC3" s="177" t="s">
        <v>251</v>
      </c>
      <c r="AG3" t="s">
        <v>252</v>
      </c>
    </row>
    <row r="4" spans="1:60" ht="24.95" customHeight="1" x14ac:dyDescent="0.2">
      <c r="A4" s="203" t="s">
        <v>9</v>
      </c>
      <c r="B4" s="204" t="s">
        <v>76</v>
      </c>
      <c r="C4" s="205" t="s">
        <v>77</v>
      </c>
      <c r="D4" s="206"/>
      <c r="E4" s="206"/>
      <c r="F4" s="206"/>
      <c r="G4" s="207"/>
      <c r="AG4" t="s">
        <v>253</v>
      </c>
    </row>
    <row r="5" spans="1:60" x14ac:dyDescent="0.2">
      <c r="D5" s="10"/>
    </row>
    <row r="6" spans="1:60" ht="38.25" x14ac:dyDescent="0.2">
      <c r="A6" s="209" t="s">
        <v>254</v>
      </c>
      <c r="B6" s="211" t="s">
        <v>255</v>
      </c>
      <c r="C6" s="211" t="s">
        <v>256</v>
      </c>
      <c r="D6" s="210" t="s">
        <v>257</v>
      </c>
      <c r="E6" s="209" t="s">
        <v>258</v>
      </c>
      <c r="F6" s="208" t="s">
        <v>259</v>
      </c>
      <c r="G6" s="209" t="s">
        <v>29</v>
      </c>
      <c r="H6" s="212" t="s">
        <v>30</v>
      </c>
      <c r="I6" s="212" t="s">
        <v>260</v>
      </c>
      <c r="J6" s="212" t="s">
        <v>31</v>
      </c>
      <c r="K6" s="212" t="s">
        <v>261</v>
      </c>
      <c r="L6" s="212" t="s">
        <v>262</v>
      </c>
      <c r="M6" s="212" t="s">
        <v>263</v>
      </c>
      <c r="N6" s="212" t="s">
        <v>264</v>
      </c>
      <c r="O6" s="212" t="s">
        <v>265</v>
      </c>
      <c r="P6" s="212" t="s">
        <v>266</v>
      </c>
      <c r="Q6" s="212" t="s">
        <v>267</v>
      </c>
      <c r="R6" s="212" t="s">
        <v>268</v>
      </c>
      <c r="S6" s="212" t="s">
        <v>269</v>
      </c>
      <c r="T6" s="212" t="s">
        <v>270</v>
      </c>
      <c r="U6" s="212" t="s">
        <v>271</v>
      </c>
      <c r="V6" s="212" t="s">
        <v>272</v>
      </c>
      <c r="W6" s="212" t="s">
        <v>273</v>
      </c>
      <c r="X6" s="212" t="s">
        <v>274</v>
      </c>
      <c r="Y6" s="212" t="s">
        <v>275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276</v>
      </c>
      <c r="B8" s="231" t="s">
        <v>137</v>
      </c>
      <c r="C8" s="248" t="s">
        <v>138</v>
      </c>
      <c r="D8" s="232"/>
      <c r="E8" s="233"/>
      <c r="F8" s="234"/>
      <c r="G8" s="234">
        <f>SUMIF(AG9:AG19,"&lt;&gt;NOR",G9:G19)</f>
        <v>0</v>
      </c>
      <c r="H8" s="234"/>
      <c r="I8" s="234">
        <f>SUM(I9:I19)</f>
        <v>0</v>
      </c>
      <c r="J8" s="234"/>
      <c r="K8" s="234">
        <f>SUM(K9:K19)</f>
        <v>0</v>
      </c>
      <c r="L8" s="234"/>
      <c r="M8" s="234">
        <f>SUM(M9:M19)</f>
        <v>0</v>
      </c>
      <c r="N8" s="233"/>
      <c r="O8" s="233">
        <f>SUM(O9:O19)</f>
        <v>0</v>
      </c>
      <c r="P8" s="233"/>
      <c r="Q8" s="233">
        <f>SUM(Q9:Q19)</f>
        <v>0</v>
      </c>
      <c r="R8" s="234"/>
      <c r="S8" s="234"/>
      <c r="T8" s="235"/>
      <c r="U8" s="229"/>
      <c r="V8" s="229">
        <f>SUM(V9:V19)</f>
        <v>4.2</v>
      </c>
      <c r="W8" s="229"/>
      <c r="X8" s="229"/>
      <c r="Y8" s="229"/>
      <c r="AG8" t="s">
        <v>277</v>
      </c>
    </row>
    <row r="9" spans="1:60" outlineLevel="1" x14ac:dyDescent="0.2">
      <c r="A9" s="237">
        <v>1</v>
      </c>
      <c r="B9" s="238" t="s">
        <v>1043</v>
      </c>
      <c r="C9" s="249" t="s">
        <v>1044</v>
      </c>
      <c r="D9" s="239" t="s">
        <v>356</v>
      </c>
      <c r="E9" s="240">
        <v>9.5039999999999996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 t="s">
        <v>357</v>
      </c>
      <c r="S9" s="242" t="s">
        <v>289</v>
      </c>
      <c r="T9" s="243" t="s">
        <v>289</v>
      </c>
      <c r="U9" s="224">
        <v>0.37</v>
      </c>
      <c r="V9" s="224">
        <f>ROUND(E9*U9,2)</f>
        <v>3.52</v>
      </c>
      <c r="W9" s="224"/>
      <c r="X9" s="224" t="s">
        <v>339</v>
      </c>
      <c r="Y9" s="224" t="s">
        <v>284</v>
      </c>
      <c r="Z9" s="213"/>
      <c r="AA9" s="213"/>
      <c r="AB9" s="213"/>
      <c r="AC9" s="213"/>
      <c r="AD9" s="213"/>
      <c r="AE9" s="213"/>
      <c r="AF9" s="213"/>
      <c r="AG9" s="213" t="s">
        <v>340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9" t="s">
        <v>639</v>
      </c>
      <c r="D10" s="257"/>
      <c r="E10" s="257"/>
      <c r="F10" s="257"/>
      <c r="G10" s="257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3"/>
      <c r="AA10" s="213"/>
      <c r="AB10" s="213"/>
      <c r="AC10" s="213"/>
      <c r="AD10" s="213"/>
      <c r="AE10" s="213"/>
      <c r="AF10" s="213"/>
      <c r="AG10" s="213" t="s">
        <v>360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52"/>
      <c r="D11" s="245"/>
      <c r="E11" s="245"/>
      <c r="F11" s="245"/>
      <c r="G11" s="245"/>
      <c r="H11" s="224"/>
      <c r="I11" s="224"/>
      <c r="J11" s="224"/>
      <c r="K11" s="224"/>
      <c r="L11" s="224"/>
      <c r="M11" s="224"/>
      <c r="N11" s="223"/>
      <c r="O11" s="223"/>
      <c r="P11" s="223"/>
      <c r="Q11" s="223"/>
      <c r="R11" s="224"/>
      <c r="S11" s="224"/>
      <c r="T11" s="224"/>
      <c r="U11" s="224"/>
      <c r="V11" s="224"/>
      <c r="W11" s="224"/>
      <c r="X11" s="224"/>
      <c r="Y11" s="224"/>
      <c r="Z11" s="213"/>
      <c r="AA11" s="213"/>
      <c r="AB11" s="213"/>
      <c r="AC11" s="213"/>
      <c r="AD11" s="213"/>
      <c r="AE11" s="213"/>
      <c r="AF11" s="213"/>
      <c r="AG11" s="213" t="s">
        <v>286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37">
        <v>2</v>
      </c>
      <c r="B12" s="238" t="s">
        <v>368</v>
      </c>
      <c r="C12" s="249" t="s">
        <v>369</v>
      </c>
      <c r="D12" s="239" t="s">
        <v>356</v>
      </c>
      <c r="E12" s="240">
        <v>9.5039999999999996</v>
      </c>
      <c r="F12" s="241"/>
      <c r="G12" s="242">
        <f>ROUND(E12*F12,2)</f>
        <v>0</v>
      </c>
      <c r="H12" s="241"/>
      <c r="I12" s="242">
        <f>ROUND(E12*H12,2)</f>
        <v>0</v>
      </c>
      <c r="J12" s="241"/>
      <c r="K12" s="242">
        <f>ROUND(E12*J12,2)</f>
        <v>0</v>
      </c>
      <c r="L12" s="242">
        <v>21</v>
      </c>
      <c r="M12" s="242">
        <f>G12*(1+L12/100)</f>
        <v>0</v>
      </c>
      <c r="N12" s="240">
        <v>0</v>
      </c>
      <c r="O12" s="240">
        <f>ROUND(E12*N12,2)</f>
        <v>0</v>
      </c>
      <c r="P12" s="240">
        <v>0</v>
      </c>
      <c r="Q12" s="240">
        <f>ROUND(E12*P12,2)</f>
        <v>0</v>
      </c>
      <c r="R12" s="242" t="s">
        <v>357</v>
      </c>
      <c r="S12" s="242" t="s">
        <v>289</v>
      </c>
      <c r="T12" s="243" t="s">
        <v>289</v>
      </c>
      <c r="U12" s="224">
        <v>0.01</v>
      </c>
      <c r="V12" s="224">
        <f>ROUND(E12*U12,2)</f>
        <v>0.1</v>
      </c>
      <c r="W12" s="224"/>
      <c r="X12" s="224" t="s">
        <v>339</v>
      </c>
      <c r="Y12" s="224" t="s">
        <v>284</v>
      </c>
      <c r="Z12" s="213"/>
      <c r="AA12" s="213"/>
      <c r="AB12" s="213"/>
      <c r="AC12" s="213"/>
      <c r="AD12" s="213"/>
      <c r="AE12" s="213"/>
      <c r="AF12" s="213"/>
      <c r="AG12" s="213" t="s">
        <v>340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2" x14ac:dyDescent="0.2">
      <c r="A13" s="220"/>
      <c r="B13" s="221"/>
      <c r="C13" s="259" t="s">
        <v>370</v>
      </c>
      <c r="D13" s="257"/>
      <c r="E13" s="257"/>
      <c r="F13" s="257"/>
      <c r="G13" s="257"/>
      <c r="H13" s="224"/>
      <c r="I13" s="224"/>
      <c r="J13" s="224"/>
      <c r="K13" s="224"/>
      <c r="L13" s="224"/>
      <c r="M13" s="224"/>
      <c r="N13" s="223"/>
      <c r="O13" s="223"/>
      <c r="P13" s="223"/>
      <c r="Q13" s="223"/>
      <c r="R13" s="224"/>
      <c r="S13" s="224"/>
      <c r="T13" s="224"/>
      <c r="U13" s="224"/>
      <c r="V13" s="224"/>
      <c r="W13" s="224"/>
      <c r="X13" s="224"/>
      <c r="Y13" s="224"/>
      <c r="Z13" s="213"/>
      <c r="AA13" s="213"/>
      <c r="AB13" s="213"/>
      <c r="AC13" s="213"/>
      <c r="AD13" s="213"/>
      <c r="AE13" s="213"/>
      <c r="AF13" s="213"/>
      <c r="AG13" s="213" t="s">
        <v>360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2"/>
      <c r="D14" s="245"/>
      <c r="E14" s="245"/>
      <c r="F14" s="245"/>
      <c r="G14" s="245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3"/>
      <c r="AA14" s="213"/>
      <c r="AB14" s="213"/>
      <c r="AC14" s="213"/>
      <c r="AD14" s="213"/>
      <c r="AE14" s="213"/>
      <c r="AF14" s="213"/>
      <c r="AG14" s="213" t="s">
        <v>286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ht="22.5" outlineLevel="1" x14ac:dyDescent="0.2">
      <c r="A15" s="237">
        <v>3</v>
      </c>
      <c r="B15" s="238" t="s">
        <v>373</v>
      </c>
      <c r="C15" s="249" t="s">
        <v>374</v>
      </c>
      <c r="D15" s="239" t="s">
        <v>356</v>
      </c>
      <c r="E15" s="240">
        <v>9.5039999999999996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0</v>
      </c>
      <c r="O15" s="240">
        <f>ROUND(E15*N15,2)</f>
        <v>0</v>
      </c>
      <c r="P15" s="240">
        <v>0</v>
      </c>
      <c r="Q15" s="240">
        <f>ROUND(E15*P15,2)</f>
        <v>0</v>
      </c>
      <c r="R15" s="242" t="s">
        <v>357</v>
      </c>
      <c r="S15" s="242" t="s">
        <v>289</v>
      </c>
      <c r="T15" s="243" t="s">
        <v>289</v>
      </c>
      <c r="U15" s="224">
        <v>0.01</v>
      </c>
      <c r="V15" s="224">
        <f>ROUND(E15*U15,2)</f>
        <v>0.1</v>
      </c>
      <c r="W15" s="224"/>
      <c r="X15" s="224" t="s">
        <v>339</v>
      </c>
      <c r="Y15" s="224" t="s">
        <v>284</v>
      </c>
      <c r="Z15" s="213"/>
      <c r="AA15" s="213"/>
      <c r="AB15" s="213"/>
      <c r="AC15" s="213"/>
      <c r="AD15" s="213"/>
      <c r="AE15" s="213"/>
      <c r="AF15" s="213"/>
      <c r="AG15" s="213" t="s">
        <v>340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0"/>
      <c r="D16" s="246"/>
      <c r="E16" s="246"/>
      <c r="F16" s="246"/>
      <c r="G16" s="246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3"/>
      <c r="AA16" s="213"/>
      <c r="AB16" s="213"/>
      <c r="AC16" s="213"/>
      <c r="AD16" s="213"/>
      <c r="AE16" s="213"/>
      <c r="AF16" s="213"/>
      <c r="AG16" s="213" t="s">
        <v>286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37">
        <v>4</v>
      </c>
      <c r="B17" s="238" t="s">
        <v>647</v>
      </c>
      <c r="C17" s="249" t="s">
        <v>648</v>
      </c>
      <c r="D17" s="239" t="s">
        <v>363</v>
      </c>
      <c r="E17" s="240">
        <v>23.76</v>
      </c>
      <c r="F17" s="241"/>
      <c r="G17" s="242">
        <f>ROUND(E17*F17,2)</f>
        <v>0</v>
      </c>
      <c r="H17" s="241"/>
      <c r="I17" s="242">
        <f>ROUND(E17*H17,2)</f>
        <v>0</v>
      </c>
      <c r="J17" s="241"/>
      <c r="K17" s="242">
        <f>ROUND(E17*J17,2)</f>
        <v>0</v>
      </c>
      <c r="L17" s="242">
        <v>21</v>
      </c>
      <c r="M17" s="242">
        <f>G17*(1+L17/100)</f>
        <v>0</v>
      </c>
      <c r="N17" s="240">
        <v>0</v>
      </c>
      <c r="O17" s="240">
        <f>ROUND(E17*N17,2)</f>
        <v>0</v>
      </c>
      <c r="P17" s="240">
        <v>0</v>
      </c>
      <c r="Q17" s="240">
        <f>ROUND(E17*P17,2)</f>
        <v>0</v>
      </c>
      <c r="R17" s="242" t="s">
        <v>357</v>
      </c>
      <c r="S17" s="242" t="s">
        <v>289</v>
      </c>
      <c r="T17" s="243" t="s">
        <v>289</v>
      </c>
      <c r="U17" s="224">
        <v>0.02</v>
      </c>
      <c r="V17" s="224">
        <f>ROUND(E17*U17,2)</f>
        <v>0.48</v>
      </c>
      <c r="W17" s="224"/>
      <c r="X17" s="224" t="s">
        <v>339</v>
      </c>
      <c r="Y17" s="224" t="s">
        <v>284</v>
      </c>
      <c r="Z17" s="213"/>
      <c r="AA17" s="213"/>
      <c r="AB17" s="213"/>
      <c r="AC17" s="213"/>
      <c r="AD17" s="213"/>
      <c r="AE17" s="213"/>
      <c r="AF17" s="213"/>
      <c r="AG17" s="213" t="s">
        <v>340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59" t="s">
        <v>574</v>
      </c>
      <c r="D18" s="257"/>
      <c r="E18" s="257"/>
      <c r="F18" s="257"/>
      <c r="G18" s="257"/>
      <c r="H18" s="224"/>
      <c r="I18" s="224"/>
      <c r="J18" s="224"/>
      <c r="K18" s="224"/>
      <c r="L18" s="224"/>
      <c r="M18" s="224"/>
      <c r="N18" s="223"/>
      <c r="O18" s="223"/>
      <c r="P18" s="223"/>
      <c r="Q18" s="223"/>
      <c r="R18" s="224"/>
      <c r="S18" s="224"/>
      <c r="T18" s="224"/>
      <c r="U18" s="224"/>
      <c r="V18" s="224"/>
      <c r="W18" s="224"/>
      <c r="X18" s="224"/>
      <c r="Y18" s="224"/>
      <c r="Z18" s="213"/>
      <c r="AA18" s="213"/>
      <c r="AB18" s="213"/>
      <c r="AC18" s="213"/>
      <c r="AD18" s="213"/>
      <c r="AE18" s="213"/>
      <c r="AF18" s="213"/>
      <c r="AG18" s="213" t="s">
        <v>360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2" x14ac:dyDescent="0.2">
      <c r="A19" s="220"/>
      <c r="B19" s="221"/>
      <c r="C19" s="252"/>
      <c r="D19" s="245"/>
      <c r="E19" s="245"/>
      <c r="F19" s="245"/>
      <c r="G19" s="245"/>
      <c r="H19" s="224"/>
      <c r="I19" s="224"/>
      <c r="J19" s="224"/>
      <c r="K19" s="224"/>
      <c r="L19" s="224"/>
      <c r="M19" s="224"/>
      <c r="N19" s="223"/>
      <c r="O19" s="223"/>
      <c r="P19" s="223"/>
      <c r="Q19" s="223"/>
      <c r="R19" s="224"/>
      <c r="S19" s="224"/>
      <c r="T19" s="224"/>
      <c r="U19" s="224"/>
      <c r="V19" s="224"/>
      <c r="W19" s="224"/>
      <c r="X19" s="224"/>
      <c r="Y19" s="224"/>
      <c r="Z19" s="213"/>
      <c r="AA19" s="213"/>
      <c r="AB19" s="213"/>
      <c r="AC19" s="213"/>
      <c r="AD19" s="213"/>
      <c r="AE19" s="213"/>
      <c r="AF19" s="213"/>
      <c r="AG19" s="213" t="s">
        <v>286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x14ac:dyDescent="0.2">
      <c r="A20" s="230" t="s">
        <v>276</v>
      </c>
      <c r="B20" s="231" t="s">
        <v>167</v>
      </c>
      <c r="C20" s="248" t="s">
        <v>168</v>
      </c>
      <c r="D20" s="232"/>
      <c r="E20" s="233"/>
      <c r="F20" s="234"/>
      <c r="G20" s="234">
        <f>SUMIF(AG21:AG28,"&lt;&gt;NOR",G21:G28)</f>
        <v>0</v>
      </c>
      <c r="H20" s="234"/>
      <c r="I20" s="234">
        <f>SUM(I21:I28)</f>
        <v>0</v>
      </c>
      <c r="J20" s="234"/>
      <c r="K20" s="234">
        <f>SUM(K21:K28)</f>
        <v>0</v>
      </c>
      <c r="L20" s="234"/>
      <c r="M20" s="234">
        <f>SUM(M21:M28)</f>
        <v>0</v>
      </c>
      <c r="N20" s="233"/>
      <c r="O20" s="233">
        <f>SUM(O21:O28)</f>
        <v>5.04</v>
      </c>
      <c r="P20" s="233"/>
      <c r="Q20" s="233">
        <f>SUM(Q21:Q28)</f>
        <v>0</v>
      </c>
      <c r="R20" s="234"/>
      <c r="S20" s="234"/>
      <c r="T20" s="235"/>
      <c r="U20" s="229"/>
      <c r="V20" s="229">
        <f>SUM(V21:V28)</f>
        <v>5.8</v>
      </c>
      <c r="W20" s="229"/>
      <c r="X20" s="229"/>
      <c r="Y20" s="229"/>
      <c r="AG20" t="s">
        <v>277</v>
      </c>
    </row>
    <row r="21" spans="1:60" outlineLevel="1" x14ac:dyDescent="0.2">
      <c r="A21" s="237">
        <v>5</v>
      </c>
      <c r="B21" s="238" t="s">
        <v>1045</v>
      </c>
      <c r="C21" s="249" t="s">
        <v>1046</v>
      </c>
      <c r="D21" s="239" t="s">
        <v>356</v>
      </c>
      <c r="E21" s="240">
        <v>1.984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0">
        <v>2.5249999999999999</v>
      </c>
      <c r="O21" s="240">
        <f>ROUND(E21*N21,2)</f>
        <v>5.01</v>
      </c>
      <c r="P21" s="240">
        <v>0</v>
      </c>
      <c r="Q21" s="240">
        <f>ROUND(E21*P21,2)</f>
        <v>0</v>
      </c>
      <c r="R21" s="242" t="s">
        <v>597</v>
      </c>
      <c r="S21" s="242" t="s">
        <v>289</v>
      </c>
      <c r="T21" s="243" t="s">
        <v>289</v>
      </c>
      <c r="U21" s="224">
        <v>2.3199999999999998</v>
      </c>
      <c r="V21" s="224">
        <f>ROUND(E21*U21,2)</f>
        <v>4.5999999999999996</v>
      </c>
      <c r="W21" s="224"/>
      <c r="X21" s="224" t="s">
        <v>339</v>
      </c>
      <c r="Y21" s="224" t="s">
        <v>284</v>
      </c>
      <c r="Z21" s="213"/>
      <c r="AA21" s="213"/>
      <c r="AB21" s="213"/>
      <c r="AC21" s="213"/>
      <c r="AD21" s="213"/>
      <c r="AE21" s="213"/>
      <c r="AF21" s="213"/>
      <c r="AG21" s="213" t="s">
        <v>340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9" t="s">
        <v>598</v>
      </c>
      <c r="D22" s="257"/>
      <c r="E22" s="257"/>
      <c r="F22" s="257"/>
      <c r="G22" s="257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3"/>
      <c r="AA22" s="213"/>
      <c r="AB22" s="213"/>
      <c r="AC22" s="213"/>
      <c r="AD22" s="213"/>
      <c r="AE22" s="213"/>
      <c r="AF22" s="213"/>
      <c r="AG22" s="213" t="s">
        <v>360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2" x14ac:dyDescent="0.2">
      <c r="A23" s="220"/>
      <c r="B23" s="221"/>
      <c r="C23" s="260" t="s">
        <v>599</v>
      </c>
      <c r="D23" s="258"/>
      <c r="E23" s="258"/>
      <c r="F23" s="258"/>
      <c r="G23" s="258"/>
      <c r="H23" s="224"/>
      <c r="I23" s="224"/>
      <c r="J23" s="224"/>
      <c r="K23" s="224"/>
      <c r="L23" s="224"/>
      <c r="M23" s="224"/>
      <c r="N23" s="223"/>
      <c r="O23" s="223"/>
      <c r="P23" s="223"/>
      <c r="Q23" s="223"/>
      <c r="R23" s="224"/>
      <c r="S23" s="224"/>
      <c r="T23" s="224"/>
      <c r="U23" s="224"/>
      <c r="V23" s="224"/>
      <c r="W23" s="224"/>
      <c r="X23" s="224"/>
      <c r="Y23" s="224"/>
      <c r="Z23" s="213"/>
      <c r="AA23" s="213"/>
      <c r="AB23" s="213"/>
      <c r="AC23" s="213"/>
      <c r="AD23" s="213"/>
      <c r="AE23" s="213"/>
      <c r="AF23" s="213"/>
      <c r="AG23" s="213" t="s">
        <v>311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52"/>
      <c r="D24" s="245"/>
      <c r="E24" s="245"/>
      <c r="F24" s="245"/>
      <c r="G24" s="245"/>
      <c r="H24" s="224"/>
      <c r="I24" s="224"/>
      <c r="J24" s="224"/>
      <c r="K24" s="224"/>
      <c r="L24" s="224"/>
      <c r="M24" s="224"/>
      <c r="N24" s="223"/>
      <c r="O24" s="223"/>
      <c r="P24" s="223"/>
      <c r="Q24" s="223"/>
      <c r="R24" s="224"/>
      <c r="S24" s="224"/>
      <c r="T24" s="224"/>
      <c r="U24" s="224"/>
      <c r="V24" s="224"/>
      <c r="W24" s="224"/>
      <c r="X24" s="224"/>
      <c r="Y24" s="224"/>
      <c r="Z24" s="213"/>
      <c r="AA24" s="213"/>
      <c r="AB24" s="213"/>
      <c r="AC24" s="213"/>
      <c r="AD24" s="213"/>
      <c r="AE24" s="213"/>
      <c r="AF24" s="213"/>
      <c r="AG24" s="213" t="s">
        <v>286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37">
        <v>6</v>
      </c>
      <c r="B25" s="238" t="s">
        <v>600</v>
      </c>
      <c r="C25" s="249" t="s">
        <v>601</v>
      </c>
      <c r="D25" s="239" t="s">
        <v>363</v>
      </c>
      <c r="E25" s="240">
        <v>1.88</v>
      </c>
      <c r="F25" s="241"/>
      <c r="G25" s="242">
        <f>ROUND(E25*F25,2)</f>
        <v>0</v>
      </c>
      <c r="H25" s="241"/>
      <c r="I25" s="242">
        <f>ROUND(E25*H25,2)</f>
        <v>0</v>
      </c>
      <c r="J25" s="241"/>
      <c r="K25" s="242">
        <f>ROUND(E25*J25,2)</f>
        <v>0</v>
      </c>
      <c r="L25" s="242">
        <v>21</v>
      </c>
      <c r="M25" s="242">
        <f>G25*(1+L25/100)</f>
        <v>0</v>
      </c>
      <c r="N25" s="240">
        <v>1.41E-2</v>
      </c>
      <c r="O25" s="240">
        <f>ROUND(E25*N25,2)</f>
        <v>0.03</v>
      </c>
      <c r="P25" s="240">
        <v>0</v>
      </c>
      <c r="Q25" s="240">
        <f>ROUND(E25*P25,2)</f>
        <v>0</v>
      </c>
      <c r="R25" s="242" t="s">
        <v>597</v>
      </c>
      <c r="S25" s="242" t="s">
        <v>289</v>
      </c>
      <c r="T25" s="243" t="s">
        <v>289</v>
      </c>
      <c r="U25" s="224">
        <v>0.4</v>
      </c>
      <c r="V25" s="224">
        <f>ROUND(E25*U25,2)</f>
        <v>0.75</v>
      </c>
      <c r="W25" s="224"/>
      <c r="X25" s="224" t="s">
        <v>339</v>
      </c>
      <c r="Y25" s="224" t="s">
        <v>284</v>
      </c>
      <c r="Z25" s="213"/>
      <c r="AA25" s="213"/>
      <c r="AB25" s="213"/>
      <c r="AC25" s="213"/>
      <c r="AD25" s="213"/>
      <c r="AE25" s="213"/>
      <c r="AF25" s="213"/>
      <c r="AG25" s="213" t="s">
        <v>358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50"/>
      <c r="D26" s="246"/>
      <c r="E26" s="246"/>
      <c r="F26" s="246"/>
      <c r="G26" s="246"/>
      <c r="H26" s="224"/>
      <c r="I26" s="224"/>
      <c r="J26" s="224"/>
      <c r="K26" s="224"/>
      <c r="L26" s="224"/>
      <c r="M26" s="224"/>
      <c r="N26" s="223"/>
      <c r="O26" s="223"/>
      <c r="P26" s="223"/>
      <c r="Q26" s="223"/>
      <c r="R26" s="224"/>
      <c r="S26" s="224"/>
      <c r="T26" s="224"/>
      <c r="U26" s="224"/>
      <c r="V26" s="224"/>
      <c r="W26" s="224"/>
      <c r="X26" s="224"/>
      <c r="Y26" s="224"/>
      <c r="Z26" s="213"/>
      <c r="AA26" s="213"/>
      <c r="AB26" s="213"/>
      <c r="AC26" s="213"/>
      <c r="AD26" s="213"/>
      <c r="AE26" s="213"/>
      <c r="AF26" s="213"/>
      <c r="AG26" s="213" t="s">
        <v>286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37">
        <v>7</v>
      </c>
      <c r="B27" s="238" t="s">
        <v>602</v>
      </c>
      <c r="C27" s="249" t="s">
        <v>603</v>
      </c>
      <c r="D27" s="239" t="s">
        <v>363</v>
      </c>
      <c r="E27" s="240">
        <v>1.88</v>
      </c>
      <c r="F27" s="241"/>
      <c r="G27" s="242">
        <f>ROUND(E27*F27,2)</f>
        <v>0</v>
      </c>
      <c r="H27" s="241"/>
      <c r="I27" s="242">
        <f>ROUND(E27*H27,2)</f>
        <v>0</v>
      </c>
      <c r="J27" s="241"/>
      <c r="K27" s="242">
        <f>ROUND(E27*J27,2)</f>
        <v>0</v>
      </c>
      <c r="L27" s="242">
        <v>21</v>
      </c>
      <c r="M27" s="242">
        <f>G27*(1+L27/100)</f>
        <v>0</v>
      </c>
      <c r="N27" s="240">
        <v>0</v>
      </c>
      <c r="O27" s="240">
        <f>ROUND(E27*N27,2)</f>
        <v>0</v>
      </c>
      <c r="P27" s="240">
        <v>0</v>
      </c>
      <c r="Q27" s="240">
        <f>ROUND(E27*P27,2)</f>
        <v>0</v>
      </c>
      <c r="R27" s="242" t="s">
        <v>597</v>
      </c>
      <c r="S27" s="242" t="s">
        <v>289</v>
      </c>
      <c r="T27" s="243" t="s">
        <v>289</v>
      </c>
      <c r="U27" s="224">
        <v>0.24</v>
      </c>
      <c r="V27" s="224">
        <f>ROUND(E27*U27,2)</f>
        <v>0.45</v>
      </c>
      <c r="W27" s="224"/>
      <c r="X27" s="224" t="s">
        <v>339</v>
      </c>
      <c r="Y27" s="224" t="s">
        <v>284</v>
      </c>
      <c r="Z27" s="213"/>
      <c r="AA27" s="213"/>
      <c r="AB27" s="213"/>
      <c r="AC27" s="213"/>
      <c r="AD27" s="213"/>
      <c r="AE27" s="213"/>
      <c r="AF27" s="213"/>
      <c r="AG27" s="213" t="s">
        <v>358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0"/>
      <c r="D28" s="246"/>
      <c r="E28" s="246"/>
      <c r="F28" s="246"/>
      <c r="G28" s="246"/>
      <c r="H28" s="224"/>
      <c r="I28" s="224"/>
      <c r="J28" s="224"/>
      <c r="K28" s="224"/>
      <c r="L28" s="224"/>
      <c r="M28" s="224"/>
      <c r="N28" s="223"/>
      <c r="O28" s="223"/>
      <c r="P28" s="223"/>
      <c r="Q28" s="223"/>
      <c r="R28" s="224"/>
      <c r="S28" s="224"/>
      <c r="T28" s="224"/>
      <c r="U28" s="224"/>
      <c r="V28" s="224"/>
      <c r="W28" s="224"/>
      <c r="X28" s="224"/>
      <c r="Y28" s="224"/>
      <c r="Z28" s="213"/>
      <c r="AA28" s="213"/>
      <c r="AB28" s="213"/>
      <c r="AC28" s="213"/>
      <c r="AD28" s="213"/>
      <c r="AE28" s="213"/>
      <c r="AF28" s="213"/>
      <c r="AG28" s="213" t="s">
        <v>286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x14ac:dyDescent="0.2">
      <c r="A29" s="230" t="s">
        <v>276</v>
      </c>
      <c r="B29" s="231" t="s">
        <v>169</v>
      </c>
      <c r="C29" s="248" t="s">
        <v>170</v>
      </c>
      <c r="D29" s="232"/>
      <c r="E29" s="233"/>
      <c r="F29" s="234"/>
      <c r="G29" s="234">
        <f>SUMIF(AG30:AG56,"&lt;&gt;NOR",G30:G56)</f>
        <v>0</v>
      </c>
      <c r="H29" s="234"/>
      <c r="I29" s="234">
        <f>SUM(I30:I56)</f>
        <v>0</v>
      </c>
      <c r="J29" s="234"/>
      <c r="K29" s="234">
        <f>SUM(K30:K56)</f>
        <v>0</v>
      </c>
      <c r="L29" s="234"/>
      <c r="M29" s="234">
        <f>SUM(M30:M56)</f>
        <v>0</v>
      </c>
      <c r="N29" s="233"/>
      <c r="O29" s="233">
        <f>SUM(O30:O56)</f>
        <v>30.43</v>
      </c>
      <c r="P29" s="233"/>
      <c r="Q29" s="233">
        <f>SUM(Q30:Q56)</f>
        <v>0</v>
      </c>
      <c r="R29" s="234"/>
      <c r="S29" s="234"/>
      <c r="T29" s="235"/>
      <c r="U29" s="229"/>
      <c r="V29" s="229">
        <f>SUM(V30:V56)</f>
        <v>20.7</v>
      </c>
      <c r="W29" s="229"/>
      <c r="X29" s="229"/>
      <c r="Y29" s="229"/>
      <c r="AG29" t="s">
        <v>277</v>
      </c>
    </row>
    <row r="30" spans="1:60" ht="22.5" outlineLevel="1" x14ac:dyDescent="0.2">
      <c r="A30" s="237">
        <v>8</v>
      </c>
      <c r="B30" s="238" t="s">
        <v>564</v>
      </c>
      <c r="C30" s="249" t="s">
        <v>565</v>
      </c>
      <c r="D30" s="239" t="s">
        <v>356</v>
      </c>
      <c r="E30" s="240">
        <v>8.0730000000000004</v>
      </c>
      <c r="F30" s="241"/>
      <c r="G30" s="242">
        <f>ROUND(E30*F30,2)</f>
        <v>0</v>
      </c>
      <c r="H30" s="241"/>
      <c r="I30" s="242">
        <f>ROUND(E30*H30,2)</f>
        <v>0</v>
      </c>
      <c r="J30" s="241"/>
      <c r="K30" s="242">
        <f>ROUND(E30*J30,2)</f>
        <v>0</v>
      </c>
      <c r="L30" s="242">
        <v>21</v>
      </c>
      <c r="M30" s="242">
        <f>G30*(1+L30/100)</f>
        <v>0</v>
      </c>
      <c r="N30" s="240">
        <v>0</v>
      </c>
      <c r="O30" s="240">
        <f>ROUND(E30*N30,2)</f>
        <v>0</v>
      </c>
      <c r="P30" s="240">
        <v>0</v>
      </c>
      <c r="Q30" s="240">
        <f>ROUND(E30*P30,2)</f>
        <v>0</v>
      </c>
      <c r="R30" s="242" t="s">
        <v>357</v>
      </c>
      <c r="S30" s="242" t="s">
        <v>289</v>
      </c>
      <c r="T30" s="243" t="s">
        <v>289</v>
      </c>
      <c r="U30" s="224">
        <v>0.12</v>
      </c>
      <c r="V30" s="224">
        <f>ROUND(E30*U30,2)</f>
        <v>0.97</v>
      </c>
      <c r="W30" s="224"/>
      <c r="X30" s="224" t="s">
        <v>339</v>
      </c>
      <c r="Y30" s="224" t="s">
        <v>284</v>
      </c>
      <c r="Z30" s="213"/>
      <c r="AA30" s="213"/>
      <c r="AB30" s="213"/>
      <c r="AC30" s="213"/>
      <c r="AD30" s="213"/>
      <c r="AE30" s="213"/>
      <c r="AF30" s="213"/>
      <c r="AG30" s="213" t="s">
        <v>340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59" t="s">
        <v>566</v>
      </c>
      <c r="D31" s="257"/>
      <c r="E31" s="257"/>
      <c r="F31" s="257"/>
      <c r="G31" s="257"/>
      <c r="H31" s="224"/>
      <c r="I31" s="224"/>
      <c r="J31" s="224"/>
      <c r="K31" s="224"/>
      <c r="L31" s="224"/>
      <c r="M31" s="224"/>
      <c r="N31" s="223"/>
      <c r="O31" s="223"/>
      <c r="P31" s="223"/>
      <c r="Q31" s="223"/>
      <c r="R31" s="224"/>
      <c r="S31" s="224"/>
      <c r="T31" s="224"/>
      <c r="U31" s="224"/>
      <c r="V31" s="224"/>
      <c r="W31" s="224"/>
      <c r="X31" s="224"/>
      <c r="Y31" s="224"/>
      <c r="Z31" s="213"/>
      <c r="AA31" s="213"/>
      <c r="AB31" s="213"/>
      <c r="AC31" s="213"/>
      <c r="AD31" s="213"/>
      <c r="AE31" s="213"/>
      <c r="AF31" s="213"/>
      <c r="AG31" s="213" t="s">
        <v>360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2" x14ac:dyDescent="0.2">
      <c r="A32" s="220"/>
      <c r="B32" s="221"/>
      <c r="C32" s="252"/>
      <c r="D32" s="245"/>
      <c r="E32" s="245"/>
      <c r="F32" s="245"/>
      <c r="G32" s="245"/>
      <c r="H32" s="224"/>
      <c r="I32" s="224"/>
      <c r="J32" s="224"/>
      <c r="K32" s="224"/>
      <c r="L32" s="224"/>
      <c r="M32" s="224"/>
      <c r="N32" s="223"/>
      <c r="O32" s="223"/>
      <c r="P32" s="223"/>
      <c r="Q32" s="223"/>
      <c r="R32" s="224"/>
      <c r="S32" s="224"/>
      <c r="T32" s="224"/>
      <c r="U32" s="224"/>
      <c r="V32" s="224"/>
      <c r="W32" s="224"/>
      <c r="X32" s="224"/>
      <c r="Y32" s="224"/>
      <c r="Z32" s="213"/>
      <c r="AA32" s="213"/>
      <c r="AB32" s="213"/>
      <c r="AC32" s="213"/>
      <c r="AD32" s="213"/>
      <c r="AE32" s="213"/>
      <c r="AF32" s="213"/>
      <c r="AG32" s="213" t="s">
        <v>286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37">
        <v>9</v>
      </c>
      <c r="B33" s="238" t="s">
        <v>1047</v>
      </c>
      <c r="C33" s="249" t="s">
        <v>1048</v>
      </c>
      <c r="D33" s="239" t="s">
        <v>356</v>
      </c>
      <c r="E33" s="240">
        <v>5.4</v>
      </c>
      <c r="F33" s="241"/>
      <c r="G33" s="242">
        <f>ROUND(E33*F33,2)</f>
        <v>0</v>
      </c>
      <c r="H33" s="241"/>
      <c r="I33" s="242">
        <f>ROUND(E33*H33,2)</f>
        <v>0</v>
      </c>
      <c r="J33" s="241"/>
      <c r="K33" s="242">
        <f>ROUND(E33*J33,2)</f>
        <v>0</v>
      </c>
      <c r="L33" s="242">
        <v>21</v>
      </c>
      <c r="M33" s="242">
        <f>G33*(1+L33/100)</f>
        <v>0</v>
      </c>
      <c r="N33" s="240">
        <v>2.5249999999999999</v>
      </c>
      <c r="O33" s="240">
        <f>ROUND(E33*N33,2)</f>
        <v>13.64</v>
      </c>
      <c r="P33" s="240">
        <v>0</v>
      </c>
      <c r="Q33" s="240">
        <f>ROUND(E33*P33,2)</f>
        <v>0</v>
      </c>
      <c r="R33" s="242"/>
      <c r="S33" s="242" t="s">
        <v>281</v>
      </c>
      <c r="T33" s="243" t="s">
        <v>389</v>
      </c>
      <c r="U33" s="224">
        <v>0.48</v>
      </c>
      <c r="V33" s="224">
        <f>ROUND(E33*U33,2)</f>
        <v>2.59</v>
      </c>
      <c r="W33" s="224"/>
      <c r="X33" s="224" t="s">
        <v>339</v>
      </c>
      <c r="Y33" s="224" t="s">
        <v>284</v>
      </c>
      <c r="Z33" s="213"/>
      <c r="AA33" s="213"/>
      <c r="AB33" s="213"/>
      <c r="AC33" s="213"/>
      <c r="AD33" s="213"/>
      <c r="AE33" s="213"/>
      <c r="AF33" s="213"/>
      <c r="AG33" s="213" t="s">
        <v>340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50"/>
      <c r="D34" s="246"/>
      <c r="E34" s="246"/>
      <c r="F34" s="246"/>
      <c r="G34" s="246"/>
      <c r="H34" s="224"/>
      <c r="I34" s="224"/>
      <c r="J34" s="224"/>
      <c r="K34" s="224"/>
      <c r="L34" s="224"/>
      <c r="M34" s="224"/>
      <c r="N34" s="223"/>
      <c r="O34" s="223"/>
      <c r="P34" s="223"/>
      <c r="Q34" s="223"/>
      <c r="R34" s="224"/>
      <c r="S34" s="224"/>
      <c r="T34" s="224"/>
      <c r="U34" s="224"/>
      <c r="V34" s="224"/>
      <c r="W34" s="224"/>
      <c r="X34" s="224"/>
      <c r="Y34" s="224"/>
      <c r="Z34" s="213"/>
      <c r="AA34" s="213"/>
      <c r="AB34" s="213"/>
      <c r="AC34" s="213"/>
      <c r="AD34" s="213"/>
      <c r="AE34" s="213"/>
      <c r="AF34" s="213"/>
      <c r="AG34" s="213" t="s">
        <v>286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37">
        <v>10</v>
      </c>
      <c r="B35" s="238" t="s">
        <v>695</v>
      </c>
      <c r="C35" s="249" t="s">
        <v>696</v>
      </c>
      <c r="D35" s="239" t="s">
        <v>363</v>
      </c>
      <c r="E35" s="240">
        <v>5.4</v>
      </c>
      <c r="F35" s="241"/>
      <c r="G35" s="242">
        <f>ROUND(E35*F35,2)</f>
        <v>0</v>
      </c>
      <c r="H35" s="241"/>
      <c r="I35" s="242">
        <f>ROUND(E35*H35,2)</f>
        <v>0</v>
      </c>
      <c r="J35" s="241"/>
      <c r="K35" s="242">
        <f>ROUND(E35*J35,2)</f>
        <v>0</v>
      </c>
      <c r="L35" s="242">
        <v>21</v>
      </c>
      <c r="M35" s="242">
        <f>G35*(1+L35/100)</f>
        <v>0</v>
      </c>
      <c r="N35" s="240">
        <v>3.9199999999999999E-2</v>
      </c>
      <c r="O35" s="240">
        <f>ROUND(E35*N35,2)</f>
        <v>0.21</v>
      </c>
      <c r="P35" s="240">
        <v>0</v>
      </c>
      <c r="Q35" s="240">
        <f>ROUND(E35*P35,2)</f>
        <v>0</v>
      </c>
      <c r="R35" s="242" t="s">
        <v>597</v>
      </c>
      <c r="S35" s="242" t="s">
        <v>289</v>
      </c>
      <c r="T35" s="243" t="s">
        <v>289</v>
      </c>
      <c r="U35" s="224">
        <v>1.6</v>
      </c>
      <c r="V35" s="224">
        <f>ROUND(E35*U35,2)</f>
        <v>8.64</v>
      </c>
      <c r="W35" s="224"/>
      <c r="X35" s="224" t="s">
        <v>339</v>
      </c>
      <c r="Y35" s="224" t="s">
        <v>284</v>
      </c>
      <c r="Z35" s="213"/>
      <c r="AA35" s="213"/>
      <c r="AB35" s="213"/>
      <c r="AC35" s="213"/>
      <c r="AD35" s="213"/>
      <c r="AE35" s="213"/>
      <c r="AF35" s="213"/>
      <c r="AG35" s="213" t="s">
        <v>340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ht="22.5" outlineLevel="2" x14ac:dyDescent="0.2">
      <c r="A36" s="220"/>
      <c r="B36" s="221"/>
      <c r="C36" s="259" t="s">
        <v>697</v>
      </c>
      <c r="D36" s="257"/>
      <c r="E36" s="257"/>
      <c r="F36" s="257"/>
      <c r="G36" s="257"/>
      <c r="H36" s="224"/>
      <c r="I36" s="224"/>
      <c r="J36" s="224"/>
      <c r="K36" s="224"/>
      <c r="L36" s="224"/>
      <c r="M36" s="224"/>
      <c r="N36" s="223"/>
      <c r="O36" s="223"/>
      <c r="P36" s="223"/>
      <c r="Q36" s="223"/>
      <c r="R36" s="224"/>
      <c r="S36" s="224"/>
      <c r="T36" s="224"/>
      <c r="U36" s="224"/>
      <c r="V36" s="224"/>
      <c r="W36" s="224"/>
      <c r="X36" s="224"/>
      <c r="Y36" s="224"/>
      <c r="Z36" s="213"/>
      <c r="AA36" s="213"/>
      <c r="AB36" s="213"/>
      <c r="AC36" s="213"/>
      <c r="AD36" s="213"/>
      <c r="AE36" s="213"/>
      <c r="AF36" s="213"/>
      <c r="AG36" s="213" t="s">
        <v>360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56" t="str">
        <f>C36</f>
        <v>svislé nebo šikmé (odkloněné) , půdorysně přímé nebo zalomené, stěn základových desek ve volných nebo zapažených jámách, rýhách, šachtách, včetně případných vzpěr,</v>
      </c>
      <c r="BB36" s="213"/>
      <c r="BC36" s="213"/>
      <c r="BD36" s="213"/>
      <c r="BE36" s="213"/>
      <c r="BF36" s="213"/>
      <c r="BG36" s="213"/>
      <c r="BH36" s="213"/>
    </row>
    <row r="37" spans="1:60" outlineLevel="2" x14ac:dyDescent="0.2">
      <c r="A37" s="220"/>
      <c r="B37" s="221"/>
      <c r="C37" s="252"/>
      <c r="D37" s="245"/>
      <c r="E37" s="245"/>
      <c r="F37" s="245"/>
      <c r="G37" s="245"/>
      <c r="H37" s="224"/>
      <c r="I37" s="224"/>
      <c r="J37" s="224"/>
      <c r="K37" s="224"/>
      <c r="L37" s="224"/>
      <c r="M37" s="224"/>
      <c r="N37" s="223"/>
      <c r="O37" s="223"/>
      <c r="P37" s="223"/>
      <c r="Q37" s="223"/>
      <c r="R37" s="224"/>
      <c r="S37" s="224"/>
      <c r="T37" s="224"/>
      <c r="U37" s="224"/>
      <c r="V37" s="224"/>
      <c r="W37" s="224"/>
      <c r="X37" s="224"/>
      <c r="Y37" s="224"/>
      <c r="Z37" s="213"/>
      <c r="AA37" s="213"/>
      <c r="AB37" s="213"/>
      <c r="AC37" s="213"/>
      <c r="AD37" s="213"/>
      <c r="AE37" s="213"/>
      <c r="AF37" s="213"/>
      <c r="AG37" s="213" t="s">
        <v>286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37">
        <v>11</v>
      </c>
      <c r="B38" s="238" t="s">
        <v>698</v>
      </c>
      <c r="C38" s="249" t="s">
        <v>699</v>
      </c>
      <c r="D38" s="239" t="s">
        <v>363</v>
      </c>
      <c r="E38" s="240">
        <v>5.4</v>
      </c>
      <c r="F38" s="241"/>
      <c r="G38" s="242">
        <f>ROUND(E38*F38,2)</f>
        <v>0</v>
      </c>
      <c r="H38" s="241"/>
      <c r="I38" s="242">
        <f>ROUND(E38*H38,2)</f>
        <v>0</v>
      </c>
      <c r="J38" s="241"/>
      <c r="K38" s="242">
        <f>ROUND(E38*J38,2)</f>
        <v>0</v>
      </c>
      <c r="L38" s="242">
        <v>21</v>
      </c>
      <c r="M38" s="242">
        <f>G38*(1+L38/100)</f>
        <v>0</v>
      </c>
      <c r="N38" s="240">
        <v>0</v>
      </c>
      <c r="O38" s="240">
        <f>ROUND(E38*N38,2)</f>
        <v>0</v>
      </c>
      <c r="P38" s="240">
        <v>0</v>
      </c>
      <c r="Q38" s="240">
        <f>ROUND(E38*P38,2)</f>
        <v>0</v>
      </c>
      <c r="R38" s="242" t="s">
        <v>597</v>
      </c>
      <c r="S38" s="242" t="s">
        <v>289</v>
      </c>
      <c r="T38" s="243" t="s">
        <v>289</v>
      </c>
      <c r="U38" s="224">
        <v>0.32</v>
      </c>
      <c r="V38" s="224">
        <f>ROUND(E38*U38,2)</f>
        <v>1.73</v>
      </c>
      <c r="W38" s="224"/>
      <c r="X38" s="224" t="s">
        <v>339</v>
      </c>
      <c r="Y38" s="224" t="s">
        <v>284</v>
      </c>
      <c r="Z38" s="213"/>
      <c r="AA38" s="213"/>
      <c r="AB38" s="213"/>
      <c r="AC38" s="213"/>
      <c r="AD38" s="213"/>
      <c r="AE38" s="213"/>
      <c r="AF38" s="213"/>
      <c r="AG38" s="213" t="s">
        <v>340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ht="22.5" outlineLevel="2" x14ac:dyDescent="0.2">
      <c r="A39" s="220"/>
      <c r="B39" s="221"/>
      <c r="C39" s="259" t="s">
        <v>697</v>
      </c>
      <c r="D39" s="257"/>
      <c r="E39" s="257"/>
      <c r="F39" s="257"/>
      <c r="G39" s="257"/>
      <c r="H39" s="224"/>
      <c r="I39" s="224"/>
      <c r="J39" s="224"/>
      <c r="K39" s="224"/>
      <c r="L39" s="224"/>
      <c r="M39" s="224"/>
      <c r="N39" s="223"/>
      <c r="O39" s="223"/>
      <c r="P39" s="223"/>
      <c r="Q39" s="223"/>
      <c r="R39" s="224"/>
      <c r="S39" s="224"/>
      <c r="T39" s="224"/>
      <c r="U39" s="224"/>
      <c r="V39" s="224"/>
      <c r="W39" s="224"/>
      <c r="X39" s="224"/>
      <c r="Y39" s="224"/>
      <c r="Z39" s="213"/>
      <c r="AA39" s="213"/>
      <c r="AB39" s="213"/>
      <c r="AC39" s="213"/>
      <c r="AD39" s="213"/>
      <c r="AE39" s="213"/>
      <c r="AF39" s="213"/>
      <c r="AG39" s="213" t="s">
        <v>360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56" t="str">
        <f>C39</f>
        <v>svislé nebo šikmé (odkloněné) , půdorysně přímé nebo zalomené, stěn základových desek ve volných nebo zapažených jámách, rýhách, šachtách, včetně případných vzpěr,</v>
      </c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60" t="s">
        <v>664</v>
      </c>
      <c r="D40" s="258"/>
      <c r="E40" s="258"/>
      <c r="F40" s="258"/>
      <c r="G40" s="258"/>
      <c r="H40" s="224"/>
      <c r="I40" s="224"/>
      <c r="J40" s="224"/>
      <c r="K40" s="224"/>
      <c r="L40" s="224"/>
      <c r="M40" s="224"/>
      <c r="N40" s="223"/>
      <c r="O40" s="223"/>
      <c r="P40" s="223"/>
      <c r="Q40" s="223"/>
      <c r="R40" s="224"/>
      <c r="S40" s="224"/>
      <c r="T40" s="224"/>
      <c r="U40" s="224"/>
      <c r="V40" s="224"/>
      <c r="W40" s="224"/>
      <c r="X40" s="224"/>
      <c r="Y40" s="224"/>
      <c r="Z40" s="213"/>
      <c r="AA40" s="213"/>
      <c r="AB40" s="213"/>
      <c r="AC40" s="213"/>
      <c r="AD40" s="213"/>
      <c r="AE40" s="213"/>
      <c r="AF40" s="213"/>
      <c r="AG40" s="213" t="s">
        <v>311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2" x14ac:dyDescent="0.2">
      <c r="A41" s="220"/>
      <c r="B41" s="221"/>
      <c r="C41" s="252"/>
      <c r="D41" s="245"/>
      <c r="E41" s="245"/>
      <c r="F41" s="245"/>
      <c r="G41" s="245"/>
      <c r="H41" s="224"/>
      <c r="I41" s="224"/>
      <c r="J41" s="224"/>
      <c r="K41" s="224"/>
      <c r="L41" s="224"/>
      <c r="M41" s="224"/>
      <c r="N41" s="223"/>
      <c r="O41" s="223"/>
      <c r="P41" s="223"/>
      <c r="Q41" s="223"/>
      <c r="R41" s="224"/>
      <c r="S41" s="224"/>
      <c r="T41" s="224"/>
      <c r="U41" s="224"/>
      <c r="V41" s="224"/>
      <c r="W41" s="224"/>
      <c r="X41" s="224"/>
      <c r="Y41" s="224"/>
      <c r="Z41" s="213"/>
      <c r="AA41" s="213"/>
      <c r="AB41" s="213"/>
      <c r="AC41" s="213"/>
      <c r="AD41" s="213"/>
      <c r="AE41" s="213"/>
      <c r="AF41" s="213"/>
      <c r="AG41" s="213" t="s">
        <v>286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37">
        <v>12</v>
      </c>
      <c r="B42" s="238" t="s">
        <v>1049</v>
      </c>
      <c r="C42" s="249" t="s">
        <v>1050</v>
      </c>
      <c r="D42" s="239" t="s">
        <v>383</v>
      </c>
      <c r="E42" s="240">
        <v>6.0999999999999999E-2</v>
      </c>
      <c r="F42" s="241"/>
      <c r="G42" s="242">
        <f>ROUND(E42*F42,2)</f>
        <v>0</v>
      </c>
      <c r="H42" s="241"/>
      <c r="I42" s="242">
        <f>ROUND(E42*H42,2)</f>
        <v>0</v>
      </c>
      <c r="J42" s="241"/>
      <c r="K42" s="242">
        <f>ROUND(E42*J42,2)</f>
        <v>0</v>
      </c>
      <c r="L42" s="242">
        <v>21</v>
      </c>
      <c r="M42" s="242">
        <f>G42*(1+L42/100)</f>
        <v>0</v>
      </c>
      <c r="N42" s="240">
        <v>1.0217400000000001</v>
      </c>
      <c r="O42" s="240">
        <f>ROUND(E42*N42,2)</f>
        <v>0.06</v>
      </c>
      <c r="P42" s="240">
        <v>0</v>
      </c>
      <c r="Q42" s="240">
        <f>ROUND(E42*P42,2)</f>
        <v>0</v>
      </c>
      <c r="R42" s="242" t="s">
        <v>597</v>
      </c>
      <c r="S42" s="242" t="s">
        <v>289</v>
      </c>
      <c r="T42" s="243" t="s">
        <v>289</v>
      </c>
      <c r="U42" s="224">
        <v>23.53</v>
      </c>
      <c r="V42" s="224">
        <f>ROUND(E42*U42,2)</f>
        <v>1.44</v>
      </c>
      <c r="W42" s="224"/>
      <c r="X42" s="224" t="s">
        <v>339</v>
      </c>
      <c r="Y42" s="224" t="s">
        <v>284</v>
      </c>
      <c r="Z42" s="213"/>
      <c r="AA42" s="213"/>
      <c r="AB42" s="213"/>
      <c r="AC42" s="213"/>
      <c r="AD42" s="213"/>
      <c r="AE42" s="213"/>
      <c r="AF42" s="213"/>
      <c r="AG42" s="213" t="s">
        <v>340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59" t="s">
        <v>719</v>
      </c>
      <c r="D43" s="257"/>
      <c r="E43" s="257"/>
      <c r="F43" s="257"/>
      <c r="G43" s="257"/>
      <c r="H43" s="224"/>
      <c r="I43" s="224"/>
      <c r="J43" s="224"/>
      <c r="K43" s="224"/>
      <c r="L43" s="224"/>
      <c r="M43" s="224"/>
      <c r="N43" s="223"/>
      <c r="O43" s="223"/>
      <c r="P43" s="223"/>
      <c r="Q43" s="223"/>
      <c r="R43" s="224"/>
      <c r="S43" s="224"/>
      <c r="T43" s="224"/>
      <c r="U43" s="224"/>
      <c r="V43" s="224"/>
      <c r="W43" s="224"/>
      <c r="X43" s="224"/>
      <c r="Y43" s="224"/>
      <c r="Z43" s="213"/>
      <c r="AA43" s="213"/>
      <c r="AB43" s="213"/>
      <c r="AC43" s="213"/>
      <c r="AD43" s="213"/>
      <c r="AE43" s="213"/>
      <c r="AF43" s="213"/>
      <c r="AG43" s="213" t="s">
        <v>360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2" x14ac:dyDescent="0.2">
      <c r="A44" s="220"/>
      <c r="B44" s="221"/>
      <c r="C44" s="252"/>
      <c r="D44" s="245"/>
      <c r="E44" s="245"/>
      <c r="F44" s="245"/>
      <c r="G44" s="245"/>
      <c r="H44" s="224"/>
      <c r="I44" s="224"/>
      <c r="J44" s="224"/>
      <c r="K44" s="224"/>
      <c r="L44" s="224"/>
      <c r="M44" s="224"/>
      <c r="N44" s="223"/>
      <c r="O44" s="223"/>
      <c r="P44" s="223"/>
      <c r="Q44" s="223"/>
      <c r="R44" s="224"/>
      <c r="S44" s="224"/>
      <c r="T44" s="224"/>
      <c r="U44" s="224"/>
      <c r="V44" s="224"/>
      <c r="W44" s="224"/>
      <c r="X44" s="224"/>
      <c r="Y44" s="224"/>
      <c r="Z44" s="213"/>
      <c r="AA44" s="213"/>
      <c r="AB44" s="213"/>
      <c r="AC44" s="213"/>
      <c r="AD44" s="213"/>
      <c r="AE44" s="213"/>
      <c r="AF44" s="213"/>
      <c r="AG44" s="213" t="s">
        <v>286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1" x14ac:dyDescent="0.2">
      <c r="A45" s="237">
        <v>13</v>
      </c>
      <c r="B45" s="238" t="s">
        <v>1051</v>
      </c>
      <c r="C45" s="249" t="s">
        <v>1052</v>
      </c>
      <c r="D45" s="239" t="s">
        <v>383</v>
      </c>
      <c r="E45" s="240">
        <v>0.35</v>
      </c>
      <c r="F45" s="241"/>
      <c r="G45" s="242">
        <f>ROUND(E45*F45,2)</f>
        <v>0</v>
      </c>
      <c r="H45" s="241"/>
      <c r="I45" s="242">
        <f>ROUND(E45*H45,2)</f>
        <v>0</v>
      </c>
      <c r="J45" s="241"/>
      <c r="K45" s="242">
        <f>ROUND(E45*J45,2)</f>
        <v>0</v>
      </c>
      <c r="L45" s="242">
        <v>21</v>
      </c>
      <c r="M45" s="242">
        <f>G45*(1+L45/100)</f>
        <v>0</v>
      </c>
      <c r="N45" s="240">
        <v>1.0570200000000001</v>
      </c>
      <c r="O45" s="240">
        <f>ROUND(E45*N45,2)</f>
        <v>0.37</v>
      </c>
      <c r="P45" s="240">
        <v>0</v>
      </c>
      <c r="Q45" s="240">
        <f>ROUND(E45*P45,2)</f>
        <v>0</v>
      </c>
      <c r="R45" s="242" t="s">
        <v>597</v>
      </c>
      <c r="S45" s="242" t="s">
        <v>289</v>
      </c>
      <c r="T45" s="243" t="s">
        <v>289</v>
      </c>
      <c r="U45" s="224">
        <v>15.23</v>
      </c>
      <c r="V45" s="224">
        <f>ROUND(E45*U45,2)</f>
        <v>5.33</v>
      </c>
      <c r="W45" s="224"/>
      <c r="X45" s="224" t="s">
        <v>339</v>
      </c>
      <c r="Y45" s="224" t="s">
        <v>284</v>
      </c>
      <c r="Z45" s="213"/>
      <c r="AA45" s="213"/>
      <c r="AB45" s="213"/>
      <c r="AC45" s="213"/>
      <c r="AD45" s="213"/>
      <c r="AE45" s="213"/>
      <c r="AF45" s="213"/>
      <c r="AG45" s="213" t="s">
        <v>340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2" x14ac:dyDescent="0.2">
      <c r="A46" s="220"/>
      <c r="B46" s="221"/>
      <c r="C46" s="259" t="s">
        <v>719</v>
      </c>
      <c r="D46" s="257"/>
      <c r="E46" s="257"/>
      <c r="F46" s="257"/>
      <c r="G46" s="257"/>
      <c r="H46" s="224"/>
      <c r="I46" s="224"/>
      <c r="J46" s="224"/>
      <c r="K46" s="224"/>
      <c r="L46" s="224"/>
      <c r="M46" s="224"/>
      <c r="N46" s="223"/>
      <c r="O46" s="223"/>
      <c r="P46" s="223"/>
      <c r="Q46" s="223"/>
      <c r="R46" s="224"/>
      <c r="S46" s="224"/>
      <c r="T46" s="224"/>
      <c r="U46" s="224"/>
      <c r="V46" s="224"/>
      <c r="W46" s="224"/>
      <c r="X46" s="224"/>
      <c r="Y46" s="224"/>
      <c r="Z46" s="213"/>
      <c r="AA46" s="213"/>
      <c r="AB46" s="213"/>
      <c r="AC46" s="213"/>
      <c r="AD46" s="213"/>
      <c r="AE46" s="213"/>
      <c r="AF46" s="213"/>
      <c r="AG46" s="213" t="s">
        <v>360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2" x14ac:dyDescent="0.2">
      <c r="A47" s="220"/>
      <c r="B47" s="221"/>
      <c r="C47" s="252"/>
      <c r="D47" s="245"/>
      <c r="E47" s="245"/>
      <c r="F47" s="245"/>
      <c r="G47" s="245"/>
      <c r="H47" s="224"/>
      <c r="I47" s="224"/>
      <c r="J47" s="224"/>
      <c r="K47" s="224"/>
      <c r="L47" s="224"/>
      <c r="M47" s="224"/>
      <c r="N47" s="223"/>
      <c r="O47" s="223"/>
      <c r="P47" s="223"/>
      <c r="Q47" s="223"/>
      <c r="R47" s="224"/>
      <c r="S47" s="224"/>
      <c r="T47" s="224"/>
      <c r="U47" s="224"/>
      <c r="V47" s="224"/>
      <c r="W47" s="224"/>
      <c r="X47" s="224"/>
      <c r="Y47" s="224"/>
      <c r="Z47" s="213"/>
      <c r="AA47" s="213"/>
      <c r="AB47" s="213"/>
      <c r="AC47" s="213"/>
      <c r="AD47" s="213"/>
      <c r="AE47" s="213"/>
      <c r="AF47" s="213"/>
      <c r="AG47" s="213" t="s">
        <v>286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1" x14ac:dyDescent="0.2">
      <c r="A48" s="237">
        <v>14</v>
      </c>
      <c r="B48" s="238" t="s">
        <v>581</v>
      </c>
      <c r="C48" s="249" t="s">
        <v>582</v>
      </c>
      <c r="D48" s="239" t="s">
        <v>583</v>
      </c>
      <c r="E48" s="240">
        <v>16.146000000000001</v>
      </c>
      <c r="F48" s="241"/>
      <c r="G48" s="242">
        <f>ROUND(E48*F48,2)</f>
        <v>0</v>
      </c>
      <c r="H48" s="241"/>
      <c r="I48" s="242">
        <f>ROUND(E48*H48,2)</f>
        <v>0</v>
      </c>
      <c r="J48" s="241"/>
      <c r="K48" s="242">
        <f>ROUND(E48*J48,2)</f>
        <v>0</v>
      </c>
      <c r="L48" s="242">
        <v>21</v>
      </c>
      <c r="M48" s="242">
        <f>G48*(1+L48/100)</f>
        <v>0</v>
      </c>
      <c r="N48" s="240">
        <v>1</v>
      </c>
      <c r="O48" s="240">
        <f>ROUND(E48*N48,2)</f>
        <v>16.149999999999999</v>
      </c>
      <c r="P48" s="240">
        <v>0</v>
      </c>
      <c r="Q48" s="240">
        <f>ROUND(E48*P48,2)</f>
        <v>0</v>
      </c>
      <c r="R48" s="242"/>
      <c r="S48" s="242" t="s">
        <v>281</v>
      </c>
      <c r="T48" s="243" t="s">
        <v>389</v>
      </c>
      <c r="U48" s="224">
        <v>0</v>
      </c>
      <c r="V48" s="224">
        <f>ROUND(E48*U48,2)</f>
        <v>0</v>
      </c>
      <c r="W48" s="224"/>
      <c r="X48" s="224" t="s">
        <v>283</v>
      </c>
      <c r="Y48" s="224" t="s">
        <v>284</v>
      </c>
      <c r="Z48" s="213"/>
      <c r="AA48" s="213"/>
      <c r="AB48" s="213"/>
      <c r="AC48" s="213"/>
      <c r="AD48" s="213"/>
      <c r="AE48" s="213"/>
      <c r="AF48" s="213"/>
      <c r="AG48" s="213" t="s">
        <v>285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50"/>
      <c r="D49" s="246"/>
      <c r="E49" s="246"/>
      <c r="F49" s="246"/>
      <c r="G49" s="246"/>
      <c r="H49" s="224"/>
      <c r="I49" s="224"/>
      <c r="J49" s="224"/>
      <c r="K49" s="224"/>
      <c r="L49" s="224"/>
      <c r="M49" s="224"/>
      <c r="N49" s="223"/>
      <c r="O49" s="223"/>
      <c r="P49" s="223"/>
      <c r="Q49" s="223"/>
      <c r="R49" s="224"/>
      <c r="S49" s="224"/>
      <c r="T49" s="224"/>
      <c r="U49" s="224"/>
      <c r="V49" s="224"/>
      <c r="W49" s="224"/>
      <c r="X49" s="224"/>
      <c r="Y49" s="224"/>
      <c r="Z49" s="213"/>
      <c r="AA49" s="213"/>
      <c r="AB49" s="213"/>
      <c r="AC49" s="213"/>
      <c r="AD49" s="213"/>
      <c r="AE49" s="213"/>
      <c r="AF49" s="213"/>
      <c r="AG49" s="213" t="s">
        <v>286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1" x14ac:dyDescent="0.2">
      <c r="A50" s="237">
        <v>15</v>
      </c>
      <c r="B50" s="238" t="s">
        <v>760</v>
      </c>
      <c r="C50" s="249" t="s">
        <v>761</v>
      </c>
      <c r="D50" s="239" t="s">
        <v>388</v>
      </c>
      <c r="E50" s="240">
        <v>21.527999999999999</v>
      </c>
      <c r="F50" s="241"/>
      <c r="G50" s="242">
        <f>ROUND(E50*F50,2)</f>
        <v>0</v>
      </c>
      <c r="H50" s="241"/>
      <c r="I50" s="242">
        <f>ROUND(E50*H50,2)</f>
        <v>0</v>
      </c>
      <c r="J50" s="241"/>
      <c r="K50" s="242">
        <f>ROUND(E50*J50,2)</f>
        <v>0</v>
      </c>
      <c r="L50" s="242">
        <v>21</v>
      </c>
      <c r="M50" s="242">
        <f>G50*(1+L50/100)</f>
        <v>0</v>
      </c>
      <c r="N50" s="240">
        <v>0</v>
      </c>
      <c r="O50" s="240">
        <f>ROUND(E50*N50,2)</f>
        <v>0</v>
      </c>
      <c r="P50" s="240">
        <v>0</v>
      </c>
      <c r="Q50" s="240">
        <f>ROUND(E50*P50,2)</f>
        <v>0</v>
      </c>
      <c r="R50" s="242"/>
      <c r="S50" s="242" t="s">
        <v>281</v>
      </c>
      <c r="T50" s="243" t="s">
        <v>389</v>
      </c>
      <c r="U50" s="224">
        <v>0</v>
      </c>
      <c r="V50" s="224">
        <f>ROUND(E50*U50,2)</f>
        <v>0</v>
      </c>
      <c r="W50" s="224"/>
      <c r="X50" s="224" t="s">
        <v>390</v>
      </c>
      <c r="Y50" s="224" t="s">
        <v>284</v>
      </c>
      <c r="Z50" s="213"/>
      <c r="AA50" s="213"/>
      <c r="AB50" s="213"/>
      <c r="AC50" s="213"/>
      <c r="AD50" s="213"/>
      <c r="AE50" s="213"/>
      <c r="AF50" s="213"/>
      <c r="AG50" s="213" t="s">
        <v>391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2" x14ac:dyDescent="0.2">
      <c r="A51" s="220"/>
      <c r="B51" s="221"/>
      <c r="C51" s="251" t="s">
        <v>392</v>
      </c>
      <c r="D51" s="247"/>
      <c r="E51" s="247"/>
      <c r="F51" s="247"/>
      <c r="G51" s="247"/>
      <c r="H51" s="224"/>
      <c r="I51" s="224"/>
      <c r="J51" s="224"/>
      <c r="K51" s="224"/>
      <c r="L51" s="224"/>
      <c r="M51" s="224"/>
      <c r="N51" s="223"/>
      <c r="O51" s="223"/>
      <c r="P51" s="223"/>
      <c r="Q51" s="223"/>
      <c r="R51" s="224"/>
      <c r="S51" s="224"/>
      <c r="T51" s="224"/>
      <c r="U51" s="224"/>
      <c r="V51" s="224"/>
      <c r="W51" s="224"/>
      <c r="X51" s="224"/>
      <c r="Y51" s="224"/>
      <c r="Z51" s="213"/>
      <c r="AA51" s="213"/>
      <c r="AB51" s="213"/>
      <c r="AC51" s="213"/>
      <c r="AD51" s="213"/>
      <c r="AE51" s="213"/>
      <c r="AF51" s="213"/>
      <c r="AG51" s="213" t="s">
        <v>311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3" x14ac:dyDescent="0.2">
      <c r="A52" s="220"/>
      <c r="B52" s="221"/>
      <c r="C52" s="260" t="s">
        <v>393</v>
      </c>
      <c r="D52" s="258"/>
      <c r="E52" s="258"/>
      <c r="F52" s="258"/>
      <c r="G52" s="258"/>
      <c r="H52" s="224"/>
      <c r="I52" s="224"/>
      <c r="J52" s="224"/>
      <c r="K52" s="224"/>
      <c r="L52" s="224"/>
      <c r="M52" s="224"/>
      <c r="N52" s="223"/>
      <c r="O52" s="223"/>
      <c r="P52" s="223"/>
      <c r="Q52" s="223"/>
      <c r="R52" s="224"/>
      <c r="S52" s="224"/>
      <c r="T52" s="224"/>
      <c r="U52" s="224"/>
      <c r="V52" s="224"/>
      <c r="W52" s="224"/>
      <c r="X52" s="224"/>
      <c r="Y52" s="224"/>
      <c r="Z52" s="213"/>
      <c r="AA52" s="213"/>
      <c r="AB52" s="213"/>
      <c r="AC52" s="213"/>
      <c r="AD52" s="213"/>
      <c r="AE52" s="213"/>
      <c r="AF52" s="213"/>
      <c r="AG52" s="213" t="s">
        <v>311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3" x14ac:dyDescent="0.2">
      <c r="A53" s="220"/>
      <c r="B53" s="221"/>
      <c r="C53" s="260" t="s">
        <v>394</v>
      </c>
      <c r="D53" s="258"/>
      <c r="E53" s="258"/>
      <c r="F53" s="258"/>
      <c r="G53" s="258"/>
      <c r="H53" s="224"/>
      <c r="I53" s="224"/>
      <c r="J53" s="224"/>
      <c r="K53" s="224"/>
      <c r="L53" s="224"/>
      <c r="M53" s="224"/>
      <c r="N53" s="223"/>
      <c r="O53" s="223"/>
      <c r="P53" s="223"/>
      <c r="Q53" s="223"/>
      <c r="R53" s="224"/>
      <c r="S53" s="224"/>
      <c r="T53" s="224"/>
      <c r="U53" s="224"/>
      <c r="V53" s="224"/>
      <c r="W53" s="224"/>
      <c r="X53" s="224"/>
      <c r="Y53" s="224"/>
      <c r="Z53" s="213"/>
      <c r="AA53" s="213"/>
      <c r="AB53" s="213"/>
      <c r="AC53" s="213"/>
      <c r="AD53" s="213"/>
      <c r="AE53" s="213"/>
      <c r="AF53" s="213"/>
      <c r="AG53" s="213" t="s">
        <v>311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3" x14ac:dyDescent="0.2">
      <c r="A54" s="220"/>
      <c r="B54" s="221"/>
      <c r="C54" s="261" t="s">
        <v>395</v>
      </c>
      <c r="D54" s="226"/>
      <c r="E54" s="227"/>
      <c r="F54" s="228"/>
      <c r="G54" s="228"/>
      <c r="H54" s="224"/>
      <c r="I54" s="224"/>
      <c r="J54" s="224"/>
      <c r="K54" s="224"/>
      <c r="L54" s="224"/>
      <c r="M54" s="224"/>
      <c r="N54" s="223"/>
      <c r="O54" s="223"/>
      <c r="P54" s="223"/>
      <c r="Q54" s="223"/>
      <c r="R54" s="224"/>
      <c r="S54" s="224"/>
      <c r="T54" s="224"/>
      <c r="U54" s="224"/>
      <c r="V54" s="224"/>
      <c r="W54" s="224"/>
      <c r="X54" s="224"/>
      <c r="Y54" s="224"/>
      <c r="Z54" s="213"/>
      <c r="AA54" s="213"/>
      <c r="AB54" s="213"/>
      <c r="AC54" s="213"/>
      <c r="AD54" s="213"/>
      <c r="AE54" s="213"/>
      <c r="AF54" s="213"/>
      <c r="AG54" s="213" t="s">
        <v>311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3" x14ac:dyDescent="0.2">
      <c r="A55" s="220"/>
      <c r="B55" s="221"/>
      <c r="C55" s="260" t="s">
        <v>396</v>
      </c>
      <c r="D55" s="258"/>
      <c r="E55" s="258"/>
      <c r="F55" s="258"/>
      <c r="G55" s="258"/>
      <c r="H55" s="224"/>
      <c r="I55" s="224"/>
      <c r="J55" s="224"/>
      <c r="K55" s="224"/>
      <c r="L55" s="224"/>
      <c r="M55" s="224"/>
      <c r="N55" s="223"/>
      <c r="O55" s="223"/>
      <c r="P55" s="223"/>
      <c r="Q55" s="223"/>
      <c r="R55" s="224"/>
      <c r="S55" s="224"/>
      <c r="T55" s="224"/>
      <c r="U55" s="224"/>
      <c r="V55" s="224"/>
      <c r="W55" s="224"/>
      <c r="X55" s="224"/>
      <c r="Y55" s="224"/>
      <c r="Z55" s="213"/>
      <c r="AA55" s="213"/>
      <c r="AB55" s="213"/>
      <c r="AC55" s="213"/>
      <c r="AD55" s="213"/>
      <c r="AE55" s="213"/>
      <c r="AF55" s="213"/>
      <c r="AG55" s="213" t="s">
        <v>311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56" t="str">
        <f>C55</f>
        <v>"Výše uvedená položka vymezuje požadovaný standard, zadavatel umožňuje i jiné technicky a kvalitativně srovnatelné řešení".</v>
      </c>
      <c r="BB55" s="213"/>
      <c r="BC55" s="213"/>
      <c r="BD55" s="213"/>
      <c r="BE55" s="213"/>
      <c r="BF55" s="213"/>
      <c r="BG55" s="213"/>
      <c r="BH55" s="213"/>
    </row>
    <row r="56" spans="1:60" outlineLevel="2" x14ac:dyDescent="0.2">
      <c r="A56" s="220"/>
      <c r="B56" s="221"/>
      <c r="C56" s="252"/>
      <c r="D56" s="245"/>
      <c r="E56" s="245"/>
      <c r="F56" s="245"/>
      <c r="G56" s="245"/>
      <c r="H56" s="224"/>
      <c r="I56" s="224"/>
      <c r="J56" s="224"/>
      <c r="K56" s="224"/>
      <c r="L56" s="224"/>
      <c r="M56" s="224"/>
      <c r="N56" s="223"/>
      <c r="O56" s="223"/>
      <c r="P56" s="223"/>
      <c r="Q56" s="223"/>
      <c r="R56" s="224"/>
      <c r="S56" s="224"/>
      <c r="T56" s="224"/>
      <c r="U56" s="224"/>
      <c r="V56" s="224"/>
      <c r="W56" s="224"/>
      <c r="X56" s="224"/>
      <c r="Y56" s="224"/>
      <c r="Z56" s="213"/>
      <c r="AA56" s="213"/>
      <c r="AB56" s="213"/>
      <c r="AC56" s="213"/>
      <c r="AD56" s="213"/>
      <c r="AE56" s="213"/>
      <c r="AF56" s="213"/>
      <c r="AG56" s="213" t="s">
        <v>286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x14ac:dyDescent="0.2">
      <c r="A57" s="230" t="s">
        <v>276</v>
      </c>
      <c r="B57" s="231" t="s">
        <v>187</v>
      </c>
      <c r="C57" s="248" t="s">
        <v>188</v>
      </c>
      <c r="D57" s="232"/>
      <c r="E57" s="233"/>
      <c r="F57" s="234"/>
      <c r="G57" s="234">
        <f>SUMIF(AG58:AG60,"&lt;&gt;NOR",G58:G60)</f>
        <v>0</v>
      </c>
      <c r="H57" s="234"/>
      <c r="I57" s="234">
        <f>SUM(I58:I60)</f>
        <v>0</v>
      </c>
      <c r="J57" s="234"/>
      <c r="K57" s="234">
        <f>SUM(K58:K60)</f>
        <v>0</v>
      </c>
      <c r="L57" s="234"/>
      <c r="M57" s="234">
        <f>SUM(M58:M60)</f>
        <v>0</v>
      </c>
      <c r="N57" s="233"/>
      <c r="O57" s="233">
        <f>SUM(O58:O60)</f>
        <v>0</v>
      </c>
      <c r="P57" s="233"/>
      <c r="Q57" s="233">
        <f>SUM(Q58:Q60)</f>
        <v>0</v>
      </c>
      <c r="R57" s="234"/>
      <c r="S57" s="234"/>
      <c r="T57" s="235"/>
      <c r="U57" s="229"/>
      <c r="V57" s="229">
        <f>SUM(V58:V60)</f>
        <v>0.39</v>
      </c>
      <c r="W57" s="229"/>
      <c r="X57" s="229"/>
      <c r="Y57" s="229"/>
      <c r="AG57" t="s">
        <v>277</v>
      </c>
    </row>
    <row r="58" spans="1:60" outlineLevel="1" x14ac:dyDescent="0.2">
      <c r="A58" s="237">
        <v>16</v>
      </c>
      <c r="B58" s="238" t="s">
        <v>1053</v>
      </c>
      <c r="C58" s="249" t="s">
        <v>1054</v>
      </c>
      <c r="D58" s="239" t="s">
        <v>383</v>
      </c>
      <c r="E58" s="240">
        <v>35.461069999999999</v>
      </c>
      <c r="F58" s="241"/>
      <c r="G58" s="242">
        <f>ROUND(E58*F58,2)</f>
        <v>0</v>
      </c>
      <c r="H58" s="241"/>
      <c r="I58" s="242">
        <f>ROUND(E58*H58,2)</f>
        <v>0</v>
      </c>
      <c r="J58" s="241"/>
      <c r="K58" s="242">
        <f>ROUND(E58*J58,2)</f>
        <v>0</v>
      </c>
      <c r="L58" s="242">
        <v>21</v>
      </c>
      <c r="M58" s="242">
        <f>G58*(1+L58/100)</f>
        <v>0</v>
      </c>
      <c r="N58" s="240">
        <v>0</v>
      </c>
      <c r="O58" s="240">
        <f>ROUND(E58*N58,2)</f>
        <v>0</v>
      </c>
      <c r="P58" s="240">
        <v>0</v>
      </c>
      <c r="Q58" s="240">
        <f>ROUND(E58*P58,2)</f>
        <v>0</v>
      </c>
      <c r="R58" s="242" t="s">
        <v>403</v>
      </c>
      <c r="S58" s="242" t="s">
        <v>289</v>
      </c>
      <c r="T58" s="243" t="s">
        <v>289</v>
      </c>
      <c r="U58" s="224">
        <v>1.0999999999999999E-2</v>
      </c>
      <c r="V58" s="224">
        <f>ROUND(E58*U58,2)</f>
        <v>0.39</v>
      </c>
      <c r="W58" s="224"/>
      <c r="X58" s="224" t="s">
        <v>447</v>
      </c>
      <c r="Y58" s="224" t="s">
        <v>284</v>
      </c>
      <c r="Z58" s="213"/>
      <c r="AA58" s="213"/>
      <c r="AB58" s="213"/>
      <c r="AC58" s="213"/>
      <c r="AD58" s="213"/>
      <c r="AE58" s="213"/>
      <c r="AF58" s="213"/>
      <c r="AG58" s="213" t="s">
        <v>448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2" x14ac:dyDescent="0.2">
      <c r="A59" s="220"/>
      <c r="B59" s="221"/>
      <c r="C59" s="259" t="s">
        <v>1055</v>
      </c>
      <c r="D59" s="257"/>
      <c r="E59" s="257"/>
      <c r="F59" s="257"/>
      <c r="G59" s="257"/>
      <c r="H59" s="224"/>
      <c r="I59" s="224"/>
      <c r="J59" s="224"/>
      <c r="K59" s="224"/>
      <c r="L59" s="224"/>
      <c r="M59" s="224"/>
      <c r="N59" s="223"/>
      <c r="O59" s="223"/>
      <c r="P59" s="223"/>
      <c r="Q59" s="223"/>
      <c r="R59" s="224"/>
      <c r="S59" s="224"/>
      <c r="T59" s="224"/>
      <c r="U59" s="224"/>
      <c r="V59" s="224"/>
      <c r="W59" s="224"/>
      <c r="X59" s="224"/>
      <c r="Y59" s="224"/>
      <c r="Z59" s="213"/>
      <c r="AA59" s="213"/>
      <c r="AB59" s="213"/>
      <c r="AC59" s="213"/>
      <c r="AD59" s="213"/>
      <c r="AE59" s="213"/>
      <c r="AF59" s="213"/>
      <c r="AG59" s="213" t="s">
        <v>360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2" x14ac:dyDescent="0.2">
      <c r="A60" s="220"/>
      <c r="B60" s="221"/>
      <c r="C60" s="252"/>
      <c r="D60" s="245"/>
      <c r="E60" s="245"/>
      <c r="F60" s="245"/>
      <c r="G60" s="245"/>
      <c r="H60" s="224"/>
      <c r="I60" s="224"/>
      <c r="J60" s="224"/>
      <c r="K60" s="224"/>
      <c r="L60" s="224"/>
      <c r="M60" s="224"/>
      <c r="N60" s="223"/>
      <c r="O60" s="223"/>
      <c r="P60" s="223"/>
      <c r="Q60" s="223"/>
      <c r="R60" s="224"/>
      <c r="S60" s="224"/>
      <c r="T60" s="224"/>
      <c r="U60" s="224"/>
      <c r="V60" s="224"/>
      <c r="W60" s="224"/>
      <c r="X60" s="224"/>
      <c r="Y60" s="224"/>
      <c r="Z60" s="213"/>
      <c r="AA60" s="213"/>
      <c r="AB60" s="213"/>
      <c r="AC60" s="213"/>
      <c r="AD60" s="213"/>
      <c r="AE60" s="213"/>
      <c r="AF60" s="213"/>
      <c r="AG60" s="213" t="s">
        <v>286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x14ac:dyDescent="0.2">
      <c r="A61" s="3"/>
      <c r="B61" s="4"/>
      <c r="C61" s="25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AE61">
        <v>12</v>
      </c>
      <c r="AF61">
        <v>21</v>
      </c>
      <c r="AG61" t="s">
        <v>262</v>
      </c>
    </row>
    <row r="62" spans="1:60" x14ac:dyDescent="0.2">
      <c r="A62" s="216"/>
      <c r="B62" s="217" t="s">
        <v>29</v>
      </c>
      <c r="C62" s="254"/>
      <c r="D62" s="218"/>
      <c r="E62" s="219"/>
      <c r="F62" s="219"/>
      <c r="G62" s="236">
        <f>G8+G20+G29+G57</f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AE62">
        <f>SUMIF(L7:L60,AE61,G7:G60)</f>
        <v>0</v>
      </c>
      <c r="AF62">
        <f>SUMIF(L7:L60,AF61,G7:G60)</f>
        <v>0</v>
      </c>
      <c r="AG62" t="s">
        <v>314</v>
      </c>
    </row>
    <row r="63" spans="1:60" x14ac:dyDescent="0.2">
      <c r="A63" s="262" t="s">
        <v>881</v>
      </c>
      <c r="B63" s="262"/>
      <c r="C63" s="25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60" x14ac:dyDescent="0.2">
      <c r="A64" s="3"/>
      <c r="B64" s="4" t="s">
        <v>882</v>
      </c>
      <c r="C64" s="253" t="s">
        <v>883</v>
      </c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AG64" t="s">
        <v>884</v>
      </c>
    </row>
    <row r="65" spans="1:33" x14ac:dyDescent="0.2">
      <c r="A65" s="3"/>
      <c r="B65" s="4" t="s">
        <v>885</v>
      </c>
      <c r="C65" s="253" t="s">
        <v>886</v>
      </c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AG65" t="s">
        <v>887</v>
      </c>
    </row>
    <row r="66" spans="1:33" x14ac:dyDescent="0.2">
      <c r="A66" s="3"/>
      <c r="B66" s="4"/>
      <c r="C66" s="253" t="s">
        <v>888</v>
      </c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AG66" t="s">
        <v>889</v>
      </c>
    </row>
    <row r="67" spans="1:33" x14ac:dyDescent="0.2">
      <c r="A67" s="3"/>
      <c r="B67" s="4"/>
      <c r="C67" s="25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33" x14ac:dyDescent="0.2">
      <c r="C68" s="255"/>
      <c r="D68" s="10"/>
      <c r="AG68" t="s">
        <v>315</v>
      </c>
    </row>
    <row r="69" spans="1:33" x14ac:dyDescent="0.2">
      <c r="D69" s="10"/>
    </row>
    <row r="70" spans="1:33" x14ac:dyDescent="0.2">
      <c r="D70" s="10"/>
    </row>
    <row r="71" spans="1:33" x14ac:dyDescent="0.2">
      <c r="D71" s="10"/>
    </row>
    <row r="72" spans="1:33" x14ac:dyDescent="0.2">
      <c r="D72" s="10"/>
    </row>
    <row r="73" spans="1:33" x14ac:dyDescent="0.2">
      <c r="D73" s="10"/>
    </row>
    <row r="74" spans="1:33" x14ac:dyDescent="0.2">
      <c r="D74" s="10"/>
    </row>
    <row r="75" spans="1:33" x14ac:dyDescent="0.2">
      <c r="D75" s="10"/>
    </row>
    <row r="76" spans="1:33" x14ac:dyDescent="0.2">
      <c r="D76" s="10"/>
    </row>
    <row r="77" spans="1:33" x14ac:dyDescent="0.2">
      <c r="D77" s="10"/>
    </row>
    <row r="78" spans="1:33" x14ac:dyDescent="0.2">
      <c r="D78" s="10"/>
    </row>
    <row r="79" spans="1:33" x14ac:dyDescent="0.2">
      <c r="D79" s="10"/>
    </row>
    <row r="80" spans="1:33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jf9SotAi6ycNNO697uX8GXqH+FKsTN5fVWKI7CAZuZnQQy9CVmJnQ+CikhJMeeEIAcn4CimYLquobvOb4Q8xuQ==" saltValue="SYcKsIRPG5MyKLc4HkiwpQ==" spinCount="100000" sheet="1" formatRows="0"/>
  <mergeCells count="37">
    <mergeCell ref="C56:G56"/>
    <mergeCell ref="C59:G59"/>
    <mergeCell ref="C60:G60"/>
    <mergeCell ref="C47:G47"/>
    <mergeCell ref="C49:G49"/>
    <mergeCell ref="C51:G51"/>
    <mergeCell ref="C52:G52"/>
    <mergeCell ref="C53:G53"/>
    <mergeCell ref="C55:G55"/>
    <mergeCell ref="C39:G39"/>
    <mergeCell ref="C40:G40"/>
    <mergeCell ref="C41:G41"/>
    <mergeCell ref="C43:G43"/>
    <mergeCell ref="C44:G44"/>
    <mergeCell ref="C46:G46"/>
    <mergeCell ref="C28:G28"/>
    <mergeCell ref="C31:G31"/>
    <mergeCell ref="C32:G32"/>
    <mergeCell ref="C34:G34"/>
    <mergeCell ref="C36:G36"/>
    <mergeCell ref="C37:G37"/>
    <mergeCell ref="C18:G18"/>
    <mergeCell ref="C19:G19"/>
    <mergeCell ref="C22:G22"/>
    <mergeCell ref="C23:G23"/>
    <mergeCell ref="C24:G24"/>
    <mergeCell ref="C26:G26"/>
    <mergeCell ref="A1:G1"/>
    <mergeCell ref="C2:G2"/>
    <mergeCell ref="C3:G3"/>
    <mergeCell ref="C4:G4"/>
    <mergeCell ref="A63:B63"/>
    <mergeCell ref="C10:G10"/>
    <mergeCell ref="C11:G11"/>
    <mergeCell ref="C13:G13"/>
    <mergeCell ref="C14:G14"/>
    <mergeCell ref="C16:G1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0B691-CA40-46FE-8052-C7BB1DDFA48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249</v>
      </c>
      <c r="B1" s="198"/>
      <c r="C1" s="198"/>
      <c r="D1" s="198"/>
      <c r="E1" s="198"/>
      <c r="F1" s="198"/>
      <c r="G1" s="198"/>
      <c r="AG1" t="s">
        <v>250</v>
      </c>
    </row>
    <row r="2" spans="1:60" ht="24.95" customHeight="1" x14ac:dyDescent="0.2">
      <c r="A2" s="199" t="s">
        <v>7</v>
      </c>
      <c r="B2" s="49" t="s">
        <v>44</v>
      </c>
      <c r="C2" s="202" t="s">
        <v>45</v>
      </c>
      <c r="D2" s="200"/>
      <c r="E2" s="200"/>
      <c r="F2" s="200"/>
      <c r="G2" s="201"/>
      <c r="AG2" t="s">
        <v>251</v>
      </c>
    </row>
    <row r="3" spans="1:60" ht="24.95" customHeight="1" x14ac:dyDescent="0.2">
      <c r="A3" s="199" t="s">
        <v>8</v>
      </c>
      <c r="B3" s="49" t="s">
        <v>67</v>
      </c>
      <c r="C3" s="202" t="s">
        <v>68</v>
      </c>
      <c r="D3" s="200"/>
      <c r="E3" s="200"/>
      <c r="F3" s="200"/>
      <c r="G3" s="201"/>
      <c r="AC3" s="177" t="s">
        <v>251</v>
      </c>
      <c r="AG3" t="s">
        <v>252</v>
      </c>
    </row>
    <row r="4" spans="1:60" ht="24.95" customHeight="1" x14ac:dyDescent="0.2">
      <c r="A4" s="203" t="s">
        <v>9</v>
      </c>
      <c r="B4" s="204" t="s">
        <v>78</v>
      </c>
      <c r="C4" s="205" t="s">
        <v>79</v>
      </c>
      <c r="D4" s="206"/>
      <c r="E4" s="206"/>
      <c r="F4" s="206"/>
      <c r="G4" s="207"/>
      <c r="AG4" t="s">
        <v>253</v>
      </c>
    </row>
    <row r="5" spans="1:60" x14ac:dyDescent="0.2">
      <c r="D5" s="10"/>
    </row>
    <row r="6" spans="1:60" ht="38.25" x14ac:dyDescent="0.2">
      <c r="A6" s="209" t="s">
        <v>254</v>
      </c>
      <c r="B6" s="211" t="s">
        <v>255</v>
      </c>
      <c r="C6" s="211" t="s">
        <v>256</v>
      </c>
      <c r="D6" s="210" t="s">
        <v>257</v>
      </c>
      <c r="E6" s="209" t="s">
        <v>258</v>
      </c>
      <c r="F6" s="208" t="s">
        <v>259</v>
      </c>
      <c r="G6" s="209" t="s">
        <v>29</v>
      </c>
      <c r="H6" s="212" t="s">
        <v>30</v>
      </c>
      <c r="I6" s="212" t="s">
        <v>260</v>
      </c>
      <c r="J6" s="212" t="s">
        <v>31</v>
      </c>
      <c r="K6" s="212" t="s">
        <v>261</v>
      </c>
      <c r="L6" s="212" t="s">
        <v>262</v>
      </c>
      <c r="M6" s="212" t="s">
        <v>263</v>
      </c>
      <c r="N6" s="212" t="s">
        <v>264</v>
      </c>
      <c r="O6" s="212" t="s">
        <v>265</v>
      </c>
      <c r="P6" s="212" t="s">
        <v>266</v>
      </c>
      <c r="Q6" s="212" t="s">
        <v>267</v>
      </c>
      <c r="R6" s="212" t="s">
        <v>268</v>
      </c>
      <c r="S6" s="212" t="s">
        <v>269</v>
      </c>
      <c r="T6" s="212" t="s">
        <v>270</v>
      </c>
      <c r="U6" s="212" t="s">
        <v>271</v>
      </c>
      <c r="V6" s="212" t="s">
        <v>272</v>
      </c>
      <c r="W6" s="212" t="s">
        <v>273</v>
      </c>
      <c r="X6" s="212" t="s">
        <v>274</v>
      </c>
      <c r="Y6" s="212" t="s">
        <v>275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276</v>
      </c>
      <c r="B8" s="231" t="s">
        <v>137</v>
      </c>
      <c r="C8" s="248" t="s">
        <v>138</v>
      </c>
      <c r="D8" s="232"/>
      <c r="E8" s="233"/>
      <c r="F8" s="234"/>
      <c r="G8" s="234">
        <f>SUMIF(AG9:AG25,"&lt;&gt;NOR",G9:G25)</f>
        <v>0</v>
      </c>
      <c r="H8" s="234"/>
      <c r="I8" s="234">
        <f>SUM(I9:I25)</f>
        <v>0</v>
      </c>
      <c r="J8" s="234"/>
      <c r="K8" s="234">
        <f>SUM(K9:K25)</f>
        <v>0</v>
      </c>
      <c r="L8" s="234"/>
      <c r="M8" s="234">
        <f>SUM(M9:M25)</f>
        <v>0</v>
      </c>
      <c r="N8" s="233"/>
      <c r="O8" s="233">
        <f>SUM(O9:O25)</f>
        <v>0</v>
      </c>
      <c r="P8" s="233"/>
      <c r="Q8" s="233">
        <f>SUM(Q9:Q25)</f>
        <v>0</v>
      </c>
      <c r="R8" s="234"/>
      <c r="S8" s="234"/>
      <c r="T8" s="235"/>
      <c r="U8" s="229"/>
      <c r="V8" s="229">
        <f>SUM(V9:V25)</f>
        <v>103.79999999999998</v>
      </c>
      <c r="W8" s="229"/>
      <c r="X8" s="229"/>
      <c r="Y8" s="229"/>
      <c r="AG8" t="s">
        <v>277</v>
      </c>
    </row>
    <row r="9" spans="1:60" outlineLevel="1" x14ac:dyDescent="0.2">
      <c r="A9" s="237">
        <v>1</v>
      </c>
      <c r="B9" s="238" t="s">
        <v>1043</v>
      </c>
      <c r="C9" s="249" t="s">
        <v>1056</v>
      </c>
      <c r="D9" s="239" t="s">
        <v>356</v>
      </c>
      <c r="E9" s="240">
        <v>233.92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 t="s">
        <v>357</v>
      </c>
      <c r="S9" s="242" t="s">
        <v>289</v>
      </c>
      <c r="T9" s="243" t="s">
        <v>289</v>
      </c>
      <c r="U9" s="224">
        <v>0.37</v>
      </c>
      <c r="V9" s="224">
        <f>ROUND(E9*U9,2)</f>
        <v>86.55</v>
      </c>
      <c r="W9" s="224"/>
      <c r="X9" s="224" t="s">
        <v>339</v>
      </c>
      <c r="Y9" s="224" t="s">
        <v>284</v>
      </c>
      <c r="Z9" s="213"/>
      <c r="AA9" s="213"/>
      <c r="AB9" s="213"/>
      <c r="AC9" s="213"/>
      <c r="AD9" s="213"/>
      <c r="AE9" s="213"/>
      <c r="AF9" s="213"/>
      <c r="AG9" s="213" t="s">
        <v>340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9" t="s">
        <v>639</v>
      </c>
      <c r="D10" s="257"/>
      <c r="E10" s="257"/>
      <c r="F10" s="257"/>
      <c r="G10" s="257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3"/>
      <c r="AA10" s="213"/>
      <c r="AB10" s="213"/>
      <c r="AC10" s="213"/>
      <c r="AD10" s="213"/>
      <c r="AE10" s="213"/>
      <c r="AF10" s="213"/>
      <c r="AG10" s="213" t="s">
        <v>360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52"/>
      <c r="D11" s="245"/>
      <c r="E11" s="245"/>
      <c r="F11" s="245"/>
      <c r="G11" s="245"/>
      <c r="H11" s="224"/>
      <c r="I11" s="224"/>
      <c r="J11" s="224"/>
      <c r="K11" s="224"/>
      <c r="L11" s="224"/>
      <c r="M11" s="224"/>
      <c r="N11" s="223"/>
      <c r="O11" s="223"/>
      <c r="P11" s="223"/>
      <c r="Q11" s="223"/>
      <c r="R11" s="224"/>
      <c r="S11" s="224"/>
      <c r="T11" s="224"/>
      <c r="U11" s="224"/>
      <c r="V11" s="224"/>
      <c r="W11" s="224"/>
      <c r="X11" s="224"/>
      <c r="Y11" s="224"/>
      <c r="Z11" s="213"/>
      <c r="AA11" s="213"/>
      <c r="AB11" s="213"/>
      <c r="AC11" s="213"/>
      <c r="AD11" s="213"/>
      <c r="AE11" s="213"/>
      <c r="AF11" s="213"/>
      <c r="AG11" s="213" t="s">
        <v>286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37">
        <v>2</v>
      </c>
      <c r="B12" s="238" t="s">
        <v>979</v>
      </c>
      <c r="C12" s="249" t="s">
        <v>980</v>
      </c>
      <c r="D12" s="239" t="s">
        <v>356</v>
      </c>
      <c r="E12" s="240">
        <v>22.482500000000002</v>
      </c>
      <c r="F12" s="241"/>
      <c r="G12" s="242">
        <f>ROUND(E12*F12,2)</f>
        <v>0</v>
      </c>
      <c r="H12" s="241"/>
      <c r="I12" s="242">
        <f>ROUND(E12*H12,2)</f>
        <v>0</v>
      </c>
      <c r="J12" s="241"/>
      <c r="K12" s="242">
        <f>ROUND(E12*J12,2)</f>
        <v>0</v>
      </c>
      <c r="L12" s="242">
        <v>21</v>
      </c>
      <c r="M12" s="242">
        <f>G12*(1+L12/100)</f>
        <v>0</v>
      </c>
      <c r="N12" s="240">
        <v>0</v>
      </c>
      <c r="O12" s="240">
        <f>ROUND(E12*N12,2)</f>
        <v>0</v>
      </c>
      <c r="P12" s="240">
        <v>0</v>
      </c>
      <c r="Q12" s="240">
        <f>ROUND(E12*P12,2)</f>
        <v>0</v>
      </c>
      <c r="R12" s="242" t="s">
        <v>357</v>
      </c>
      <c r="S12" s="242" t="s">
        <v>289</v>
      </c>
      <c r="T12" s="243" t="s">
        <v>289</v>
      </c>
      <c r="U12" s="224">
        <v>0.36499999999999999</v>
      </c>
      <c r="V12" s="224">
        <f>ROUND(E12*U12,2)</f>
        <v>8.2100000000000009</v>
      </c>
      <c r="W12" s="224"/>
      <c r="X12" s="224" t="s">
        <v>339</v>
      </c>
      <c r="Y12" s="224" t="s">
        <v>284</v>
      </c>
      <c r="Z12" s="213"/>
      <c r="AA12" s="213"/>
      <c r="AB12" s="213"/>
      <c r="AC12" s="213"/>
      <c r="AD12" s="213"/>
      <c r="AE12" s="213"/>
      <c r="AF12" s="213"/>
      <c r="AG12" s="213" t="s">
        <v>340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ht="22.5" outlineLevel="2" x14ac:dyDescent="0.2">
      <c r="A13" s="220"/>
      <c r="B13" s="221"/>
      <c r="C13" s="259" t="s">
        <v>642</v>
      </c>
      <c r="D13" s="257"/>
      <c r="E13" s="257"/>
      <c r="F13" s="257"/>
      <c r="G13" s="257"/>
      <c r="H13" s="224"/>
      <c r="I13" s="224"/>
      <c r="J13" s="224"/>
      <c r="K13" s="224"/>
      <c r="L13" s="224"/>
      <c r="M13" s="224"/>
      <c r="N13" s="223"/>
      <c r="O13" s="223"/>
      <c r="P13" s="223"/>
      <c r="Q13" s="223"/>
      <c r="R13" s="224"/>
      <c r="S13" s="224"/>
      <c r="T13" s="224"/>
      <c r="U13" s="224"/>
      <c r="V13" s="224"/>
      <c r="W13" s="224"/>
      <c r="X13" s="224"/>
      <c r="Y13" s="224"/>
      <c r="Z13" s="213"/>
      <c r="AA13" s="213"/>
      <c r="AB13" s="213"/>
      <c r="AC13" s="213"/>
      <c r="AD13" s="213"/>
      <c r="AE13" s="213"/>
      <c r="AF13" s="213"/>
      <c r="AG13" s="213" t="s">
        <v>360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56" t="str">
        <f>C13</f>
        <v>zapažených i nezapažených s urovnáním dna do předepsaného profilu a spádu, s přehozením výkopku na přilehlém terénu na vzdálenost do 3 m od podélné osy rýhy nebo s naložením výkopku na dopravní prostředek.</v>
      </c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2"/>
      <c r="D14" s="245"/>
      <c r="E14" s="245"/>
      <c r="F14" s="245"/>
      <c r="G14" s="245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3"/>
      <c r="AA14" s="213"/>
      <c r="AB14" s="213"/>
      <c r="AC14" s="213"/>
      <c r="AD14" s="213"/>
      <c r="AE14" s="213"/>
      <c r="AF14" s="213"/>
      <c r="AG14" s="213" t="s">
        <v>286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7">
        <v>3</v>
      </c>
      <c r="B15" s="238" t="s">
        <v>983</v>
      </c>
      <c r="C15" s="249" t="s">
        <v>984</v>
      </c>
      <c r="D15" s="239" t="s">
        <v>356</v>
      </c>
      <c r="E15" s="240">
        <v>3.7654999999999998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0</v>
      </c>
      <c r="O15" s="240">
        <f>ROUND(E15*N15,2)</f>
        <v>0</v>
      </c>
      <c r="P15" s="240">
        <v>0</v>
      </c>
      <c r="Q15" s="240">
        <f>ROUND(E15*P15,2)</f>
        <v>0</v>
      </c>
      <c r="R15" s="242" t="s">
        <v>357</v>
      </c>
      <c r="S15" s="242" t="s">
        <v>289</v>
      </c>
      <c r="T15" s="243" t="s">
        <v>289</v>
      </c>
      <c r="U15" s="224">
        <v>0.37</v>
      </c>
      <c r="V15" s="224">
        <f>ROUND(E15*U15,2)</f>
        <v>1.39</v>
      </c>
      <c r="W15" s="224"/>
      <c r="X15" s="224" t="s">
        <v>339</v>
      </c>
      <c r="Y15" s="224" t="s">
        <v>284</v>
      </c>
      <c r="Z15" s="213"/>
      <c r="AA15" s="213"/>
      <c r="AB15" s="213"/>
      <c r="AC15" s="213"/>
      <c r="AD15" s="213"/>
      <c r="AE15" s="213"/>
      <c r="AF15" s="213"/>
      <c r="AG15" s="213" t="s">
        <v>340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ht="33.75" outlineLevel="2" x14ac:dyDescent="0.2">
      <c r="A16" s="220"/>
      <c r="B16" s="221"/>
      <c r="C16" s="259" t="s">
        <v>359</v>
      </c>
      <c r="D16" s="257"/>
      <c r="E16" s="257"/>
      <c r="F16" s="257"/>
      <c r="G16" s="257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3"/>
      <c r="AA16" s="213"/>
      <c r="AB16" s="213"/>
      <c r="AC16" s="213"/>
      <c r="AD16" s="213"/>
      <c r="AE16" s="213"/>
      <c r="AF16" s="213"/>
      <c r="AG16" s="213" t="s">
        <v>360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56" t="str">
        <f>C16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6" s="213"/>
      <c r="BC16" s="213"/>
      <c r="BD16" s="213"/>
      <c r="BE16" s="213"/>
      <c r="BF16" s="213"/>
      <c r="BG16" s="213"/>
      <c r="BH16" s="213"/>
    </row>
    <row r="17" spans="1:60" outlineLevel="2" x14ac:dyDescent="0.2">
      <c r="A17" s="220"/>
      <c r="B17" s="221"/>
      <c r="C17" s="252"/>
      <c r="D17" s="245"/>
      <c r="E17" s="245"/>
      <c r="F17" s="245"/>
      <c r="G17" s="245"/>
      <c r="H17" s="224"/>
      <c r="I17" s="224"/>
      <c r="J17" s="224"/>
      <c r="K17" s="224"/>
      <c r="L17" s="224"/>
      <c r="M17" s="224"/>
      <c r="N17" s="223"/>
      <c r="O17" s="223"/>
      <c r="P17" s="223"/>
      <c r="Q17" s="223"/>
      <c r="R17" s="224"/>
      <c r="S17" s="224"/>
      <c r="T17" s="224"/>
      <c r="U17" s="224"/>
      <c r="V17" s="224"/>
      <c r="W17" s="224"/>
      <c r="X17" s="224"/>
      <c r="Y17" s="224"/>
      <c r="Z17" s="213"/>
      <c r="AA17" s="213"/>
      <c r="AB17" s="213"/>
      <c r="AC17" s="213"/>
      <c r="AD17" s="213"/>
      <c r="AE17" s="213"/>
      <c r="AF17" s="213"/>
      <c r="AG17" s="213" t="s">
        <v>286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37">
        <v>4</v>
      </c>
      <c r="B18" s="238" t="s">
        <v>1057</v>
      </c>
      <c r="C18" s="249" t="s">
        <v>1058</v>
      </c>
      <c r="D18" s="239" t="s">
        <v>356</v>
      </c>
      <c r="E18" s="240">
        <v>260.16800000000001</v>
      </c>
      <c r="F18" s="241"/>
      <c r="G18" s="242">
        <f>ROUND(E18*F18,2)</f>
        <v>0</v>
      </c>
      <c r="H18" s="241"/>
      <c r="I18" s="242">
        <f>ROUND(E18*H18,2)</f>
        <v>0</v>
      </c>
      <c r="J18" s="241"/>
      <c r="K18" s="242">
        <f>ROUND(E18*J18,2)</f>
        <v>0</v>
      </c>
      <c r="L18" s="242">
        <v>21</v>
      </c>
      <c r="M18" s="242">
        <f>G18*(1+L18/100)</f>
        <v>0</v>
      </c>
      <c r="N18" s="240">
        <v>0</v>
      </c>
      <c r="O18" s="240">
        <f>ROUND(E18*N18,2)</f>
        <v>0</v>
      </c>
      <c r="P18" s="240">
        <v>0</v>
      </c>
      <c r="Q18" s="240">
        <f>ROUND(E18*P18,2)</f>
        <v>0</v>
      </c>
      <c r="R18" s="242" t="s">
        <v>357</v>
      </c>
      <c r="S18" s="242" t="s">
        <v>289</v>
      </c>
      <c r="T18" s="243" t="s">
        <v>289</v>
      </c>
      <c r="U18" s="224">
        <v>0.01</v>
      </c>
      <c r="V18" s="224">
        <f>ROUND(E18*U18,2)</f>
        <v>2.6</v>
      </c>
      <c r="W18" s="224"/>
      <c r="X18" s="224" t="s">
        <v>339</v>
      </c>
      <c r="Y18" s="224" t="s">
        <v>284</v>
      </c>
      <c r="Z18" s="213"/>
      <c r="AA18" s="213"/>
      <c r="AB18" s="213"/>
      <c r="AC18" s="213"/>
      <c r="AD18" s="213"/>
      <c r="AE18" s="213"/>
      <c r="AF18" s="213"/>
      <c r="AG18" s="213" t="s">
        <v>340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2" x14ac:dyDescent="0.2">
      <c r="A19" s="220"/>
      <c r="B19" s="221"/>
      <c r="C19" s="259" t="s">
        <v>370</v>
      </c>
      <c r="D19" s="257"/>
      <c r="E19" s="257"/>
      <c r="F19" s="257"/>
      <c r="G19" s="257"/>
      <c r="H19" s="224"/>
      <c r="I19" s="224"/>
      <c r="J19" s="224"/>
      <c r="K19" s="224"/>
      <c r="L19" s="224"/>
      <c r="M19" s="224"/>
      <c r="N19" s="223"/>
      <c r="O19" s="223"/>
      <c r="P19" s="223"/>
      <c r="Q19" s="223"/>
      <c r="R19" s="224"/>
      <c r="S19" s="224"/>
      <c r="T19" s="224"/>
      <c r="U19" s="224"/>
      <c r="V19" s="224"/>
      <c r="W19" s="224"/>
      <c r="X19" s="224"/>
      <c r="Y19" s="224"/>
      <c r="Z19" s="213"/>
      <c r="AA19" s="213"/>
      <c r="AB19" s="213"/>
      <c r="AC19" s="213"/>
      <c r="AD19" s="213"/>
      <c r="AE19" s="213"/>
      <c r="AF19" s="213"/>
      <c r="AG19" s="213" t="s">
        <v>360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2"/>
      <c r="D20" s="245"/>
      <c r="E20" s="245"/>
      <c r="F20" s="245"/>
      <c r="G20" s="245"/>
      <c r="H20" s="224"/>
      <c r="I20" s="224"/>
      <c r="J20" s="224"/>
      <c r="K20" s="224"/>
      <c r="L20" s="224"/>
      <c r="M20" s="224"/>
      <c r="N20" s="223"/>
      <c r="O20" s="223"/>
      <c r="P20" s="223"/>
      <c r="Q20" s="223"/>
      <c r="R20" s="224"/>
      <c r="S20" s="224"/>
      <c r="T20" s="224"/>
      <c r="U20" s="224"/>
      <c r="V20" s="224"/>
      <c r="W20" s="224"/>
      <c r="X20" s="224"/>
      <c r="Y20" s="224"/>
      <c r="Z20" s="213"/>
      <c r="AA20" s="213"/>
      <c r="AB20" s="213"/>
      <c r="AC20" s="213"/>
      <c r="AD20" s="213"/>
      <c r="AE20" s="213"/>
      <c r="AF20" s="213"/>
      <c r="AG20" s="213" t="s">
        <v>286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ht="22.5" outlineLevel="1" x14ac:dyDescent="0.2">
      <c r="A21" s="237">
        <v>5</v>
      </c>
      <c r="B21" s="238" t="s">
        <v>373</v>
      </c>
      <c r="C21" s="249" t="s">
        <v>374</v>
      </c>
      <c r="D21" s="239" t="s">
        <v>356</v>
      </c>
      <c r="E21" s="240">
        <v>260.16800000000001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0">
        <v>0</v>
      </c>
      <c r="O21" s="240">
        <f>ROUND(E21*N21,2)</f>
        <v>0</v>
      </c>
      <c r="P21" s="240">
        <v>0</v>
      </c>
      <c r="Q21" s="240">
        <f>ROUND(E21*P21,2)</f>
        <v>0</v>
      </c>
      <c r="R21" s="242" t="s">
        <v>357</v>
      </c>
      <c r="S21" s="242" t="s">
        <v>289</v>
      </c>
      <c r="T21" s="243" t="s">
        <v>289</v>
      </c>
      <c r="U21" s="224">
        <v>8.9999999999999993E-3</v>
      </c>
      <c r="V21" s="224">
        <f>ROUND(E21*U21,2)</f>
        <v>2.34</v>
      </c>
      <c r="W21" s="224"/>
      <c r="X21" s="224" t="s">
        <v>339</v>
      </c>
      <c r="Y21" s="224" t="s">
        <v>284</v>
      </c>
      <c r="Z21" s="213"/>
      <c r="AA21" s="213"/>
      <c r="AB21" s="213"/>
      <c r="AC21" s="213"/>
      <c r="AD21" s="213"/>
      <c r="AE21" s="213"/>
      <c r="AF21" s="213"/>
      <c r="AG21" s="213" t="s">
        <v>340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0"/>
      <c r="D22" s="246"/>
      <c r="E22" s="246"/>
      <c r="F22" s="246"/>
      <c r="G22" s="246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3"/>
      <c r="AA22" s="213"/>
      <c r="AB22" s="213"/>
      <c r="AC22" s="213"/>
      <c r="AD22" s="213"/>
      <c r="AE22" s="213"/>
      <c r="AF22" s="213"/>
      <c r="AG22" s="213" t="s">
        <v>286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37">
        <v>6</v>
      </c>
      <c r="B23" s="238" t="s">
        <v>647</v>
      </c>
      <c r="C23" s="249" t="s">
        <v>648</v>
      </c>
      <c r="D23" s="239" t="s">
        <v>363</v>
      </c>
      <c r="E23" s="240">
        <v>135.44999999999999</v>
      </c>
      <c r="F23" s="241"/>
      <c r="G23" s="242">
        <f>ROUND(E23*F23,2)</f>
        <v>0</v>
      </c>
      <c r="H23" s="241"/>
      <c r="I23" s="242">
        <f>ROUND(E23*H23,2)</f>
        <v>0</v>
      </c>
      <c r="J23" s="241"/>
      <c r="K23" s="242">
        <f>ROUND(E23*J23,2)</f>
        <v>0</v>
      </c>
      <c r="L23" s="242">
        <v>21</v>
      </c>
      <c r="M23" s="242">
        <f>G23*(1+L23/100)</f>
        <v>0</v>
      </c>
      <c r="N23" s="240">
        <v>0</v>
      </c>
      <c r="O23" s="240">
        <f>ROUND(E23*N23,2)</f>
        <v>0</v>
      </c>
      <c r="P23" s="240">
        <v>0</v>
      </c>
      <c r="Q23" s="240">
        <f>ROUND(E23*P23,2)</f>
        <v>0</v>
      </c>
      <c r="R23" s="242" t="s">
        <v>357</v>
      </c>
      <c r="S23" s="242" t="s">
        <v>289</v>
      </c>
      <c r="T23" s="243" t="s">
        <v>289</v>
      </c>
      <c r="U23" s="224">
        <v>0.02</v>
      </c>
      <c r="V23" s="224">
        <f>ROUND(E23*U23,2)</f>
        <v>2.71</v>
      </c>
      <c r="W23" s="224"/>
      <c r="X23" s="224" t="s">
        <v>339</v>
      </c>
      <c r="Y23" s="224" t="s">
        <v>284</v>
      </c>
      <c r="Z23" s="213"/>
      <c r="AA23" s="213"/>
      <c r="AB23" s="213"/>
      <c r="AC23" s="213"/>
      <c r="AD23" s="213"/>
      <c r="AE23" s="213"/>
      <c r="AF23" s="213"/>
      <c r="AG23" s="213" t="s">
        <v>340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59" t="s">
        <v>574</v>
      </c>
      <c r="D24" s="257"/>
      <c r="E24" s="257"/>
      <c r="F24" s="257"/>
      <c r="G24" s="257"/>
      <c r="H24" s="224"/>
      <c r="I24" s="224"/>
      <c r="J24" s="224"/>
      <c r="K24" s="224"/>
      <c r="L24" s="224"/>
      <c r="M24" s="224"/>
      <c r="N24" s="223"/>
      <c r="O24" s="223"/>
      <c r="P24" s="223"/>
      <c r="Q24" s="223"/>
      <c r="R24" s="224"/>
      <c r="S24" s="224"/>
      <c r="T24" s="224"/>
      <c r="U24" s="224"/>
      <c r="V24" s="224"/>
      <c r="W24" s="224"/>
      <c r="X24" s="224"/>
      <c r="Y24" s="224"/>
      <c r="Z24" s="213"/>
      <c r="AA24" s="213"/>
      <c r="AB24" s="213"/>
      <c r="AC24" s="213"/>
      <c r="AD24" s="213"/>
      <c r="AE24" s="213"/>
      <c r="AF24" s="213"/>
      <c r="AG24" s="213" t="s">
        <v>360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52"/>
      <c r="D25" s="245"/>
      <c r="E25" s="245"/>
      <c r="F25" s="245"/>
      <c r="G25" s="245"/>
      <c r="H25" s="224"/>
      <c r="I25" s="224"/>
      <c r="J25" s="224"/>
      <c r="K25" s="224"/>
      <c r="L25" s="224"/>
      <c r="M25" s="224"/>
      <c r="N25" s="223"/>
      <c r="O25" s="223"/>
      <c r="P25" s="223"/>
      <c r="Q25" s="223"/>
      <c r="R25" s="224"/>
      <c r="S25" s="224"/>
      <c r="T25" s="224"/>
      <c r="U25" s="224"/>
      <c r="V25" s="224"/>
      <c r="W25" s="224"/>
      <c r="X25" s="224"/>
      <c r="Y25" s="224"/>
      <c r="Z25" s="213"/>
      <c r="AA25" s="213"/>
      <c r="AB25" s="213"/>
      <c r="AC25" s="213"/>
      <c r="AD25" s="213"/>
      <c r="AE25" s="213"/>
      <c r="AF25" s="213"/>
      <c r="AG25" s="213" t="s">
        <v>286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x14ac:dyDescent="0.2">
      <c r="A26" s="230" t="s">
        <v>276</v>
      </c>
      <c r="B26" s="231" t="s">
        <v>143</v>
      </c>
      <c r="C26" s="248" t="s">
        <v>144</v>
      </c>
      <c r="D26" s="232"/>
      <c r="E26" s="233"/>
      <c r="F26" s="234"/>
      <c r="G26" s="234">
        <f>SUMIF(AG27:AG39,"&lt;&gt;NOR",G27:G39)</f>
        <v>0</v>
      </c>
      <c r="H26" s="234"/>
      <c r="I26" s="234">
        <f>SUM(I27:I39)</f>
        <v>0</v>
      </c>
      <c r="J26" s="234"/>
      <c r="K26" s="234">
        <f>SUM(K27:K39)</f>
        <v>0</v>
      </c>
      <c r="L26" s="234"/>
      <c r="M26" s="234">
        <f>SUM(M27:M39)</f>
        <v>0</v>
      </c>
      <c r="N26" s="233"/>
      <c r="O26" s="233">
        <f>SUM(O27:O39)</f>
        <v>81.81</v>
      </c>
      <c r="P26" s="233"/>
      <c r="Q26" s="233">
        <f>SUM(Q27:Q39)</f>
        <v>0</v>
      </c>
      <c r="R26" s="234"/>
      <c r="S26" s="234"/>
      <c r="T26" s="235"/>
      <c r="U26" s="229"/>
      <c r="V26" s="229">
        <f>SUM(V27:V39)</f>
        <v>73.22</v>
      </c>
      <c r="W26" s="229"/>
      <c r="X26" s="229"/>
      <c r="Y26" s="229"/>
      <c r="AG26" t="s">
        <v>277</v>
      </c>
    </row>
    <row r="27" spans="1:60" outlineLevel="1" x14ac:dyDescent="0.2">
      <c r="A27" s="237">
        <v>7</v>
      </c>
      <c r="B27" s="238" t="s">
        <v>655</v>
      </c>
      <c r="C27" s="249" t="s">
        <v>656</v>
      </c>
      <c r="D27" s="239" t="s">
        <v>356</v>
      </c>
      <c r="E27" s="240">
        <v>31.74</v>
      </c>
      <c r="F27" s="241"/>
      <c r="G27" s="242">
        <f>ROUND(E27*F27,2)</f>
        <v>0</v>
      </c>
      <c r="H27" s="241"/>
      <c r="I27" s="242">
        <f>ROUND(E27*H27,2)</f>
        <v>0</v>
      </c>
      <c r="J27" s="241"/>
      <c r="K27" s="242">
        <f>ROUND(E27*J27,2)</f>
        <v>0</v>
      </c>
      <c r="L27" s="242">
        <v>21</v>
      </c>
      <c r="M27" s="242">
        <f>G27*(1+L27/100)</f>
        <v>0</v>
      </c>
      <c r="N27" s="240">
        <v>2.5249999999999999</v>
      </c>
      <c r="O27" s="240">
        <f>ROUND(E27*N27,2)</f>
        <v>80.14</v>
      </c>
      <c r="P27" s="240">
        <v>0</v>
      </c>
      <c r="Q27" s="240">
        <f>ROUND(E27*P27,2)</f>
        <v>0</v>
      </c>
      <c r="R27" s="242" t="s">
        <v>597</v>
      </c>
      <c r="S27" s="242" t="s">
        <v>289</v>
      </c>
      <c r="T27" s="243" t="s">
        <v>289</v>
      </c>
      <c r="U27" s="224">
        <v>0.48</v>
      </c>
      <c r="V27" s="224">
        <f>ROUND(E27*U27,2)</f>
        <v>15.24</v>
      </c>
      <c r="W27" s="224"/>
      <c r="X27" s="224" t="s">
        <v>339</v>
      </c>
      <c r="Y27" s="224" t="s">
        <v>284</v>
      </c>
      <c r="Z27" s="213"/>
      <c r="AA27" s="213"/>
      <c r="AB27" s="213"/>
      <c r="AC27" s="213"/>
      <c r="AD27" s="213"/>
      <c r="AE27" s="213"/>
      <c r="AF27" s="213"/>
      <c r="AG27" s="213" t="s">
        <v>340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1" t="s">
        <v>657</v>
      </c>
      <c r="D28" s="247"/>
      <c r="E28" s="247"/>
      <c r="F28" s="247"/>
      <c r="G28" s="247"/>
      <c r="H28" s="224"/>
      <c r="I28" s="224"/>
      <c r="J28" s="224"/>
      <c r="K28" s="224"/>
      <c r="L28" s="224"/>
      <c r="M28" s="224"/>
      <c r="N28" s="223"/>
      <c r="O28" s="223"/>
      <c r="P28" s="223"/>
      <c r="Q28" s="223"/>
      <c r="R28" s="224"/>
      <c r="S28" s="224"/>
      <c r="T28" s="224"/>
      <c r="U28" s="224"/>
      <c r="V28" s="224"/>
      <c r="W28" s="224"/>
      <c r="X28" s="224"/>
      <c r="Y28" s="224"/>
      <c r="Z28" s="213"/>
      <c r="AA28" s="213"/>
      <c r="AB28" s="213"/>
      <c r="AC28" s="213"/>
      <c r="AD28" s="213"/>
      <c r="AE28" s="213"/>
      <c r="AF28" s="213"/>
      <c r="AG28" s="213" t="s">
        <v>311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3" x14ac:dyDescent="0.2">
      <c r="A29" s="220"/>
      <c r="B29" s="221"/>
      <c r="C29" s="260" t="s">
        <v>658</v>
      </c>
      <c r="D29" s="258"/>
      <c r="E29" s="258"/>
      <c r="F29" s="258"/>
      <c r="G29" s="258"/>
      <c r="H29" s="224"/>
      <c r="I29" s="224"/>
      <c r="J29" s="224"/>
      <c r="K29" s="224"/>
      <c r="L29" s="224"/>
      <c r="M29" s="224"/>
      <c r="N29" s="223"/>
      <c r="O29" s="223"/>
      <c r="P29" s="223"/>
      <c r="Q29" s="223"/>
      <c r="R29" s="224"/>
      <c r="S29" s="224"/>
      <c r="T29" s="224"/>
      <c r="U29" s="224"/>
      <c r="V29" s="224"/>
      <c r="W29" s="224"/>
      <c r="X29" s="224"/>
      <c r="Y29" s="224"/>
      <c r="Z29" s="213"/>
      <c r="AA29" s="213"/>
      <c r="AB29" s="213"/>
      <c r="AC29" s="213"/>
      <c r="AD29" s="213"/>
      <c r="AE29" s="213"/>
      <c r="AF29" s="213"/>
      <c r="AG29" s="213" t="s">
        <v>311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2"/>
      <c r="D30" s="245"/>
      <c r="E30" s="245"/>
      <c r="F30" s="245"/>
      <c r="G30" s="245"/>
      <c r="H30" s="224"/>
      <c r="I30" s="224"/>
      <c r="J30" s="224"/>
      <c r="K30" s="224"/>
      <c r="L30" s="224"/>
      <c r="M30" s="224"/>
      <c r="N30" s="223"/>
      <c r="O30" s="223"/>
      <c r="P30" s="223"/>
      <c r="Q30" s="223"/>
      <c r="R30" s="224"/>
      <c r="S30" s="224"/>
      <c r="T30" s="224"/>
      <c r="U30" s="224"/>
      <c r="V30" s="224"/>
      <c r="W30" s="224"/>
      <c r="X30" s="224"/>
      <c r="Y30" s="224"/>
      <c r="Z30" s="213"/>
      <c r="AA30" s="213"/>
      <c r="AB30" s="213"/>
      <c r="AC30" s="213"/>
      <c r="AD30" s="213"/>
      <c r="AE30" s="213"/>
      <c r="AF30" s="213"/>
      <c r="AG30" s="213" t="s">
        <v>286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37">
        <v>8</v>
      </c>
      <c r="B31" s="238" t="s">
        <v>659</v>
      </c>
      <c r="C31" s="249" t="s">
        <v>660</v>
      </c>
      <c r="D31" s="239" t="s">
        <v>363</v>
      </c>
      <c r="E31" s="240">
        <v>42.32</v>
      </c>
      <c r="F31" s="241"/>
      <c r="G31" s="242">
        <f>ROUND(E31*F31,2)</f>
        <v>0</v>
      </c>
      <c r="H31" s="241"/>
      <c r="I31" s="242">
        <f>ROUND(E31*H31,2)</f>
        <v>0</v>
      </c>
      <c r="J31" s="241"/>
      <c r="K31" s="242">
        <f>ROUND(E31*J31,2)</f>
        <v>0</v>
      </c>
      <c r="L31" s="242">
        <v>21</v>
      </c>
      <c r="M31" s="242">
        <f>G31*(1+L31/100)</f>
        <v>0</v>
      </c>
      <c r="N31" s="240">
        <v>3.9149999999999997E-2</v>
      </c>
      <c r="O31" s="240">
        <f>ROUND(E31*N31,2)</f>
        <v>1.66</v>
      </c>
      <c r="P31" s="240">
        <v>0</v>
      </c>
      <c r="Q31" s="240">
        <f>ROUND(E31*P31,2)</f>
        <v>0</v>
      </c>
      <c r="R31" s="242" t="s">
        <v>597</v>
      </c>
      <c r="S31" s="242" t="s">
        <v>289</v>
      </c>
      <c r="T31" s="243" t="s">
        <v>289</v>
      </c>
      <c r="U31" s="224">
        <v>1.05</v>
      </c>
      <c r="V31" s="224">
        <f>ROUND(E31*U31,2)</f>
        <v>44.44</v>
      </c>
      <c r="W31" s="224"/>
      <c r="X31" s="224" t="s">
        <v>339</v>
      </c>
      <c r="Y31" s="224" t="s">
        <v>284</v>
      </c>
      <c r="Z31" s="213"/>
      <c r="AA31" s="213"/>
      <c r="AB31" s="213"/>
      <c r="AC31" s="213"/>
      <c r="AD31" s="213"/>
      <c r="AE31" s="213"/>
      <c r="AF31" s="213"/>
      <c r="AG31" s="213" t="s">
        <v>340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ht="22.5" outlineLevel="2" x14ac:dyDescent="0.2">
      <c r="A32" s="220"/>
      <c r="B32" s="221"/>
      <c r="C32" s="259" t="s">
        <v>661</v>
      </c>
      <c r="D32" s="257"/>
      <c r="E32" s="257"/>
      <c r="F32" s="257"/>
      <c r="G32" s="257"/>
      <c r="H32" s="224"/>
      <c r="I32" s="224"/>
      <c r="J32" s="224"/>
      <c r="K32" s="224"/>
      <c r="L32" s="224"/>
      <c r="M32" s="224"/>
      <c r="N32" s="223"/>
      <c r="O32" s="223"/>
      <c r="P32" s="223"/>
      <c r="Q32" s="223"/>
      <c r="R32" s="224"/>
      <c r="S32" s="224"/>
      <c r="T32" s="224"/>
      <c r="U32" s="224"/>
      <c r="V32" s="224"/>
      <c r="W32" s="224"/>
      <c r="X32" s="224"/>
      <c r="Y32" s="224"/>
      <c r="Z32" s="213"/>
      <c r="AA32" s="213"/>
      <c r="AB32" s="213"/>
      <c r="AC32" s="213"/>
      <c r="AD32" s="213"/>
      <c r="AE32" s="213"/>
      <c r="AF32" s="213"/>
      <c r="AG32" s="213" t="s">
        <v>360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56" t="str">
        <f>C32</f>
        <v>svislé nebo šikmé (odkloněné), půdorysně přímé nebo zalomené, stěn základových pasů ve volných nebo zapažených jámách, rýhách, šachtách, včetně případných vzpěr,</v>
      </c>
      <c r="BB32" s="213"/>
      <c r="BC32" s="213"/>
      <c r="BD32" s="213"/>
      <c r="BE32" s="213"/>
      <c r="BF32" s="213"/>
      <c r="BG32" s="213"/>
      <c r="BH32" s="213"/>
    </row>
    <row r="33" spans="1:60" outlineLevel="2" x14ac:dyDescent="0.2">
      <c r="A33" s="220"/>
      <c r="B33" s="221"/>
      <c r="C33" s="252"/>
      <c r="D33" s="245"/>
      <c r="E33" s="245"/>
      <c r="F33" s="245"/>
      <c r="G33" s="245"/>
      <c r="H33" s="224"/>
      <c r="I33" s="224"/>
      <c r="J33" s="224"/>
      <c r="K33" s="224"/>
      <c r="L33" s="224"/>
      <c r="M33" s="224"/>
      <c r="N33" s="223"/>
      <c r="O33" s="223"/>
      <c r="P33" s="223"/>
      <c r="Q33" s="223"/>
      <c r="R33" s="224"/>
      <c r="S33" s="224"/>
      <c r="T33" s="224"/>
      <c r="U33" s="224"/>
      <c r="V33" s="224"/>
      <c r="W33" s="224"/>
      <c r="X33" s="224"/>
      <c r="Y33" s="224"/>
      <c r="Z33" s="213"/>
      <c r="AA33" s="213"/>
      <c r="AB33" s="213"/>
      <c r="AC33" s="213"/>
      <c r="AD33" s="213"/>
      <c r="AE33" s="213"/>
      <c r="AF33" s="213"/>
      <c r="AG33" s="213" t="s">
        <v>286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37">
        <v>9</v>
      </c>
      <c r="B34" s="238" t="s">
        <v>662</v>
      </c>
      <c r="C34" s="249" t="s">
        <v>663</v>
      </c>
      <c r="D34" s="239" t="s">
        <v>363</v>
      </c>
      <c r="E34" s="240">
        <v>42.32</v>
      </c>
      <c r="F34" s="241"/>
      <c r="G34" s="242">
        <f>ROUND(E34*F34,2)</f>
        <v>0</v>
      </c>
      <c r="H34" s="241"/>
      <c r="I34" s="242">
        <f>ROUND(E34*H34,2)</f>
        <v>0</v>
      </c>
      <c r="J34" s="241"/>
      <c r="K34" s="242">
        <f>ROUND(E34*J34,2)</f>
        <v>0</v>
      </c>
      <c r="L34" s="242">
        <v>21</v>
      </c>
      <c r="M34" s="242">
        <f>G34*(1+L34/100)</f>
        <v>0</v>
      </c>
      <c r="N34" s="240">
        <v>0</v>
      </c>
      <c r="O34" s="240">
        <f>ROUND(E34*N34,2)</f>
        <v>0</v>
      </c>
      <c r="P34" s="240">
        <v>0</v>
      </c>
      <c r="Q34" s="240">
        <f>ROUND(E34*P34,2)</f>
        <v>0</v>
      </c>
      <c r="R34" s="242" t="s">
        <v>597</v>
      </c>
      <c r="S34" s="242" t="s">
        <v>289</v>
      </c>
      <c r="T34" s="243" t="s">
        <v>289</v>
      </c>
      <c r="U34" s="224">
        <v>0.32</v>
      </c>
      <c r="V34" s="224">
        <f>ROUND(E34*U34,2)</f>
        <v>13.54</v>
      </c>
      <c r="W34" s="224"/>
      <c r="X34" s="224" t="s">
        <v>339</v>
      </c>
      <c r="Y34" s="224" t="s">
        <v>284</v>
      </c>
      <c r="Z34" s="213"/>
      <c r="AA34" s="213"/>
      <c r="AB34" s="213"/>
      <c r="AC34" s="213"/>
      <c r="AD34" s="213"/>
      <c r="AE34" s="213"/>
      <c r="AF34" s="213"/>
      <c r="AG34" s="213" t="s">
        <v>340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ht="22.5" outlineLevel="2" x14ac:dyDescent="0.2">
      <c r="A35" s="220"/>
      <c r="B35" s="221"/>
      <c r="C35" s="259" t="s">
        <v>661</v>
      </c>
      <c r="D35" s="257"/>
      <c r="E35" s="257"/>
      <c r="F35" s="257"/>
      <c r="G35" s="257"/>
      <c r="H35" s="224"/>
      <c r="I35" s="224"/>
      <c r="J35" s="224"/>
      <c r="K35" s="224"/>
      <c r="L35" s="224"/>
      <c r="M35" s="224"/>
      <c r="N35" s="223"/>
      <c r="O35" s="223"/>
      <c r="P35" s="223"/>
      <c r="Q35" s="223"/>
      <c r="R35" s="224"/>
      <c r="S35" s="224"/>
      <c r="T35" s="224"/>
      <c r="U35" s="224"/>
      <c r="V35" s="224"/>
      <c r="W35" s="224"/>
      <c r="X35" s="224"/>
      <c r="Y35" s="224"/>
      <c r="Z35" s="213"/>
      <c r="AA35" s="213"/>
      <c r="AB35" s="213"/>
      <c r="AC35" s="213"/>
      <c r="AD35" s="213"/>
      <c r="AE35" s="213"/>
      <c r="AF35" s="213"/>
      <c r="AG35" s="213" t="s">
        <v>360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56" t="str">
        <f>C35</f>
        <v>svislé nebo šikmé (odkloněné), půdorysně přímé nebo zalomené, stěn základových pasů ve volných nebo zapažených jámách, rýhách, šachtách, včetně případných vzpěr,</v>
      </c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60" t="s">
        <v>664</v>
      </c>
      <c r="D36" s="258"/>
      <c r="E36" s="258"/>
      <c r="F36" s="258"/>
      <c r="G36" s="258"/>
      <c r="H36" s="224"/>
      <c r="I36" s="224"/>
      <c r="J36" s="224"/>
      <c r="K36" s="224"/>
      <c r="L36" s="224"/>
      <c r="M36" s="224"/>
      <c r="N36" s="223"/>
      <c r="O36" s="223"/>
      <c r="P36" s="223"/>
      <c r="Q36" s="223"/>
      <c r="R36" s="224"/>
      <c r="S36" s="224"/>
      <c r="T36" s="224"/>
      <c r="U36" s="224"/>
      <c r="V36" s="224"/>
      <c r="W36" s="224"/>
      <c r="X36" s="224"/>
      <c r="Y36" s="224"/>
      <c r="Z36" s="213"/>
      <c r="AA36" s="213"/>
      <c r="AB36" s="213"/>
      <c r="AC36" s="213"/>
      <c r="AD36" s="213"/>
      <c r="AE36" s="213"/>
      <c r="AF36" s="213"/>
      <c r="AG36" s="213" t="s">
        <v>311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2" x14ac:dyDescent="0.2">
      <c r="A37" s="220"/>
      <c r="B37" s="221"/>
      <c r="C37" s="252"/>
      <c r="D37" s="245"/>
      <c r="E37" s="245"/>
      <c r="F37" s="245"/>
      <c r="G37" s="245"/>
      <c r="H37" s="224"/>
      <c r="I37" s="224"/>
      <c r="J37" s="224"/>
      <c r="K37" s="224"/>
      <c r="L37" s="224"/>
      <c r="M37" s="224"/>
      <c r="N37" s="223"/>
      <c r="O37" s="223"/>
      <c r="P37" s="223"/>
      <c r="Q37" s="223"/>
      <c r="R37" s="224"/>
      <c r="S37" s="224"/>
      <c r="T37" s="224"/>
      <c r="U37" s="224"/>
      <c r="V37" s="224"/>
      <c r="W37" s="224"/>
      <c r="X37" s="224"/>
      <c r="Y37" s="224"/>
      <c r="Z37" s="213"/>
      <c r="AA37" s="213"/>
      <c r="AB37" s="213"/>
      <c r="AC37" s="213"/>
      <c r="AD37" s="213"/>
      <c r="AE37" s="213"/>
      <c r="AF37" s="213"/>
      <c r="AG37" s="213" t="s">
        <v>286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37">
        <v>10</v>
      </c>
      <c r="B38" s="238" t="s">
        <v>670</v>
      </c>
      <c r="C38" s="249" t="s">
        <v>671</v>
      </c>
      <c r="D38" s="239" t="s">
        <v>672</v>
      </c>
      <c r="E38" s="240">
        <v>1</v>
      </c>
      <c r="F38" s="241"/>
      <c r="G38" s="242">
        <f>ROUND(E38*F38,2)</f>
        <v>0</v>
      </c>
      <c r="H38" s="241"/>
      <c r="I38" s="242">
        <f>ROUND(E38*H38,2)</f>
        <v>0</v>
      </c>
      <c r="J38" s="241"/>
      <c r="K38" s="242">
        <f>ROUND(E38*J38,2)</f>
        <v>0</v>
      </c>
      <c r="L38" s="242">
        <v>21</v>
      </c>
      <c r="M38" s="242">
        <f>G38*(1+L38/100)</f>
        <v>0</v>
      </c>
      <c r="N38" s="240">
        <v>1.4E-2</v>
      </c>
      <c r="O38" s="240">
        <f>ROUND(E38*N38,2)</f>
        <v>0.01</v>
      </c>
      <c r="P38" s="240">
        <v>0</v>
      </c>
      <c r="Q38" s="240">
        <f>ROUND(E38*P38,2)</f>
        <v>0</v>
      </c>
      <c r="R38" s="242"/>
      <c r="S38" s="242" t="s">
        <v>281</v>
      </c>
      <c r="T38" s="243" t="s">
        <v>389</v>
      </c>
      <c r="U38" s="224">
        <v>0</v>
      </c>
      <c r="V38" s="224">
        <f>ROUND(E38*U38,2)</f>
        <v>0</v>
      </c>
      <c r="W38" s="224"/>
      <c r="X38" s="224" t="s">
        <v>283</v>
      </c>
      <c r="Y38" s="224" t="s">
        <v>284</v>
      </c>
      <c r="Z38" s="213"/>
      <c r="AA38" s="213"/>
      <c r="AB38" s="213"/>
      <c r="AC38" s="213"/>
      <c r="AD38" s="213"/>
      <c r="AE38" s="213"/>
      <c r="AF38" s="213"/>
      <c r="AG38" s="213" t="s">
        <v>285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50"/>
      <c r="D39" s="246"/>
      <c r="E39" s="246"/>
      <c r="F39" s="246"/>
      <c r="G39" s="246"/>
      <c r="H39" s="224"/>
      <c r="I39" s="224"/>
      <c r="J39" s="224"/>
      <c r="K39" s="224"/>
      <c r="L39" s="224"/>
      <c r="M39" s="224"/>
      <c r="N39" s="223"/>
      <c r="O39" s="223"/>
      <c r="P39" s="223"/>
      <c r="Q39" s="223"/>
      <c r="R39" s="224"/>
      <c r="S39" s="224"/>
      <c r="T39" s="224"/>
      <c r="U39" s="224"/>
      <c r="V39" s="224"/>
      <c r="W39" s="224"/>
      <c r="X39" s="224"/>
      <c r="Y39" s="224"/>
      <c r="Z39" s="213"/>
      <c r="AA39" s="213"/>
      <c r="AB39" s="213"/>
      <c r="AC39" s="213"/>
      <c r="AD39" s="213"/>
      <c r="AE39" s="213"/>
      <c r="AF39" s="213"/>
      <c r="AG39" s="213" t="s">
        <v>286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x14ac:dyDescent="0.2">
      <c r="A40" s="230" t="s">
        <v>276</v>
      </c>
      <c r="B40" s="231" t="s">
        <v>145</v>
      </c>
      <c r="C40" s="248" t="s">
        <v>140</v>
      </c>
      <c r="D40" s="232"/>
      <c r="E40" s="233"/>
      <c r="F40" s="234"/>
      <c r="G40" s="234">
        <f>SUMIF(AG41:AG52,"&lt;&gt;NOR",G41:G52)</f>
        <v>0</v>
      </c>
      <c r="H40" s="234"/>
      <c r="I40" s="234">
        <f>SUM(I41:I52)</f>
        <v>0</v>
      </c>
      <c r="J40" s="234"/>
      <c r="K40" s="234">
        <f>SUM(K41:K52)</f>
        <v>0</v>
      </c>
      <c r="L40" s="234"/>
      <c r="M40" s="234">
        <f>SUM(M41:M52)</f>
        <v>0</v>
      </c>
      <c r="N40" s="233"/>
      <c r="O40" s="233">
        <f>SUM(O41:O52)</f>
        <v>13.729999999999999</v>
      </c>
      <c r="P40" s="233"/>
      <c r="Q40" s="233">
        <f>SUM(Q41:Q52)</f>
        <v>0</v>
      </c>
      <c r="R40" s="234"/>
      <c r="S40" s="234"/>
      <c r="T40" s="235"/>
      <c r="U40" s="229"/>
      <c r="V40" s="229">
        <f>SUM(V41:V52)</f>
        <v>13.2</v>
      </c>
      <c r="W40" s="229"/>
      <c r="X40" s="229"/>
      <c r="Y40" s="229"/>
      <c r="AG40" t="s">
        <v>277</v>
      </c>
    </row>
    <row r="41" spans="1:60" outlineLevel="1" x14ac:dyDescent="0.2">
      <c r="A41" s="237">
        <v>11</v>
      </c>
      <c r="B41" s="238" t="s">
        <v>677</v>
      </c>
      <c r="C41" s="249" t="s">
        <v>678</v>
      </c>
      <c r="D41" s="239" t="s">
        <v>356</v>
      </c>
      <c r="E41" s="240">
        <v>5.3159999999999998</v>
      </c>
      <c r="F41" s="241"/>
      <c r="G41" s="242">
        <f>ROUND(E41*F41,2)</f>
        <v>0</v>
      </c>
      <c r="H41" s="241"/>
      <c r="I41" s="242">
        <f>ROUND(E41*H41,2)</f>
        <v>0</v>
      </c>
      <c r="J41" s="241"/>
      <c r="K41" s="242">
        <f>ROUND(E41*J41,2)</f>
        <v>0</v>
      </c>
      <c r="L41" s="242">
        <v>21</v>
      </c>
      <c r="M41" s="242">
        <f>G41*(1+L41/100)</f>
        <v>0</v>
      </c>
      <c r="N41" s="240">
        <v>2.5249999999999999</v>
      </c>
      <c r="O41" s="240">
        <f>ROUND(E41*N41,2)</f>
        <v>13.42</v>
      </c>
      <c r="P41" s="240">
        <v>0</v>
      </c>
      <c r="Q41" s="240">
        <f>ROUND(E41*P41,2)</f>
        <v>0</v>
      </c>
      <c r="R41" s="242" t="s">
        <v>597</v>
      </c>
      <c r="S41" s="242" t="s">
        <v>289</v>
      </c>
      <c r="T41" s="243" t="s">
        <v>289</v>
      </c>
      <c r="U41" s="224">
        <v>0.48</v>
      </c>
      <c r="V41" s="224">
        <f>ROUND(E41*U41,2)</f>
        <v>2.5499999999999998</v>
      </c>
      <c r="W41" s="224"/>
      <c r="X41" s="224" t="s">
        <v>339</v>
      </c>
      <c r="Y41" s="224" t="s">
        <v>284</v>
      </c>
      <c r="Z41" s="213"/>
      <c r="AA41" s="213"/>
      <c r="AB41" s="213"/>
      <c r="AC41" s="213"/>
      <c r="AD41" s="213"/>
      <c r="AE41" s="213"/>
      <c r="AF41" s="213"/>
      <c r="AG41" s="213" t="s">
        <v>340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51" t="s">
        <v>657</v>
      </c>
      <c r="D42" s="247"/>
      <c r="E42" s="247"/>
      <c r="F42" s="247"/>
      <c r="G42" s="247"/>
      <c r="H42" s="224"/>
      <c r="I42" s="224"/>
      <c r="J42" s="224"/>
      <c r="K42" s="224"/>
      <c r="L42" s="224"/>
      <c r="M42" s="224"/>
      <c r="N42" s="223"/>
      <c r="O42" s="223"/>
      <c r="P42" s="223"/>
      <c r="Q42" s="223"/>
      <c r="R42" s="224"/>
      <c r="S42" s="224"/>
      <c r="T42" s="224"/>
      <c r="U42" s="224"/>
      <c r="V42" s="224"/>
      <c r="W42" s="224"/>
      <c r="X42" s="224"/>
      <c r="Y42" s="224"/>
      <c r="Z42" s="213"/>
      <c r="AA42" s="213"/>
      <c r="AB42" s="213"/>
      <c r="AC42" s="213"/>
      <c r="AD42" s="213"/>
      <c r="AE42" s="213"/>
      <c r="AF42" s="213"/>
      <c r="AG42" s="213" t="s">
        <v>311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52"/>
      <c r="D43" s="245"/>
      <c r="E43" s="245"/>
      <c r="F43" s="245"/>
      <c r="G43" s="245"/>
      <c r="H43" s="224"/>
      <c r="I43" s="224"/>
      <c r="J43" s="224"/>
      <c r="K43" s="224"/>
      <c r="L43" s="224"/>
      <c r="M43" s="224"/>
      <c r="N43" s="223"/>
      <c r="O43" s="223"/>
      <c r="P43" s="223"/>
      <c r="Q43" s="223"/>
      <c r="R43" s="224"/>
      <c r="S43" s="224"/>
      <c r="T43" s="224"/>
      <c r="U43" s="224"/>
      <c r="V43" s="224"/>
      <c r="W43" s="224"/>
      <c r="X43" s="224"/>
      <c r="Y43" s="224"/>
      <c r="Z43" s="213"/>
      <c r="AA43" s="213"/>
      <c r="AB43" s="213"/>
      <c r="AC43" s="213"/>
      <c r="AD43" s="213"/>
      <c r="AE43" s="213"/>
      <c r="AF43" s="213"/>
      <c r="AG43" s="213" t="s">
        <v>286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37">
        <v>12</v>
      </c>
      <c r="B44" s="238" t="s">
        <v>681</v>
      </c>
      <c r="C44" s="249" t="s">
        <v>682</v>
      </c>
      <c r="D44" s="239" t="s">
        <v>363</v>
      </c>
      <c r="E44" s="240">
        <v>7.52</v>
      </c>
      <c r="F44" s="241"/>
      <c r="G44" s="242">
        <f>ROUND(E44*F44,2)</f>
        <v>0</v>
      </c>
      <c r="H44" s="241"/>
      <c r="I44" s="242">
        <f>ROUND(E44*H44,2)</f>
        <v>0</v>
      </c>
      <c r="J44" s="241"/>
      <c r="K44" s="242">
        <f>ROUND(E44*J44,2)</f>
        <v>0</v>
      </c>
      <c r="L44" s="242">
        <v>21</v>
      </c>
      <c r="M44" s="242">
        <f>G44*(1+L44/100)</f>
        <v>0</v>
      </c>
      <c r="N44" s="240">
        <v>3.9190000000000003E-2</v>
      </c>
      <c r="O44" s="240">
        <f>ROUND(E44*N44,2)</f>
        <v>0.28999999999999998</v>
      </c>
      <c r="P44" s="240">
        <v>0</v>
      </c>
      <c r="Q44" s="240">
        <f>ROUND(E44*P44,2)</f>
        <v>0</v>
      </c>
      <c r="R44" s="242" t="s">
        <v>597</v>
      </c>
      <c r="S44" s="242" t="s">
        <v>289</v>
      </c>
      <c r="T44" s="243" t="s">
        <v>289</v>
      </c>
      <c r="U44" s="224">
        <v>1.05</v>
      </c>
      <c r="V44" s="224">
        <f>ROUND(E44*U44,2)</f>
        <v>7.9</v>
      </c>
      <c r="W44" s="224"/>
      <c r="X44" s="224" t="s">
        <v>339</v>
      </c>
      <c r="Y44" s="224" t="s">
        <v>284</v>
      </c>
      <c r="Z44" s="213"/>
      <c r="AA44" s="213"/>
      <c r="AB44" s="213"/>
      <c r="AC44" s="213"/>
      <c r="AD44" s="213"/>
      <c r="AE44" s="213"/>
      <c r="AF44" s="213"/>
      <c r="AG44" s="213" t="s">
        <v>340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ht="22.5" outlineLevel="2" x14ac:dyDescent="0.2">
      <c r="A45" s="220"/>
      <c r="B45" s="221"/>
      <c r="C45" s="259" t="s">
        <v>683</v>
      </c>
      <c r="D45" s="257"/>
      <c r="E45" s="257"/>
      <c r="F45" s="257"/>
      <c r="G45" s="257"/>
      <c r="H45" s="224"/>
      <c r="I45" s="224"/>
      <c r="J45" s="224"/>
      <c r="K45" s="224"/>
      <c r="L45" s="224"/>
      <c r="M45" s="224"/>
      <c r="N45" s="223"/>
      <c r="O45" s="223"/>
      <c r="P45" s="223"/>
      <c r="Q45" s="223"/>
      <c r="R45" s="224"/>
      <c r="S45" s="224"/>
      <c r="T45" s="224"/>
      <c r="U45" s="224"/>
      <c r="V45" s="224"/>
      <c r="W45" s="224"/>
      <c r="X45" s="224"/>
      <c r="Y45" s="224"/>
      <c r="Z45" s="213"/>
      <c r="AA45" s="213"/>
      <c r="AB45" s="213"/>
      <c r="AC45" s="213"/>
      <c r="AD45" s="213"/>
      <c r="AE45" s="213"/>
      <c r="AF45" s="213"/>
      <c r="AG45" s="213" t="s">
        <v>360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56" t="str">
        <f>C45</f>
        <v>bednění svislé nebo šikmé (odkloněné), půdorysně přímé nebo zalomené, stěn základových patek ve volných nebo zapažených jámách, rýhách, šachtách, včetně případných vzpěr,</v>
      </c>
      <c r="BB45" s="213"/>
      <c r="BC45" s="213"/>
      <c r="BD45" s="213"/>
      <c r="BE45" s="213"/>
      <c r="BF45" s="213"/>
      <c r="BG45" s="213"/>
      <c r="BH45" s="213"/>
    </row>
    <row r="46" spans="1:60" outlineLevel="2" x14ac:dyDescent="0.2">
      <c r="A46" s="220"/>
      <c r="B46" s="221"/>
      <c r="C46" s="252"/>
      <c r="D46" s="245"/>
      <c r="E46" s="245"/>
      <c r="F46" s="245"/>
      <c r="G46" s="245"/>
      <c r="H46" s="224"/>
      <c r="I46" s="224"/>
      <c r="J46" s="224"/>
      <c r="K46" s="224"/>
      <c r="L46" s="224"/>
      <c r="M46" s="224"/>
      <c r="N46" s="223"/>
      <c r="O46" s="223"/>
      <c r="P46" s="223"/>
      <c r="Q46" s="223"/>
      <c r="R46" s="224"/>
      <c r="S46" s="224"/>
      <c r="T46" s="224"/>
      <c r="U46" s="224"/>
      <c r="V46" s="224"/>
      <c r="W46" s="224"/>
      <c r="X46" s="224"/>
      <c r="Y46" s="224"/>
      <c r="Z46" s="213"/>
      <c r="AA46" s="213"/>
      <c r="AB46" s="213"/>
      <c r="AC46" s="213"/>
      <c r="AD46" s="213"/>
      <c r="AE46" s="213"/>
      <c r="AF46" s="213"/>
      <c r="AG46" s="213" t="s">
        <v>286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1" x14ac:dyDescent="0.2">
      <c r="A47" s="237">
        <v>13</v>
      </c>
      <c r="B47" s="238" t="s">
        <v>684</v>
      </c>
      <c r="C47" s="249" t="s">
        <v>685</v>
      </c>
      <c r="D47" s="239" t="s">
        <v>363</v>
      </c>
      <c r="E47" s="240">
        <v>7.52</v>
      </c>
      <c r="F47" s="241"/>
      <c r="G47" s="242">
        <f>ROUND(E47*F47,2)</f>
        <v>0</v>
      </c>
      <c r="H47" s="241"/>
      <c r="I47" s="242">
        <f>ROUND(E47*H47,2)</f>
        <v>0</v>
      </c>
      <c r="J47" s="241"/>
      <c r="K47" s="242">
        <f>ROUND(E47*J47,2)</f>
        <v>0</v>
      </c>
      <c r="L47" s="242">
        <v>21</v>
      </c>
      <c r="M47" s="242">
        <f>G47*(1+L47/100)</f>
        <v>0</v>
      </c>
      <c r="N47" s="240">
        <v>0</v>
      </c>
      <c r="O47" s="240">
        <f>ROUND(E47*N47,2)</f>
        <v>0</v>
      </c>
      <c r="P47" s="240">
        <v>0</v>
      </c>
      <c r="Q47" s="240">
        <f>ROUND(E47*P47,2)</f>
        <v>0</v>
      </c>
      <c r="R47" s="242" t="s">
        <v>597</v>
      </c>
      <c r="S47" s="242" t="s">
        <v>289</v>
      </c>
      <c r="T47" s="243" t="s">
        <v>289</v>
      </c>
      <c r="U47" s="224">
        <v>0.32</v>
      </c>
      <c r="V47" s="224">
        <f>ROUND(E47*U47,2)</f>
        <v>2.41</v>
      </c>
      <c r="W47" s="224"/>
      <c r="X47" s="224" t="s">
        <v>339</v>
      </c>
      <c r="Y47" s="224" t="s">
        <v>284</v>
      </c>
      <c r="Z47" s="213"/>
      <c r="AA47" s="213"/>
      <c r="AB47" s="213"/>
      <c r="AC47" s="213"/>
      <c r="AD47" s="213"/>
      <c r="AE47" s="213"/>
      <c r="AF47" s="213"/>
      <c r="AG47" s="213" t="s">
        <v>340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ht="22.5" outlineLevel="2" x14ac:dyDescent="0.2">
      <c r="A48" s="220"/>
      <c r="B48" s="221"/>
      <c r="C48" s="259" t="s">
        <v>683</v>
      </c>
      <c r="D48" s="257"/>
      <c r="E48" s="257"/>
      <c r="F48" s="257"/>
      <c r="G48" s="257"/>
      <c r="H48" s="224"/>
      <c r="I48" s="224"/>
      <c r="J48" s="224"/>
      <c r="K48" s="224"/>
      <c r="L48" s="224"/>
      <c r="M48" s="224"/>
      <c r="N48" s="223"/>
      <c r="O48" s="223"/>
      <c r="P48" s="223"/>
      <c r="Q48" s="223"/>
      <c r="R48" s="224"/>
      <c r="S48" s="224"/>
      <c r="T48" s="224"/>
      <c r="U48" s="224"/>
      <c r="V48" s="224"/>
      <c r="W48" s="224"/>
      <c r="X48" s="224"/>
      <c r="Y48" s="224"/>
      <c r="Z48" s="213"/>
      <c r="AA48" s="213"/>
      <c r="AB48" s="213"/>
      <c r="AC48" s="213"/>
      <c r="AD48" s="213"/>
      <c r="AE48" s="213"/>
      <c r="AF48" s="213"/>
      <c r="AG48" s="213" t="s">
        <v>360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56" t="str">
        <f>C48</f>
        <v>bednění svislé nebo šikmé (odkloněné), půdorysně přímé nebo zalomené, stěn základových patek ve volných nebo zapažených jámách, rýhách, šachtách, včetně případných vzpěr,</v>
      </c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60" t="s">
        <v>686</v>
      </c>
      <c r="D49" s="258"/>
      <c r="E49" s="258"/>
      <c r="F49" s="258"/>
      <c r="G49" s="258"/>
      <c r="H49" s="224"/>
      <c r="I49" s="224"/>
      <c r="J49" s="224"/>
      <c r="K49" s="224"/>
      <c r="L49" s="224"/>
      <c r="M49" s="224"/>
      <c r="N49" s="223"/>
      <c r="O49" s="223"/>
      <c r="P49" s="223"/>
      <c r="Q49" s="223"/>
      <c r="R49" s="224"/>
      <c r="S49" s="224"/>
      <c r="T49" s="224"/>
      <c r="U49" s="224"/>
      <c r="V49" s="224"/>
      <c r="W49" s="224"/>
      <c r="X49" s="224"/>
      <c r="Y49" s="224"/>
      <c r="Z49" s="213"/>
      <c r="AA49" s="213"/>
      <c r="AB49" s="213"/>
      <c r="AC49" s="213"/>
      <c r="AD49" s="213"/>
      <c r="AE49" s="213"/>
      <c r="AF49" s="213"/>
      <c r="AG49" s="213" t="s">
        <v>311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2" x14ac:dyDescent="0.2">
      <c r="A50" s="220"/>
      <c r="B50" s="221"/>
      <c r="C50" s="252"/>
      <c r="D50" s="245"/>
      <c r="E50" s="245"/>
      <c r="F50" s="245"/>
      <c r="G50" s="245"/>
      <c r="H50" s="224"/>
      <c r="I50" s="224"/>
      <c r="J50" s="224"/>
      <c r="K50" s="224"/>
      <c r="L50" s="224"/>
      <c r="M50" s="224"/>
      <c r="N50" s="223"/>
      <c r="O50" s="223"/>
      <c r="P50" s="223"/>
      <c r="Q50" s="223"/>
      <c r="R50" s="224"/>
      <c r="S50" s="224"/>
      <c r="T50" s="224"/>
      <c r="U50" s="224"/>
      <c r="V50" s="224"/>
      <c r="W50" s="224"/>
      <c r="X50" s="224"/>
      <c r="Y50" s="224"/>
      <c r="Z50" s="213"/>
      <c r="AA50" s="213"/>
      <c r="AB50" s="213"/>
      <c r="AC50" s="213"/>
      <c r="AD50" s="213"/>
      <c r="AE50" s="213"/>
      <c r="AF50" s="213"/>
      <c r="AG50" s="213" t="s">
        <v>286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1" x14ac:dyDescent="0.2">
      <c r="A51" s="237">
        <v>14</v>
      </c>
      <c r="B51" s="238" t="s">
        <v>690</v>
      </c>
      <c r="C51" s="249" t="s">
        <v>691</v>
      </c>
      <c r="D51" s="239" t="s">
        <v>383</v>
      </c>
      <c r="E51" s="240">
        <v>2.2620000000000001E-2</v>
      </c>
      <c r="F51" s="241"/>
      <c r="G51" s="242">
        <f>ROUND(E51*F51,2)</f>
        <v>0</v>
      </c>
      <c r="H51" s="241"/>
      <c r="I51" s="242">
        <f>ROUND(E51*H51,2)</f>
        <v>0</v>
      </c>
      <c r="J51" s="241"/>
      <c r="K51" s="242">
        <f>ROUND(E51*J51,2)</f>
        <v>0</v>
      </c>
      <c r="L51" s="242">
        <v>21</v>
      </c>
      <c r="M51" s="242">
        <f>G51*(1+L51/100)</f>
        <v>0</v>
      </c>
      <c r="N51" s="240">
        <v>1.06064</v>
      </c>
      <c r="O51" s="240">
        <f>ROUND(E51*N51,2)</f>
        <v>0.02</v>
      </c>
      <c r="P51" s="240">
        <v>0</v>
      </c>
      <c r="Q51" s="240">
        <f>ROUND(E51*P51,2)</f>
        <v>0</v>
      </c>
      <c r="R51" s="242" t="s">
        <v>689</v>
      </c>
      <c r="S51" s="242" t="s">
        <v>289</v>
      </c>
      <c r="T51" s="243" t="s">
        <v>289</v>
      </c>
      <c r="U51" s="224">
        <v>15.231</v>
      </c>
      <c r="V51" s="224">
        <f>ROUND(E51*U51,2)</f>
        <v>0.34</v>
      </c>
      <c r="W51" s="224"/>
      <c r="X51" s="224" t="s">
        <v>339</v>
      </c>
      <c r="Y51" s="224" t="s">
        <v>284</v>
      </c>
      <c r="Z51" s="213"/>
      <c r="AA51" s="213"/>
      <c r="AB51" s="213"/>
      <c r="AC51" s="213"/>
      <c r="AD51" s="213"/>
      <c r="AE51" s="213"/>
      <c r="AF51" s="213"/>
      <c r="AG51" s="213" t="s">
        <v>340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2" x14ac:dyDescent="0.2">
      <c r="A52" s="220"/>
      <c r="B52" s="221"/>
      <c r="C52" s="250"/>
      <c r="D52" s="246"/>
      <c r="E52" s="246"/>
      <c r="F52" s="246"/>
      <c r="G52" s="246"/>
      <c r="H52" s="224"/>
      <c r="I52" s="224"/>
      <c r="J52" s="224"/>
      <c r="K52" s="224"/>
      <c r="L52" s="224"/>
      <c r="M52" s="224"/>
      <c r="N52" s="223"/>
      <c r="O52" s="223"/>
      <c r="P52" s="223"/>
      <c r="Q52" s="223"/>
      <c r="R52" s="224"/>
      <c r="S52" s="224"/>
      <c r="T52" s="224"/>
      <c r="U52" s="224"/>
      <c r="V52" s="224"/>
      <c r="W52" s="224"/>
      <c r="X52" s="224"/>
      <c r="Y52" s="224"/>
      <c r="Z52" s="213"/>
      <c r="AA52" s="213"/>
      <c r="AB52" s="213"/>
      <c r="AC52" s="213"/>
      <c r="AD52" s="213"/>
      <c r="AE52" s="213"/>
      <c r="AF52" s="213"/>
      <c r="AG52" s="213" t="s">
        <v>286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x14ac:dyDescent="0.2">
      <c r="A53" s="230" t="s">
        <v>276</v>
      </c>
      <c r="B53" s="231" t="s">
        <v>151</v>
      </c>
      <c r="C53" s="248" t="s">
        <v>150</v>
      </c>
      <c r="D53" s="232"/>
      <c r="E53" s="233"/>
      <c r="F53" s="234"/>
      <c r="G53" s="234">
        <f>SUMIF(AG54:AG57,"&lt;&gt;NOR",G54:G57)</f>
        <v>0</v>
      </c>
      <c r="H53" s="234"/>
      <c r="I53" s="234">
        <f>SUM(I54:I57)</f>
        <v>0</v>
      </c>
      <c r="J53" s="234"/>
      <c r="K53" s="234">
        <f>SUM(K54:K57)</f>
        <v>0</v>
      </c>
      <c r="L53" s="234"/>
      <c r="M53" s="234">
        <f>SUM(M54:M57)</f>
        <v>0</v>
      </c>
      <c r="N53" s="233"/>
      <c r="O53" s="233">
        <f>SUM(O54:O57)</f>
        <v>0.05</v>
      </c>
      <c r="P53" s="233"/>
      <c r="Q53" s="233">
        <f>SUM(Q54:Q57)</f>
        <v>0</v>
      </c>
      <c r="R53" s="234"/>
      <c r="S53" s="234"/>
      <c r="T53" s="235"/>
      <c r="U53" s="229"/>
      <c r="V53" s="229">
        <f>SUM(V54:V57)</f>
        <v>0.24</v>
      </c>
      <c r="W53" s="229"/>
      <c r="X53" s="229"/>
      <c r="Y53" s="229"/>
      <c r="AG53" t="s">
        <v>277</v>
      </c>
    </row>
    <row r="54" spans="1:60" outlineLevel="1" x14ac:dyDescent="0.2">
      <c r="A54" s="237">
        <v>15</v>
      </c>
      <c r="B54" s="238" t="s">
        <v>1059</v>
      </c>
      <c r="C54" s="249" t="s">
        <v>1060</v>
      </c>
      <c r="D54" s="239" t="s">
        <v>318</v>
      </c>
      <c r="E54" s="240">
        <v>1</v>
      </c>
      <c r="F54" s="241"/>
      <c r="G54" s="242">
        <f>ROUND(E54*F54,2)</f>
        <v>0</v>
      </c>
      <c r="H54" s="241"/>
      <c r="I54" s="242">
        <f>ROUND(E54*H54,2)</f>
        <v>0</v>
      </c>
      <c r="J54" s="241"/>
      <c r="K54" s="242">
        <f>ROUND(E54*J54,2)</f>
        <v>0</v>
      </c>
      <c r="L54" s="242">
        <v>21</v>
      </c>
      <c r="M54" s="242">
        <f>G54*(1+L54/100)</f>
        <v>0</v>
      </c>
      <c r="N54" s="240">
        <v>7.1300000000000001E-3</v>
      </c>
      <c r="O54" s="240">
        <f>ROUND(E54*N54,2)</f>
        <v>0.01</v>
      </c>
      <c r="P54" s="240">
        <v>0</v>
      </c>
      <c r="Q54" s="240">
        <f>ROUND(E54*P54,2)</f>
        <v>0</v>
      </c>
      <c r="R54" s="242"/>
      <c r="S54" s="242" t="s">
        <v>289</v>
      </c>
      <c r="T54" s="243" t="s">
        <v>289</v>
      </c>
      <c r="U54" s="224">
        <v>0.24</v>
      </c>
      <c r="V54" s="224">
        <f>ROUND(E54*U54,2)</f>
        <v>0.24</v>
      </c>
      <c r="W54" s="224"/>
      <c r="X54" s="224" t="s">
        <v>339</v>
      </c>
      <c r="Y54" s="224" t="s">
        <v>284</v>
      </c>
      <c r="Z54" s="213"/>
      <c r="AA54" s="213"/>
      <c r="AB54" s="213"/>
      <c r="AC54" s="213"/>
      <c r="AD54" s="213"/>
      <c r="AE54" s="213"/>
      <c r="AF54" s="213"/>
      <c r="AG54" s="213" t="s">
        <v>358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50"/>
      <c r="D55" s="246"/>
      <c r="E55" s="246"/>
      <c r="F55" s="246"/>
      <c r="G55" s="246"/>
      <c r="H55" s="224"/>
      <c r="I55" s="224"/>
      <c r="J55" s="224"/>
      <c r="K55" s="224"/>
      <c r="L55" s="224"/>
      <c r="M55" s="224"/>
      <c r="N55" s="223"/>
      <c r="O55" s="223"/>
      <c r="P55" s="223"/>
      <c r="Q55" s="223"/>
      <c r="R55" s="224"/>
      <c r="S55" s="224"/>
      <c r="T55" s="224"/>
      <c r="U55" s="224"/>
      <c r="V55" s="224"/>
      <c r="W55" s="224"/>
      <c r="X55" s="224"/>
      <c r="Y55" s="224"/>
      <c r="Z55" s="213"/>
      <c r="AA55" s="213"/>
      <c r="AB55" s="213"/>
      <c r="AC55" s="213"/>
      <c r="AD55" s="213"/>
      <c r="AE55" s="213"/>
      <c r="AF55" s="213"/>
      <c r="AG55" s="213" t="s">
        <v>286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ht="22.5" outlineLevel="1" x14ac:dyDescent="0.2">
      <c r="A56" s="237">
        <v>16</v>
      </c>
      <c r="B56" s="238" t="s">
        <v>955</v>
      </c>
      <c r="C56" s="249" t="s">
        <v>956</v>
      </c>
      <c r="D56" s="239" t="s">
        <v>318</v>
      </c>
      <c r="E56" s="240">
        <v>1.01</v>
      </c>
      <c r="F56" s="241"/>
      <c r="G56" s="242">
        <f>ROUND(E56*F56,2)</f>
        <v>0</v>
      </c>
      <c r="H56" s="241"/>
      <c r="I56" s="242">
        <f>ROUND(E56*H56,2)</f>
        <v>0</v>
      </c>
      <c r="J56" s="241"/>
      <c r="K56" s="242">
        <f>ROUND(E56*J56,2)</f>
        <v>0</v>
      </c>
      <c r="L56" s="242">
        <v>21</v>
      </c>
      <c r="M56" s="242">
        <f>G56*(1+L56/100)</f>
        <v>0</v>
      </c>
      <c r="N56" s="240">
        <v>4.1000000000000002E-2</v>
      </c>
      <c r="O56" s="240">
        <f>ROUND(E56*N56,2)</f>
        <v>0.04</v>
      </c>
      <c r="P56" s="240">
        <v>0</v>
      </c>
      <c r="Q56" s="240">
        <f>ROUND(E56*P56,2)</f>
        <v>0</v>
      </c>
      <c r="R56" s="242" t="s">
        <v>324</v>
      </c>
      <c r="S56" s="242" t="s">
        <v>289</v>
      </c>
      <c r="T56" s="243" t="s">
        <v>289</v>
      </c>
      <c r="U56" s="224">
        <v>0</v>
      </c>
      <c r="V56" s="224">
        <f>ROUND(E56*U56,2)</f>
        <v>0</v>
      </c>
      <c r="W56" s="224"/>
      <c r="X56" s="224" t="s">
        <v>283</v>
      </c>
      <c r="Y56" s="224" t="s">
        <v>284</v>
      </c>
      <c r="Z56" s="213"/>
      <c r="AA56" s="213"/>
      <c r="AB56" s="213"/>
      <c r="AC56" s="213"/>
      <c r="AD56" s="213"/>
      <c r="AE56" s="213"/>
      <c r="AF56" s="213"/>
      <c r="AG56" s="213" t="s">
        <v>611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2" x14ac:dyDescent="0.2">
      <c r="A57" s="220"/>
      <c r="B57" s="221"/>
      <c r="C57" s="250"/>
      <c r="D57" s="246"/>
      <c r="E57" s="246"/>
      <c r="F57" s="246"/>
      <c r="G57" s="246"/>
      <c r="H57" s="224"/>
      <c r="I57" s="224"/>
      <c r="J57" s="224"/>
      <c r="K57" s="224"/>
      <c r="L57" s="224"/>
      <c r="M57" s="224"/>
      <c r="N57" s="223"/>
      <c r="O57" s="223"/>
      <c r="P57" s="223"/>
      <c r="Q57" s="223"/>
      <c r="R57" s="224"/>
      <c r="S57" s="224"/>
      <c r="T57" s="224"/>
      <c r="U57" s="224"/>
      <c r="V57" s="224"/>
      <c r="W57" s="224"/>
      <c r="X57" s="224"/>
      <c r="Y57" s="224"/>
      <c r="Z57" s="213"/>
      <c r="AA57" s="213"/>
      <c r="AB57" s="213"/>
      <c r="AC57" s="213"/>
      <c r="AD57" s="213"/>
      <c r="AE57" s="213"/>
      <c r="AF57" s="213"/>
      <c r="AG57" s="213" t="s">
        <v>286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x14ac:dyDescent="0.2">
      <c r="A58" s="230" t="s">
        <v>276</v>
      </c>
      <c r="B58" s="231" t="s">
        <v>156</v>
      </c>
      <c r="C58" s="248" t="s">
        <v>157</v>
      </c>
      <c r="D58" s="232"/>
      <c r="E58" s="233"/>
      <c r="F58" s="234"/>
      <c r="G58" s="234">
        <f>SUMIF(AG59:AG61,"&lt;&gt;NOR",G59:G61)</f>
        <v>0</v>
      </c>
      <c r="H58" s="234"/>
      <c r="I58" s="234">
        <f>SUM(I59:I61)</f>
        <v>0</v>
      </c>
      <c r="J58" s="234"/>
      <c r="K58" s="234">
        <f>SUM(K59:K61)</f>
        <v>0</v>
      </c>
      <c r="L58" s="234"/>
      <c r="M58" s="234">
        <f>SUM(M59:M61)</f>
        <v>0</v>
      </c>
      <c r="N58" s="233"/>
      <c r="O58" s="233">
        <f>SUM(O59:O61)</f>
        <v>2.93</v>
      </c>
      <c r="P58" s="233"/>
      <c r="Q58" s="233">
        <f>SUM(Q59:Q61)</f>
        <v>0</v>
      </c>
      <c r="R58" s="234"/>
      <c r="S58" s="234"/>
      <c r="T58" s="235"/>
      <c r="U58" s="229"/>
      <c r="V58" s="229">
        <f>SUM(V59:V61)</f>
        <v>14.5</v>
      </c>
      <c r="W58" s="229"/>
      <c r="X58" s="229"/>
      <c r="Y58" s="229"/>
      <c r="AG58" t="s">
        <v>277</v>
      </c>
    </row>
    <row r="59" spans="1:60" ht="22.5" outlineLevel="1" x14ac:dyDescent="0.2">
      <c r="A59" s="237">
        <v>17</v>
      </c>
      <c r="B59" s="238" t="s">
        <v>1061</v>
      </c>
      <c r="C59" s="249" t="s">
        <v>1062</v>
      </c>
      <c r="D59" s="239" t="s">
        <v>363</v>
      </c>
      <c r="E59" s="240">
        <v>27.52</v>
      </c>
      <c r="F59" s="241"/>
      <c r="G59" s="242">
        <f>ROUND(E59*F59,2)</f>
        <v>0</v>
      </c>
      <c r="H59" s="241"/>
      <c r="I59" s="242">
        <f>ROUND(E59*H59,2)</f>
        <v>0</v>
      </c>
      <c r="J59" s="241"/>
      <c r="K59" s="242">
        <f>ROUND(E59*J59,2)</f>
        <v>0</v>
      </c>
      <c r="L59" s="242">
        <v>21</v>
      </c>
      <c r="M59" s="242">
        <f>G59*(1+L59/100)</f>
        <v>0</v>
      </c>
      <c r="N59" s="240">
        <v>0.10638</v>
      </c>
      <c r="O59" s="240">
        <f>ROUND(E59*N59,2)</f>
        <v>2.93</v>
      </c>
      <c r="P59" s="240">
        <v>0</v>
      </c>
      <c r="Q59" s="240">
        <f>ROUND(E59*P59,2)</f>
        <v>0</v>
      </c>
      <c r="R59" s="242" t="s">
        <v>597</v>
      </c>
      <c r="S59" s="242" t="s">
        <v>289</v>
      </c>
      <c r="T59" s="243" t="s">
        <v>289</v>
      </c>
      <c r="U59" s="224">
        <v>0.52700000000000002</v>
      </c>
      <c r="V59" s="224">
        <f>ROUND(E59*U59,2)</f>
        <v>14.5</v>
      </c>
      <c r="W59" s="224"/>
      <c r="X59" s="224" t="s">
        <v>339</v>
      </c>
      <c r="Y59" s="224" t="s">
        <v>284</v>
      </c>
      <c r="Z59" s="213"/>
      <c r="AA59" s="213"/>
      <c r="AB59" s="213"/>
      <c r="AC59" s="213"/>
      <c r="AD59" s="213"/>
      <c r="AE59" s="213"/>
      <c r="AF59" s="213"/>
      <c r="AG59" s="213" t="s">
        <v>358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ht="22.5" outlineLevel="2" x14ac:dyDescent="0.2">
      <c r="A60" s="220"/>
      <c r="B60" s="221"/>
      <c r="C60" s="259" t="s">
        <v>1063</v>
      </c>
      <c r="D60" s="257"/>
      <c r="E60" s="257"/>
      <c r="F60" s="257"/>
      <c r="G60" s="257"/>
      <c r="H60" s="224"/>
      <c r="I60" s="224"/>
      <c r="J60" s="224"/>
      <c r="K60" s="224"/>
      <c r="L60" s="224"/>
      <c r="M60" s="224"/>
      <c r="N60" s="223"/>
      <c r="O60" s="223"/>
      <c r="P60" s="223"/>
      <c r="Q60" s="223"/>
      <c r="R60" s="224"/>
      <c r="S60" s="224"/>
      <c r="T60" s="224"/>
      <c r="U60" s="224"/>
      <c r="V60" s="224"/>
      <c r="W60" s="224"/>
      <c r="X60" s="224"/>
      <c r="Y60" s="224"/>
      <c r="Z60" s="213"/>
      <c r="AA60" s="213"/>
      <c r="AB60" s="213"/>
      <c r="AC60" s="213"/>
      <c r="AD60" s="213"/>
      <c r="AE60" s="213"/>
      <c r="AF60" s="213"/>
      <c r="AG60" s="213" t="s">
        <v>360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56" t="str">
        <f>C60</f>
        <v>jednoduché nebo příčky zděné do svislé dřevěné, cihelné, betonové nebo ocelové konstrukce na jakoukoliv maltu vápenocementovou (MVC) nebo cementovou (MC),</v>
      </c>
      <c r="BB60" s="213"/>
      <c r="BC60" s="213"/>
      <c r="BD60" s="213"/>
      <c r="BE60" s="213"/>
      <c r="BF60" s="213"/>
      <c r="BG60" s="213"/>
      <c r="BH60" s="213"/>
    </row>
    <row r="61" spans="1:60" outlineLevel="2" x14ac:dyDescent="0.2">
      <c r="A61" s="220"/>
      <c r="B61" s="221"/>
      <c r="C61" s="252"/>
      <c r="D61" s="245"/>
      <c r="E61" s="245"/>
      <c r="F61" s="245"/>
      <c r="G61" s="245"/>
      <c r="H61" s="224"/>
      <c r="I61" s="224"/>
      <c r="J61" s="224"/>
      <c r="K61" s="224"/>
      <c r="L61" s="224"/>
      <c r="M61" s="224"/>
      <c r="N61" s="223"/>
      <c r="O61" s="223"/>
      <c r="P61" s="223"/>
      <c r="Q61" s="223"/>
      <c r="R61" s="224"/>
      <c r="S61" s="224"/>
      <c r="T61" s="224"/>
      <c r="U61" s="224"/>
      <c r="V61" s="224"/>
      <c r="W61" s="224"/>
      <c r="X61" s="224"/>
      <c r="Y61" s="224"/>
      <c r="Z61" s="213"/>
      <c r="AA61" s="213"/>
      <c r="AB61" s="213"/>
      <c r="AC61" s="213"/>
      <c r="AD61" s="213"/>
      <c r="AE61" s="213"/>
      <c r="AF61" s="213"/>
      <c r="AG61" s="213" t="s">
        <v>286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x14ac:dyDescent="0.2">
      <c r="A62" s="230" t="s">
        <v>276</v>
      </c>
      <c r="B62" s="231" t="s">
        <v>163</v>
      </c>
      <c r="C62" s="248" t="s">
        <v>164</v>
      </c>
      <c r="D62" s="232"/>
      <c r="E62" s="233"/>
      <c r="F62" s="234"/>
      <c r="G62" s="234">
        <f>SUMIF(AG63:AG64,"&lt;&gt;NOR",G63:G64)</f>
        <v>0</v>
      </c>
      <c r="H62" s="234"/>
      <c r="I62" s="234">
        <f>SUM(I63:I64)</f>
        <v>0</v>
      </c>
      <c r="J62" s="234"/>
      <c r="K62" s="234">
        <f>SUM(K63:K64)</f>
        <v>0</v>
      </c>
      <c r="L62" s="234"/>
      <c r="M62" s="234">
        <f>SUM(M63:M64)</f>
        <v>0</v>
      </c>
      <c r="N62" s="233"/>
      <c r="O62" s="233">
        <f>SUM(O63:O64)</f>
        <v>2.14</v>
      </c>
      <c r="P62" s="233"/>
      <c r="Q62" s="233">
        <f>SUM(Q63:Q64)</f>
        <v>0</v>
      </c>
      <c r="R62" s="234"/>
      <c r="S62" s="234"/>
      <c r="T62" s="235"/>
      <c r="U62" s="229"/>
      <c r="V62" s="229">
        <f>SUM(V63:V64)</f>
        <v>37.729999999999997</v>
      </c>
      <c r="W62" s="229"/>
      <c r="X62" s="229"/>
      <c r="Y62" s="229"/>
      <c r="AG62" t="s">
        <v>277</v>
      </c>
    </row>
    <row r="63" spans="1:60" outlineLevel="1" x14ac:dyDescent="0.2">
      <c r="A63" s="237">
        <v>18</v>
      </c>
      <c r="B63" s="238" t="s">
        <v>1064</v>
      </c>
      <c r="C63" s="249" t="s">
        <v>1065</v>
      </c>
      <c r="D63" s="239" t="s">
        <v>363</v>
      </c>
      <c r="E63" s="240">
        <v>44.92</v>
      </c>
      <c r="F63" s="241"/>
      <c r="G63" s="242">
        <f>ROUND(E63*F63,2)</f>
        <v>0</v>
      </c>
      <c r="H63" s="241"/>
      <c r="I63" s="242">
        <f>ROUND(E63*H63,2)</f>
        <v>0</v>
      </c>
      <c r="J63" s="241"/>
      <c r="K63" s="242">
        <f>ROUND(E63*J63,2)</f>
        <v>0</v>
      </c>
      <c r="L63" s="242">
        <v>21</v>
      </c>
      <c r="M63" s="242">
        <f>G63*(1+L63/100)</f>
        <v>0</v>
      </c>
      <c r="N63" s="240">
        <v>4.7660000000000001E-2</v>
      </c>
      <c r="O63" s="240">
        <f>ROUND(E63*N63,2)</f>
        <v>2.14</v>
      </c>
      <c r="P63" s="240">
        <v>0</v>
      </c>
      <c r="Q63" s="240">
        <f>ROUND(E63*P63,2)</f>
        <v>0</v>
      </c>
      <c r="R63" s="242" t="s">
        <v>597</v>
      </c>
      <c r="S63" s="242" t="s">
        <v>289</v>
      </c>
      <c r="T63" s="243" t="s">
        <v>289</v>
      </c>
      <c r="U63" s="224">
        <v>0.84</v>
      </c>
      <c r="V63" s="224">
        <f>ROUND(E63*U63,2)</f>
        <v>37.729999999999997</v>
      </c>
      <c r="W63" s="224"/>
      <c r="X63" s="224" t="s">
        <v>339</v>
      </c>
      <c r="Y63" s="224" t="s">
        <v>284</v>
      </c>
      <c r="Z63" s="213"/>
      <c r="AA63" s="213"/>
      <c r="AB63" s="213"/>
      <c r="AC63" s="213"/>
      <c r="AD63" s="213"/>
      <c r="AE63" s="213"/>
      <c r="AF63" s="213"/>
      <c r="AG63" s="213" t="s">
        <v>358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2" x14ac:dyDescent="0.2">
      <c r="A64" s="220"/>
      <c r="B64" s="221"/>
      <c r="C64" s="250"/>
      <c r="D64" s="246"/>
      <c r="E64" s="246"/>
      <c r="F64" s="246"/>
      <c r="G64" s="246"/>
      <c r="H64" s="224"/>
      <c r="I64" s="224"/>
      <c r="J64" s="224"/>
      <c r="K64" s="224"/>
      <c r="L64" s="224"/>
      <c r="M64" s="224"/>
      <c r="N64" s="223"/>
      <c r="O64" s="223"/>
      <c r="P64" s="223"/>
      <c r="Q64" s="223"/>
      <c r="R64" s="224"/>
      <c r="S64" s="224"/>
      <c r="T64" s="224"/>
      <c r="U64" s="224"/>
      <c r="V64" s="224"/>
      <c r="W64" s="224"/>
      <c r="X64" s="224"/>
      <c r="Y64" s="224"/>
      <c r="Z64" s="213"/>
      <c r="AA64" s="213"/>
      <c r="AB64" s="213"/>
      <c r="AC64" s="213"/>
      <c r="AD64" s="213"/>
      <c r="AE64" s="213"/>
      <c r="AF64" s="213"/>
      <c r="AG64" s="213" t="s">
        <v>286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x14ac:dyDescent="0.2">
      <c r="A65" s="230" t="s">
        <v>276</v>
      </c>
      <c r="B65" s="231" t="s">
        <v>165</v>
      </c>
      <c r="C65" s="248" t="s">
        <v>166</v>
      </c>
      <c r="D65" s="232"/>
      <c r="E65" s="233"/>
      <c r="F65" s="234"/>
      <c r="G65" s="234">
        <f>SUMIF(AG66:AG84,"&lt;&gt;NOR",G66:G84)</f>
        <v>0</v>
      </c>
      <c r="H65" s="234"/>
      <c r="I65" s="234">
        <f>SUM(I66:I84)</f>
        <v>0</v>
      </c>
      <c r="J65" s="234"/>
      <c r="K65" s="234">
        <f>SUM(K66:K84)</f>
        <v>0</v>
      </c>
      <c r="L65" s="234"/>
      <c r="M65" s="234">
        <f>SUM(M66:M84)</f>
        <v>0</v>
      </c>
      <c r="N65" s="233"/>
      <c r="O65" s="233">
        <f>SUM(O66:O84)</f>
        <v>0.47000000000000003</v>
      </c>
      <c r="P65" s="233"/>
      <c r="Q65" s="233">
        <f>SUM(Q66:Q84)</f>
        <v>0</v>
      </c>
      <c r="R65" s="234"/>
      <c r="S65" s="234"/>
      <c r="T65" s="235"/>
      <c r="U65" s="229"/>
      <c r="V65" s="229">
        <f>SUM(V66:V84)</f>
        <v>18.240000000000002</v>
      </c>
      <c r="W65" s="229"/>
      <c r="X65" s="229"/>
      <c r="Y65" s="229"/>
      <c r="AG65" t="s">
        <v>277</v>
      </c>
    </row>
    <row r="66" spans="1:60" outlineLevel="1" x14ac:dyDescent="0.2">
      <c r="A66" s="237">
        <v>19</v>
      </c>
      <c r="B66" s="238" t="s">
        <v>1066</v>
      </c>
      <c r="C66" s="249" t="s">
        <v>1067</v>
      </c>
      <c r="D66" s="239" t="s">
        <v>323</v>
      </c>
      <c r="E66" s="240">
        <v>4.9000000000000004</v>
      </c>
      <c r="F66" s="241"/>
      <c r="G66" s="242">
        <f>ROUND(E66*F66,2)</f>
        <v>0</v>
      </c>
      <c r="H66" s="241"/>
      <c r="I66" s="242">
        <f>ROUND(E66*H66,2)</f>
        <v>0</v>
      </c>
      <c r="J66" s="241"/>
      <c r="K66" s="242">
        <f>ROUND(E66*J66,2)</f>
        <v>0</v>
      </c>
      <c r="L66" s="242">
        <v>21</v>
      </c>
      <c r="M66" s="242">
        <f>G66*(1+L66/100)</f>
        <v>0</v>
      </c>
      <c r="N66" s="240">
        <v>2.3000000000000001E-4</v>
      </c>
      <c r="O66" s="240">
        <f>ROUND(E66*N66,2)</f>
        <v>0</v>
      </c>
      <c r="P66" s="240">
        <v>0</v>
      </c>
      <c r="Q66" s="240">
        <f>ROUND(E66*P66,2)</f>
        <v>0</v>
      </c>
      <c r="R66" s="242" t="s">
        <v>597</v>
      </c>
      <c r="S66" s="242" t="s">
        <v>289</v>
      </c>
      <c r="T66" s="243" t="s">
        <v>289</v>
      </c>
      <c r="U66" s="224">
        <v>0.05</v>
      </c>
      <c r="V66" s="224">
        <f>ROUND(E66*U66,2)</f>
        <v>0.25</v>
      </c>
      <c r="W66" s="224"/>
      <c r="X66" s="224" t="s">
        <v>339</v>
      </c>
      <c r="Y66" s="224" t="s">
        <v>284</v>
      </c>
      <c r="Z66" s="213"/>
      <c r="AA66" s="213"/>
      <c r="AB66" s="213"/>
      <c r="AC66" s="213"/>
      <c r="AD66" s="213"/>
      <c r="AE66" s="213"/>
      <c r="AF66" s="213"/>
      <c r="AG66" s="213" t="s">
        <v>358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2" x14ac:dyDescent="0.2">
      <c r="A67" s="220"/>
      <c r="B67" s="221"/>
      <c r="C67" s="259" t="s">
        <v>1068</v>
      </c>
      <c r="D67" s="257"/>
      <c r="E67" s="257"/>
      <c r="F67" s="257"/>
      <c r="G67" s="257"/>
      <c r="H67" s="224"/>
      <c r="I67" s="224"/>
      <c r="J67" s="224"/>
      <c r="K67" s="224"/>
      <c r="L67" s="224"/>
      <c r="M67" s="224"/>
      <c r="N67" s="223"/>
      <c r="O67" s="223"/>
      <c r="P67" s="223"/>
      <c r="Q67" s="223"/>
      <c r="R67" s="224"/>
      <c r="S67" s="224"/>
      <c r="T67" s="224"/>
      <c r="U67" s="224"/>
      <c r="V67" s="224"/>
      <c r="W67" s="224"/>
      <c r="X67" s="224"/>
      <c r="Y67" s="224"/>
      <c r="Z67" s="213"/>
      <c r="AA67" s="213"/>
      <c r="AB67" s="213"/>
      <c r="AC67" s="213"/>
      <c r="AD67" s="213"/>
      <c r="AE67" s="213"/>
      <c r="AF67" s="213"/>
      <c r="AG67" s="213" t="s">
        <v>360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2" x14ac:dyDescent="0.2">
      <c r="A68" s="220"/>
      <c r="B68" s="221"/>
      <c r="C68" s="252"/>
      <c r="D68" s="245"/>
      <c r="E68" s="245"/>
      <c r="F68" s="245"/>
      <c r="G68" s="245"/>
      <c r="H68" s="224"/>
      <c r="I68" s="224"/>
      <c r="J68" s="224"/>
      <c r="K68" s="224"/>
      <c r="L68" s="224"/>
      <c r="M68" s="224"/>
      <c r="N68" s="223"/>
      <c r="O68" s="223"/>
      <c r="P68" s="223"/>
      <c r="Q68" s="223"/>
      <c r="R68" s="224"/>
      <c r="S68" s="224"/>
      <c r="T68" s="224"/>
      <c r="U68" s="224"/>
      <c r="V68" s="224"/>
      <c r="W68" s="224"/>
      <c r="X68" s="224"/>
      <c r="Y68" s="224"/>
      <c r="Z68" s="213"/>
      <c r="AA68" s="213"/>
      <c r="AB68" s="213"/>
      <c r="AC68" s="213"/>
      <c r="AD68" s="213"/>
      <c r="AE68" s="213"/>
      <c r="AF68" s="213"/>
      <c r="AG68" s="213" t="s">
        <v>286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1" x14ac:dyDescent="0.2">
      <c r="A69" s="237">
        <v>20</v>
      </c>
      <c r="B69" s="238" t="s">
        <v>1069</v>
      </c>
      <c r="C69" s="249" t="s">
        <v>1070</v>
      </c>
      <c r="D69" s="239" t="s">
        <v>363</v>
      </c>
      <c r="E69" s="240">
        <v>1.8</v>
      </c>
      <c r="F69" s="241"/>
      <c r="G69" s="242">
        <f>ROUND(E69*F69,2)</f>
        <v>0</v>
      </c>
      <c r="H69" s="241"/>
      <c r="I69" s="242">
        <f>ROUND(E69*H69,2)</f>
        <v>0</v>
      </c>
      <c r="J69" s="241"/>
      <c r="K69" s="242">
        <f>ROUND(E69*J69,2)</f>
        <v>0</v>
      </c>
      <c r="L69" s="242">
        <v>21</v>
      </c>
      <c r="M69" s="242">
        <f>G69*(1+L69/100)</f>
        <v>0</v>
      </c>
      <c r="N69" s="240">
        <v>4.0000000000000003E-5</v>
      </c>
      <c r="O69" s="240">
        <f>ROUND(E69*N69,2)</f>
        <v>0</v>
      </c>
      <c r="P69" s="240">
        <v>0</v>
      </c>
      <c r="Q69" s="240">
        <f>ROUND(E69*P69,2)</f>
        <v>0</v>
      </c>
      <c r="R69" s="242" t="s">
        <v>597</v>
      </c>
      <c r="S69" s="242" t="s">
        <v>289</v>
      </c>
      <c r="T69" s="243" t="s">
        <v>289</v>
      </c>
      <c r="U69" s="224">
        <v>7.8E-2</v>
      </c>
      <c r="V69" s="224">
        <f>ROUND(E69*U69,2)</f>
        <v>0.14000000000000001</v>
      </c>
      <c r="W69" s="224"/>
      <c r="X69" s="224" t="s">
        <v>339</v>
      </c>
      <c r="Y69" s="224" t="s">
        <v>284</v>
      </c>
      <c r="Z69" s="213"/>
      <c r="AA69" s="213"/>
      <c r="AB69" s="213"/>
      <c r="AC69" s="213"/>
      <c r="AD69" s="213"/>
      <c r="AE69" s="213"/>
      <c r="AF69" s="213"/>
      <c r="AG69" s="213" t="s">
        <v>358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ht="22.5" outlineLevel="2" x14ac:dyDescent="0.2">
      <c r="A70" s="220"/>
      <c r="B70" s="221"/>
      <c r="C70" s="259" t="s">
        <v>1071</v>
      </c>
      <c r="D70" s="257"/>
      <c r="E70" s="257"/>
      <c r="F70" s="257"/>
      <c r="G70" s="257"/>
      <c r="H70" s="224"/>
      <c r="I70" s="224"/>
      <c r="J70" s="224"/>
      <c r="K70" s="224"/>
      <c r="L70" s="224"/>
      <c r="M70" s="224"/>
      <c r="N70" s="223"/>
      <c r="O70" s="223"/>
      <c r="P70" s="223"/>
      <c r="Q70" s="223"/>
      <c r="R70" s="224"/>
      <c r="S70" s="224"/>
      <c r="T70" s="224"/>
      <c r="U70" s="224"/>
      <c r="V70" s="224"/>
      <c r="W70" s="224"/>
      <c r="X70" s="224"/>
      <c r="Y70" s="224"/>
      <c r="Z70" s="213"/>
      <c r="AA70" s="213"/>
      <c r="AB70" s="213"/>
      <c r="AC70" s="213"/>
      <c r="AD70" s="213"/>
      <c r="AE70" s="213"/>
      <c r="AF70" s="213"/>
      <c r="AG70" s="213" t="s">
        <v>360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56" t="str">
        <f>C70</f>
        <v>s rámy a zárubněmi, zábradlí, předmětů oplechování apod., které se zřizují ještě před úpravami povrchu, před jejich znečištěním při úpravách povrchu nástřikem plastických (lepivých) maltovin</v>
      </c>
      <c r="BB70" s="213"/>
      <c r="BC70" s="213"/>
      <c r="BD70" s="213"/>
      <c r="BE70" s="213"/>
      <c r="BF70" s="213"/>
      <c r="BG70" s="213"/>
      <c r="BH70" s="213"/>
    </row>
    <row r="71" spans="1:60" outlineLevel="2" x14ac:dyDescent="0.2">
      <c r="A71" s="220"/>
      <c r="B71" s="221"/>
      <c r="C71" s="252"/>
      <c r="D71" s="245"/>
      <c r="E71" s="245"/>
      <c r="F71" s="245"/>
      <c r="G71" s="245"/>
      <c r="H71" s="224"/>
      <c r="I71" s="224"/>
      <c r="J71" s="224"/>
      <c r="K71" s="224"/>
      <c r="L71" s="224"/>
      <c r="M71" s="224"/>
      <c r="N71" s="223"/>
      <c r="O71" s="223"/>
      <c r="P71" s="223"/>
      <c r="Q71" s="223"/>
      <c r="R71" s="224"/>
      <c r="S71" s="224"/>
      <c r="T71" s="224"/>
      <c r="U71" s="224"/>
      <c r="V71" s="224"/>
      <c r="W71" s="224"/>
      <c r="X71" s="224"/>
      <c r="Y71" s="224"/>
      <c r="Z71" s="213"/>
      <c r="AA71" s="213"/>
      <c r="AB71" s="213"/>
      <c r="AC71" s="213"/>
      <c r="AD71" s="213"/>
      <c r="AE71" s="213"/>
      <c r="AF71" s="213"/>
      <c r="AG71" s="213" t="s">
        <v>286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ht="22.5" outlineLevel="1" x14ac:dyDescent="0.2">
      <c r="A72" s="237">
        <v>21</v>
      </c>
      <c r="B72" s="238" t="s">
        <v>1072</v>
      </c>
      <c r="C72" s="249" t="s">
        <v>1073</v>
      </c>
      <c r="D72" s="239" t="s">
        <v>363</v>
      </c>
      <c r="E72" s="240">
        <v>8.5120000000000005</v>
      </c>
      <c r="F72" s="241"/>
      <c r="G72" s="242">
        <f>ROUND(E72*F72,2)</f>
        <v>0</v>
      </c>
      <c r="H72" s="241"/>
      <c r="I72" s="242">
        <f>ROUND(E72*H72,2)</f>
        <v>0</v>
      </c>
      <c r="J72" s="241"/>
      <c r="K72" s="242">
        <f>ROUND(E72*J72,2)</f>
        <v>0</v>
      </c>
      <c r="L72" s="242">
        <v>21</v>
      </c>
      <c r="M72" s="242">
        <f>G72*(1+L72/100)</f>
        <v>0</v>
      </c>
      <c r="N72" s="240">
        <v>1.6910000000000001E-2</v>
      </c>
      <c r="O72" s="240">
        <f>ROUND(E72*N72,2)</f>
        <v>0.14000000000000001</v>
      </c>
      <c r="P72" s="240">
        <v>0</v>
      </c>
      <c r="Q72" s="240">
        <f>ROUND(E72*P72,2)</f>
        <v>0</v>
      </c>
      <c r="R72" s="242" t="s">
        <v>597</v>
      </c>
      <c r="S72" s="242" t="s">
        <v>289</v>
      </c>
      <c r="T72" s="243" t="s">
        <v>289</v>
      </c>
      <c r="U72" s="224">
        <v>1.2558</v>
      </c>
      <c r="V72" s="224">
        <f>ROUND(E72*U72,2)</f>
        <v>10.69</v>
      </c>
      <c r="W72" s="224"/>
      <c r="X72" s="224" t="s">
        <v>339</v>
      </c>
      <c r="Y72" s="224" t="s">
        <v>284</v>
      </c>
      <c r="Z72" s="213"/>
      <c r="AA72" s="213"/>
      <c r="AB72" s="213"/>
      <c r="AC72" s="213"/>
      <c r="AD72" s="213"/>
      <c r="AE72" s="213"/>
      <c r="AF72" s="213"/>
      <c r="AG72" s="213" t="s">
        <v>340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ht="22.5" outlineLevel="2" x14ac:dyDescent="0.2">
      <c r="A73" s="220"/>
      <c r="B73" s="221"/>
      <c r="C73" s="259" t="s">
        <v>1074</v>
      </c>
      <c r="D73" s="257"/>
      <c r="E73" s="257"/>
      <c r="F73" s="257"/>
      <c r="G73" s="257"/>
      <c r="H73" s="224"/>
      <c r="I73" s="224"/>
      <c r="J73" s="224"/>
      <c r="K73" s="224"/>
      <c r="L73" s="224"/>
      <c r="M73" s="224"/>
      <c r="N73" s="223"/>
      <c r="O73" s="223"/>
      <c r="P73" s="223"/>
      <c r="Q73" s="223"/>
      <c r="R73" s="224"/>
      <c r="S73" s="224"/>
      <c r="T73" s="224"/>
      <c r="U73" s="224"/>
      <c r="V73" s="224"/>
      <c r="W73" s="224"/>
      <c r="X73" s="224"/>
      <c r="Y73" s="224"/>
      <c r="Z73" s="213"/>
      <c r="AA73" s="213"/>
      <c r="AB73" s="213"/>
      <c r="AC73" s="213"/>
      <c r="AD73" s="213"/>
      <c r="AE73" s="213"/>
      <c r="AF73" s="213"/>
      <c r="AG73" s="213" t="s">
        <v>360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56" t="str">
        <f>C73</f>
        <v>nanesení lepicího tmelu na izolační desky, nalepení desek, zajištění talířovými hmoždinkami (6 ks/m2), přebroušení desek, natažení stěrky, vtlačení výztužné tkaniny, přehlazení stěrky. Další vrstvy podle popisu položky. Včetně rohových lišt na hranách budov.</v>
      </c>
      <c r="BB73" s="213"/>
      <c r="BC73" s="213"/>
      <c r="BD73" s="213"/>
      <c r="BE73" s="213"/>
      <c r="BF73" s="213"/>
      <c r="BG73" s="213"/>
      <c r="BH73" s="213"/>
    </row>
    <row r="74" spans="1:60" outlineLevel="2" x14ac:dyDescent="0.2">
      <c r="A74" s="220"/>
      <c r="B74" s="221"/>
      <c r="C74" s="252"/>
      <c r="D74" s="245"/>
      <c r="E74" s="245"/>
      <c r="F74" s="245"/>
      <c r="G74" s="245"/>
      <c r="H74" s="224"/>
      <c r="I74" s="224"/>
      <c r="J74" s="224"/>
      <c r="K74" s="224"/>
      <c r="L74" s="224"/>
      <c r="M74" s="224"/>
      <c r="N74" s="223"/>
      <c r="O74" s="223"/>
      <c r="P74" s="223"/>
      <c r="Q74" s="223"/>
      <c r="R74" s="224"/>
      <c r="S74" s="224"/>
      <c r="T74" s="224"/>
      <c r="U74" s="224"/>
      <c r="V74" s="224"/>
      <c r="W74" s="224"/>
      <c r="X74" s="224"/>
      <c r="Y74" s="224"/>
      <c r="Z74" s="213"/>
      <c r="AA74" s="213"/>
      <c r="AB74" s="213"/>
      <c r="AC74" s="213"/>
      <c r="AD74" s="213"/>
      <c r="AE74" s="213"/>
      <c r="AF74" s="213"/>
      <c r="AG74" s="213" t="s">
        <v>286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1" x14ac:dyDescent="0.2">
      <c r="A75" s="237">
        <v>22</v>
      </c>
      <c r="B75" s="238" t="s">
        <v>1075</v>
      </c>
      <c r="C75" s="249" t="s">
        <v>1076</v>
      </c>
      <c r="D75" s="239" t="s">
        <v>363</v>
      </c>
      <c r="E75" s="240">
        <v>6.48</v>
      </c>
      <c r="F75" s="241"/>
      <c r="G75" s="242">
        <f>ROUND(E75*F75,2)</f>
        <v>0</v>
      </c>
      <c r="H75" s="241"/>
      <c r="I75" s="242">
        <f>ROUND(E75*H75,2)</f>
        <v>0</v>
      </c>
      <c r="J75" s="241"/>
      <c r="K75" s="242">
        <f>ROUND(E75*J75,2)</f>
        <v>0</v>
      </c>
      <c r="L75" s="242">
        <v>21</v>
      </c>
      <c r="M75" s="242">
        <f>G75*(1+L75/100)</f>
        <v>0</v>
      </c>
      <c r="N75" s="240">
        <v>4.8169999999999998E-2</v>
      </c>
      <c r="O75" s="240">
        <f>ROUND(E75*N75,2)</f>
        <v>0.31</v>
      </c>
      <c r="P75" s="240">
        <v>0</v>
      </c>
      <c r="Q75" s="240">
        <f>ROUND(E75*P75,2)</f>
        <v>0</v>
      </c>
      <c r="R75" s="242" t="s">
        <v>597</v>
      </c>
      <c r="S75" s="242" t="s">
        <v>289</v>
      </c>
      <c r="T75" s="243" t="s">
        <v>289</v>
      </c>
      <c r="U75" s="224">
        <v>0.74299999999999999</v>
      </c>
      <c r="V75" s="224">
        <f>ROUND(E75*U75,2)</f>
        <v>4.8099999999999996</v>
      </c>
      <c r="W75" s="224"/>
      <c r="X75" s="224" t="s">
        <v>339</v>
      </c>
      <c r="Y75" s="224" t="s">
        <v>284</v>
      </c>
      <c r="Z75" s="213"/>
      <c r="AA75" s="213"/>
      <c r="AB75" s="213"/>
      <c r="AC75" s="213"/>
      <c r="AD75" s="213"/>
      <c r="AE75" s="213"/>
      <c r="AF75" s="213"/>
      <c r="AG75" s="213" t="s">
        <v>358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2" x14ac:dyDescent="0.2">
      <c r="A76" s="220"/>
      <c r="B76" s="221"/>
      <c r="C76" s="250"/>
      <c r="D76" s="246"/>
      <c r="E76" s="246"/>
      <c r="F76" s="246"/>
      <c r="G76" s="246"/>
      <c r="H76" s="224"/>
      <c r="I76" s="224"/>
      <c r="J76" s="224"/>
      <c r="K76" s="224"/>
      <c r="L76" s="224"/>
      <c r="M76" s="224"/>
      <c r="N76" s="223"/>
      <c r="O76" s="223"/>
      <c r="P76" s="223"/>
      <c r="Q76" s="223"/>
      <c r="R76" s="224"/>
      <c r="S76" s="224"/>
      <c r="T76" s="224"/>
      <c r="U76" s="224"/>
      <c r="V76" s="224"/>
      <c r="W76" s="224"/>
      <c r="X76" s="224"/>
      <c r="Y76" s="224"/>
      <c r="Z76" s="213"/>
      <c r="AA76" s="213"/>
      <c r="AB76" s="213"/>
      <c r="AC76" s="213"/>
      <c r="AD76" s="213"/>
      <c r="AE76" s="213"/>
      <c r="AF76" s="213"/>
      <c r="AG76" s="213" t="s">
        <v>286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ht="22.5" outlineLevel="1" x14ac:dyDescent="0.2">
      <c r="A77" s="237">
        <v>23</v>
      </c>
      <c r="B77" s="238" t="s">
        <v>1077</v>
      </c>
      <c r="C77" s="249" t="s">
        <v>1078</v>
      </c>
      <c r="D77" s="239" t="s">
        <v>363</v>
      </c>
      <c r="E77" s="240">
        <v>6.48</v>
      </c>
      <c r="F77" s="241"/>
      <c r="G77" s="242">
        <f>ROUND(E77*F77,2)</f>
        <v>0</v>
      </c>
      <c r="H77" s="241"/>
      <c r="I77" s="242">
        <f>ROUND(E77*H77,2)</f>
        <v>0</v>
      </c>
      <c r="J77" s="241"/>
      <c r="K77" s="242">
        <f>ROUND(E77*J77,2)</f>
        <v>0</v>
      </c>
      <c r="L77" s="242">
        <v>21</v>
      </c>
      <c r="M77" s="242">
        <f>G77*(1+L77/100)</f>
        <v>0</v>
      </c>
      <c r="N77" s="240">
        <v>0</v>
      </c>
      <c r="O77" s="240">
        <f>ROUND(E77*N77,2)</f>
        <v>0</v>
      </c>
      <c r="P77" s="240">
        <v>0</v>
      </c>
      <c r="Q77" s="240">
        <f>ROUND(E77*P77,2)</f>
        <v>0</v>
      </c>
      <c r="R77" s="242" t="s">
        <v>597</v>
      </c>
      <c r="S77" s="242" t="s">
        <v>289</v>
      </c>
      <c r="T77" s="243" t="s">
        <v>289</v>
      </c>
      <c r="U77" s="224">
        <v>0.36199999999999999</v>
      </c>
      <c r="V77" s="224">
        <f>ROUND(E77*U77,2)</f>
        <v>2.35</v>
      </c>
      <c r="W77" s="224"/>
      <c r="X77" s="224" t="s">
        <v>339</v>
      </c>
      <c r="Y77" s="224" t="s">
        <v>284</v>
      </c>
      <c r="Z77" s="213"/>
      <c r="AA77" s="213"/>
      <c r="AB77" s="213"/>
      <c r="AC77" s="213"/>
      <c r="AD77" s="213"/>
      <c r="AE77" s="213"/>
      <c r="AF77" s="213"/>
      <c r="AG77" s="213" t="s">
        <v>358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2" x14ac:dyDescent="0.2">
      <c r="A78" s="220"/>
      <c r="B78" s="221"/>
      <c r="C78" s="250"/>
      <c r="D78" s="246"/>
      <c r="E78" s="246"/>
      <c r="F78" s="246"/>
      <c r="G78" s="246"/>
      <c r="H78" s="224"/>
      <c r="I78" s="224"/>
      <c r="J78" s="224"/>
      <c r="K78" s="224"/>
      <c r="L78" s="224"/>
      <c r="M78" s="224"/>
      <c r="N78" s="223"/>
      <c r="O78" s="223"/>
      <c r="P78" s="223"/>
      <c r="Q78" s="223"/>
      <c r="R78" s="224"/>
      <c r="S78" s="224"/>
      <c r="T78" s="224"/>
      <c r="U78" s="224"/>
      <c r="V78" s="224"/>
      <c r="W78" s="224"/>
      <c r="X78" s="224"/>
      <c r="Y78" s="224"/>
      <c r="Z78" s="213"/>
      <c r="AA78" s="213"/>
      <c r="AB78" s="213"/>
      <c r="AC78" s="213"/>
      <c r="AD78" s="213"/>
      <c r="AE78" s="213"/>
      <c r="AF78" s="213"/>
      <c r="AG78" s="213" t="s">
        <v>286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1" x14ac:dyDescent="0.2">
      <c r="A79" s="237">
        <v>24</v>
      </c>
      <c r="B79" s="238" t="s">
        <v>1079</v>
      </c>
      <c r="C79" s="249" t="s">
        <v>1080</v>
      </c>
      <c r="D79" s="239" t="s">
        <v>363</v>
      </c>
      <c r="E79" s="240">
        <v>6.48</v>
      </c>
      <c r="F79" s="241"/>
      <c r="G79" s="242">
        <f>ROUND(E79*F79,2)</f>
        <v>0</v>
      </c>
      <c r="H79" s="241"/>
      <c r="I79" s="242">
        <f>ROUND(E79*H79,2)</f>
        <v>0</v>
      </c>
      <c r="J79" s="241"/>
      <c r="K79" s="242">
        <f>ROUND(E79*J79,2)</f>
        <v>0</v>
      </c>
      <c r="L79" s="242">
        <v>21</v>
      </c>
      <c r="M79" s="242">
        <f>G79*(1+L79/100)</f>
        <v>0</v>
      </c>
      <c r="N79" s="240">
        <v>2.5000000000000001E-3</v>
      </c>
      <c r="O79" s="240">
        <f>ROUND(E79*N79,2)</f>
        <v>0.02</v>
      </c>
      <c r="P79" s="240">
        <v>0</v>
      </c>
      <c r="Q79" s="240">
        <f>ROUND(E79*P79,2)</f>
        <v>0</v>
      </c>
      <c r="R79" s="242"/>
      <c r="S79" s="242" t="s">
        <v>281</v>
      </c>
      <c r="T79" s="243" t="s">
        <v>1081</v>
      </c>
      <c r="U79" s="224">
        <v>0</v>
      </c>
      <c r="V79" s="224">
        <f>ROUND(E79*U79,2)</f>
        <v>0</v>
      </c>
      <c r="W79" s="224"/>
      <c r="X79" s="224" t="s">
        <v>339</v>
      </c>
      <c r="Y79" s="224" t="s">
        <v>284</v>
      </c>
      <c r="Z79" s="213"/>
      <c r="AA79" s="213"/>
      <c r="AB79" s="213"/>
      <c r="AC79" s="213"/>
      <c r="AD79" s="213"/>
      <c r="AE79" s="213"/>
      <c r="AF79" s="213"/>
      <c r="AG79" s="213" t="s">
        <v>358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2" x14ac:dyDescent="0.2">
      <c r="A80" s="220"/>
      <c r="B80" s="221"/>
      <c r="C80" s="251" t="s">
        <v>1082</v>
      </c>
      <c r="D80" s="247"/>
      <c r="E80" s="247"/>
      <c r="F80" s="247"/>
      <c r="G80" s="247"/>
      <c r="H80" s="224"/>
      <c r="I80" s="224"/>
      <c r="J80" s="224"/>
      <c r="K80" s="224"/>
      <c r="L80" s="224"/>
      <c r="M80" s="224"/>
      <c r="N80" s="223"/>
      <c r="O80" s="223"/>
      <c r="P80" s="223"/>
      <c r="Q80" s="223"/>
      <c r="R80" s="224"/>
      <c r="S80" s="224"/>
      <c r="T80" s="224"/>
      <c r="U80" s="224"/>
      <c r="V80" s="224"/>
      <c r="W80" s="224"/>
      <c r="X80" s="224"/>
      <c r="Y80" s="224"/>
      <c r="Z80" s="213"/>
      <c r="AA80" s="213"/>
      <c r="AB80" s="213"/>
      <c r="AC80" s="213"/>
      <c r="AD80" s="213"/>
      <c r="AE80" s="213"/>
      <c r="AF80" s="213"/>
      <c r="AG80" s="213" t="s">
        <v>311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56" t="str">
        <f>C80</f>
        <v>Výše uvedená položka vymezuje požadovaný standard, zadavatel umožňuje i jiné technicky a kvalitativně srovnatelné řešení</v>
      </c>
      <c r="BB80" s="213"/>
      <c r="BC80" s="213"/>
      <c r="BD80" s="213"/>
      <c r="BE80" s="213"/>
      <c r="BF80" s="213"/>
      <c r="BG80" s="213"/>
      <c r="BH80" s="213"/>
    </row>
    <row r="81" spans="1:60" outlineLevel="2" x14ac:dyDescent="0.2">
      <c r="A81" s="220"/>
      <c r="B81" s="221"/>
      <c r="C81" s="252"/>
      <c r="D81" s="245"/>
      <c r="E81" s="245"/>
      <c r="F81" s="245"/>
      <c r="G81" s="245"/>
      <c r="H81" s="224"/>
      <c r="I81" s="224"/>
      <c r="J81" s="224"/>
      <c r="K81" s="224"/>
      <c r="L81" s="224"/>
      <c r="M81" s="224"/>
      <c r="N81" s="223"/>
      <c r="O81" s="223"/>
      <c r="P81" s="223"/>
      <c r="Q81" s="223"/>
      <c r="R81" s="224"/>
      <c r="S81" s="224"/>
      <c r="T81" s="224"/>
      <c r="U81" s="224"/>
      <c r="V81" s="224"/>
      <c r="W81" s="224"/>
      <c r="X81" s="224"/>
      <c r="Y81" s="224"/>
      <c r="Z81" s="213"/>
      <c r="AA81" s="213"/>
      <c r="AB81" s="213"/>
      <c r="AC81" s="213"/>
      <c r="AD81" s="213"/>
      <c r="AE81" s="213"/>
      <c r="AF81" s="213"/>
      <c r="AG81" s="213" t="s">
        <v>286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1" x14ac:dyDescent="0.2">
      <c r="A82" s="237">
        <v>25</v>
      </c>
      <c r="B82" s="238" t="s">
        <v>1083</v>
      </c>
      <c r="C82" s="249" t="s">
        <v>1084</v>
      </c>
      <c r="D82" s="239" t="s">
        <v>363</v>
      </c>
      <c r="E82" s="240">
        <v>6.48</v>
      </c>
      <c r="F82" s="241"/>
      <c r="G82" s="242">
        <f>ROUND(E82*F82,2)</f>
        <v>0</v>
      </c>
      <c r="H82" s="241"/>
      <c r="I82" s="242">
        <f>ROUND(E82*H82,2)</f>
        <v>0</v>
      </c>
      <c r="J82" s="241"/>
      <c r="K82" s="242">
        <f>ROUND(E82*J82,2)</f>
        <v>0</v>
      </c>
      <c r="L82" s="242">
        <v>21</v>
      </c>
      <c r="M82" s="242">
        <f>G82*(1+L82/100)</f>
        <v>0</v>
      </c>
      <c r="N82" s="240">
        <v>1E-4</v>
      </c>
      <c r="O82" s="240">
        <f>ROUND(E82*N82,2)</f>
        <v>0</v>
      </c>
      <c r="P82" s="240">
        <v>0</v>
      </c>
      <c r="Q82" s="240">
        <f>ROUND(E82*P82,2)</f>
        <v>0</v>
      </c>
      <c r="R82" s="242"/>
      <c r="S82" s="242" t="s">
        <v>281</v>
      </c>
      <c r="T82" s="243" t="s">
        <v>1081</v>
      </c>
      <c r="U82" s="224">
        <v>0</v>
      </c>
      <c r="V82" s="224">
        <f>ROUND(E82*U82,2)</f>
        <v>0</v>
      </c>
      <c r="W82" s="224"/>
      <c r="X82" s="224" t="s">
        <v>339</v>
      </c>
      <c r="Y82" s="224" t="s">
        <v>284</v>
      </c>
      <c r="Z82" s="213"/>
      <c r="AA82" s="213"/>
      <c r="AB82" s="213"/>
      <c r="AC82" s="213"/>
      <c r="AD82" s="213"/>
      <c r="AE82" s="213"/>
      <c r="AF82" s="213"/>
      <c r="AG82" s="213" t="s">
        <v>358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2" x14ac:dyDescent="0.2">
      <c r="A83" s="220"/>
      <c r="B83" s="221"/>
      <c r="C83" s="251" t="s">
        <v>1082</v>
      </c>
      <c r="D83" s="247"/>
      <c r="E83" s="247"/>
      <c r="F83" s="247"/>
      <c r="G83" s="247"/>
      <c r="H83" s="224"/>
      <c r="I83" s="224"/>
      <c r="J83" s="224"/>
      <c r="K83" s="224"/>
      <c r="L83" s="224"/>
      <c r="M83" s="224"/>
      <c r="N83" s="223"/>
      <c r="O83" s="223"/>
      <c r="P83" s="223"/>
      <c r="Q83" s="223"/>
      <c r="R83" s="224"/>
      <c r="S83" s="224"/>
      <c r="T83" s="224"/>
      <c r="U83" s="224"/>
      <c r="V83" s="224"/>
      <c r="W83" s="224"/>
      <c r="X83" s="224"/>
      <c r="Y83" s="224"/>
      <c r="Z83" s="213"/>
      <c r="AA83" s="213"/>
      <c r="AB83" s="213"/>
      <c r="AC83" s="213"/>
      <c r="AD83" s="213"/>
      <c r="AE83" s="213"/>
      <c r="AF83" s="213"/>
      <c r="AG83" s="213" t="s">
        <v>311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56" t="str">
        <f>C83</f>
        <v>Výše uvedená položka vymezuje požadovaný standard, zadavatel umožňuje i jiné technicky a kvalitativně srovnatelné řešení</v>
      </c>
      <c r="BB83" s="213"/>
      <c r="BC83" s="213"/>
      <c r="BD83" s="213"/>
      <c r="BE83" s="213"/>
      <c r="BF83" s="213"/>
      <c r="BG83" s="213"/>
      <c r="BH83" s="213"/>
    </row>
    <row r="84" spans="1:60" outlineLevel="2" x14ac:dyDescent="0.2">
      <c r="A84" s="220"/>
      <c r="B84" s="221"/>
      <c r="C84" s="252"/>
      <c r="D84" s="245"/>
      <c r="E84" s="245"/>
      <c r="F84" s="245"/>
      <c r="G84" s="245"/>
      <c r="H84" s="224"/>
      <c r="I84" s="224"/>
      <c r="J84" s="224"/>
      <c r="K84" s="224"/>
      <c r="L84" s="224"/>
      <c r="M84" s="224"/>
      <c r="N84" s="223"/>
      <c r="O84" s="223"/>
      <c r="P84" s="223"/>
      <c r="Q84" s="223"/>
      <c r="R84" s="224"/>
      <c r="S84" s="224"/>
      <c r="T84" s="224"/>
      <c r="U84" s="224"/>
      <c r="V84" s="224"/>
      <c r="W84" s="224"/>
      <c r="X84" s="224"/>
      <c r="Y84" s="224"/>
      <c r="Z84" s="213"/>
      <c r="AA84" s="213"/>
      <c r="AB84" s="213"/>
      <c r="AC84" s="213"/>
      <c r="AD84" s="213"/>
      <c r="AE84" s="213"/>
      <c r="AF84" s="213"/>
      <c r="AG84" s="213" t="s">
        <v>286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x14ac:dyDescent="0.2">
      <c r="A85" s="230" t="s">
        <v>276</v>
      </c>
      <c r="B85" s="231" t="s">
        <v>167</v>
      </c>
      <c r="C85" s="248" t="s">
        <v>168</v>
      </c>
      <c r="D85" s="232"/>
      <c r="E85" s="233"/>
      <c r="F85" s="234"/>
      <c r="G85" s="234">
        <f>SUMIF(AG86:AG112,"&lt;&gt;NOR",G86:G112)</f>
        <v>0</v>
      </c>
      <c r="H85" s="234"/>
      <c r="I85" s="234">
        <f>SUM(I86:I112)</f>
        <v>0</v>
      </c>
      <c r="J85" s="234"/>
      <c r="K85" s="234">
        <f>SUM(K86:K112)</f>
        <v>0</v>
      </c>
      <c r="L85" s="234"/>
      <c r="M85" s="234">
        <f>SUM(M86:M112)</f>
        <v>0</v>
      </c>
      <c r="N85" s="233"/>
      <c r="O85" s="233">
        <f>SUM(O86:O112)</f>
        <v>134.04</v>
      </c>
      <c r="P85" s="233"/>
      <c r="Q85" s="233">
        <f>SUM(Q86:Q112)</f>
        <v>0</v>
      </c>
      <c r="R85" s="234"/>
      <c r="S85" s="234"/>
      <c r="T85" s="235"/>
      <c r="U85" s="229"/>
      <c r="V85" s="229">
        <f>SUM(V86:V112)</f>
        <v>81.510000000000019</v>
      </c>
      <c r="W85" s="229"/>
      <c r="X85" s="229"/>
      <c r="Y85" s="229"/>
      <c r="AG85" t="s">
        <v>277</v>
      </c>
    </row>
    <row r="86" spans="1:60" ht="22.5" outlineLevel="1" x14ac:dyDescent="0.2">
      <c r="A86" s="237">
        <v>26</v>
      </c>
      <c r="B86" s="238" t="s">
        <v>564</v>
      </c>
      <c r="C86" s="249" t="s">
        <v>565</v>
      </c>
      <c r="D86" s="239" t="s">
        <v>356</v>
      </c>
      <c r="E86" s="240">
        <v>32.784889999999997</v>
      </c>
      <c r="F86" s="241"/>
      <c r="G86" s="242">
        <f>ROUND(E86*F86,2)</f>
        <v>0</v>
      </c>
      <c r="H86" s="241"/>
      <c r="I86" s="242">
        <f>ROUND(E86*H86,2)</f>
        <v>0</v>
      </c>
      <c r="J86" s="241"/>
      <c r="K86" s="242">
        <f>ROUND(E86*J86,2)</f>
        <v>0</v>
      </c>
      <c r="L86" s="242">
        <v>21</v>
      </c>
      <c r="M86" s="242">
        <f>G86*(1+L86/100)</f>
        <v>0</v>
      </c>
      <c r="N86" s="240">
        <v>0</v>
      </c>
      <c r="O86" s="240">
        <f>ROUND(E86*N86,2)</f>
        <v>0</v>
      </c>
      <c r="P86" s="240">
        <v>0</v>
      </c>
      <c r="Q86" s="240">
        <f>ROUND(E86*P86,2)</f>
        <v>0</v>
      </c>
      <c r="R86" s="242" t="s">
        <v>357</v>
      </c>
      <c r="S86" s="242" t="s">
        <v>289</v>
      </c>
      <c r="T86" s="243" t="s">
        <v>289</v>
      </c>
      <c r="U86" s="224">
        <v>0.12</v>
      </c>
      <c r="V86" s="224">
        <f>ROUND(E86*U86,2)</f>
        <v>3.93</v>
      </c>
      <c r="W86" s="224"/>
      <c r="X86" s="224" t="s">
        <v>339</v>
      </c>
      <c r="Y86" s="224" t="s">
        <v>284</v>
      </c>
      <c r="Z86" s="213"/>
      <c r="AA86" s="213"/>
      <c r="AB86" s="213"/>
      <c r="AC86" s="213"/>
      <c r="AD86" s="213"/>
      <c r="AE86" s="213"/>
      <c r="AF86" s="213"/>
      <c r="AG86" s="213" t="s">
        <v>340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2" x14ac:dyDescent="0.2">
      <c r="A87" s="220"/>
      <c r="B87" s="221"/>
      <c r="C87" s="259" t="s">
        <v>566</v>
      </c>
      <c r="D87" s="257"/>
      <c r="E87" s="257"/>
      <c r="F87" s="257"/>
      <c r="G87" s="257"/>
      <c r="H87" s="224"/>
      <c r="I87" s="224"/>
      <c r="J87" s="224"/>
      <c r="K87" s="224"/>
      <c r="L87" s="224"/>
      <c r="M87" s="224"/>
      <c r="N87" s="223"/>
      <c r="O87" s="223"/>
      <c r="P87" s="223"/>
      <c r="Q87" s="223"/>
      <c r="R87" s="224"/>
      <c r="S87" s="224"/>
      <c r="T87" s="224"/>
      <c r="U87" s="224"/>
      <c r="V87" s="224"/>
      <c r="W87" s="224"/>
      <c r="X87" s="224"/>
      <c r="Y87" s="224"/>
      <c r="Z87" s="213"/>
      <c r="AA87" s="213"/>
      <c r="AB87" s="213"/>
      <c r="AC87" s="213"/>
      <c r="AD87" s="213"/>
      <c r="AE87" s="213"/>
      <c r="AF87" s="213"/>
      <c r="AG87" s="213" t="s">
        <v>360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2" x14ac:dyDescent="0.2">
      <c r="A88" s="220"/>
      <c r="B88" s="221"/>
      <c r="C88" s="252"/>
      <c r="D88" s="245"/>
      <c r="E88" s="245"/>
      <c r="F88" s="245"/>
      <c r="G88" s="245"/>
      <c r="H88" s="224"/>
      <c r="I88" s="224"/>
      <c r="J88" s="224"/>
      <c r="K88" s="224"/>
      <c r="L88" s="224"/>
      <c r="M88" s="224"/>
      <c r="N88" s="223"/>
      <c r="O88" s="223"/>
      <c r="P88" s="223"/>
      <c r="Q88" s="223"/>
      <c r="R88" s="224"/>
      <c r="S88" s="224"/>
      <c r="T88" s="224"/>
      <c r="U88" s="224"/>
      <c r="V88" s="224"/>
      <c r="W88" s="224"/>
      <c r="X88" s="224"/>
      <c r="Y88" s="224"/>
      <c r="Z88" s="213"/>
      <c r="AA88" s="213"/>
      <c r="AB88" s="213"/>
      <c r="AC88" s="213"/>
      <c r="AD88" s="213"/>
      <c r="AE88" s="213"/>
      <c r="AF88" s="213"/>
      <c r="AG88" s="213" t="s">
        <v>286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1" x14ac:dyDescent="0.2">
      <c r="A89" s="237">
        <v>27</v>
      </c>
      <c r="B89" s="238" t="s">
        <v>595</v>
      </c>
      <c r="C89" s="249" t="s">
        <v>596</v>
      </c>
      <c r="D89" s="239" t="s">
        <v>356</v>
      </c>
      <c r="E89" s="240">
        <v>8.3263200000000008</v>
      </c>
      <c r="F89" s="241"/>
      <c r="G89" s="242">
        <f>ROUND(E89*F89,2)</f>
        <v>0</v>
      </c>
      <c r="H89" s="241"/>
      <c r="I89" s="242">
        <f>ROUND(E89*H89,2)</f>
        <v>0</v>
      </c>
      <c r="J89" s="241"/>
      <c r="K89" s="242">
        <f>ROUND(E89*J89,2)</f>
        <v>0</v>
      </c>
      <c r="L89" s="242">
        <v>21</v>
      </c>
      <c r="M89" s="242">
        <f>G89*(1+L89/100)</f>
        <v>0</v>
      </c>
      <c r="N89" s="240">
        <v>2.5249999999999999</v>
      </c>
      <c r="O89" s="240">
        <f>ROUND(E89*N89,2)</f>
        <v>21.02</v>
      </c>
      <c r="P89" s="240">
        <v>0</v>
      </c>
      <c r="Q89" s="240">
        <f>ROUND(E89*P89,2)</f>
        <v>0</v>
      </c>
      <c r="R89" s="242" t="s">
        <v>597</v>
      </c>
      <c r="S89" s="242" t="s">
        <v>289</v>
      </c>
      <c r="T89" s="243" t="s">
        <v>289</v>
      </c>
      <c r="U89" s="224">
        <v>2.58</v>
      </c>
      <c r="V89" s="224">
        <f>ROUND(E89*U89,2)</f>
        <v>21.48</v>
      </c>
      <c r="W89" s="224"/>
      <c r="X89" s="224" t="s">
        <v>339</v>
      </c>
      <c r="Y89" s="224" t="s">
        <v>284</v>
      </c>
      <c r="Z89" s="213"/>
      <c r="AA89" s="213"/>
      <c r="AB89" s="213"/>
      <c r="AC89" s="213"/>
      <c r="AD89" s="213"/>
      <c r="AE89" s="213"/>
      <c r="AF89" s="213"/>
      <c r="AG89" s="213" t="s">
        <v>340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2" x14ac:dyDescent="0.2">
      <c r="A90" s="220"/>
      <c r="B90" s="221"/>
      <c r="C90" s="259" t="s">
        <v>598</v>
      </c>
      <c r="D90" s="257"/>
      <c r="E90" s="257"/>
      <c r="F90" s="257"/>
      <c r="G90" s="257"/>
      <c r="H90" s="224"/>
      <c r="I90" s="224"/>
      <c r="J90" s="224"/>
      <c r="K90" s="224"/>
      <c r="L90" s="224"/>
      <c r="M90" s="224"/>
      <c r="N90" s="223"/>
      <c r="O90" s="223"/>
      <c r="P90" s="223"/>
      <c r="Q90" s="223"/>
      <c r="R90" s="224"/>
      <c r="S90" s="224"/>
      <c r="T90" s="224"/>
      <c r="U90" s="224"/>
      <c r="V90" s="224"/>
      <c r="W90" s="224"/>
      <c r="X90" s="224"/>
      <c r="Y90" s="224"/>
      <c r="Z90" s="213"/>
      <c r="AA90" s="213"/>
      <c r="AB90" s="213"/>
      <c r="AC90" s="213"/>
      <c r="AD90" s="213"/>
      <c r="AE90" s="213"/>
      <c r="AF90" s="213"/>
      <c r="AG90" s="213" t="s">
        <v>360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2" x14ac:dyDescent="0.2">
      <c r="A91" s="220"/>
      <c r="B91" s="221"/>
      <c r="C91" s="260" t="s">
        <v>599</v>
      </c>
      <c r="D91" s="258"/>
      <c r="E91" s="258"/>
      <c r="F91" s="258"/>
      <c r="G91" s="258"/>
      <c r="H91" s="224"/>
      <c r="I91" s="224"/>
      <c r="J91" s="224"/>
      <c r="K91" s="224"/>
      <c r="L91" s="224"/>
      <c r="M91" s="224"/>
      <c r="N91" s="223"/>
      <c r="O91" s="223"/>
      <c r="P91" s="223"/>
      <c r="Q91" s="223"/>
      <c r="R91" s="224"/>
      <c r="S91" s="224"/>
      <c r="T91" s="224"/>
      <c r="U91" s="224"/>
      <c r="V91" s="224"/>
      <c r="W91" s="224"/>
      <c r="X91" s="224"/>
      <c r="Y91" s="224"/>
      <c r="Z91" s="213"/>
      <c r="AA91" s="213"/>
      <c r="AB91" s="213"/>
      <c r="AC91" s="213"/>
      <c r="AD91" s="213"/>
      <c r="AE91" s="213"/>
      <c r="AF91" s="213"/>
      <c r="AG91" s="213" t="s">
        <v>311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2" x14ac:dyDescent="0.2">
      <c r="A92" s="220"/>
      <c r="B92" s="221"/>
      <c r="C92" s="252"/>
      <c r="D92" s="245"/>
      <c r="E92" s="245"/>
      <c r="F92" s="245"/>
      <c r="G92" s="245"/>
      <c r="H92" s="224"/>
      <c r="I92" s="224"/>
      <c r="J92" s="224"/>
      <c r="K92" s="224"/>
      <c r="L92" s="224"/>
      <c r="M92" s="224"/>
      <c r="N92" s="223"/>
      <c r="O92" s="223"/>
      <c r="P92" s="223"/>
      <c r="Q92" s="223"/>
      <c r="R92" s="224"/>
      <c r="S92" s="224"/>
      <c r="T92" s="224"/>
      <c r="U92" s="224"/>
      <c r="V92" s="224"/>
      <c r="W92" s="224"/>
      <c r="X92" s="224"/>
      <c r="Y92" s="224"/>
      <c r="Z92" s="213"/>
      <c r="AA92" s="213"/>
      <c r="AB92" s="213"/>
      <c r="AC92" s="213"/>
      <c r="AD92" s="213"/>
      <c r="AE92" s="213"/>
      <c r="AF92" s="213"/>
      <c r="AG92" s="213" t="s">
        <v>286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1" x14ac:dyDescent="0.2">
      <c r="A93" s="237">
        <v>28</v>
      </c>
      <c r="B93" s="238" t="s">
        <v>743</v>
      </c>
      <c r="C93" s="249" t="s">
        <v>744</v>
      </c>
      <c r="D93" s="239" t="s">
        <v>356</v>
      </c>
      <c r="E93" s="240">
        <v>18.494299999999999</v>
      </c>
      <c r="F93" s="241"/>
      <c r="G93" s="242">
        <f>ROUND(E93*F93,2)</f>
        <v>0</v>
      </c>
      <c r="H93" s="241"/>
      <c r="I93" s="242">
        <f>ROUND(E93*H93,2)</f>
        <v>0</v>
      </c>
      <c r="J93" s="241"/>
      <c r="K93" s="242">
        <f>ROUND(E93*J93,2)</f>
        <v>0</v>
      </c>
      <c r="L93" s="242">
        <v>21</v>
      </c>
      <c r="M93" s="242">
        <f>G93*(1+L93/100)</f>
        <v>0</v>
      </c>
      <c r="N93" s="240">
        <v>2.5249999999999999</v>
      </c>
      <c r="O93" s="240">
        <f>ROUND(E93*N93,2)</f>
        <v>46.7</v>
      </c>
      <c r="P93" s="240">
        <v>0</v>
      </c>
      <c r="Q93" s="240">
        <f>ROUND(E93*P93,2)</f>
        <v>0</v>
      </c>
      <c r="R93" s="242" t="s">
        <v>597</v>
      </c>
      <c r="S93" s="242" t="s">
        <v>289</v>
      </c>
      <c r="T93" s="243" t="s">
        <v>289</v>
      </c>
      <c r="U93" s="224">
        <v>2.3170000000000002</v>
      </c>
      <c r="V93" s="224">
        <f>ROUND(E93*U93,2)</f>
        <v>42.85</v>
      </c>
      <c r="W93" s="224"/>
      <c r="X93" s="224" t="s">
        <v>339</v>
      </c>
      <c r="Y93" s="224" t="s">
        <v>284</v>
      </c>
      <c r="Z93" s="213"/>
      <c r="AA93" s="213"/>
      <c r="AB93" s="213"/>
      <c r="AC93" s="213"/>
      <c r="AD93" s="213"/>
      <c r="AE93" s="213"/>
      <c r="AF93" s="213"/>
      <c r="AG93" s="213" t="s">
        <v>340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2" x14ac:dyDescent="0.2">
      <c r="A94" s="220"/>
      <c r="B94" s="221"/>
      <c r="C94" s="259" t="s">
        <v>598</v>
      </c>
      <c r="D94" s="257"/>
      <c r="E94" s="257"/>
      <c r="F94" s="257"/>
      <c r="G94" s="257"/>
      <c r="H94" s="224"/>
      <c r="I94" s="224"/>
      <c r="J94" s="224"/>
      <c r="K94" s="224"/>
      <c r="L94" s="224"/>
      <c r="M94" s="224"/>
      <c r="N94" s="223"/>
      <c r="O94" s="223"/>
      <c r="P94" s="223"/>
      <c r="Q94" s="223"/>
      <c r="R94" s="224"/>
      <c r="S94" s="224"/>
      <c r="T94" s="224"/>
      <c r="U94" s="224"/>
      <c r="V94" s="224"/>
      <c r="W94" s="224"/>
      <c r="X94" s="224"/>
      <c r="Y94" s="224"/>
      <c r="Z94" s="213"/>
      <c r="AA94" s="213"/>
      <c r="AB94" s="213"/>
      <c r="AC94" s="213"/>
      <c r="AD94" s="213"/>
      <c r="AE94" s="213"/>
      <c r="AF94" s="213"/>
      <c r="AG94" s="213" t="s">
        <v>360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2" x14ac:dyDescent="0.2">
      <c r="A95" s="220"/>
      <c r="B95" s="221"/>
      <c r="C95" s="260" t="s">
        <v>599</v>
      </c>
      <c r="D95" s="258"/>
      <c r="E95" s="258"/>
      <c r="F95" s="258"/>
      <c r="G95" s="258"/>
      <c r="H95" s="224"/>
      <c r="I95" s="224"/>
      <c r="J95" s="224"/>
      <c r="K95" s="224"/>
      <c r="L95" s="224"/>
      <c r="M95" s="224"/>
      <c r="N95" s="223"/>
      <c r="O95" s="223"/>
      <c r="P95" s="223"/>
      <c r="Q95" s="223"/>
      <c r="R95" s="224"/>
      <c r="S95" s="224"/>
      <c r="T95" s="224"/>
      <c r="U95" s="224"/>
      <c r="V95" s="224"/>
      <c r="W95" s="224"/>
      <c r="X95" s="224"/>
      <c r="Y95" s="224"/>
      <c r="Z95" s="213"/>
      <c r="AA95" s="213"/>
      <c r="AB95" s="213"/>
      <c r="AC95" s="213"/>
      <c r="AD95" s="213"/>
      <c r="AE95" s="213"/>
      <c r="AF95" s="213"/>
      <c r="AG95" s="213" t="s">
        <v>311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2" x14ac:dyDescent="0.2">
      <c r="A96" s="220"/>
      <c r="B96" s="221"/>
      <c r="C96" s="252"/>
      <c r="D96" s="245"/>
      <c r="E96" s="245"/>
      <c r="F96" s="245"/>
      <c r="G96" s="245"/>
      <c r="H96" s="224"/>
      <c r="I96" s="224"/>
      <c r="J96" s="224"/>
      <c r="K96" s="224"/>
      <c r="L96" s="224"/>
      <c r="M96" s="224"/>
      <c r="N96" s="223"/>
      <c r="O96" s="223"/>
      <c r="P96" s="223"/>
      <c r="Q96" s="223"/>
      <c r="R96" s="224"/>
      <c r="S96" s="224"/>
      <c r="T96" s="224"/>
      <c r="U96" s="224"/>
      <c r="V96" s="224"/>
      <c r="W96" s="224"/>
      <c r="X96" s="224"/>
      <c r="Y96" s="224"/>
      <c r="Z96" s="213"/>
      <c r="AA96" s="213"/>
      <c r="AB96" s="213"/>
      <c r="AC96" s="213"/>
      <c r="AD96" s="213"/>
      <c r="AE96" s="213"/>
      <c r="AF96" s="213"/>
      <c r="AG96" s="213" t="s">
        <v>286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1" x14ac:dyDescent="0.2">
      <c r="A97" s="237">
        <v>29</v>
      </c>
      <c r="B97" s="238" t="s">
        <v>600</v>
      </c>
      <c r="C97" s="249" t="s">
        <v>601</v>
      </c>
      <c r="D97" s="239" t="s">
        <v>363</v>
      </c>
      <c r="E97" s="240">
        <v>5.83</v>
      </c>
      <c r="F97" s="241"/>
      <c r="G97" s="242">
        <f>ROUND(E97*F97,2)</f>
        <v>0</v>
      </c>
      <c r="H97" s="241"/>
      <c r="I97" s="242">
        <f>ROUND(E97*H97,2)</f>
        <v>0</v>
      </c>
      <c r="J97" s="241"/>
      <c r="K97" s="242">
        <f>ROUND(E97*J97,2)</f>
        <v>0</v>
      </c>
      <c r="L97" s="242">
        <v>21</v>
      </c>
      <c r="M97" s="242">
        <f>G97*(1+L97/100)</f>
        <v>0</v>
      </c>
      <c r="N97" s="240">
        <v>1.41E-2</v>
      </c>
      <c r="O97" s="240">
        <f>ROUND(E97*N97,2)</f>
        <v>0.08</v>
      </c>
      <c r="P97" s="240">
        <v>0</v>
      </c>
      <c r="Q97" s="240">
        <f>ROUND(E97*P97,2)</f>
        <v>0</v>
      </c>
      <c r="R97" s="242" t="s">
        <v>597</v>
      </c>
      <c r="S97" s="242" t="s">
        <v>289</v>
      </c>
      <c r="T97" s="243" t="s">
        <v>289</v>
      </c>
      <c r="U97" s="224">
        <v>0.39600000000000002</v>
      </c>
      <c r="V97" s="224">
        <f>ROUND(E97*U97,2)</f>
        <v>2.31</v>
      </c>
      <c r="W97" s="224"/>
      <c r="X97" s="224" t="s">
        <v>339</v>
      </c>
      <c r="Y97" s="224" t="s">
        <v>284</v>
      </c>
      <c r="Z97" s="213"/>
      <c r="AA97" s="213"/>
      <c r="AB97" s="213"/>
      <c r="AC97" s="213"/>
      <c r="AD97" s="213"/>
      <c r="AE97" s="213"/>
      <c r="AF97" s="213"/>
      <c r="AG97" s="213" t="s">
        <v>340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2" x14ac:dyDescent="0.2">
      <c r="A98" s="220"/>
      <c r="B98" s="221"/>
      <c r="C98" s="250"/>
      <c r="D98" s="246"/>
      <c r="E98" s="246"/>
      <c r="F98" s="246"/>
      <c r="G98" s="246"/>
      <c r="H98" s="224"/>
      <c r="I98" s="224"/>
      <c r="J98" s="224"/>
      <c r="K98" s="224"/>
      <c r="L98" s="224"/>
      <c r="M98" s="224"/>
      <c r="N98" s="223"/>
      <c r="O98" s="223"/>
      <c r="P98" s="223"/>
      <c r="Q98" s="223"/>
      <c r="R98" s="224"/>
      <c r="S98" s="224"/>
      <c r="T98" s="224"/>
      <c r="U98" s="224"/>
      <c r="V98" s="224"/>
      <c r="W98" s="224"/>
      <c r="X98" s="224"/>
      <c r="Y98" s="224"/>
      <c r="Z98" s="213"/>
      <c r="AA98" s="213"/>
      <c r="AB98" s="213"/>
      <c r="AC98" s="213"/>
      <c r="AD98" s="213"/>
      <c r="AE98" s="213"/>
      <c r="AF98" s="213"/>
      <c r="AG98" s="213" t="s">
        <v>286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1" x14ac:dyDescent="0.2">
      <c r="A99" s="237">
        <v>30</v>
      </c>
      <c r="B99" s="238" t="s">
        <v>602</v>
      </c>
      <c r="C99" s="249" t="s">
        <v>603</v>
      </c>
      <c r="D99" s="239" t="s">
        <v>363</v>
      </c>
      <c r="E99" s="240">
        <v>5.83</v>
      </c>
      <c r="F99" s="241"/>
      <c r="G99" s="242">
        <f>ROUND(E99*F99,2)</f>
        <v>0</v>
      </c>
      <c r="H99" s="241"/>
      <c r="I99" s="242">
        <f>ROUND(E99*H99,2)</f>
        <v>0</v>
      </c>
      <c r="J99" s="241"/>
      <c r="K99" s="242">
        <f>ROUND(E99*J99,2)</f>
        <v>0</v>
      </c>
      <c r="L99" s="242">
        <v>21</v>
      </c>
      <c r="M99" s="242">
        <f>G99*(1+L99/100)</f>
        <v>0</v>
      </c>
      <c r="N99" s="240">
        <v>0</v>
      </c>
      <c r="O99" s="240">
        <f>ROUND(E99*N99,2)</f>
        <v>0</v>
      </c>
      <c r="P99" s="240">
        <v>0</v>
      </c>
      <c r="Q99" s="240">
        <f>ROUND(E99*P99,2)</f>
        <v>0</v>
      </c>
      <c r="R99" s="242" t="s">
        <v>597</v>
      </c>
      <c r="S99" s="242" t="s">
        <v>289</v>
      </c>
      <c r="T99" s="243" t="s">
        <v>289</v>
      </c>
      <c r="U99" s="224">
        <v>0.24</v>
      </c>
      <c r="V99" s="224">
        <f>ROUND(E99*U99,2)</f>
        <v>1.4</v>
      </c>
      <c r="W99" s="224"/>
      <c r="X99" s="224" t="s">
        <v>339</v>
      </c>
      <c r="Y99" s="224" t="s">
        <v>284</v>
      </c>
      <c r="Z99" s="213"/>
      <c r="AA99" s="213"/>
      <c r="AB99" s="213"/>
      <c r="AC99" s="213"/>
      <c r="AD99" s="213"/>
      <c r="AE99" s="213"/>
      <c r="AF99" s="213"/>
      <c r="AG99" s="213" t="s">
        <v>340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2" x14ac:dyDescent="0.2">
      <c r="A100" s="220"/>
      <c r="B100" s="221"/>
      <c r="C100" s="250"/>
      <c r="D100" s="246"/>
      <c r="E100" s="246"/>
      <c r="F100" s="246"/>
      <c r="G100" s="246"/>
      <c r="H100" s="224"/>
      <c r="I100" s="224"/>
      <c r="J100" s="224"/>
      <c r="K100" s="224"/>
      <c r="L100" s="224"/>
      <c r="M100" s="224"/>
      <c r="N100" s="223"/>
      <c r="O100" s="223"/>
      <c r="P100" s="223"/>
      <c r="Q100" s="223"/>
      <c r="R100" s="224"/>
      <c r="S100" s="224"/>
      <c r="T100" s="224"/>
      <c r="U100" s="224"/>
      <c r="V100" s="224"/>
      <c r="W100" s="224"/>
      <c r="X100" s="224"/>
      <c r="Y100" s="224"/>
      <c r="Z100" s="213"/>
      <c r="AA100" s="213"/>
      <c r="AB100" s="213"/>
      <c r="AC100" s="213"/>
      <c r="AD100" s="213"/>
      <c r="AE100" s="213"/>
      <c r="AF100" s="213"/>
      <c r="AG100" s="213" t="s">
        <v>286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1" x14ac:dyDescent="0.2">
      <c r="A101" s="237">
        <v>31</v>
      </c>
      <c r="B101" s="238" t="s">
        <v>750</v>
      </c>
      <c r="C101" s="249" t="s">
        <v>751</v>
      </c>
      <c r="D101" s="239" t="s">
        <v>383</v>
      </c>
      <c r="E101" s="240">
        <v>0.62612999999999996</v>
      </c>
      <c r="F101" s="241"/>
      <c r="G101" s="242">
        <f>ROUND(E101*F101,2)</f>
        <v>0</v>
      </c>
      <c r="H101" s="241"/>
      <c r="I101" s="242">
        <f>ROUND(E101*H101,2)</f>
        <v>0</v>
      </c>
      <c r="J101" s="241"/>
      <c r="K101" s="242">
        <f>ROUND(E101*J101,2)</f>
        <v>0</v>
      </c>
      <c r="L101" s="242">
        <v>21</v>
      </c>
      <c r="M101" s="242">
        <f>G101*(1+L101/100)</f>
        <v>0</v>
      </c>
      <c r="N101" s="240">
        <v>1.0662499999999999</v>
      </c>
      <c r="O101" s="240">
        <f>ROUND(E101*N101,2)</f>
        <v>0.67</v>
      </c>
      <c r="P101" s="240">
        <v>0</v>
      </c>
      <c r="Q101" s="240">
        <f>ROUND(E101*P101,2)</f>
        <v>0</v>
      </c>
      <c r="R101" s="242" t="s">
        <v>597</v>
      </c>
      <c r="S101" s="242" t="s">
        <v>289</v>
      </c>
      <c r="T101" s="243" t="s">
        <v>289</v>
      </c>
      <c r="U101" s="224">
        <v>15.23</v>
      </c>
      <c r="V101" s="224">
        <f>ROUND(E101*U101,2)</f>
        <v>9.5399999999999991</v>
      </c>
      <c r="W101" s="224"/>
      <c r="X101" s="224" t="s">
        <v>339</v>
      </c>
      <c r="Y101" s="224" t="s">
        <v>284</v>
      </c>
      <c r="Z101" s="213"/>
      <c r="AA101" s="213"/>
      <c r="AB101" s="213"/>
      <c r="AC101" s="213"/>
      <c r="AD101" s="213"/>
      <c r="AE101" s="213"/>
      <c r="AF101" s="213"/>
      <c r="AG101" s="213" t="s">
        <v>340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2" x14ac:dyDescent="0.2">
      <c r="A102" s="220"/>
      <c r="B102" s="221"/>
      <c r="C102" s="259" t="s">
        <v>719</v>
      </c>
      <c r="D102" s="257"/>
      <c r="E102" s="257"/>
      <c r="F102" s="257"/>
      <c r="G102" s="257"/>
      <c r="H102" s="224"/>
      <c r="I102" s="224"/>
      <c r="J102" s="224"/>
      <c r="K102" s="224"/>
      <c r="L102" s="224"/>
      <c r="M102" s="224"/>
      <c r="N102" s="223"/>
      <c r="O102" s="223"/>
      <c r="P102" s="223"/>
      <c r="Q102" s="223"/>
      <c r="R102" s="224"/>
      <c r="S102" s="224"/>
      <c r="T102" s="224"/>
      <c r="U102" s="224"/>
      <c r="V102" s="224"/>
      <c r="W102" s="224"/>
      <c r="X102" s="224"/>
      <c r="Y102" s="224"/>
      <c r="Z102" s="213"/>
      <c r="AA102" s="213"/>
      <c r="AB102" s="213"/>
      <c r="AC102" s="213"/>
      <c r="AD102" s="213"/>
      <c r="AE102" s="213"/>
      <c r="AF102" s="213"/>
      <c r="AG102" s="213" t="s">
        <v>360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2" x14ac:dyDescent="0.2">
      <c r="A103" s="220"/>
      <c r="B103" s="221"/>
      <c r="C103" s="252"/>
      <c r="D103" s="245"/>
      <c r="E103" s="245"/>
      <c r="F103" s="245"/>
      <c r="G103" s="245"/>
      <c r="H103" s="224"/>
      <c r="I103" s="224"/>
      <c r="J103" s="224"/>
      <c r="K103" s="224"/>
      <c r="L103" s="224"/>
      <c r="M103" s="224"/>
      <c r="N103" s="223"/>
      <c r="O103" s="223"/>
      <c r="P103" s="223"/>
      <c r="Q103" s="223"/>
      <c r="R103" s="224"/>
      <c r="S103" s="224"/>
      <c r="T103" s="224"/>
      <c r="U103" s="224"/>
      <c r="V103" s="224"/>
      <c r="W103" s="224"/>
      <c r="X103" s="224"/>
      <c r="Y103" s="224"/>
      <c r="Z103" s="213"/>
      <c r="AA103" s="213"/>
      <c r="AB103" s="213"/>
      <c r="AC103" s="213"/>
      <c r="AD103" s="213"/>
      <c r="AE103" s="213"/>
      <c r="AF103" s="213"/>
      <c r="AG103" s="213" t="s">
        <v>286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1" x14ac:dyDescent="0.2">
      <c r="A104" s="237">
        <v>32</v>
      </c>
      <c r="B104" s="238" t="s">
        <v>581</v>
      </c>
      <c r="C104" s="249" t="s">
        <v>582</v>
      </c>
      <c r="D104" s="239" t="s">
        <v>583</v>
      </c>
      <c r="E104" s="240">
        <v>65.569770000000005</v>
      </c>
      <c r="F104" s="241"/>
      <c r="G104" s="242">
        <f>ROUND(E104*F104,2)</f>
        <v>0</v>
      </c>
      <c r="H104" s="241"/>
      <c r="I104" s="242">
        <f>ROUND(E104*H104,2)</f>
        <v>0</v>
      </c>
      <c r="J104" s="241"/>
      <c r="K104" s="242">
        <f>ROUND(E104*J104,2)</f>
        <v>0</v>
      </c>
      <c r="L104" s="242">
        <v>21</v>
      </c>
      <c r="M104" s="242">
        <f>G104*(1+L104/100)</f>
        <v>0</v>
      </c>
      <c r="N104" s="240">
        <v>1</v>
      </c>
      <c r="O104" s="240">
        <f>ROUND(E104*N104,2)</f>
        <v>65.569999999999993</v>
      </c>
      <c r="P104" s="240">
        <v>0</v>
      </c>
      <c r="Q104" s="240">
        <f>ROUND(E104*P104,2)</f>
        <v>0</v>
      </c>
      <c r="R104" s="242"/>
      <c r="S104" s="242" t="s">
        <v>281</v>
      </c>
      <c r="T104" s="243" t="s">
        <v>389</v>
      </c>
      <c r="U104" s="224">
        <v>0</v>
      </c>
      <c r="V104" s="224">
        <f>ROUND(E104*U104,2)</f>
        <v>0</v>
      </c>
      <c r="W104" s="224"/>
      <c r="X104" s="224" t="s">
        <v>283</v>
      </c>
      <c r="Y104" s="224" t="s">
        <v>284</v>
      </c>
      <c r="Z104" s="213"/>
      <c r="AA104" s="213"/>
      <c r="AB104" s="213"/>
      <c r="AC104" s="213"/>
      <c r="AD104" s="213"/>
      <c r="AE104" s="213"/>
      <c r="AF104" s="213"/>
      <c r="AG104" s="213" t="s">
        <v>285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2" x14ac:dyDescent="0.2">
      <c r="A105" s="220"/>
      <c r="B105" s="221"/>
      <c r="C105" s="250"/>
      <c r="D105" s="246"/>
      <c r="E105" s="246"/>
      <c r="F105" s="246"/>
      <c r="G105" s="246"/>
      <c r="H105" s="224"/>
      <c r="I105" s="224"/>
      <c r="J105" s="224"/>
      <c r="K105" s="224"/>
      <c r="L105" s="224"/>
      <c r="M105" s="224"/>
      <c r="N105" s="223"/>
      <c r="O105" s="223"/>
      <c r="P105" s="223"/>
      <c r="Q105" s="223"/>
      <c r="R105" s="224"/>
      <c r="S105" s="224"/>
      <c r="T105" s="224"/>
      <c r="U105" s="224"/>
      <c r="V105" s="224"/>
      <c r="W105" s="224"/>
      <c r="X105" s="224"/>
      <c r="Y105" s="224"/>
      <c r="Z105" s="213"/>
      <c r="AA105" s="213"/>
      <c r="AB105" s="213"/>
      <c r="AC105" s="213"/>
      <c r="AD105" s="213"/>
      <c r="AE105" s="213"/>
      <c r="AF105" s="213"/>
      <c r="AG105" s="213" t="s">
        <v>286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1" x14ac:dyDescent="0.2">
      <c r="A106" s="237">
        <v>33</v>
      </c>
      <c r="B106" s="238" t="s">
        <v>760</v>
      </c>
      <c r="C106" s="249" t="s">
        <v>761</v>
      </c>
      <c r="D106" s="239" t="s">
        <v>388</v>
      </c>
      <c r="E106" s="240">
        <v>87.426370000000006</v>
      </c>
      <c r="F106" s="241"/>
      <c r="G106" s="242">
        <f>ROUND(E106*F106,2)</f>
        <v>0</v>
      </c>
      <c r="H106" s="241"/>
      <c r="I106" s="242">
        <f>ROUND(E106*H106,2)</f>
        <v>0</v>
      </c>
      <c r="J106" s="241"/>
      <c r="K106" s="242">
        <f>ROUND(E106*J106,2)</f>
        <v>0</v>
      </c>
      <c r="L106" s="242">
        <v>21</v>
      </c>
      <c r="M106" s="242">
        <f>G106*(1+L106/100)</f>
        <v>0</v>
      </c>
      <c r="N106" s="240">
        <v>0</v>
      </c>
      <c r="O106" s="240">
        <f>ROUND(E106*N106,2)</f>
        <v>0</v>
      </c>
      <c r="P106" s="240">
        <v>0</v>
      </c>
      <c r="Q106" s="240">
        <f>ROUND(E106*P106,2)</f>
        <v>0</v>
      </c>
      <c r="R106" s="242"/>
      <c r="S106" s="242" t="s">
        <v>281</v>
      </c>
      <c r="T106" s="243" t="s">
        <v>389</v>
      </c>
      <c r="U106" s="224">
        <v>0</v>
      </c>
      <c r="V106" s="224">
        <f>ROUND(E106*U106,2)</f>
        <v>0</v>
      </c>
      <c r="W106" s="224"/>
      <c r="X106" s="224" t="s">
        <v>390</v>
      </c>
      <c r="Y106" s="224" t="s">
        <v>284</v>
      </c>
      <c r="Z106" s="213"/>
      <c r="AA106" s="213"/>
      <c r="AB106" s="213"/>
      <c r="AC106" s="213"/>
      <c r="AD106" s="213"/>
      <c r="AE106" s="213"/>
      <c r="AF106" s="213"/>
      <c r="AG106" s="213" t="s">
        <v>391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2" x14ac:dyDescent="0.2">
      <c r="A107" s="220"/>
      <c r="B107" s="221"/>
      <c r="C107" s="251" t="s">
        <v>392</v>
      </c>
      <c r="D107" s="247"/>
      <c r="E107" s="247"/>
      <c r="F107" s="247"/>
      <c r="G107" s="247"/>
      <c r="H107" s="224"/>
      <c r="I107" s="224"/>
      <c r="J107" s="224"/>
      <c r="K107" s="224"/>
      <c r="L107" s="224"/>
      <c r="M107" s="224"/>
      <c r="N107" s="223"/>
      <c r="O107" s="223"/>
      <c r="P107" s="223"/>
      <c r="Q107" s="223"/>
      <c r="R107" s="224"/>
      <c r="S107" s="224"/>
      <c r="T107" s="224"/>
      <c r="U107" s="224"/>
      <c r="V107" s="224"/>
      <c r="W107" s="224"/>
      <c r="X107" s="224"/>
      <c r="Y107" s="224"/>
      <c r="Z107" s="213"/>
      <c r="AA107" s="213"/>
      <c r="AB107" s="213"/>
      <c r="AC107" s="213"/>
      <c r="AD107" s="213"/>
      <c r="AE107" s="213"/>
      <c r="AF107" s="213"/>
      <c r="AG107" s="213" t="s">
        <v>311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3" x14ac:dyDescent="0.2">
      <c r="A108" s="220"/>
      <c r="B108" s="221"/>
      <c r="C108" s="260" t="s">
        <v>393</v>
      </c>
      <c r="D108" s="258"/>
      <c r="E108" s="258"/>
      <c r="F108" s="258"/>
      <c r="G108" s="258"/>
      <c r="H108" s="224"/>
      <c r="I108" s="224"/>
      <c r="J108" s="224"/>
      <c r="K108" s="224"/>
      <c r="L108" s="224"/>
      <c r="M108" s="224"/>
      <c r="N108" s="223"/>
      <c r="O108" s="223"/>
      <c r="P108" s="223"/>
      <c r="Q108" s="223"/>
      <c r="R108" s="224"/>
      <c r="S108" s="224"/>
      <c r="T108" s="224"/>
      <c r="U108" s="224"/>
      <c r="V108" s="224"/>
      <c r="W108" s="224"/>
      <c r="X108" s="224"/>
      <c r="Y108" s="224"/>
      <c r="Z108" s="213"/>
      <c r="AA108" s="213"/>
      <c r="AB108" s="213"/>
      <c r="AC108" s="213"/>
      <c r="AD108" s="213"/>
      <c r="AE108" s="213"/>
      <c r="AF108" s="213"/>
      <c r="AG108" s="213" t="s">
        <v>311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3" x14ac:dyDescent="0.2">
      <c r="A109" s="220"/>
      <c r="B109" s="221"/>
      <c r="C109" s="260" t="s">
        <v>394</v>
      </c>
      <c r="D109" s="258"/>
      <c r="E109" s="258"/>
      <c r="F109" s="258"/>
      <c r="G109" s="258"/>
      <c r="H109" s="224"/>
      <c r="I109" s="224"/>
      <c r="J109" s="224"/>
      <c r="K109" s="224"/>
      <c r="L109" s="224"/>
      <c r="M109" s="224"/>
      <c r="N109" s="223"/>
      <c r="O109" s="223"/>
      <c r="P109" s="223"/>
      <c r="Q109" s="223"/>
      <c r="R109" s="224"/>
      <c r="S109" s="224"/>
      <c r="T109" s="224"/>
      <c r="U109" s="224"/>
      <c r="V109" s="224"/>
      <c r="W109" s="224"/>
      <c r="X109" s="224"/>
      <c r="Y109" s="224"/>
      <c r="Z109" s="213"/>
      <c r="AA109" s="213"/>
      <c r="AB109" s="213"/>
      <c r="AC109" s="213"/>
      <c r="AD109" s="213"/>
      <c r="AE109" s="213"/>
      <c r="AF109" s="213"/>
      <c r="AG109" s="213" t="s">
        <v>311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3" x14ac:dyDescent="0.2">
      <c r="A110" s="220"/>
      <c r="B110" s="221"/>
      <c r="C110" s="261" t="s">
        <v>395</v>
      </c>
      <c r="D110" s="226"/>
      <c r="E110" s="227"/>
      <c r="F110" s="228"/>
      <c r="G110" s="228"/>
      <c r="H110" s="224"/>
      <c r="I110" s="224"/>
      <c r="J110" s="224"/>
      <c r="K110" s="224"/>
      <c r="L110" s="224"/>
      <c r="M110" s="224"/>
      <c r="N110" s="223"/>
      <c r="O110" s="223"/>
      <c r="P110" s="223"/>
      <c r="Q110" s="223"/>
      <c r="R110" s="224"/>
      <c r="S110" s="224"/>
      <c r="T110" s="224"/>
      <c r="U110" s="224"/>
      <c r="V110" s="224"/>
      <c r="W110" s="224"/>
      <c r="X110" s="224"/>
      <c r="Y110" s="224"/>
      <c r="Z110" s="213"/>
      <c r="AA110" s="213"/>
      <c r="AB110" s="213"/>
      <c r="AC110" s="213"/>
      <c r="AD110" s="213"/>
      <c r="AE110" s="213"/>
      <c r="AF110" s="213"/>
      <c r="AG110" s="213" t="s">
        <v>311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3" x14ac:dyDescent="0.2">
      <c r="A111" s="220"/>
      <c r="B111" s="221"/>
      <c r="C111" s="260" t="s">
        <v>396</v>
      </c>
      <c r="D111" s="258"/>
      <c r="E111" s="258"/>
      <c r="F111" s="258"/>
      <c r="G111" s="258"/>
      <c r="H111" s="224"/>
      <c r="I111" s="224"/>
      <c r="J111" s="224"/>
      <c r="K111" s="224"/>
      <c r="L111" s="224"/>
      <c r="M111" s="224"/>
      <c r="N111" s="223"/>
      <c r="O111" s="223"/>
      <c r="P111" s="223"/>
      <c r="Q111" s="223"/>
      <c r="R111" s="224"/>
      <c r="S111" s="224"/>
      <c r="T111" s="224"/>
      <c r="U111" s="224"/>
      <c r="V111" s="224"/>
      <c r="W111" s="224"/>
      <c r="X111" s="224"/>
      <c r="Y111" s="224"/>
      <c r="Z111" s="213"/>
      <c r="AA111" s="213"/>
      <c r="AB111" s="213"/>
      <c r="AC111" s="213"/>
      <c r="AD111" s="213"/>
      <c r="AE111" s="213"/>
      <c r="AF111" s="213"/>
      <c r="AG111" s="213" t="s">
        <v>311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56" t="str">
        <f>C111</f>
        <v>"Výše uvedená položka vymezuje požadovaný standard, zadavatel umožňuje i jiné technicky a kvalitativně srovnatelné řešení".</v>
      </c>
      <c r="BB111" s="213"/>
      <c r="BC111" s="213"/>
      <c r="BD111" s="213"/>
      <c r="BE111" s="213"/>
      <c r="BF111" s="213"/>
      <c r="BG111" s="213"/>
      <c r="BH111" s="213"/>
    </row>
    <row r="112" spans="1:60" outlineLevel="2" x14ac:dyDescent="0.2">
      <c r="A112" s="220"/>
      <c r="B112" s="221"/>
      <c r="C112" s="252"/>
      <c r="D112" s="245"/>
      <c r="E112" s="245"/>
      <c r="F112" s="245"/>
      <c r="G112" s="245"/>
      <c r="H112" s="224"/>
      <c r="I112" s="224"/>
      <c r="J112" s="224"/>
      <c r="K112" s="224"/>
      <c r="L112" s="224"/>
      <c r="M112" s="224"/>
      <c r="N112" s="223"/>
      <c r="O112" s="223"/>
      <c r="P112" s="223"/>
      <c r="Q112" s="223"/>
      <c r="R112" s="224"/>
      <c r="S112" s="224"/>
      <c r="T112" s="224"/>
      <c r="U112" s="224"/>
      <c r="V112" s="224"/>
      <c r="W112" s="224"/>
      <c r="X112" s="224"/>
      <c r="Y112" s="224"/>
      <c r="Z112" s="213"/>
      <c r="AA112" s="213"/>
      <c r="AB112" s="213"/>
      <c r="AC112" s="213"/>
      <c r="AD112" s="213"/>
      <c r="AE112" s="213"/>
      <c r="AF112" s="213"/>
      <c r="AG112" s="213" t="s">
        <v>286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x14ac:dyDescent="0.2">
      <c r="A113" s="230" t="s">
        <v>276</v>
      </c>
      <c r="B113" s="231" t="s">
        <v>171</v>
      </c>
      <c r="C113" s="248" t="s">
        <v>172</v>
      </c>
      <c r="D113" s="232"/>
      <c r="E113" s="233"/>
      <c r="F113" s="234"/>
      <c r="G113" s="234">
        <f>SUMIF(AG114:AG155,"&lt;&gt;NOR",G114:G155)</f>
        <v>0</v>
      </c>
      <c r="H113" s="234"/>
      <c r="I113" s="234">
        <f>SUM(I114:I155)</f>
        <v>0</v>
      </c>
      <c r="J113" s="234"/>
      <c r="K113" s="234">
        <f>SUM(K114:K155)</f>
        <v>0</v>
      </c>
      <c r="L113" s="234"/>
      <c r="M113" s="234">
        <f>SUM(M114:M155)</f>
        <v>0</v>
      </c>
      <c r="N113" s="233"/>
      <c r="O113" s="233">
        <f>SUM(O114:O155)</f>
        <v>0.06</v>
      </c>
      <c r="P113" s="233"/>
      <c r="Q113" s="233">
        <f>SUM(Q114:Q155)</f>
        <v>0</v>
      </c>
      <c r="R113" s="234"/>
      <c r="S113" s="234"/>
      <c r="T113" s="235"/>
      <c r="U113" s="229"/>
      <c r="V113" s="229">
        <f>SUM(V114:V155)</f>
        <v>0</v>
      </c>
      <c r="W113" s="229"/>
      <c r="X113" s="229"/>
      <c r="Y113" s="229"/>
      <c r="AG113" t="s">
        <v>277</v>
      </c>
    </row>
    <row r="114" spans="1:60" outlineLevel="1" x14ac:dyDescent="0.2">
      <c r="A114" s="237">
        <v>34</v>
      </c>
      <c r="B114" s="238" t="s">
        <v>1085</v>
      </c>
      <c r="C114" s="249" t="s">
        <v>1086</v>
      </c>
      <c r="D114" s="239" t="s">
        <v>548</v>
      </c>
      <c r="E114" s="240">
        <v>1</v>
      </c>
      <c r="F114" s="241"/>
      <c r="G114" s="242">
        <f>ROUND(E114*F114,2)</f>
        <v>0</v>
      </c>
      <c r="H114" s="241"/>
      <c r="I114" s="242">
        <f>ROUND(E114*H114,2)</f>
        <v>0</v>
      </c>
      <c r="J114" s="241"/>
      <c r="K114" s="242">
        <f>ROUND(E114*J114,2)</f>
        <v>0</v>
      </c>
      <c r="L114" s="242">
        <v>21</v>
      </c>
      <c r="M114" s="242">
        <f>G114*(1+L114/100)</f>
        <v>0</v>
      </c>
      <c r="N114" s="240">
        <v>2.3199999999999998E-2</v>
      </c>
      <c r="O114" s="240">
        <f>ROUND(E114*N114,2)</f>
        <v>0.02</v>
      </c>
      <c r="P114" s="240">
        <v>0</v>
      </c>
      <c r="Q114" s="240">
        <f>ROUND(E114*P114,2)</f>
        <v>0</v>
      </c>
      <c r="R114" s="242"/>
      <c r="S114" s="242" t="s">
        <v>281</v>
      </c>
      <c r="T114" s="243" t="s">
        <v>282</v>
      </c>
      <c r="U114" s="224">
        <v>0</v>
      </c>
      <c r="V114" s="224">
        <f>ROUND(E114*U114,2)</f>
        <v>0</v>
      </c>
      <c r="W114" s="224"/>
      <c r="X114" s="224" t="s">
        <v>283</v>
      </c>
      <c r="Y114" s="224" t="s">
        <v>284</v>
      </c>
      <c r="Z114" s="213"/>
      <c r="AA114" s="213"/>
      <c r="AB114" s="213"/>
      <c r="AC114" s="213"/>
      <c r="AD114" s="213"/>
      <c r="AE114" s="213"/>
      <c r="AF114" s="213"/>
      <c r="AG114" s="213" t="s">
        <v>285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2" x14ac:dyDescent="0.2">
      <c r="A115" s="220"/>
      <c r="B115" s="221"/>
      <c r="C115" s="251" t="s">
        <v>1087</v>
      </c>
      <c r="D115" s="247"/>
      <c r="E115" s="247"/>
      <c r="F115" s="247"/>
      <c r="G115" s="247"/>
      <c r="H115" s="224"/>
      <c r="I115" s="224"/>
      <c r="J115" s="224"/>
      <c r="K115" s="224"/>
      <c r="L115" s="224"/>
      <c r="M115" s="224"/>
      <c r="N115" s="223"/>
      <c r="O115" s="223"/>
      <c r="P115" s="223"/>
      <c r="Q115" s="223"/>
      <c r="R115" s="224"/>
      <c r="S115" s="224"/>
      <c r="T115" s="224"/>
      <c r="U115" s="224"/>
      <c r="V115" s="224"/>
      <c r="W115" s="224"/>
      <c r="X115" s="224"/>
      <c r="Y115" s="224"/>
      <c r="Z115" s="213"/>
      <c r="AA115" s="213"/>
      <c r="AB115" s="213"/>
      <c r="AC115" s="213"/>
      <c r="AD115" s="213"/>
      <c r="AE115" s="213"/>
      <c r="AF115" s="213"/>
      <c r="AG115" s="213" t="s">
        <v>311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3" x14ac:dyDescent="0.2">
      <c r="A116" s="220"/>
      <c r="B116" s="221"/>
      <c r="C116" s="261" t="s">
        <v>395</v>
      </c>
      <c r="D116" s="226"/>
      <c r="E116" s="227"/>
      <c r="F116" s="228"/>
      <c r="G116" s="228"/>
      <c r="H116" s="224"/>
      <c r="I116" s="224"/>
      <c r="J116" s="224"/>
      <c r="K116" s="224"/>
      <c r="L116" s="224"/>
      <c r="M116" s="224"/>
      <c r="N116" s="223"/>
      <c r="O116" s="223"/>
      <c r="P116" s="223"/>
      <c r="Q116" s="223"/>
      <c r="R116" s="224"/>
      <c r="S116" s="224"/>
      <c r="T116" s="224"/>
      <c r="U116" s="224"/>
      <c r="V116" s="224"/>
      <c r="W116" s="224"/>
      <c r="X116" s="224"/>
      <c r="Y116" s="224"/>
      <c r="Z116" s="213"/>
      <c r="AA116" s="213"/>
      <c r="AB116" s="213"/>
      <c r="AC116" s="213"/>
      <c r="AD116" s="213"/>
      <c r="AE116" s="213"/>
      <c r="AF116" s="213"/>
      <c r="AG116" s="213" t="s">
        <v>311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3" x14ac:dyDescent="0.2">
      <c r="A117" s="220"/>
      <c r="B117" s="221"/>
      <c r="C117" s="260" t="s">
        <v>1088</v>
      </c>
      <c r="D117" s="258"/>
      <c r="E117" s="258"/>
      <c r="F117" s="258"/>
      <c r="G117" s="258"/>
      <c r="H117" s="224"/>
      <c r="I117" s="224"/>
      <c r="J117" s="224"/>
      <c r="K117" s="224"/>
      <c r="L117" s="224"/>
      <c r="M117" s="224"/>
      <c r="N117" s="223"/>
      <c r="O117" s="223"/>
      <c r="P117" s="223"/>
      <c r="Q117" s="223"/>
      <c r="R117" s="224"/>
      <c r="S117" s="224"/>
      <c r="T117" s="224"/>
      <c r="U117" s="224"/>
      <c r="V117" s="224"/>
      <c r="W117" s="224"/>
      <c r="X117" s="224"/>
      <c r="Y117" s="224"/>
      <c r="Z117" s="213"/>
      <c r="AA117" s="213"/>
      <c r="AB117" s="213"/>
      <c r="AC117" s="213"/>
      <c r="AD117" s="213"/>
      <c r="AE117" s="213"/>
      <c r="AF117" s="213"/>
      <c r="AG117" s="213" t="s">
        <v>311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3" x14ac:dyDescent="0.2">
      <c r="A118" s="220"/>
      <c r="B118" s="221"/>
      <c r="C118" s="260" t="s">
        <v>1089</v>
      </c>
      <c r="D118" s="258"/>
      <c r="E118" s="258"/>
      <c r="F118" s="258"/>
      <c r="G118" s="258"/>
      <c r="H118" s="224"/>
      <c r="I118" s="224"/>
      <c r="J118" s="224"/>
      <c r="K118" s="224"/>
      <c r="L118" s="224"/>
      <c r="M118" s="224"/>
      <c r="N118" s="223"/>
      <c r="O118" s="223"/>
      <c r="P118" s="223"/>
      <c r="Q118" s="223"/>
      <c r="R118" s="224"/>
      <c r="S118" s="224"/>
      <c r="T118" s="224"/>
      <c r="U118" s="224"/>
      <c r="V118" s="224"/>
      <c r="W118" s="224"/>
      <c r="X118" s="224"/>
      <c r="Y118" s="224"/>
      <c r="Z118" s="213"/>
      <c r="AA118" s="213"/>
      <c r="AB118" s="213"/>
      <c r="AC118" s="213"/>
      <c r="AD118" s="213"/>
      <c r="AE118" s="213"/>
      <c r="AF118" s="213"/>
      <c r="AG118" s="213" t="s">
        <v>311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3" x14ac:dyDescent="0.2">
      <c r="A119" s="220"/>
      <c r="B119" s="221"/>
      <c r="C119" s="260" t="s">
        <v>1090</v>
      </c>
      <c r="D119" s="258"/>
      <c r="E119" s="258"/>
      <c r="F119" s="258"/>
      <c r="G119" s="258"/>
      <c r="H119" s="224"/>
      <c r="I119" s="224"/>
      <c r="J119" s="224"/>
      <c r="K119" s="224"/>
      <c r="L119" s="224"/>
      <c r="M119" s="224"/>
      <c r="N119" s="223"/>
      <c r="O119" s="223"/>
      <c r="P119" s="223"/>
      <c r="Q119" s="223"/>
      <c r="R119" s="224"/>
      <c r="S119" s="224"/>
      <c r="T119" s="224"/>
      <c r="U119" s="224"/>
      <c r="V119" s="224"/>
      <c r="W119" s="224"/>
      <c r="X119" s="224"/>
      <c r="Y119" s="224"/>
      <c r="Z119" s="213"/>
      <c r="AA119" s="213"/>
      <c r="AB119" s="213"/>
      <c r="AC119" s="213"/>
      <c r="AD119" s="213"/>
      <c r="AE119" s="213"/>
      <c r="AF119" s="213"/>
      <c r="AG119" s="213" t="s">
        <v>311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3" x14ac:dyDescent="0.2">
      <c r="A120" s="220"/>
      <c r="B120" s="221"/>
      <c r="C120" s="260" t="s">
        <v>1091</v>
      </c>
      <c r="D120" s="258"/>
      <c r="E120" s="258"/>
      <c r="F120" s="258"/>
      <c r="G120" s="258"/>
      <c r="H120" s="224"/>
      <c r="I120" s="224"/>
      <c r="J120" s="224"/>
      <c r="K120" s="224"/>
      <c r="L120" s="224"/>
      <c r="M120" s="224"/>
      <c r="N120" s="223"/>
      <c r="O120" s="223"/>
      <c r="P120" s="223"/>
      <c r="Q120" s="223"/>
      <c r="R120" s="224"/>
      <c r="S120" s="224"/>
      <c r="T120" s="224"/>
      <c r="U120" s="224"/>
      <c r="V120" s="224"/>
      <c r="W120" s="224"/>
      <c r="X120" s="224"/>
      <c r="Y120" s="224"/>
      <c r="Z120" s="213"/>
      <c r="AA120" s="213"/>
      <c r="AB120" s="213"/>
      <c r="AC120" s="213"/>
      <c r="AD120" s="213"/>
      <c r="AE120" s="213"/>
      <c r="AF120" s="213"/>
      <c r="AG120" s="213" t="s">
        <v>311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3" x14ac:dyDescent="0.2">
      <c r="A121" s="220"/>
      <c r="B121" s="221"/>
      <c r="C121" s="260" t="s">
        <v>1092</v>
      </c>
      <c r="D121" s="258"/>
      <c r="E121" s="258"/>
      <c r="F121" s="258"/>
      <c r="G121" s="258"/>
      <c r="H121" s="224"/>
      <c r="I121" s="224"/>
      <c r="J121" s="224"/>
      <c r="K121" s="224"/>
      <c r="L121" s="224"/>
      <c r="M121" s="224"/>
      <c r="N121" s="223"/>
      <c r="O121" s="223"/>
      <c r="P121" s="223"/>
      <c r="Q121" s="223"/>
      <c r="R121" s="224"/>
      <c r="S121" s="224"/>
      <c r="T121" s="224"/>
      <c r="U121" s="224"/>
      <c r="V121" s="224"/>
      <c r="W121" s="224"/>
      <c r="X121" s="224"/>
      <c r="Y121" s="224"/>
      <c r="Z121" s="213"/>
      <c r="AA121" s="213"/>
      <c r="AB121" s="213"/>
      <c r="AC121" s="213"/>
      <c r="AD121" s="213"/>
      <c r="AE121" s="213"/>
      <c r="AF121" s="213"/>
      <c r="AG121" s="213" t="s">
        <v>311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3" x14ac:dyDescent="0.2">
      <c r="A122" s="220"/>
      <c r="B122" s="221"/>
      <c r="C122" s="260" t="s">
        <v>1093</v>
      </c>
      <c r="D122" s="258"/>
      <c r="E122" s="258"/>
      <c r="F122" s="258"/>
      <c r="G122" s="258"/>
      <c r="H122" s="224"/>
      <c r="I122" s="224"/>
      <c r="J122" s="224"/>
      <c r="K122" s="224"/>
      <c r="L122" s="224"/>
      <c r="M122" s="224"/>
      <c r="N122" s="223"/>
      <c r="O122" s="223"/>
      <c r="P122" s="223"/>
      <c r="Q122" s="223"/>
      <c r="R122" s="224"/>
      <c r="S122" s="224"/>
      <c r="T122" s="224"/>
      <c r="U122" s="224"/>
      <c r="V122" s="224"/>
      <c r="W122" s="224"/>
      <c r="X122" s="224"/>
      <c r="Y122" s="224"/>
      <c r="Z122" s="213"/>
      <c r="AA122" s="213"/>
      <c r="AB122" s="213"/>
      <c r="AC122" s="213"/>
      <c r="AD122" s="213"/>
      <c r="AE122" s="213"/>
      <c r="AF122" s="213"/>
      <c r="AG122" s="213" t="s">
        <v>311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3" x14ac:dyDescent="0.2">
      <c r="A123" s="220"/>
      <c r="B123" s="221"/>
      <c r="C123" s="261" t="s">
        <v>395</v>
      </c>
      <c r="D123" s="226"/>
      <c r="E123" s="227"/>
      <c r="F123" s="228"/>
      <c r="G123" s="228"/>
      <c r="H123" s="224"/>
      <c r="I123" s="224"/>
      <c r="J123" s="224"/>
      <c r="K123" s="224"/>
      <c r="L123" s="224"/>
      <c r="M123" s="224"/>
      <c r="N123" s="223"/>
      <c r="O123" s="223"/>
      <c r="P123" s="223"/>
      <c r="Q123" s="223"/>
      <c r="R123" s="224"/>
      <c r="S123" s="224"/>
      <c r="T123" s="224"/>
      <c r="U123" s="224"/>
      <c r="V123" s="224"/>
      <c r="W123" s="224"/>
      <c r="X123" s="224"/>
      <c r="Y123" s="224"/>
      <c r="Z123" s="213"/>
      <c r="AA123" s="213"/>
      <c r="AB123" s="213"/>
      <c r="AC123" s="213"/>
      <c r="AD123" s="213"/>
      <c r="AE123" s="213"/>
      <c r="AF123" s="213"/>
      <c r="AG123" s="213" t="s">
        <v>311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3" x14ac:dyDescent="0.2">
      <c r="A124" s="220"/>
      <c r="B124" s="221"/>
      <c r="C124" s="261" t="s">
        <v>395</v>
      </c>
      <c r="D124" s="226"/>
      <c r="E124" s="227"/>
      <c r="F124" s="228"/>
      <c r="G124" s="228"/>
      <c r="H124" s="224"/>
      <c r="I124" s="224"/>
      <c r="J124" s="224"/>
      <c r="K124" s="224"/>
      <c r="L124" s="224"/>
      <c r="M124" s="224"/>
      <c r="N124" s="223"/>
      <c r="O124" s="223"/>
      <c r="P124" s="223"/>
      <c r="Q124" s="223"/>
      <c r="R124" s="224"/>
      <c r="S124" s="224"/>
      <c r="T124" s="224"/>
      <c r="U124" s="224"/>
      <c r="V124" s="224"/>
      <c r="W124" s="224"/>
      <c r="X124" s="224"/>
      <c r="Y124" s="224"/>
      <c r="Z124" s="213"/>
      <c r="AA124" s="213"/>
      <c r="AB124" s="213"/>
      <c r="AC124" s="213"/>
      <c r="AD124" s="213"/>
      <c r="AE124" s="213"/>
      <c r="AF124" s="213"/>
      <c r="AG124" s="213" t="s">
        <v>311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3" x14ac:dyDescent="0.2">
      <c r="A125" s="220"/>
      <c r="B125" s="221"/>
      <c r="C125" s="260" t="s">
        <v>1094</v>
      </c>
      <c r="D125" s="258"/>
      <c r="E125" s="258"/>
      <c r="F125" s="258"/>
      <c r="G125" s="258"/>
      <c r="H125" s="224"/>
      <c r="I125" s="224"/>
      <c r="J125" s="224"/>
      <c r="K125" s="224"/>
      <c r="L125" s="224"/>
      <c r="M125" s="224"/>
      <c r="N125" s="223"/>
      <c r="O125" s="223"/>
      <c r="P125" s="223"/>
      <c r="Q125" s="223"/>
      <c r="R125" s="224"/>
      <c r="S125" s="224"/>
      <c r="T125" s="224"/>
      <c r="U125" s="224"/>
      <c r="V125" s="224"/>
      <c r="W125" s="224"/>
      <c r="X125" s="224"/>
      <c r="Y125" s="224"/>
      <c r="Z125" s="213"/>
      <c r="AA125" s="213"/>
      <c r="AB125" s="213"/>
      <c r="AC125" s="213"/>
      <c r="AD125" s="213"/>
      <c r="AE125" s="213"/>
      <c r="AF125" s="213"/>
      <c r="AG125" s="213" t="s">
        <v>311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3" x14ac:dyDescent="0.2">
      <c r="A126" s="220"/>
      <c r="B126" s="221"/>
      <c r="C126" s="260" t="s">
        <v>1095</v>
      </c>
      <c r="D126" s="258"/>
      <c r="E126" s="258"/>
      <c r="F126" s="258"/>
      <c r="G126" s="258"/>
      <c r="H126" s="224"/>
      <c r="I126" s="224"/>
      <c r="J126" s="224"/>
      <c r="K126" s="224"/>
      <c r="L126" s="224"/>
      <c r="M126" s="224"/>
      <c r="N126" s="223"/>
      <c r="O126" s="223"/>
      <c r="P126" s="223"/>
      <c r="Q126" s="223"/>
      <c r="R126" s="224"/>
      <c r="S126" s="224"/>
      <c r="T126" s="224"/>
      <c r="U126" s="224"/>
      <c r="V126" s="224"/>
      <c r="W126" s="224"/>
      <c r="X126" s="224"/>
      <c r="Y126" s="224"/>
      <c r="Z126" s="213"/>
      <c r="AA126" s="213"/>
      <c r="AB126" s="213"/>
      <c r="AC126" s="213"/>
      <c r="AD126" s="213"/>
      <c r="AE126" s="213"/>
      <c r="AF126" s="213"/>
      <c r="AG126" s="213" t="s">
        <v>311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2" x14ac:dyDescent="0.2">
      <c r="A127" s="220"/>
      <c r="B127" s="221"/>
      <c r="C127" s="252"/>
      <c r="D127" s="245"/>
      <c r="E127" s="245"/>
      <c r="F127" s="245"/>
      <c r="G127" s="245"/>
      <c r="H127" s="224"/>
      <c r="I127" s="224"/>
      <c r="J127" s="224"/>
      <c r="K127" s="224"/>
      <c r="L127" s="224"/>
      <c r="M127" s="224"/>
      <c r="N127" s="223"/>
      <c r="O127" s="223"/>
      <c r="P127" s="223"/>
      <c r="Q127" s="223"/>
      <c r="R127" s="224"/>
      <c r="S127" s="224"/>
      <c r="T127" s="224"/>
      <c r="U127" s="224"/>
      <c r="V127" s="224"/>
      <c r="W127" s="224"/>
      <c r="X127" s="224"/>
      <c r="Y127" s="224"/>
      <c r="Z127" s="213"/>
      <c r="AA127" s="213"/>
      <c r="AB127" s="213"/>
      <c r="AC127" s="213"/>
      <c r="AD127" s="213"/>
      <c r="AE127" s="213"/>
      <c r="AF127" s="213"/>
      <c r="AG127" s="213" t="s">
        <v>286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1" x14ac:dyDescent="0.2">
      <c r="A128" s="237">
        <v>35</v>
      </c>
      <c r="B128" s="238" t="s">
        <v>1096</v>
      </c>
      <c r="C128" s="249" t="s">
        <v>1097</v>
      </c>
      <c r="D128" s="239" t="s">
        <v>548</v>
      </c>
      <c r="E128" s="240">
        <v>1</v>
      </c>
      <c r="F128" s="241"/>
      <c r="G128" s="242">
        <f>ROUND(E128*F128,2)</f>
        <v>0</v>
      </c>
      <c r="H128" s="241"/>
      <c r="I128" s="242">
        <f>ROUND(E128*H128,2)</f>
        <v>0</v>
      </c>
      <c r="J128" s="241"/>
      <c r="K128" s="242">
        <f>ROUND(E128*J128,2)</f>
        <v>0</v>
      </c>
      <c r="L128" s="242">
        <v>21</v>
      </c>
      <c r="M128" s="242">
        <f>G128*(1+L128/100)</f>
        <v>0</v>
      </c>
      <c r="N128" s="240">
        <v>2.3199999999999998E-2</v>
      </c>
      <c r="O128" s="240">
        <f>ROUND(E128*N128,2)</f>
        <v>0.02</v>
      </c>
      <c r="P128" s="240">
        <v>0</v>
      </c>
      <c r="Q128" s="240">
        <f>ROUND(E128*P128,2)</f>
        <v>0</v>
      </c>
      <c r="R128" s="242"/>
      <c r="S128" s="242" t="s">
        <v>281</v>
      </c>
      <c r="T128" s="243" t="s">
        <v>282</v>
      </c>
      <c r="U128" s="224">
        <v>0</v>
      </c>
      <c r="V128" s="224">
        <f>ROUND(E128*U128,2)</f>
        <v>0</v>
      </c>
      <c r="W128" s="224"/>
      <c r="X128" s="224" t="s">
        <v>283</v>
      </c>
      <c r="Y128" s="224" t="s">
        <v>284</v>
      </c>
      <c r="Z128" s="213"/>
      <c r="AA128" s="213"/>
      <c r="AB128" s="213"/>
      <c r="AC128" s="213"/>
      <c r="AD128" s="213"/>
      <c r="AE128" s="213"/>
      <c r="AF128" s="213"/>
      <c r="AG128" s="213" t="s">
        <v>285</v>
      </c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2" x14ac:dyDescent="0.2">
      <c r="A129" s="220"/>
      <c r="B129" s="221"/>
      <c r="C129" s="251" t="s">
        <v>1098</v>
      </c>
      <c r="D129" s="247"/>
      <c r="E129" s="247"/>
      <c r="F129" s="247"/>
      <c r="G129" s="247"/>
      <c r="H129" s="224"/>
      <c r="I129" s="224"/>
      <c r="J129" s="224"/>
      <c r="K129" s="224"/>
      <c r="L129" s="224"/>
      <c r="M129" s="224"/>
      <c r="N129" s="223"/>
      <c r="O129" s="223"/>
      <c r="P129" s="223"/>
      <c r="Q129" s="223"/>
      <c r="R129" s="224"/>
      <c r="S129" s="224"/>
      <c r="T129" s="224"/>
      <c r="U129" s="224"/>
      <c r="V129" s="224"/>
      <c r="W129" s="224"/>
      <c r="X129" s="224"/>
      <c r="Y129" s="224"/>
      <c r="Z129" s="213"/>
      <c r="AA129" s="213"/>
      <c r="AB129" s="213"/>
      <c r="AC129" s="213"/>
      <c r="AD129" s="213"/>
      <c r="AE129" s="213"/>
      <c r="AF129" s="213"/>
      <c r="AG129" s="213" t="s">
        <v>311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3" x14ac:dyDescent="0.2">
      <c r="A130" s="220"/>
      <c r="B130" s="221"/>
      <c r="C130" s="261" t="s">
        <v>395</v>
      </c>
      <c r="D130" s="226"/>
      <c r="E130" s="227"/>
      <c r="F130" s="228"/>
      <c r="G130" s="228"/>
      <c r="H130" s="224"/>
      <c r="I130" s="224"/>
      <c r="J130" s="224"/>
      <c r="K130" s="224"/>
      <c r="L130" s="224"/>
      <c r="M130" s="224"/>
      <c r="N130" s="223"/>
      <c r="O130" s="223"/>
      <c r="P130" s="223"/>
      <c r="Q130" s="223"/>
      <c r="R130" s="224"/>
      <c r="S130" s="224"/>
      <c r="T130" s="224"/>
      <c r="U130" s="224"/>
      <c r="V130" s="224"/>
      <c r="W130" s="224"/>
      <c r="X130" s="224"/>
      <c r="Y130" s="224"/>
      <c r="Z130" s="213"/>
      <c r="AA130" s="213"/>
      <c r="AB130" s="213"/>
      <c r="AC130" s="213"/>
      <c r="AD130" s="213"/>
      <c r="AE130" s="213"/>
      <c r="AF130" s="213"/>
      <c r="AG130" s="213" t="s">
        <v>311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3" x14ac:dyDescent="0.2">
      <c r="A131" s="220"/>
      <c r="B131" s="221"/>
      <c r="C131" s="260" t="s">
        <v>1088</v>
      </c>
      <c r="D131" s="258"/>
      <c r="E131" s="258"/>
      <c r="F131" s="258"/>
      <c r="G131" s="258"/>
      <c r="H131" s="224"/>
      <c r="I131" s="224"/>
      <c r="J131" s="224"/>
      <c r="K131" s="224"/>
      <c r="L131" s="224"/>
      <c r="M131" s="224"/>
      <c r="N131" s="223"/>
      <c r="O131" s="223"/>
      <c r="P131" s="223"/>
      <c r="Q131" s="223"/>
      <c r="R131" s="224"/>
      <c r="S131" s="224"/>
      <c r="T131" s="224"/>
      <c r="U131" s="224"/>
      <c r="V131" s="224"/>
      <c r="W131" s="224"/>
      <c r="X131" s="224"/>
      <c r="Y131" s="224"/>
      <c r="Z131" s="213"/>
      <c r="AA131" s="213"/>
      <c r="AB131" s="213"/>
      <c r="AC131" s="213"/>
      <c r="AD131" s="213"/>
      <c r="AE131" s="213"/>
      <c r="AF131" s="213"/>
      <c r="AG131" s="213" t="s">
        <v>311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3" x14ac:dyDescent="0.2">
      <c r="A132" s="220"/>
      <c r="B132" s="221"/>
      <c r="C132" s="260" t="s">
        <v>1089</v>
      </c>
      <c r="D132" s="258"/>
      <c r="E132" s="258"/>
      <c r="F132" s="258"/>
      <c r="G132" s="258"/>
      <c r="H132" s="224"/>
      <c r="I132" s="224"/>
      <c r="J132" s="224"/>
      <c r="K132" s="224"/>
      <c r="L132" s="224"/>
      <c r="M132" s="224"/>
      <c r="N132" s="223"/>
      <c r="O132" s="223"/>
      <c r="P132" s="223"/>
      <c r="Q132" s="223"/>
      <c r="R132" s="224"/>
      <c r="S132" s="224"/>
      <c r="T132" s="224"/>
      <c r="U132" s="224"/>
      <c r="V132" s="224"/>
      <c r="W132" s="224"/>
      <c r="X132" s="224"/>
      <c r="Y132" s="224"/>
      <c r="Z132" s="213"/>
      <c r="AA132" s="213"/>
      <c r="AB132" s="213"/>
      <c r="AC132" s="213"/>
      <c r="AD132" s="213"/>
      <c r="AE132" s="213"/>
      <c r="AF132" s="213"/>
      <c r="AG132" s="213" t="s">
        <v>311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3" x14ac:dyDescent="0.2">
      <c r="A133" s="220"/>
      <c r="B133" s="221"/>
      <c r="C133" s="260" t="s">
        <v>1090</v>
      </c>
      <c r="D133" s="258"/>
      <c r="E133" s="258"/>
      <c r="F133" s="258"/>
      <c r="G133" s="258"/>
      <c r="H133" s="224"/>
      <c r="I133" s="224"/>
      <c r="J133" s="224"/>
      <c r="K133" s="224"/>
      <c r="L133" s="224"/>
      <c r="M133" s="224"/>
      <c r="N133" s="223"/>
      <c r="O133" s="223"/>
      <c r="P133" s="223"/>
      <c r="Q133" s="223"/>
      <c r="R133" s="224"/>
      <c r="S133" s="224"/>
      <c r="T133" s="224"/>
      <c r="U133" s="224"/>
      <c r="V133" s="224"/>
      <c r="W133" s="224"/>
      <c r="X133" s="224"/>
      <c r="Y133" s="224"/>
      <c r="Z133" s="213"/>
      <c r="AA133" s="213"/>
      <c r="AB133" s="213"/>
      <c r="AC133" s="213"/>
      <c r="AD133" s="213"/>
      <c r="AE133" s="213"/>
      <c r="AF133" s="213"/>
      <c r="AG133" s="213" t="s">
        <v>311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3" x14ac:dyDescent="0.2">
      <c r="A134" s="220"/>
      <c r="B134" s="221"/>
      <c r="C134" s="260" t="s">
        <v>1091</v>
      </c>
      <c r="D134" s="258"/>
      <c r="E134" s="258"/>
      <c r="F134" s="258"/>
      <c r="G134" s="258"/>
      <c r="H134" s="224"/>
      <c r="I134" s="224"/>
      <c r="J134" s="224"/>
      <c r="K134" s="224"/>
      <c r="L134" s="224"/>
      <c r="M134" s="224"/>
      <c r="N134" s="223"/>
      <c r="O134" s="223"/>
      <c r="P134" s="223"/>
      <c r="Q134" s="223"/>
      <c r="R134" s="224"/>
      <c r="S134" s="224"/>
      <c r="T134" s="224"/>
      <c r="U134" s="224"/>
      <c r="V134" s="224"/>
      <c r="W134" s="224"/>
      <c r="X134" s="224"/>
      <c r="Y134" s="224"/>
      <c r="Z134" s="213"/>
      <c r="AA134" s="213"/>
      <c r="AB134" s="213"/>
      <c r="AC134" s="213"/>
      <c r="AD134" s="213"/>
      <c r="AE134" s="213"/>
      <c r="AF134" s="213"/>
      <c r="AG134" s="213" t="s">
        <v>311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3" x14ac:dyDescent="0.2">
      <c r="A135" s="220"/>
      <c r="B135" s="221"/>
      <c r="C135" s="260" t="s">
        <v>1092</v>
      </c>
      <c r="D135" s="258"/>
      <c r="E135" s="258"/>
      <c r="F135" s="258"/>
      <c r="G135" s="258"/>
      <c r="H135" s="224"/>
      <c r="I135" s="224"/>
      <c r="J135" s="224"/>
      <c r="K135" s="224"/>
      <c r="L135" s="224"/>
      <c r="M135" s="224"/>
      <c r="N135" s="223"/>
      <c r="O135" s="223"/>
      <c r="P135" s="223"/>
      <c r="Q135" s="223"/>
      <c r="R135" s="224"/>
      <c r="S135" s="224"/>
      <c r="T135" s="224"/>
      <c r="U135" s="224"/>
      <c r="V135" s="224"/>
      <c r="W135" s="224"/>
      <c r="X135" s="224"/>
      <c r="Y135" s="224"/>
      <c r="Z135" s="213"/>
      <c r="AA135" s="213"/>
      <c r="AB135" s="213"/>
      <c r="AC135" s="213"/>
      <c r="AD135" s="213"/>
      <c r="AE135" s="213"/>
      <c r="AF135" s="213"/>
      <c r="AG135" s="213" t="s">
        <v>311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3" x14ac:dyDescent="0.2">
      <c r="A136" s="220"/>
      <c r="B136" s="221"/>
      <c r="C136" s="260" t="s">
        <v>1093</v>
      </c>
      <c r="D136" s="258"/>
      <c r="E136" s="258"/>
      <c r="F136" s="258"/>
      <c r="G136" s="258"/>
      <c r="H136" s="224"/>
      <c r="I136" s="224"/>
      <c r="J136" s="224"/>
      <c r="K136" s="224"/>
      <c r="L136" s="224"/>
      <c r="M136" s="224"/>
      <c r="N136" s="223"/>
      <c r="O136" s="223"/>
      <c r="P136" s="223"/>
      <c r="Q136" s="223"/>
      <c r="R136" s="224"/>
      <c r="S136" s="224"/>
      <c r="T136" s="224"/>
      <c r="U136" s="224"/>
      <c r="V136" s="224"/>
      <c r="W136" s="224"/>
      <c r="X136" s="224"/>
      <c r="Y136" s="224"/>
      <c r="Z136" s="213"/>
      <c r="AA136" s="213"/>
      <c r="AB136" s="213"/>
      <c r="AC136" s="213"/>
      <c r="AD136" s="213"/>
      <c r="AE136" s="213"/>
      <c r="AF136" s="213"/>
      <c r="AG136" s="213" t="s">
        <v>311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3" x14ac:dyDescent="0.2">
      <c r="A137" s="220"/>
      <c r="B137" s="221"/>
      <c r="C137" s="261" t="s">
        <v>395</v>
      </c>
      <c r="D137" s="226"/>
      <c r="E137" s="227"/>
      <c r="F137" s="228"/>
      <c r="G137" s="228"/>
      <c r="H137" s="224"/>
      <c r="I137" s="224"/>
      <c r="J137" s="224"/>
      <c r="K137" s="224"/>
      <c r="L137" s="224"/>
      <c r="M137" s="224"/>
      <c r="N137" s="223"/>
      <c r="O137" s="223"/>
      <c r="P137" s="223"/>
      <c r="Q137" s="223"/>
      <c r="R137" s="224"/>
      <c r="S137" s="224"/>
      <c r="T137" s="224"/>
      <c r="U137" s="224"/>
      <c r="V137" s="224"/>
      <c r="W137" s="224"/>
      <c r="X137" s="224"/>
      <c r="Y137" s="224"/>
      <c r="Z137" s="213"/>
      <c r="AA137" s="213"/>
      <c r="AB137" s="213"/>
      <c r="AC137" s="213"/>
      <c r="AD137" s="213"/>
      <c r="AE137" s="213"/>
      <c r="AF137" s="213"/>
      <c r="AG137" s="213" t="s">
        <v>311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3" x14ac:dyDescent="0.2">
      <c r="A138" s="220"/>
      <c r="B138" s="221"/>
      <c r="C138" s="261" t="s">
        <v>395</v>
      </c>
      <c r="D138" s="226"/>
      <c r="E138" s="227"/>
      <c r="F138" s="228"/>
      <c r="G138" s="228"/>
      <c r="H138" s="224"/>
      <c r="I138" s="224"/>
      <c r="J138" s="224"/>
      <c r="K138" s="224"/>
      <c r="L138" s="224"/>
      <c r="M138" s="224"/>
      <c r="N138" s="223"/>
      <c r="O138" s="223"/>
      <c r="P138" s="223"/>
      <c r="Q138" s="223"/>
      <c r="R138" s="224"/>
      <c r="S138" s="224"/>
      <c r="T138" s="224"/>
      <c r="U138" s="224"/>
      <c r="V138" s="224"/>
      <c r="W138" s="224"/>
      <c r="X138" s="224"/>
      <c r="Y138" s="224"/>
      <c r="Z138" s="213"/>
      <c r="AA138" s="213"/>
      <c r="AB138" s="213"/>
      <c r="AC138" s="213"/>
      <c r="AD138" s="213"/>
      <c r="AE138" s="213"/>
      <c r="AF138" s="213"/>
      <c r="AG138" s="213" t="s">
        <v>311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3" x14ac:dyDescent="0.2">
      <c r="A139" s="220"/>
      <c r="B139" s="221"/>
      <c r="C139" s="260" t="s">
        <v>1094</v>
      </c>
      <c r="D139" s="258"/>
      <c r="E139" s="258"/>
      <c r="F139" s="258"/>
      <c r="G139" s="258"/>
      <c r="H139" s="224"/>
      <c r="I139" s="224"/>
      <c r="J139" s="224"/>
      <c r="K139" s="224"/>
      <c r="L139" s="224"/>
      <c r="M139" s="224"/>
      <c r="N139" s="223"/>
      <c r="O139" s="223"/>
      <c r="P139" s="223"/>
      <c r="Q139" s="223"/>
      <c r="R139" s="224"/>
      <c r="S139" s="224"/>
      <c r="T139" s="224"/>
      <c r="U139" s="224"/>
      <c r="V139" s="224"/>
      <c r="W139" s="224"/>
      <c r="X139" s="224"/>
      <c r="Y139" s="224"/>
      <c r="Z139" s="213"/>
      <c r="AA139" s="213"/>
      <c r="AB139" s="213"/>
      <c r="AC139" s="213"/>
      <c r="AD139" s="213"/>
      <c r="AE139" s="213"/>
      <c r="AF139" s="213"/>
      <c r="AG139" s="213" t="s">
        <v>311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3" x14ac:dyDescent="0.2">
      <c r="A140" s="220"/>
      <c r="B140" s="221"/>
      <c r="C140" s="260" t="s">
        <v>1099</v>
      </c>
      <c r="D140" s="258"/>
      <c r="E140" s="258"/>
      <c r="F140" s="258"/>
      <c r="G140" s="258"/>
      <c r="H140" s="224"/>
      <c r="I140" s="224"/>
      <c r="J140" s="224"/>
      <c r="K140" s="224"/>
      <c r="L140" s="224"/>
      <c r="M140" s="224"/>
      <c r="N140" s="223"/>
      <c r="O140" s="223"/>
      <c r="P140" s="223"/>
      <c r="Q140" s="223"/>
      <c r="R140" s="224"/>
      <c r="S140" s="224"/>
      <c r="T140" s="224"/>
      <c r="U140" s="224"/>
      <c r="V140" s="224"/>
      <c r="W140" s="224"/>
      <c r="X140" s="224"/>
      <c r="Y140" s="224"/>
      <c r="Z140" s="213"/>
      <c r="AA140" s="213"/>
      <c r="AB140" s="213"/>
      <c r="AC140" s="213"/>
      <c r="AD140" s="213"/>
      <c r="AE140" s="213"/>
      <c r="AF140" s="213"/>
      <c r="AG140" s="213" t="s">
        <v>311</v>
      </c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2" x14ac:dyDescent="0.2">
      <c r="A141" s="220"/>
      <c r="B141" s="221"/>
      <c r="C141" s="252"/>
      <c r="D141" s="245"/>
      <c r="E141" s="245"/>
      <c r="F141" s="245"/>
      <c r="G141" s="245"/>
      <c r="H141" s="224"/>
      <c r="I141" s="224"/>
      <c r="J141" s="224"/>
      <c r="K141" s="224"/>
      <c r="L141" s="224"/>
      <c r="M141" s="224"/>
      <c r="N141" s="223"/>
      <c r="O141" s="223"/>
      <c r="P141" s="223"/>
      <c r="Q141" s="223"/>
      <c r="R141" s="224"/>
      <c r="S141" s="224"/>
      <c r="T141" s="224"/>
      <c r="U141" s="224"/>
      <c r="V141" s="224"/>
      <c r="W141" s="224"/>
      <c r="X141" s="224"/>
      <c r="Y141" s="224"/>
      <c r="Z141" s="213"/>
      <c r="AA141" s="213"/>
      <c r="AB141" s="213"/>
      <c r="AC141" s="213"/>
      <c r="AD141" s="213"/>
      <c r="AE141" s="213"/>
      <c r="AF141" s="213"/>
      <c r="AG141" s="213" t="s">
        <v>286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1" x14ac:dyDescent="0.2">
      <c r="A142" s="237">
        <v>36</v>
      </c>
      <c r="B142" s="238" t="s">
        <v>1100</v>
      </c>
      <c r="C142" s="249" t="s">
        <v>1101</v>
      </c>
      <c r="D142" s="239" t="s">
        <v>548</v>
      </c>
      <c r="E142" s="240">
        <v>1</v>
      </c>
      <c r="F142" s="241"/>
      <c r="G142" s="242">
        <f>ROUND(E142*F142,2)</f>
        <v>0</v>
      </c>
      <c r="H142" s="241"/>
      <c r="I142" s="242">
        <f>ROUND(E142*H142,2)</f>
        <v>0</v>
      </c>
      <c r="J142" s="241"/>
      <c r="K142" s="242">
        <f>ROUND(E142*J142,2)</f>
        <v>0</v>
      </c>
      <c r="L142" s="242">
        <v>21</v>
      </c>
      <c r="M142" s="242">
        <f>G142*(1+L142/100)</f>
        <v>0</v>
      </c>
      <c r="N142" s="240">
        <v>2.3199999999999998E-2</v>
      </c>
      <c r="O142" s="240">
        <f>ROUND(E142*N142,2)</f>
        <v>0.02</v>
      </c>
      <c r="P142" s="240">
        <v>0</v>
      </c>
      <c r="Q142" s="240">
        <f>ROUND(E142*P142,2)</f>
        <v>0</v>
      </c>
      <c r="R142" s="242"/>
      <c r="S142" s="242" t="s">
        <v>281</v>
      </c>
      <c r="T142" s="243" t="s">
        <v>282</v>
      </c>
      <c r="U142" s="224">
        <v>0</v>
      </c>
      <c r="V142" s="224">
        <f>ROUND(E142*U142,2)</f>
        <v>0</v>
      </c>
      <c r="W142" s="224"/>
      <c r="X142" s="224" t="s">
        <v>283</v>
      </c>
      <c r="Y142" s="224" t="s">
        <v>284</v>
      </c>
      <c r="Z142" s="213"/>
      <c r="AA142" s="213"/>
      <c r="AB142" s="213"/>
      <c r="AC142" s="213"/>
      <c r="AD142" s="213"/>
      <c r="AE142" s="213"/>
      <c r="AF142" s="213"/>
      <c r="AG142" s="213" t="s">
        <v>285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outlineLevel="2" x14ac:dyDescent="0.2">
      <c r="A143" s="220"/>
      <c r="B143" s="221"/>
      <c r="C143" s="251" t="s">
        <v>1102</v>
      </c>
      <c r="D143" s="247"/>
      <c r="E143" s="247"/>
      <c r="F143" s="247"/>
      <c r="G143" s="247"/>
      <c r="H143" s="224"/>
      <c r="I143" s="224"/>
      <c r="J143" s="224"/>
      <c r="K143" s="224"/>
      <c r="L143" s="224"/>
      <c r="M143" s="224"/>
      <c r="N143" s="223"/>
      <c r="O143" s="223"/>
      <c r="P143" s="223"/>
      <c r="Q143" s="223"/>
      <c r="R143" s="224"/>
      <c r="S143" s="224"/>
      <c r="T143" s="224"/>
      <c r="U143" s="224"/>
      <c r="V143" s="224"/>
      <c r="W143" s="224"/>
      <c r="X143" s="224"/>
      <c r="Y143" s="224"/>
      <c r="Z143" s="213"/>
      <c r="AA143" s="213"/>
      <c r="AB143" s="213"/>
      <c r="AC143" s="213"/>
      <c r="AD143" s="213"/>
      <c r="AE143" s="213"/>
      <c r="AF143" s="213"/>
      <c r="AG143" s="213" t="s">
        <v>311</v>
      </c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3" x14ac:dyDescent="0.2">
      <c r="A144" s="220"/>
      <c r="B144" s="221"/>
      <c r="C144" s="261" t="s">
        <v>395</v>
      </c>
      <c r="D144" s="226"/>
      <c r="E144" s="227"/>
      <c r="F144" s="228"/>
      <c r="G144" s="228"/>
      <c r="H144" s="224"/>
      <c r="I144" s="224"/>
      <c r="J144" s="224"/>
      <c r="K144" s="224"/>
      <c r="L144" s="224"/>
      <c r="M144" s="224"/>
      <c r="N144" s="223"/>
      <c r="O144" s="223"/>
      <c r="P144" s="223"/>
      <c r="Q144" s="223"/>
      <c r="R144" s="224"/>
      <c r="S144" s="224"/>
      <c r="T144" s="224"/>
      <c r="U144" s="224"/>
      <c r="V144" s="224"/>
      <c r="W144" s="224"/>
      <c r="X144" s="224"/>
      <c r="Y144" s="224"/>
      <c r="Z144" s="213"/>
      <c r="AA144" s="213"/>
      <c r="AB144" s="213"/>
      <c r="AC144" s="213"/>
      <c r="AD144" s="213"/>
      <c r="AE144" s="213"/>
      <c r="AF144" s="213"/>
      <c r="AG144" s="213" t="s">
        <v>311</v>
      </c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outlineLevel="3" x14ac:dyDescent="0.2">
      <c r="A145" s="220"/>
      <c r="B145" s="221"/>
      <c r="C145" s="260" t="s">
        <v>1088</v>
      </c>
      <c r="D145" s="258"/>
      <c r="E145" s="258"/>
      <c r="F145" s="258"/>
      <c r="G145" s="258"/>
      <c r="H145" s="224"/>
      <c r="I145" s="224"/>
      <c r="J145" s="224"/>
      <c r="K145" s="224"/>
      <c r="L145" s="224"/>
      <c r="M145" s="224"/>
      <c r="N145" s="223"/>
      <c r="O145" s="223"/>
      <c r="P145" s="223"/>
      <c r="Q145" s="223"/>
      <c r="R145" s="224"/>
      <c r="S145" s="224"/>
      <c r="T145" s="224"/>
      <c r="U145" s="224"/>
      <c r="V145" s="224"/>
      <c r="W145" s="224"/>
      <c r="X145" s="224"/>
      <c r="Y145" s="224"/>
      <c r="Z145" s="213"/>
      <c r="AA145" s="213"/>
      <c r="AB145" s="213"/>
      <c r="AC145" s="213"/>
      <c r="AD145" s="213"/>
      <c r="AE145" s="213"/>
      <c r="AF145" s="213"/>
      <c r="AG145" s="213" t="s">
        <v>311</v>
      </c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3" x14ac:dyDescent="0.2">
      <c r="A146" s="220"/>
      <c r="B146" s="221"/>
      <c r="C146" s="260" t="s">
        <v>1089</v>
      </c>
      <c r="D146" s="258"/>
      <c r="E146" s="258"/>
      <c r="F146" s="258"/>
      <c r="G146" s="258"/>
      <c r="H146" s="224"/>
      <c r="I146" s="224"/>
      <c r="J146" s="224"/>
      <c r="K146" s="224"/>
      <c r="L146" s="224"/>
      <c r="M146" s="224"/>
      <c r="N146" s="223"/>
      <c r="O146" s="223"/>
      <c r="P146" s="223"/>
      <c r="Q146" s="223"/>
      <c r="R146" s="224"/>
      <c r="S146" s="224"/>
      <c r="T146" s="224"/>
      <c r="U146" s="224"/>
      <c r="V146" s="224"/>
      <c r="W146" s="224"/>
      <c r="X146" s="224"/>
      <c r="Y146" s="224"/>
      <c r="Z146" s="213"/>
      <c r="AA146" s="213"/>
      <c r="AB146" s="213"/>
      <c r="AC146" s="213"/>
      <c r="AD146" s="213"/>
      <c r="AE146" s="213"/>
      <c r="AF146" s="213"/>
      <c r="AG146" s="213" t="s">
        <v>311</v>
      </c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outlineLevel="3" x14ac:dyDescent="0.2">
      <c r="A147" s="220"/>
      <c r="B147" s="221"/>
      <c r="C147" s="260" t="s">
        <v>1090</v>
      </c>
      <c r="D147" s="258"/>
      <c r="E147" s="258"/>
      <c r="F147" s="258"/>
      <c r="G147" s="258"/>
      <c r="H147" s="224"/>
      <c r="I147" s="224"/>
      <c r="J147" s="224"/>
      <c r="K147" s="224"/>
      <c r="L147" s="224"/>
      <c r="M147" s="224"/>
      <c r="N147" s="223"/>
      <c r="O147" s="223"/>
      <c r="P147" s="223"/>
      <c r="Q147" s="223"/>
      <c r="R147" s="224"/>
      <c r="S147" s="224"/>
      <c r="T147" s="224"/>
      <c r="U147" s="224"/>
      <c r="V147" s="224"/>
      <c r="W147" s="224"/>
      <c r="X147" s="224"/>
      <c r="Y147" s="224"/>
      <c r="Z147" s="213"/>
      <c r="AA147" s="213"/>
      <c r="AB147" s="213"/>
      <c r="AC147" s="213"/>
      <c r="AD147" s="213"/>
      <c r="AE147" s="213"/>
      <c r="AF147" s="213"/>
      <c r="AG147" s="213" t="s">
        <v>311</v>
      </c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outlineLevel="3" x14ac:dyDescent="0.2">
      <c r="A148" s="220"/>
      <c r="B148" s="221"/>
      <c r="C148" s="260" t="s">
        <v>1091</v>
      </c>
      <c r="D148" s="258"/>
      <c r="E148" s="258"/>
      <c r="F148" s="258"/>
      <c r="G148" s="258"/>
      <c r="H148" s="224"/>
      <c r="I148" s="224"/>
      <c r="J148" s="224"/>
      <c r="K148" s="224"/>
      <c r="L148" s="224"/>
      <c r="M148" s="224"/>
      <c r="N148" s="223"/>
      <c r="O148" s="223"/>
      <c r="P148" s="223"/>
      <c r="Q148" s="223"/>
      <c r="R148" s="224"/>
      <c r="S148" s="224"/>
      <c r="T148" s="224"/>
      <c r="U148" s="224"/>
      <c r="V148" s="224"/>
      <c r="W148" s="224"/>
      <c r="X148" s="224"/>
      <c r="Y148" s="224"/>
      <c r="Z148" s="213"/>
      <c r="AA148" s="213"/>
      <c r="AB148" s="213"/>
      <c r="AC148" s="213"/>
      <c r="AD148" s="213"/>
      <c r="AE148" s="213"/>
      <c r="AF148" s="213"/>
      <c r="AG148" s="213" t="s">
        <v>311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outlineLevel="3" x14ac:dyDescent="0.2">
      <c r="A149" s="220"/>
      <c r="B149" s="221"/>
      <c r="C149" s="260" t="s">
        <v>1092</v>
      </c>
      <c r="D149" s="258"/>
      <c r="E149" s="258"/>
      <c r="F149" s="258"/>
      <c r="G149" s="258"/>
      <c r="H149" s="224"/>
      <c r="I149" s="224"/>
      <c r="J149" s="224"/>
      <c r="K149" s="224"/>
      <c r="L149" s="224"/>
      <c r="M149" s="224"/>
      <c r="N149" s="223"/>
      <c r="O149" s="223"/>
      <c r="P149" s="223"/>
      <c r="Q149" s="223"/>
      <c r="R149" s="224"/>
      <c r="S149" s="224"/>
      <c r="T149" s="224"/>
      <c r="U149" s="224"/>
      <c r="V149" s="224"/>
      <c r="W149" s="224"/>
      <c r="X149" s="224"/>
      <c r="Y149" s="224"/>
      <c r="Z149" s="213"/>
      <c r="AA149" s="213"/>
      <c r="AB149" s="213"/>
      <c r="AC149" s="213"/>
      <c r="AD149" s="213"/>
      <c r="AE149" s="213"/>
      <c r="AF149" s="213"/>
      <c r="AG149" s="213" t="s">
        <v>311</v>
      </c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outlineLevel="3" x14ac:dyDescent="0.2">
      <c r="A150" s="220"/>
      <c r="B150" s="221"/>
      <c r="C150" s="260" t="s">
        <v>1093</v>
      </c>
      <c r="D150" s="258"/>
      <c r="E150" s="258"/>
      <c r="F150" s="258"/>
      <c r="G150" s="258"/>
      <c r="H150" s="224"/>
      <c r="I150" s="224"/>
      <c r="J150" s="224"/>
      <c r="K150" s="224"/>
      <c r="L150" s="224"/>
      <c r="M150" s="224"/>
      <c r="N150" s="223"/>
      <c r="O150" s="223"/>
      <c r="P150" s="223"/>
      <c r="Q150" s="223"/>
      <c r="R150" s="224"/>
      <c r="S150" s="224"/>
      <c r="T150" s="224"/>
      <c r="U150" s="224"/>
      <c r="V150" s="224"/>
      <c r="W150" s="224"/>
      <c r="X150" s="224"/>
      <c r="Y150" s="224"/>
      <c r="Z150" s="213"/>
      <c r="AA150" s="213"/>
      <c r="AB150" s="213"/>
      <c r="AC150" s="213"/>
      <c r="AD150" s="213"/>
      <c r="AE150" s="213"/>
      <c r="AF150" s="213"/>
      <c r="AG150" s="213" t="s">
        <v>311</v>
      </c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outlineLevel="3" x14ac:dyDescent="0.2">
      <c r="A151" s="220"/>
      <c r="B151" s="221"/>
      <c r="C151" s="261" t="s">
        <v>395</v>
      </c>
      <c r="D151" s="226"/>
      <c r="E151" s="227"/>
      <c r="F151" s="228"/>
      <c r="G151" s="228"/>
      <c r="H151" s="224"/>
      <c r="I151" s="224"/>
      <c r="J151" s="224"/>
      <c r="K151" s="224"/>
      <c r="L151" s="224"/>
      <c r="M151" s="224"/>
      <c r="N151" s="223"/>
      <c r="O151" s="223"/>
      <c r="P151" s="223"/>
      <c r="Q151" s="223"/>
      <c r="R151" s="224"/>
      <c r="S151" s="224"/>
      <c r="T151" s="224"/>
      <c r="U151" s="224"/>
      <c r="V151" s="224"/>
      <c r="W151" s="224"/>
      <c r="X151" s="224"/>
      <c r="Y151" s="224"/>
      <c r="Z151" s="213"/>
      <c r="AA151" s="213"/>
      <c r="AB151" s="213"/>
      <c r="AC151" s="213"/>
      <c r="AD151" s="213"/>
      <c r="AE151" s="213"/>
      <c r="AF151" s="213"/>
      <c r="AG151" s="213" t="s">
        <v>311</v>
      </c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outlineLevel="3" x14ac:dyDescent="0.2">
      <c r="A152" s="220"/>
      <c r="B152" s="221"/>
      <c r="C152" s="261" t="s">
        <v>395</v>
      </c>
      <c r="D152" s="226"/>
      <c r="E152" s="227"/>
      <c r="F152" s="228"/>
      <c r="G152" s="228"/>
      <c r="H152" s="224"/>
      <c r="I152" s="224"/>
      <c r="J152" s="224"/>
      <c r="K152" s="224"/>
      <c r="L152" s="224"/>
      <c r="M152" s="224"/>
      <c r="N152" s="223"/>
      <c r="O152" s="223"/>
      <c r="P152" s="223"/>
      <c r="Q152" s="223"/>
      <c r="R152" s="224"/>
      <c r="S152" s="224"/>
      <c r="T152" s="224"/>
      <c r="U152" s="224"/>
      <c r="V152" s="224"/>
      <c r="W152" s="224"/>
      <c r="X152" s="224"/>
      <c r="Y152" s="224"/>
      <c r="Z152" s="213"/>
      <c r="AA152" s="213"/>
      <c r="AB152" s="213"/>
      <c r="AC152" s="213"/>
      <c r="AD152" s="213"/>
      <c r="AE152" s="213"/>
      <c r="AF152" s="213"/>
      <c r="AG152" s="213" t="s">
        <v>311</v>
      </c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outlineLevel="3" x14ac:dyDescent="0.2">
      <c r="A153" s="220"/>
      <c r="B153" s="221"/>
      <c r="C153" s="260" t="s">
        <v>1094</v>
      </c>
      <c r="D153" s="258"/>
      <c r="E153" s="258"/>
      <c r="F153" s="258"/>
      <c r="G153" s="258"/>
      <c r="H153" s="224"/>
      <c r="I153" s="224"/>
      <c r="J153" s="224"/>
      <c r="K153" s="224"/>
      <c r="L153" s="224"/>
      <c r="M153" s="224"/>
      <c r="N153" s="223"/>
      <c r="O153" s="223"/>
      <c r="P153" s="223"/>
      <c r="Q153" s="223"/>
      <c r="R153" s="224"/>
      <c r="S153" s="224"/>
      <c r="T153" s="224"/>
      <c r="U153" s="224"/>
      <c r="V153" s="224"/>
      <c r="W153" s="224"/>
      <c r="X153" s="224"/>
      <c r="Y153" s="224"/>
      <c r="Z153" s="213"/>
      <c r="AA153" s="213"/>
      <c r="AB153" s="213"/>
      <c r="AC153" s="213"/>
      <c r="AD153" s="213"/>
      <c r="AE153" s="213"/>
      <c r="AF153" s="213"/>
      <c r="AG153" s="213" t="s">
        <v>311</v>
      </c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outlineLevel="3" x14ac:dyDescent="0.2">
      <c r="A154" s="220"/>
      <c r="B154" s="221"/>
      <c r="C154" s="260" t="s">
        <v>1103</v>
      </c>
      <c r="D154" s="258"/>
      <c r="E154" s="258"/>
      <c r="F154" s="258"/>
      <c r="G154" s="258"/>
      <c r="H154" s="224"/>
      <c r="I154" s="224"/>
      <c r="J154" s="224"/>
      <c r="K154" s="224"/>
      <c r="L154" s="224"/>
      <c r="M154" s="224"/>
      <c r="N154" s="223"/>
      <c r="O154" s="223"/>
      <c r="P154" s="223"/>
      <c r="Q154" s="223"/>
      <c r="R154" s="224"/>
      <c r="S154" s="224"/>
      <c r="T154" s="224"/>
      <c r="U154" s="224"/>
      <c r="V154" s="224"/>
      <c r="W154" s="224"/>
      <c r="X154" s="224"/>
      <c r="Y154" s="224"/>
      <c r="Z154" s="213"/>
      <c r="AA154" s="213"/>
      <c r="AB154" s="213"/>
      <c r="AC154" s="213"/>
      <c r="AD154" s="213"/>
      <c r="AE154" s="213"/>
      <c r="AF154" s="213"/>
      <c r="AG154" s="213" t="s">
        <v>311</v>
      </c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2" x14ac:dyDescent="0.2">
      <c r="A155" s="220"/>
      <c r="B155" s="221"/>
      <c r="C155" s="252"/>
      <c r="D155" s="245"/>
      <c r="E155" s="245"/>
      <c r="F155" s="245"/>
      <c r="G155" s="245"/>
      <c r="H155" s="224"/>
      <c r="I155" s="224"/>
      <c r="J155" s="224"/>
      <c r="K155" s="224"/>
      <c r="L155" s="224"/>
      <c r="M155" s="224"/>
      <c r="N155" s="223"/>
      <c r="O155" s="223"/>
      <c r="P155" s="223"/>
      <c r="Q155" s="223"/>
      <c r="R155" s="224"/>
      <c r="S155" s="224"/>
      <c r="T155" s="224"/>
      <c r="U155" s="224"/>
      <c r="V155" s="224"/>
      <c r="W155" s="224"/>
      <c r="X155" s="224"/>
      <c r="Y155" s="224"/>
      <c r="Z155" s="213"/>
      <c r="AA155" s="213"/>
      <c r="AB155" s="213"/>
      <c r="AC155" s="213"/>
      <c r="AD155" s="213"/>
      <c r="AE155" s="213"/>
      <c r="AF155" s="213"/>
      <c r="AG155" s="213" t="s">
        <v>286</v>
      </c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x14ac:dyDescent="0.2">
      <c r="A156" s="230" t="s">
        <v>276</v>
      </c>
      <c r="B156" s="231" t="s">
        <v>181</v>
      </c>
      <c r="C156" s="248" t="s">
        <v>182</v>
      </c>
      <c r="D156" s="232"/>
      <c r="E156" s="233"/>
      <c r="F156" s="234"/>
      <c r="G156" s="234">
        <f>SUMIF(AG157:AG158,"&lt;&gt;NOR",G157:G158)</f>
        <v>0</v>
      </c>
      <c r="H156" s="234"/>
      <c r="I156" s="234">
        <f>SUM(I157:I158)</f>
        <v>0</v>
      </c>
      <c r="J156" s="234"/>
      <c r="K156" s="234">
        <f>SUM(K157:K158)</f>
        <v>0</v>
      </c>
      <c r="L156" s="234"/>
      <c r="M156" s="234">
        <f>SUM(M157:M158)</f>
        <v>0</v>
      </c>
      <c r="N156" s="233"/>
      <c r="O156" s="233">
        <f>SUM(O157:O158)</f>
        <v>0</v>
      </c>
      <c r="P156" s="233"/>
      <c r="Q156" s="233">
        <f>SUM(Q157:Q158)</f>
        <v>0</v>
      </c>
      <c r="R156" s="234"/>
      <c r="S156" s="234"/>
      <c r="T156" s="235"/>
      <c r="U156" s="229"/>
      <c r="V156" s="229">
        <f>SUM(V157:V158)</f>
        <v>30.93</v>
      </c>
      <c r="W156" s="229"/>
      <c r="X156" s="229"/>
      <c r="Y156" s="229"/>
      <c r="AG156" t="s">
        <v>277</v>
      </c>
    </row>
    <row r="157" spans="1:60" ht="33.75" outlineLevel="1" x14ac:dyDescent="0.2">
      <c r="A157" s="237">
        <v>37</v>
      </c>
      <c r="B157" s="238" t="s">
        <v>1104</v>
      </c>
      <c r="C157" s="249" t="s">
        <v>1105</v>
      </c>
      <c r="D157" s="239" t="s">
        <v>363</v>
      </c>
      <c r="E157" s="240">
        <v>117.60599999999999</v>
      </c>
      <c r="F157" s="241"/>
      <c r="G157" s="242">
        <f>ROUND(E157*F157,2)</f>
        <v>0</v>
      </c>
      <c r="H157" s="241"/>
      <c r="I157" s="242">
        <f>ROUND(E157*H157,2)</f>
        <v>0</v>
      </c>
      <c r="J157" s="241"/>
      <c r="K157" s="242">
        <f>ROUND(E157*J157,2)</f>
        <v>0</v>
      </c>
      <c r="L157" s="242">
        <v>21</v>
      </c>
      <c r="M157" s="242">
        <f>G157*(1+L157/100)</f>
        <v>0</v>
      </c>
      <c r="N157" s="240">
        <v>3.0000000000000001E-5</v>
      </c>
      <c r="O157" s="240">
        <f>ROUND(E157*N157,2)</f>
        <v>0</v>
      </c>
      <c r="P157" s="240">
        <v>0</v>
      </c>
      <c r="Q157" s="240">
        <f>ROUND(E157*P157,2)</f>
        <v>0</v>
      </c>
      <c r="R157" s="242" t="s">
        <v>597</v>
      </c>
      <c r="S157" s="242" t="s">
        <v>289</v>
      </c>
      <c r="T157" s="243" t="s">
        <v>289</v>
      </c>
      <c r="U157" s="224">
        <v>0.26300000000000001</v>
      </c>
      <c r="V157" s="224">
        <f>ROUND(E157*U157,2)</f>
        <v>30.93</v>
      </c>
      <c r="W157" s="224"/>
      <c r="X157" s="224" t="s">
        <v>339</v>
      </c>
      <c r="Y157" s="224" t="s">
        <v>284</v>
      </c>
      <c r="Z157" s="213"/>
      <c r="AA157" s="213"/>
      <c r="AB157" s="213"/>
      <c r="AC157" s="213"/>
      <c r="AD157" s="213"/>
      <c r="AE157" s="213"/>
      <c r="AF157" s="213"/>
      <c r="AG157" s="213" t="s">
        <v>340</v>
      </c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outlineLevel="2" x14ac:dyDescent="0.2">
      <c r="A158" s="220"/>
      <c r="B158" s="221"/>
      <c r="C158" s="250"/>
      <c r="D158" s="246"/>
      <c r="E158" s="246"/>
      <c r="F158" s="246"/>
      <c r="G158" s="246"/>
      <c r="H158" s="224"/>
      <c r="I158" s="224"/>
      <c r="J158" s="224"/>
      <c r="K158" s="224"/>
      <c r="L158" s="224"/>
      <c r="M158" s="224"/>
      <c r="N158" s="223"/>
      <c r="O158" s="223"/>
      <c r="P158" s="223"/>
      <c r="Q158" s="223"/>
      <c r="R158" s="224"/>
      <c r="S158" s="224"/>
      <c r="T158" s="224"/>
      <c r="U158" s="224"/>
      <c r="V158" s="224"/>
      <c r="W158" s="224"/>
      <c r="X158" s="224"/>
      <c r="Y158" s="224"/>
      <c r="Z158" s="213"/>
      <c r="AA158" s="213"/>
      <c r="AB158" s="213"/>
      <c r="AC158" s="213"/>
      <c r="AD158" s="213"/>
      <c r="AE158" s="213"/>
      <c r="AF158" s="213"/>
      <c r="AG158" s="213" t="s">
        <v>286</v>
      </c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x14ac:dyDescent="0.2">
      <c r="A159" s="230" t="s">
        <v>276</v>
      </c>
      <c r="B159" s="231" t="s">
        <v>187</v>
      </c>
      <c r="C159" s="248" t="s">
        <v>188</v>
      </c>
      <c r="D159" s="232"/>
      <c r="E159" s="233"/>
      <c r="F159" s="234"/>
      <c r="G159" s="234">
        <f>SUMIF(AG160:AG161,"&lt;&gt;NOR",G160:G161)</f>
        <v>0</v>
      </c>
      <c r="H159" s="234"/>
      <c r="I159" s="234">
        <f>SUM(I160:I161)</f>
        <v>0</v>
      </c>
      <c r="J159" s="234"/>
      <c r="K159" s="234">
        <f>SUM(K160:K161)</f>
        <v>0</v>
      </c>
      <c r="L159" s="234"/>
      <c r="M159" s="234">
        <f>SUM(M160:M161)</f>
        <v>0</v>
      </c>
      <c r="N159" s="233"/>
      <c r="O159" s="233">
        <f>SUM(O160:O161)</f>
        <v>0</v>
      </c>
      <c r="P159" s="233"/>
      <c r="Q159" s="233">
        <f>SUM(Q160:Q161)</f>
        <v>0</v>
      </c>
      <c r="R159" s="234"/>
      <c r="S159" s="234"/>
      <c r="T159" s="235"/>
      <c r="U159" s="229"/>
      <c r="V159" s="229">
        <f>SUM(V160:V161)</f>
        <v>22.82</v>
      </c>
      <c r="W159" s="229"/>
      <c r="X159" s="229"/>
      <c r="Y159" s="229"/>
      <c r="AG159" t="s">
        <v>277</v>
      </c>
    </row>
    <row r="160" spans="1:60" outlineLevel="1" x14ac:dyDescent="0.2">
      <c r="A160" s="237">
        <v>38</v>
      </c>
      <c r="B160" s="238" t="s">
        <v>778</v>
      </c>
      <c r="C160" s="249" t="s">
        <v>779</v>
      </c>
      <c r="D160" s="239" t="s">
        <v>383</v>
      </c>
      <c r="E160" s="240">
        <v>235.26184000000001</v>
      </c>
      <c r="F160" s="241"/>
      <c r="G160" s="242">
        <f>ROUND(E160*F160,2)</f>
        <v>0</v>
      </c>
      <c r="H160" s="241"/>
      <c r="I160" s="242">
        <f>ROUND(E160*H160,2)</f>
        <v>0</v>
      </c>
      <c r="J160" s="241"/>
      <c r="K160" s="242">
        <f>ROUND(E160*J160,2)</f>
        <v>0</v>
      </c>
      <c r="L160" s="242">
        <v>21</v>
      </c>
      <c r="M160" s="242">
        <f>G160*(1+L160/100)</f>
        <v>0</v>
      </c>
      <c r="N160" s="240">
        <v>0</v>
      </c>
      <c r="O160" s="240">
        <f>ROUND(E160*N160,2)</f>
        <v>0</v>
      </c>
      <c r="P160" s="240">
        <v>0</v>
      </c>
      <c r="Q160" s="240">
        <f>ROUND(E160*P160,2)</f>
        <v>0</v>
      </c>
      <c r="R160" s="242"/>
      <c r="S160" s="242" t="s">
        <v>289</v>
      </c>
      <c r="T160" s="243" t="s">
        <v>289</v>
      </c>
      <c r="U160" s="224">
        <v>9.7000000000000003E-2</v>
      </c>
      <c r="V160" s="224">
        <f>ROUND(E160*U160,2)</f>
        <v>22.82</v>
      </c>
      <c r="W160" s="224"/>
      <c r="X160" s="224" t="s">
        <v>447</v>
      </c>
      <c r="Y160" s="224" t="s">
        <v>284</v>
      </c>
      <c r="Z160" s="213"/>
      <c r="AA160" s="213"/>
      <c r="AB160" s="213"/>
      <c r="AC160" s="213"/>
      <c r="AD160" s="213"/>
      <c r="AE160" s="213"/>
      <c r="AF160" s="213"/>
      <c r="AG160" s="213" t="s">
        <v>448</v>
      </c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outlineLevel="2" x14ac:dyDescent="0.2">
      <c r="A161" s="220"/>
      <c r="B161" s="221"/>
      <c r="C161" s="250"/>
      <c r="D161" s="246"/>
      <c r="E161" s="246"/>
      <c r="F161" s="246"/>
      <c r="G161" s="246"/>
      <c r="H161" s="224"/>
      <c r="I161" s="224"/>
      <c r="J161" s="224"/>
      <c r="K161" s="224"/>
      <c r="L161" s="224"/>
      <c r="M161" s="224"/>
      <c r="N161" s="223"/>
      <c r="O161" s="223"/>
      <c r="P161" s="223"/>
      <c r="Q161" s="223"/>
      <c r="R161" s="224"/>
      <c r="S161" s="224"/>
      <c r="T161" s="224"/>
      <c r="U161" s="224"/>
      <c r="V161" s="224"/>
      <c r="W161" s="224"/>
      <c r="X161" s="224"/>
      <c r="Y161" s="224"/>
      <c r="Z161" s="213"/>
      <c r="AA161" s="213"/>
      <c r="AB161" s="213"/>
      <c r="AC161" s="213"/>
      <c r="AD161" s="213"/>
      <c r="AE161" s="213"/>
      <c r="AF161" s="213"/>
      <c r="AG161" s="213" t="s">
        <v>286</v>
      </c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x14ac:dyDescent="0.2">
      <c r="A162" s="230" t="s">
        <v>276</v>
      </c>
      <c r="B162" s="231" t="s">
        <v>189</v>
      </c>
      <c r="C162" s="248" t="s">
        <v>190</v>
      </c>
      <c r="D162" s="232"/>
      <c r="E162" s="233"/>
      <c r="F162" s="234"/>
      <c r="G162" s="234">
        <f>SUMIF(AG163:AG173,"&lt;&gt;NOR",G163:G173)</f>
        <v>0</v>
      </c>
      <c r="H162" s="234"/>
      <c r="I162" s="234">
        <f>SUM(I163:I173)</f>
        <v>0</v>
      </c>
      <c r="J162" s="234"/>
      <c r="K162" s="234">
        <f>SUM(K163:K173)</f>
        <v>0</v>
      </c>
      <c r="L162" s="234"/>
      <c r="M162" s="234">
        <f>SUM(M163:M173)</f>
        <v>0</v>
      </c>
      <c r="N162" s="233"/>
      <c r="O162" s="233">
        <f>SUM(O163:O173)</f>
        <v>0.97</v>
      </c>
      <c r="P162" s="233"/>
      <c r="Q162" s="233">
        <f>SUM(Q163:Q173)</f>
        <v>0</v>
      </c>
      <c r="R162" s="234"/>
      <c r="S162" s="234"/>
      <c r="T162" s="235"/>
      <c r="U162" s="229"/>
      <c r="V162" s="229">
        <f>SUM(V163:V173)</f>
        <v>35.36</v>
      </c>
      <c r="W162" s="229"/>
      <c r="X162" s="229"/>
      <c r="Y162" s="229"/>
      <c r="AG162" t="s">
        <v>277</v>
      </c>
    </row>
    <row r="163" spans="1:60" ht="22.5" outlineLevel="1" x14ac:dyDescent="0.2">
      <c r="A163" s="237">
        <v>39</v>
      </c>
      <c r="B163" s="238" t="s">
        <v>780</v>
      </c>
      <c r="C163" s="249" t="s">
        <v>781</v>
      </c>
      <c r="D163" s="239" t="s">
        <v>363</v>
      </c>
      <c r="E163" s="240">
        <v>137.35</v>
      </c>
      <c r="F163" s="241"/>
      <c r="G163" s="242">
        <f>ROUND(E163*F163,2)</f>
        <v>0</v>
      </c>
      <c r="H163" s="241"/>
      <c r="I163" s="242">
        <f>ROUND(E163*H163,2)</f>
        <v>0</v>
      </c>
      <c r="J163" s="241"/>
      <c r="K163" s="242">
        <f>ROUND(E163*J163,2)</f>
        <v>0</v>
      </c>
      <c r="L163" s="242">
        <v>21</v>
      </c>
      <c r="M163" s="242">
        <f>G163*(1+L163/100)</f>
        <v>0</v>
      </c>
      <c r="N163" s="240">
        <v>0</v>
      </c>
      <c r="O163" s="240">
        <f>ROUND(E163*N163,2)</f>
        <v>0</v>
      </c>
      <c r="P163" s="240">
        <v>0</v>
      </c>
      <c r="Q163" s="240">
        <f>ROUND(E163*P163,2)</f>
        <v>0</v>
      </c>
      <c r="R163" s="242" t="s">
        <v>620</v>
      </c>
      <c r="S163" s="242" t="s">
        <v>289</v>
      </c>
      <c r="T163" s="243" t="s">
        <v>289</v>
      </c>
      <c r="U163" s="224">
        <v>2.75E-2</v>
      </c>
      <c r="V163" s="224">
        <f>ROUND(E163*U163,2)</f>
        <v>3.78</v>
      </c>
      <c r="W163" s="224"/>
      <c r="X163" s="224" t="s">
        <v>339</v>
      </c>
      <c r="Y163" s="224" t="s">
        <v>284</v>
      </c>
      <c r="Z163" s="213"/>
      <c r="AA163" s="213"/>
      <c r="AB163" s="213"/>
      <c r="AC163" s="213"/>
      <c r="AD163" s="213"/>
      <c r="AE163" s="213"/>
      <c r="AF163" s="213"/>
      <c r="AG163" s="213" t="s">
        <v>340</v>
      </c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outlineLevel="2" x14ac:dyDescent="0.2">
      <c r="A164" s="220"/>
      <c r="B164" s="221"/>
      <c r="C164" s="250"/>
      <c r="D164" s="246"/>
      <c r="E164" s="246"/>
      <c r="F164" s="246"/>
      <c r="G164" s="246"/>
      <c r="H164" s="224"/>
      <c r="I164" s="224"/>
      <c r="J164" s="224"/>
      <c r="K164" s="224"/>
      <c r="L164" s="224"/>
      <c r="M164" s="224"/>
      <c r="N164" s="223"/>
      <c r="O164" s="223"/>
      <c r="P164" s="223"/>
      <c r="Q164" s="223"/>
      <c r="R164" s="224"/>
      <c r="S164" s="224"/>
      <c r="T164" s="224"/>
      <c r="U164" s="224"/>
      <c r="V164" s="224"/>
      <c r="W164" s="224"/>
      <c r="X164" s="224"/>
      <c r="Y164" s="224"/>
      <c r="Z164" s="213"/>
      <c r="AA164" s="213"/>
      <c r="AB164" s="213"/>
      <c r="AC164" s="213"/>
      <c r="AD164" s="213"/>
      <c r="AE164" s="213"/>
      <c r="AF164" s="213"/>
      <c r="AG164" s="213" t="s">
        <v>286</v>
      </c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</row>
    <row r="165" spans="1:60" ht="22.5" outlineLevel="1" x14ac:dyDescent="0.2">
      <c r="A165" s="237">
        <v>40</v>
      </c>
      <c r="B165" s="238" t="s">
        <v>782</v>
      </c>
      <c r="C165" s="249" t="s">
        <v>783</v>
      </c>
      <c r="D165" s="239" t="s">
        <v>363</v>
      </c>
      <c r="E165" s="240">
        <v>137.35</v>
      </c>
      <c r="F165" s="241"/>
      <c r="G165" s="242">
        <f>ROUND(E165*F165,2)</f>
        <v>0</v>
      </c>
      <c r="H165" s="241"/>
      <c r="I165" s="242">
        <f>ROUND(E165*H165,2)</f>
        <v>0</v>
      </c>
      <c r="J165" s="241"/>
      <c r="K165" s="242">
        <f>ROUND(E165*J165,2)</f>
        <v>0</v>
      </c>
      <c r="L165" s="242">
        <v>21</v>
      </c>
      <c r="M165" s="242">
        <f>G165*(1+L165/100)</f>
        <v>0</v>
      </c>
      <c r="N165" s="240">
        <v>4.0999999999999999E-4</v>
      </c>
      <c r="O165" s="240">
        <f>ROUND(E165*N165,2)</f>
        <v>0.06</v>
      </c>
      <c r="P165" s="240">
        <v>0</v>
      </c>
      <c r="Q165" s="240">
        <f>ROUND(E165*P165,2)</f>
        <v>0</v>
      </c>
      <c r="R165" s="242" t="s">
        <v>620</v>
      </c>
      <c r="S165" s="242" t="s">
        <v>289</v>
      </c>
      <c r="T165" s="243" t="s">
        <v>289</v>
      </c>
      <c r="U165" s="224">
        <v>0.22991</v>
      </c>
      <c r="V165" s="224">
        <f>ROUND(E165*U165,2)</f>
        <v>31.58</v>
      </c>
      <c r="W165" s="224"/>
      <c r="X165" s="224" t="s">
        <v>339</v>
      </c>
      <c r="Y165" s="224" t="s">
        <v>284</v>
      </c>
      <c r="Z165" s="213"/>
      <c r="AA165" s="213"/>
      <c r="AB165" s="213"/>
      <c r="AC165" s="213"/>
      <c r="AD165" s="213"/>
      <c r="AE165" s="213"/>
      <c r="AF165" s="213"/>
      <c r="AG165" s="213" t="s">
        <v>340</v>
      </c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outlineLevel="2" x14ac:dyDescent="0.2">
      <c r="A166" s="220"/>
      <c r="B166" s="221"/>
      <c r="C166" s="250"/>
      <c r="D166" s="246"/>
      <c r="E166" s="246"/>
      <c r="F166" s="246"/>
      <c r="G166" s="246"/>
      <c r="H166" s="224"/>
      <c r="I166" s="224"/>
      <c r="J166" s="224"/>
      <c r="K166" s="224"/>
      <c r="L166" s="224"/>
      <c r="M166" s="224"/>
      <c r="N166" s="223"/>
      <c r="O166" s="223"/>
      <c r="P166" s="223"/>
      <c r="Q166" s="223"/>
      <c r="R166" s="224"/>
      <c r="S166" s="224"/>
      <c r="T166" s="224"/>
      <c r="U166" s="224"/>
      <c r="V166" s="224"/>
      <c r="W166" s="224"/>
      <c r="X166" s="224"/>
      <c r="Y166" s="224"/>
      <c r="Z166" s="213"/>
      <c r="AA166" s="213"/>
      <c r="AB166" s="213"/>
      <c r="AC166" s="213"/>
      <c r="AD166" s="213"/>
      <c r="AE166" s="213"/>
      <c r="AF166" s="213"/>
      <c r="AG166" s="213" t="s">
        <v>286</v>
      </c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ht="22.5" outlineLevel="1" x14ac:dyDescent="0.2">
      <c r="A167" s="237">
        <v>41</v>
      </c>
      <c r="B167" s="238" t="s">
        <v>784</v>
      </c>
      <c r="C167" s="249" t="s">
        <v>993</v>
      </c>
      <c r="D167" s="239" t="s">
        <v>383</v>
      </c>
      <c r="E167" s="240">
        <v>6.8680000000000005E-2</v>
      </c>
      <c r="F167" s="241"/>
      <c r="G167" s="242">
        <f>ROUND(E167*F167,2)</f>
        <v>0</v>
      </c>
      <c r="H167" s="241"/>
      <c r="I167" s="242">
        <f>ROUND(E167*H167,2)</f>
        <v>0</v>
      </c>
      <c r="J167" s="241"/>
      <c r="K167" s="242">
        <f>ROUND(E167*J167,2)</f>
        <v>0</v>
      </c>
      <c r="L167" s="242">
        <v>21</v>
      </c>
      <c r="M167" s="242">
        <f>G167*(1+L167/100)</f>
        <v>0</v>
      </c>
      <c r="N167" s="240">
        <v>1</v>
      </c>
      <c r="O167" s="240">
        <f>ROUND(E167*N167,2)</f>
        <v>7.0000000000000007E-2</v>
      </c>
      <c r="P167" s="240">
        <v>0</v>
      </c>
      <c r="Q167" s="240">
        <f>ROUND(E167*P167,2)</f>
        <v>0</v>
      </c>
      <c r="R167" s="242" t="s">
        <v>324</v>
      </c>
      <c r="S167" s="242" t="s">
        <v>786</v>
      </c>
      <c r="T167" s="243" t="s">
        <v>786</v>
      </c>
      <c r="U167" s="224">
        <v>0</v>
      </c>
      <c r="V167" s="224">
        <f>ROUND(E167*U167,2)</f>
        <v>0</v>
      </c>
      <c r="W167" s="224"/>
      <c r="X167" s="224" t="s">
        <v>283</v>
      </c>
      <c r="Y167" s="224" t="s">
        <v>284</v>
      </c>
      <c r="Z167" s="213"/>
      <c r="AA167" s="213"/>
      <c r="AB167" s="213"/>
      <c r="AC167" s="213"/>
      <c r="AD167" s="213"/>
      <c r="AE167" s="213"/>
      <c r="AF167" s="213"/>
      <c r="AG167" s="213" t="s">
        <v>285</v>
      </c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outlineLevel="2" x14ac:dyDescent="0.2">
      <c r="A168" s="220"/>
      <c r="B168" s="221"/>
      <c r="C168" s="250"/>
      <c r="D168" s="246"/>
      <c r="E168" s="246"/>
      <c r="F168" s="246"/>
      <c r="G168" s="246"/>
      <c r="H168" s="224"/>
      <c r="I168" s="224"/>
      <c r="J168" s="224"/>
      <c r="K168" s="224"/>
      <c r="L168" s="224"/>
      <c r="M168" s="224"/>
      <c r="N168" s="223"/>
      <c r="O168" s="223"/>
      <c r="P168" s="223"/>
      <c r="Q168" s="223"/>
      <c r="R168" s="224"/>
      <c r="S168" s="224"/>
      <c r="T168" s="224"/>
      <c r="U168" s="224"/>
      <c r="V168" s="224"/>
      <c r="W168" s="224"/>
      <c r="X168" s="224"/>
      <c r="Y168" s="224"/>
      <c r="Z168" s="213"/>
      <c r="AA168" s="213"/>
      <c r="AB168" s="213"/>
      <c r="AC168" s="213"/>
      <c r="AD168" s="213"/>
      <c r="AE168" s="213"/>
      <c r="AF168" s="213"/>
      <c r="AG168" s="213" t="s">
        <v>286</v>
      </c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ht="22.5" outlineLevel="1" x14ac:dyDescent="0.2">
      <c r="A169" s="237">
        <v>42</v>
      </c>
      <c r="B169" s="238" t="s">
        <v>787</v>
      </c>
      <c r="C169" s="249" t="s">
        <v>1106</v>
      </c>
      <c r="D169" s="239" t="s">
        <v>363</v>
      </c>
      <c r="E169" s="240">
        <v>157.95249999999999</v>
      </c>
      <c r="F169" s="241"/>
      <c r="G169" s="242">
        <f>ROUND(E169*F169,2)</f>
        <v>0</v>
      </c>
      <c r="H169" s="241"/>
      <c r="I169" s="242">
        <f>ROUND(E169*H169,2)</f>
        <v>0</v>
      </c>
      <c r="J169" s="241"/>
      <c r="K169" s="242">
        <f>ROUND(E169*J169,2)</f>
        <v>0</v>
      </c>
      <c r="L169" s="242">
        <v>21</v>
      </c>
      <c r="M169" s="242">
        <f>G169*(1+L169/100)</f>
        <v>0</v>
      </c>
      <c r="N169" s="240">
        <v>5.3E-3</v>
      </c>
      <c r="O169" s="240">
        <f>ROUND(E169*N169,2)</f>
        <v>0.84</v>
      </c>
      <c r="P169" s="240">
        <v>0</v>
      </c>
      <c r="Q169" s="240">
        <f>ROUND(E169*P169,2)</f>
        <v>0</v>
      </c>
      <c r="R169" s="242" t="s">
        <v>324</v>
      </c>
      <c r="S169" s="242" t="s">
        <v>289</v>
      </c>
      <c r="T169" s="243" t="s">
        <v>289</v>
      </c>
      <c r="U169" s="224">
        <v>0</v>
      </c>
      <c r="V169" s="224">
        <f>ROUND(E169*U169,2)</f>
        <v>0</v>
      </c>
      <c r="W169" s="224"/>
      <c r="X169" s="224" t="s">
        <v>283</v>
      </c>
      <c r="Y169" s="224" t="s">
        <v>284</v>
      </c>
      <c r="Z169" s="213"/>
      <c r="AA169" s="213"/>
      <c r="AB169" s="213"/>
      <c r="AC169" s="213"/>
      <c r="AD169" s="213"/>
      <c r="AE169" s="213"/>
      <c r="AF169" s="213"/>
      <c r="AG169" s="213" t="s">
        <v>611</v>
      </c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2" x14ac:dyDescent="0.2">
      <c r="A170" s="220"/>
      <c r="B170" s="221"/>
      <c r="C170" s="250"/>
      <c r="D170" s="246"/>
      <c r="E170" s="246"/>
      <c r="F170" s="246"/>
      <c r="G170" s="246"/>
      <c r="H170" s="224"/>
      <c r="I170" s="224"/>
      <c r="J170" s="224"/>
      <c r="K170" s="224"/>
      <c r="L170" s="224"/>
      <c r="M170" s="224"/>
      <c r="N170" s="223"/>
      <c r="O170" s="223"/>
      <c r="P170" s="223"/>
      <c r="Q170" s="223"/>
      <c r="R170" s="224"/>
      <c r="S170" s="224"/>
      <c r="T170" s="224"/>
      <c r="U170" s="224"/>
      <c r="V170" s="224"/>
      <c r="W170" s="224"/>
      <c r="X170" s="224"/>
      <c r="Y170" s="224"/>
      <c r="Z170" s="213"/>
      <c r="AA170" s="213"/>
      <c r="AB170" s="213"/>
      <c r="AC170" s="213"/>
      <c r="AD170" s="213"/>
      <c r="AE170" s="213"/>
      <c r="AF170" s="213"/>
      <c r="AG170" s="213" t="s">
        <v>286</v>
      </c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1" x14ac:dyDescent="0.2">
      <c r="A171" s="220">
        <v>43</v>
      </c>
      <c r="B171" s="221" t="s">
        <v>1107</v>
      </c>
      <c r="C171" s="265" t="s">
        <v>628</v>
      </c>
      <c r="D171" s="222" t="s">
        <v>0</v>
      </c>
      <c r="E171" s="244"/>
      <c r="F171" s="225"/>
      <c r="G171" s="224">
        <f>ROUND(E171*F171,2)</f>
        <v>0</v>
      </c>
      <c r="H171" s="225"/>
      <c r="I171" s="224">
        <f>ROUND(E171*H171,2)</f>
        <v>0</v>
      </c>
      <c r="J171" s="225"/>
      <c r="K171" s="224">
        <f>ROUND(E171*J171,2)</f>
        <v>0</v>
      </c>
      <c r="L171" s="224">
        <v>21</v>
      </c>
      <c r="M171" s="224">
        <f>G171*(1+L171/100)</f>
        <v>0</v>
      </c>
      <c r="N171" s="223">
        <v>0</v>
      </c>
      <c r="O171" s="223">
        <f>ROUND(E171*N171,2)</f>
        <v>0</v>
      </c>
      <c r="P171" s="223">
        <v>0</v>
      </c>
      <c r="Q171" s="223">
        <f>ROUND(E171*P171,2)</f>
        <v>0</v>
      </c>
      <c r="R171" s="224" t="s">
        <v>620</v>
      </c>
      <c r="S171" s="224" t="s">
        <v>289</v>
      </c>
      <c r="T171" s="224" t="s">
        <v>289</v>
      </c>
      <c r="U171" s="224">
        <v>0</v>
      </c>
      <c r="V171" s="224">
        <f>ROUND(E171*U171,2)</f>
        <v>0</v>
      </c>
      <c r="W171" s="224"/>
      <c r="X171" s="224" t="s">
        <v>447</v>
      </c>
      <c r="Y171" s="224" t="s">
        <v>284</v>
      </c>
      <c r="Z171" s="213"/>
      <c r="AA171" s="213"/>
      <c r="AB171" s="213"/>
      <c r="AC171" s="213"/>
      <c r="AD171" s="213"/>
      <c r="AE171" s="213"/>
      <c r="AF171" s="213"/>
      <c r="AG171" s="213" t="s">
        <v>448</v>
      </c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2" x14ac:dyDescent="0.2">
      <c r="A172" s="220"/>
      <c r="B172" s="221"/>
      <c r="C172" s="264" t="s">
        <v>629</v>
      </c>
      <c r="D172" s="263"/>
      <c r="E172" s="263"/>
      <c r="F172" s="263"/>
      <c r="G172" s="263"/>
      <c r="H172" s="224"/>
      <c r="I172" s="224"/>
      <c r="J172" s="224"/>
      <c r="K172" s="224"/>
      <c r="L172" s="224"/>
      <c r="M172" s="224"/>
      <c r="N172" s="223"/>
      <c r="O172" s="223"/>
      <c r="P172" s="223"/>
      <c r="Q172" s="223"/>
      <c r="R172" s="224"/>
      <c r="S172" s="224"/>
      <c r="T172" s="224"/>
      <c r="U172" s="224"/>
      <c r="V172" s="224"/>
      <c r="W172" s="224"/>
      <c r="X172" s="224"/>
      <c r="Y172" s="224"/>
      <c r="Z172" s="213"/>
      <c r="AA172" s="213"/>
      <c r="AB172" s="213"/>
      <c r="AC172" s="213"/>
      <c r="AD172" s="213"/>
      <c r="AE172" s="213"/>
      <c r="AF172" s="213"/>
      <c r="AG172" s="213" t="s">
        <v>360</v>
      </c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outlineLevel="2" x14ac:dyDescent="0.2">
      <c r="A173" s="220"/>
      <c r="B173" s="221"/>
      <c r="C173" s="252"/>
      <c r="D173" s="245"/>
      <c r="E173" s="245"/>
      <c r="F173" s="245"/>
      <c r="G173" s="245"/>
      <c r="H173" s="224"/>
      <c r="I173" s="224"/>
      <c r="J173" s="224"/>
      <c r="K173" s="224"/>
      <c r="L173" s="224"/>
      <c r="M173" s="224"/>
      <c r="N173" s="223"/>
      <c r="O173" s="223"/>
      <c r="P173" s="223"/>
      <c r="Q173" s="223"/>
      <c r="R173" s="224"/>
      <c r="S173" s="224"/>
      <c r="T173" s="224"/>
      <c r="U173" s="224"/>
      <c r="V173" s="224"/>
      <c r="W173" s="224"/>
      <c r="X173" s="224"/>
      <c r="Y173" s="224"/>
      <c r="Z173" s="213"/>
      <c r="AA173" s="213"/>
      <c r="AB173" s="213"/>
      <c r="AC173" s="213"/>
      <c r="AD173" s="213"/>
      <c r="AE173" s="213"/>
      <c r="AF173" s="213"/>
      <c r="AG173" s="213" t="s">
        <v>286</v>
      </c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x14ac:dyDescent="0.2">
      <c r="A174" s="230" t="s">
        <v>276</v>
      </c>
      <c r="B174" s="231" t="s">
        <v>201</v>
      </c>
      <c r="C174" s="248" t="s">
        <v>202</v>
      </c>
      <c r="D174" s="232"/>
      <c r="E174" s="233"/>
      <c r="F174" s="234"/>
      <c r="G174" s="234">
        <f>SUMIF(AG175:AG184,"&lt;&gt;NOR",G175:G184)</f>
        <v>0</v>
      </c>
      <c r="H174" s="234"/>
      <c r="I174" s="234">
        <f>SUM(I175:I184)</f>
        <v>0</v>
      </c>
      <c r="J174" s="234"/>
      <c r="K174" s="234">
        <f>SUM(K175:K184)</f>
        <v>0</v>
      </c>
      <c r="L174" s="234"/>
      <c r="M174" s="234">
        <f>SUM(M175:M184)</f>
        <v>0</v>
      </c>
      <c r="N174" s="233"/>
      <c r="O174" s="233">
        <f>SUM(O175:O184)</f>
        <v>0.01</v>
      </c>
      <c r="P174" s="233"/>
      <c r="Q174" s="233">
        <f>SUM(Q175:Q184)</f>
        <v>0</v>
      </c>
      <c r="R174" s="234"/>
      <c r="S174" s="234"/>
      <c r="T174" s="235"/>
      <c r="U174" s="229"/>
      <c r="V174" s="229">
        <f>SUM(V175:V184)</f>
        <v>2.08</v>
      </c>
      <c r="W174" s="229"/>
      <c r="X174" s="229"/>
      <c r="Y174" s="229"/>
      <c r="AG174" t="s">
        <v>277</v>
      </c>
    </row>
    <row r="175" spans="1:60" ht="22.5" outlineLevel="1" x14ac:dyDescent="0.2">
      <c r="A175" s="237">
        <v>44</v>
      </c>
      <c r="B175" s="238" t="s">
        <v>1108</v>
      </c>
      <c r="C175" s="249" t="s">
        <v>1109</v>
      </c>
      <c r="D175" s="239" t="s">
        <v>323</v>
      </c>
      <c r="E175" s="240">
        <v>2.6</v>
      </c>
      <c r="F175" s="241"/>
      <c r="G175" s="242">
        <f>ROUND(E175*F175,2)</f>
        <v>0</v>
      </c>
      <c r="H175" s="241"/>
      <c r="I175" s="242">
        <f>ROUND(E175*H175,2)</f>
        <v>0</v>
      </c>
      <c r="J175" s="241"/>
      <c r="K175" s="242">
        <f>ROUND(E175*J175,2)</f>
        <v>0</v>
      </c>
      <c r="L175" s="242">
        <v>21</v>
      </c>
      <c r="M175" s="242">
        <f>G175*(1+L175/100)</f>
        <v>0</v>
      </c>
      <c r="N175" s="240">
        <v>2.0999999999999999E-3</v>
      </c>
      <c r="O175" s="240">
        <f>ROUND(E175*N175,2)</f>
        <v>0.01</v>
      </c>
      <c r="P175" s="240">
        <v>0</v>
      </c>
      <c r="Q175" s="240">
        <f>ROUND(E175*P175,2)</f>
        <v>0</v>
      </c>
      <c r="R175" s="242" t="s">
        <v>422</v>
      </c>
      <c r="S175" s="242" t="s">
        <v>289</v>
      </c>
      <c r="T175" s="243" t="s">
        <v>289</v>
      </c>
      <c r="U175" s="224">
        <v>0.8</v>
      </c>
      <c r="V175" s="224">
        <f>ROUND(E175*U175,2)</f>
        <v>2.08</v>
      </c>
      <c r="W175" s="224"/>
      <c r="X175" s="224" t="s">
        <v>339</v>
      </c>
      <c r="Y175" s="224" t="s">
        <v>284</v>
      </c>
      <c r="Z175" s="213"/>
      <c r="AA175" s="213"/>
      <c r="AB175" s="213"/>
      <c r="AC175" s="213"/>
      <c r="AD175" s="213"/>
      <c r="AE175" s="213"/>
      <c r="AF175" s="213"/>
      <c r="AG175" s="213" t="s">
        <v>413</v>
      </c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</row>
    <row r="176" spans="1:60" outlineLevel="2" x14ac:dyDescent="0.2">
      <c r="A176" s="220"/>
      <c r="B176" s="221"/>
      <c r="C176" s="259" t="s">
        <v>1110</v>
      </c>
      <c r="D176" s="257"/>
      <c r="E176" s="257"/>
      <c r="F176" s="257"/>
      <c r="G176" s="257"/>
      <c r="H176" s="224"/>
      <c r="I176" s="224"/>
      <c r="J176" s="224"/>
      <c r="K176" s="224"/>
      <c r="L176" s="224"/>
      <c r="M176" s="224"/>
      <c r="N176" s="223"/>
      <c r="O176" s="223"/>
      <c r="P176" s="223"/>
      <c r="Q176" s="223"/>
      <c r="R176" s="224"/>
      <c r="S176" s="224"/>
      <c r="T176" s="224"/>
      <c r="U176" s="224"/>
      <c r="V176" s="224"/>
      <c r="W176" s="224"/>
      <c r="X176" s="224"/>
      <c r="Y176" s="224"/>
      <c r="Z176" s="213"/>
      <c r="AA176" s="213"/>
      <c r="AB176" s="213"/>
      <c r="AC176" s="213"/>
      <c r="AD176" s="213"/>
      <c r="AE176" s="213"/>
      <c r="AF176" s="213"/>
      <c r="AG176" s="213" t="s">
        <v>360</v>
      </c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</row>
    <row r="177" spans="1:60" outlineLevel="2" x14ac:dyDescent="0.2">
      <c r="A177" s="220"/>
      <c r="B177" s="221"/>
      <c r="C177" s="260" t="s">
        <v>1111</v>
      </c>
      <c r="D177" s="258"/>
      <c r="E177" s="258"/>
      <c r="F177" s="258"/>
      <c r="G177" s="258"/>
      <c r="H177" s="224"/>
      <c r="I177" s="224"/>
      <c r="J177" s="224"/>
      <c r="K177" s="224"/>
      <c r="L177" s="224"/>
      <c r="M177" s="224"/>
      <c r="N177" s="223"/>
      <c r="O177" s="223"/>
      <c r="P177" s="223"/>
      <c r="Q177" s="223"/>
      <c r="R177" s="224"/>
      <c r="S177" s="224"/>
      <c r="T177" s="224"/>
      <c r="U177" s="224"/>
      <c r="V177" s="224"/>
      <c r="W177" s="224"/>
      <c r="X177" s="224"/>
      <c r="Y177" s="224"/>
      <c r="Z177" s="213"/>
      <c r="AA177" s="213"/>
      <c r="AB177" s="213"/>
      <c r="AC177" s="213"/>
      <c r="AD177" s="213"/>
      <c r="AE177" s="213"/>
      <c r="AF177" s="213"/>
      <c r="AG177" s="213" t="s">
        <v>311</v>
      </c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</row>
    <row r="178" spans="1:60" outlineLevel="3" x14ac:dyDescent="0.2">
      <c r="A178" s="220"/>
      <c r="B178" s="221"/>
      <c r="C178" s="260" t="s">
        <v>1112</v>
      </c>
      <c r="D178" s="258"/>
      <c r="E178" s="258"/>
      <c r="F178" s="258"/>
      <c r="G178" s="258"/>
      <c r="H178" s="224"/>
      <c r="I178" s="224"/>
      <c r="J178" s="224"/>
      <c r="K178" s="224"/>
      <c r="L178" s="224"/>
      <c r="M178" s="224"/>
      <c r="N178" s="223"/>
      <c r="O178" s="223"/>
      <c r="P178" s="223"/>
      <c r="Q178" s="223"/>
      <c r="R178" s="224"/>
      <c r="S178" s="224"/>
      <c r="T178" s="224"/>
      <c r="U178" s="224"/>
      <c r="V178" s="224"/>
      <c r="W178" s="224"/>
      <c r="X178" s="224"/>
      <c r="Y178" s="224"/>
      <c r="Z178" s="213"/>
      <c r="AA178" s="213"/>
      <c r="AB178" s="213"/>
      <c r="AC178" s="213"/>
      <c r="AD178" s="213"/>
      <c r="AE178" s="213"/>
      <c r="AF178" s="213"/>
      <c r="AG178" s="213" t="s">
        <v>311</v>
      </c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</row>
    <row r="179" spans="1:60" outlineLevel="2" x14ac:dyDescent="0.2">
      <c r="A179" s="220"/>
      <c r="B179" s="221"/>
      <c r="C179" s="252"/>
      <c r="D179" s="245"/>
      <c r="E179" s="245"/>
      <c r="F179" s="245"/>
      <c r="G179" s="245"/>
      <c r="H179" s="224"/>
      <c r="I179" s="224"/>
      <c r="J179" s="224"/>
      <c r="K179" s="224"/>
      <c r="L179" s="224"/>
      <c r="M179" s="224"/>
      <c r="N179" s="223"/>
      <c r="O179" s="223"/>
      <c r="P179" s="223"/>
      <c r="Q179" s="223"/>
      <c r="R179" s="224"/>
      <c r="S179" s="224"/>
      <c r="T179" s="224"/>
      <c r="U179" s="224"/>
      <c r="V179" s="224"/>
      <c r="W179" s="224"/>
      <c r="X179" s="224"/>
      <c r="Y179" s="224"/>
      <c r="Z179" s="213"/>
      <c r="AA179" s="213"/>
      <c r="AB179" s="213"/>
      <c r="AC179" s="213"/>
      <c r="AD179" s="213"/>
      <c r="AE179" s="213"/>
      <c r="AF179" s="213"/>
      <c r="AG179" s="213" t="s">
        <v>286</v>
      </c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</row>
    <row r="180" spans="1:60" outlineLevel="1" x14ac:dyDescent="0.2">
      <c r="A180" s="237">
        <v>45</v>
      </c>
      <c r="B180" s="238" t="s">
        <v>1113</v>
      </c>
      <c r="C180" s="249" t="s">
        <v>1114</v>
      </c>
      <c r="D180" s="239" t="s">
        <v>318</v>
      </c>
      <c r="E180" s="240">
        <v>1</v>
      </c>
      <c r="F180" s="241"/>
      <c r="G180" s="242">
        <f>ROUND(E180*F180,2)</f>
        <v>0</v>
      </c>
      <c r="H180" s="241"/>
      <c r="I180" s="242">
        <f>ROUND(E180*H180,2)</f>
        <v>0</v>
      </c>
      <c r="J180" s="241"/>
      <c r="K180" s="242">
        <f>ROUND(E180*J180,2)</f>
        <v>0</v>
      </c>
      <c r="L180" s="242">
        <v>21</v>
      </c>
      <c r="M180" s="242">
        <f>G180*(1+L180/100)</f>
        <v>0</v>
      </c>
      <c r="N180" s="240">
        <v>0</v>
      </c>
      <c r="O180" s="240">
        <f>ROUND(E180*N180,2)</f>
        <v>0</v>
      </c>
      <c r="P180" s="240">
        <v>0</v>
      </c>
      <c r="Q180" s="240">
        <f>ROUND(E180*P180,2)</f>
        <v>0</v>
      </c>
      <c r="R180" s="242"/>
      <c r="S180" s="242" t="s">
        <v>281</v>
      </c>
      <c r="T180" s="243" t="s">
        <v>282</v>
      </c>
      <c r="U180" s="224">
        <v>0</v>
      </c>
      <c r="V180" s="224">
        <f>ROUND(E180*U180,2)</f>
        <v>0</v>
      </c>
      <c r="W180" s="224"/>
      <c r="X180" s="224" t="s">
        <v>339</v>
      </c>
      <c r="Y180" s="224" t="s">
        <v>284</v>
      </c>
      <c r="Z180" s="213"/>
      <c r="AA180" s="213"/>
      <c r="AB180" s="213"/>
      <c r="AC180" s="213"/>
      <c r="AD180" s="213"/>
      <c r="AE180" s="213"/>
      <c r="AF180" s="213"/>
      <c r="AG180" s="213" t="s">
        <v>340</v>
      </c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</row>
    <row r="181" spans="1:60" outlineLevel="2" x14ac:dyDescent="0.2">
      <c r="A181" s="220"/>
      <c r="B181" s="221"/>
      <c r="C181" s="251" t="s">
        <v>1115</v>
      </c>
      <c r="D181" s="247"/>
      <c r="E181" s="247"/>
      <c r="F181" s="247"/>
      <c r="G181" s="247"/>
      <c r="H181" s="224"/>
      <c r="I181" s="224"/>
      <c r="J181" s="224"/>
      <c r="K181" s="224"/>
      <c r="L181" s="224"/>
      <c r="M181" s="224"/>
      <c r="N181" s="223"/>
      <c r="O181" s="223"/>
      <c r="P181" s="223"/>
      <c r="Q181" s="223"/>
      <c r="R181" s="224"/>
      <c r="S181" s="224"/>
      <c r="T181" s="224"/>
      <c r="U181" s="224"/>
      <c r="V181" s="224"/>
      <c r="W181" s="224"/>
      <c r="X181" s="224"/>
      <c r="Y181" s="224"/>
      <c r="Z181" s="213"/>
      <c r="AA181" s="213"/>
      <c r="AB181" s="213"/>
      <c r="AC181" s="213"/>
      <c r="AD181" s="213"/>
      <c r="AE181" s="213"/>
      <c r="AF181" s="213"/>
      <c r="AG181" s="213" t="s">
        <v>311</v>
      </c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</row>
    <row r="182" spans="1:60" outlineLevel="3" x14ac:dyDescent="0.2">
      <c r="A182" s="220"/>
      <c r="B182" s="221"/>
      <c r="C182" s="261" t="s">
        <v>395</v>
      </c>
      <c r="D182" s="226"/>
      <c r="E182" s="227"/>
      <c r="F182" s="228"/>
      <c r="G182" s="228"/>
      <c r="H182" s="224"/>
      <c r="I182" s="224"/>
      <c r="J182" s="224"/>
      <c r="K182" s="224"/>
      <c r="L182" s="224"/>
      <c r="M182" s="224"/>
      <c r="N182" s="223"/>
      <c r="O182" s="223"/>
      <c r="P182" s="223"/>
      <c r="Q182" s="223"/>
      <c r="R182" s="224"/>
      <c r="S182" s="224"/>
      <c r="T182" s="224"/>
      <c r="U182" s="224"/>
      <c r="V182" s="224"/>
      <c r="W182" s="224"/>
      <c r="X182" s="224"/>
      <c r="Y182" s="224"/>
      <c r="Z182" s="213"/>
      <c r="AA182" s="213"/>
      <c r="AB182" s="213"/>
      <c r="AC182" s="213"/>
      <c r="AD182" s="213"/>
      <c r="AE182" s="213"/>
      <c r="AF182" s="213"/>
      <c r="AG182" s="213" t="s">
        <v>311</v>
      </c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</row>
    <row r="183" spans="1:60" outlineLevel="3" x14ac:dyDescent="0.2">
      <c r="A183" s="220"/>
      <c r="B183" s="221"/>
      <c r="C183" s="260" t="s">
        <v>1116</v>
      </c>
      <c r="D183" s="258"/>
      <c r="E183" s="258"/>
      <c r="F183" s="258"/>
      <c r="G183" s="258"/>
      <c r="H183" s="224"/>
      <c r="I183" s="224"/>
      <c r="J183" s="224"/>
      <c r="K183" s="224"/>
      <c r="L183" s="224"/>
      <c r="M183" s="224"/>
      <c r="N183" s="223"/>
      <c r="O183" s="223"/>
      <c r="P183" s="223"/>
      <c r="Q183" s="223"/>
      <c r="R183" s="224"/>
      <c r="S183" s="224"/>
      <c r="T183" s="224"/>
      <c r="U183" s="224"/>
      <c r="V183" s="224"/>
      <c r="W183" s="224"/>
      <c r="X183" s="224"/>
      <c r="Y183" s="224"/>
      <c r="Z183" s="213"/>
      <c r="AA183" s="213"/>
      <c r="AB183" s="213"/>
      <c r="AC183" s="213"/>
      <c r="AD183" s="213"/>
      <c r="AE183" s="213"/>
      <c r="AF183" s="213"/>
      <c r="AG183" s="213" t="s">
        <v>311</v>
      </c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</row>
    <row r="184" spans="1:60" outlineLevel="2" x14ac:dyDescent="0.2">
      <c r="A184" s="220"/>
      <c r="B184" s="221"/>
      <c r="C184" s="252"/>
      <c r="D184" s="245"/>
      <c r="E184" s="245"/>
      <c r="F184" s="245"/>
      <c r="G184" s="245"/>
      <c r="H184" s="224"/>
      <c r="I184" s="224"/>
      <c r="J184" s="224"/>
      <c r="K184" s="224"/>
      <c r="L184" s="224"/>
      <c r="M184" s="224"/>
      <c r="N184" s="223"/>
      <c r="O184" s="223"/>
      <c r="P184" s="223"/>
      <c r="Q184" s="223"/>
      <c r="R184" s="224"/>
      <c r="S184" s="224"/>
      <c r="T184" s="224"/>
      <c r="U184" s="224"/>
      <c r="V184" s="224"/>
      <c r="W184" s="224"/>
      <c r="X184" s="224"/>
      <c r="Y184" s="224"/>
      <c r="Z184" s="213"/>
      <c r="AA184" s="213"/>
      <c r="AB184" s="213"/>
      <c r="AC184" s="213"/>
      <c r="AD184" s="213"/>
      <c r="AE184" s="213"/>
      <c r="AF184" s="213"/>
      <c r="AG184" s="213" t="s">
        <v>286</v>
      </c>
      <c r="AH184" s="213"/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</row>
    <row r="185" spans="1:60" x14ac:dyDescent="0.2">
      <c r="A185" s="230" t="s">
        <v>276</v>
      </c>
      <c r="B185" s="231" t="s">
        <v>209</v>
      </c>
      <c r="C185" s="248" t="s">
        <v>210</v>
      </c>
      <c r="D185" s="232"/>
      <c r="E185" s="233"/>
      <c r="F185" s="234"/>
      <c r="G185" s="234">
        <f>SUMIF(AG186:AG187,"&lt;&gt;NOR",G186:G187)</f>
        <v>0</v>
      </c>
      <c r="H185" s="234"/>
      <c r="I185" s="234">
        <f>SUM(I186:I187)</f>
        <v>0</v>
      </c>
      <c r="J185" s="234"/>
      <c r="K185" s="234">
        <f>SUM(K186:K187)</f>
        <v>0</v>
      </c>
      <c r="L185" s="234"/>
      <c r="M185" s="234">
        <f>SUM(M186:M187)</f>
        <v>0</v>
      </c>
      <c r="N185" s="233"/>
      <c r="O185" s="233">
        <f>SUM(O186:O187)</f>
        <v>0</v>
      </c>
      <c r="P185" s="233"/>
      <c r="Q185" s="233">
        <f>SUM(Q186:Q187)</f>
        <v>0</v>
      </c>
      <c r="R185" s="234"/>
      <c r="S185" s="234"/>
      <c r="T185" s="235"/>
      <c r="U185" s="229"/>
      <c r="V185" s="229">
        <f>SUM(V186:V187)</f>
        <v>0</v>
      </c>
      <c r="W185" s="229"/>
      <c r="X185" s="229"/>
      <c r="Y185" s="229"/>
      <c r="AG185" t="s">
        <v>277</v>
      </c>
    </row>
    <row r="186" spans="1:60" outlineLevel="1" x14ac:dyDescent="0.2">
      <c r="A186" s="237">
        <v>46</v>
      </c>
      <c r="B186" s="238" t="s">
        <v>312</v>
      </c>
      <c r="C186" s="249" t="s">
        <v>1117</v>
      </c>
      <c r="D186" s="239" t="s">
        <v>363</v>
      </c>
      <c r="E186" s="240">
        <v>4</v>
      </c>
      <c r="F186" s="241"/>
      <c r="G186" s="242">
        <f>ROUND(E186*F186,2)</f>
        <v>0</v>
      </c>
      <c r="H186" s="241"/>
      <c r="I186" s="242">
        <f>ROUND(E186*H186,2)</f>
        <v>0</v>
      </c>
      <c r="J186" s="241"/>
      <c r="K186" s="242">
        <f>ROUND(E186*J186,2)</f>
        <v>0</v>
      </c>
      <c r="L186" s="242">
        <v>21</v>
      </c>
      <c r="M186" s="242">
        <f>G186*(1+L186/100)</f>
        <v>0</v>
      </c>
      <c r="N186" s="240">
        <v>0</v>
      </c>
      <c r="O186" s="240">
        <f>ROUND(E186*N186,2)</f>
        <v>0</v>
      </c>
      <c r="P186" s="240">
        <v>0</v>
      </c>
      <c r="Q186" s="240">
        <f>ROUND(E186*P186,2)</f>
        <v>0</v>
      </c>
      <c r="R186" s="242"/>
      <c r="S186" s="242" t="s">
        <v>281</v>
      </c>
      <c r="T186" s="243" t="s">
        <v>282</v>
      </c>
      <c r="U186" s="224">
        <v>0</v>
      </c>
      <c r="V186" s="224">
        <f>ROUND(E186*U186,2)</f>
        <v>0</v>
      </c>
      <c r="W186" s="224"/>
      <c r="X186" s="224" t="s">
        <v>339</v>
      </c>
      <c r="Y186" s="224" t="s">
        <v>284</v>
      </c>
      <c r="Z186" s="213"/>
      <c r="AA186" s="213"/>
      <c r="AB186" s="213"/>
      <c r="AC186" s="213"/>
      <c r="AD186" s="213"/>
      <c r="AE186" s="213"/>
      <c r="AF186" s="213"/>
      <c r="AG186" s="213" t="s">
        <v>413</v>
      </c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  <c r="BB186" s="213"/>
      <c r="BC186" s="213"/>
      <c r="BD186" s="213"/>
      <c r="BE186" s="213"/>
      <c r="BF186" s="213"/>
      <c r="BG186" s="213"/>
      <c r="BH186" s="213"/>
    </row>
    <row r="187" spans="1:60" outlineLevel="2" x14ac:dyDescent="0.2">
      <c r="A187" s="220"/>
      <c r="B187" s="221"/>
      <c r="C187" s="250"/>
      <c r="D187" s="246"/>
      <c r="E187" s="246"/>
      <c r="F187" s="246"/>
      <c r="G187" s="246"/>
      <c r="H187" s="224"/>
      <c r="I187" s="224"/>
      <c r="J187" s="224"/>
      <c r="K187" s="224"/>
      <c r="L187" s="224"/>
      <c r="M187" s="224"/>
      <c r="N187" s="223"/>
      <c r="O187" s="223"/>
      <c r="P187" s="223"/>
      <c r="Q187" s="223"/>
      <c r="R187" s="224"/>
      <c r="S187" s="224"/>
      <c r="T187" s="224"/>
      <c r="U187" s="224"/>
      <c r="V187" s="224"/>
      <c r="W187" s="224"/>
      <c r="X187" s="224"/>
      <c r="Y187" s="224"/>
      <c r="Z187" s="213"/>
      <c r="AA187" s="213"/>
      <c r="AB187" s="213"/>
      <c r="AC187" s="213"/>
      <c r="AD187" s="213"/>
      <c r="AE187" s="213"/>
      <c r="AF187" s="213"/>
      <c r="AG187" s="213" t="s">
        <v>286</v>
      </c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  <c r="BB187" s="213"/>
      <c r="BC187" s="213"/>
      <c r="BD187" s="213"/>
      <c r="BE187" s="213"/>
      <c r="BF187" s="213"/>
      <c r="BG187" s="213"/>
      <c r="BH187" s="213"/>
    </row>
    <row r="188" spans="1:60" x14ac:dyDescent="0.2">
      <c r="A188" s="230" t="s">
        <v>276</v>
      </c>
      <c r="B188" s="231" t="s">
        <v>213</v>
      </c>
      <c r="C188" s="248" t="s">
        <v>214</v>
      </c>
      <c r="D188" s="232"/>
      <c r="E188" s="233"/>
      <c r="F188" s="234"/>
      <c r="G188" s="234">
        <f>SUMIF(AG189:AG219,"&lt;&gt;NOR",G189:G219)</f>
        <v>0</v>
      </c>
      <c r="H188" s="234"/>
      <c r="I188" s="234">
        <f>SUM(I189:I219)</f>
        <v>0</v>
      </c>
      <c r="J188" s="234"/>
      <c r="K188" s="234">
        <f>SUM(K189:K219)</f>
        <v>0</v>
      </c>
      <c r="L188" s="234"/>
      <c r="M188" s="234">
        <f>SUM(M189:M219)</f>
        <v>0</v>
      </c>
      <c r="N188" s="233"/>
      <c r="O188" s="233">
        <f>SUM(O189:O219)</f>
        <v>0</v>
      </c>
      <c r="P188" s="233"/>
      <c r="Q188" s="233">
        <f>SUM(Q189:Q219)</f>
        <v>0</v>
      </c>
      <c r="R188" s="234"/>
      <c r="S188" s="234"/>
      <c r="T188" s="235"/>
      <c r="U188" s="229"/>
      <c r="V188" s="229">
        <f>SUM(V189:V219)</f>
        <v>0</v>
      </c>
      <c r="W188" s="229"/>
      <c r="X188" s="229"/>
      <c r="Y188" s="229"/>
      <c r="AG188" t="s">
        <v>277</v>
      </c>
    </row>
    <row r="189" spans="1:60" outlineLevel="1" x14ac:dyDescent="0.2">
      <c r="A189" s="237">
        <v>47</v>
      </c>
      <c r="B189" s="238" t="s">
        <v>836</v>
      </c>
      <c r="C189" s="249" t="s">
        <v>837</v>
      </c>
      <c r="D189" s="239" t="s">
        <v>548</v>
      </c>
      <c r="E189" s="240">
        <v>1</v>
      </c>
      <c r="F189" s="241"/>
      <c r="G189" s="242">
        <f>ROUND(E189*F189,2)</f>
        <v>0</v>
      </c>
      <c r="H189" s="241"/>
      <c r="I189" s="242">
        <f>ROUND(E189*H189,2)</f>
        <v>0</v>
      </c>
      <c r="J189" s="241"/>
      <c r="K189" s="242">
        <f>ROUND(E189*J189,2)</f>
        <v>0</v>
      </c>
      <c r="L189" s="242">
        <v>21</v>
      </c>
      <c r="M189" s="242">
        <f>G189*(1+L189/100)</f>
        <v>0</v>
      </c>
      <c r="N189" s="240">
        <v>8.0000000000000004E-4</v>
      </c>
      <c r="O189" s="240">
        <f>ROUND(E189*N189,2)</f>
        <v>0</v>
      </c>
      <c r="P189" s="240">
        <v>0</v>
      </c>
      <c r="Q189" s="240">
        <f>ROUND(E189*P189,2)</f>
        <v>0</v>
      </c>
      <c r="R189" s="242"/>
      <c r="S189" s="242" t="s">
        <v>281</v>
      </c>
      <c r="T189" s="243" t="s">
        <v>282</v>
      </c>
      <c r="U189" s="224">
        <v>0</v>
      </c>
      <c r="V189" s="224">
        <f>ROUND(E189*U189,2)</f>
        <v>0</v>
      </c>
      <c r="W189" s="224"/>
      <c r="X189" s="224" t="s">
        <v>283</v>
      </c>
      <c r="Y189" s="224" t="s">
        <v>284</v>
      </c>
      <c r="Z189" s="213"/>
      <c r="AA189" s="213"/>
      <c r="AB189" s="213"/>
      <c r="AC189" s="213"/>
      <c r="AD189" s="213"/>
      <c r="AE189" s="213"/>
      <c r="AF189" s="213"/>
      <c r="AG189" s="213" t="s">
        <v>285</v>
      </c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</row>
    <row r="190" spans="1:60" outlineLevel="2" x14ac:dyDescent="0.2">
      <c r="A190" s="220"/>
      <c r="B190" s="221"/>
      <c r="C190" s="250"/>
      <c r="D190" s="246"/>
      <c r="E190" s="246"/>
      <c r="F190" s="246"/>
      <c r="G190" s="246"/>
      <c r="H190" s="224"/>
      <c r="I190" s="224"/>
      <c r="J190" s="224"/>
      <c r="K190" s="224"/>
      <c r="L190" s="224"/>
      <c r="M190" s="224"/>
      <c r="N190" s="223"/>
      <c r="O190" s="223"/>
      <c r="P190" s="223"/>
      <c r="Q190" s="223"/>
      <c r="R190" s="224"/>
      <c r="S190" s="224"/>
      <c r="T190" s="224"/>
      <c r="U190" s="224"/>
      <c r="V190" s="224"/>
      <c r="W190" s="224"/>
      <c r="X190" s="224"/>
      <c r="Y190" s="224"/>
      <c r="Z190" s="213"/>
      <c r="AA190" s="213"/>
      <c r="AB190" s="213"/>
      <c r="AC190" s="213"/>
      <c r="AD190" s="213"/>
      <c r="AE190" s="213"/>
      <c r="AF190" s="213"/>
      <c r="AG190" s="213" t="s">
        <v>286</v>
      </c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</row>
    <row r="191" spans="1:60" ht="22.5" outlineLevel="1" x14ac:dyDescent="0.2">
      <c r="A191" s="237">
        <v>48</v>
      </c>
      <c r="B191" s="238" t="s">
        <v>312</v>
      </c>
      <c r="C191" s="249" t="s">
        <v>1007</v>
      </c>
      <c r="D191" s="239" t="s">
        <v>363</v>
      </c>
      <c r="E191" s="240">
        <v>299.05525</v>
      </c>
      <c r="F191" s="241"/>
      <c r="G191" s="242">
        <f>ROUND(E191*F191,2)</f>
        <v>0</v>
      </c>
      <c r="H191" s="241"/>
      <c r="I191" s="242">
        <f>ROUND(E191*H191,2)</f>
        <v>0</v>
      </c>
      <c r="J191" s="241"/>
      <c r="K191" s="242">
        <f>ROUND(E191*J191,2)</f>
        <v>0</v>
      </c>
      <c r="L191" s="242">
        <v>21</v>
      </c>
      <c r="M191" s="242">
        <f>G191*(1+L191/100)</f>
        <v>0</v>
      </c>
      <c r="N191" s="240">
        <v>0</v>
      </c>
      <c r="O191" s="240">
        <f>ROUND(E191*N191,2)</f>
        <v>0</v>
      </c>
      <c r="P191" s="240">
        <v>0</v>
      </c>
      <c r="Q191" s="240">
        <f>ROUND(E191*P191,2)</f>
        <v>0</v>
      </c>
      <c r="R191" s="242"/>
      <c r="S191" s="242" t="s">
        <v>281</v>
      </c>
      <c r="T191" s="243" t="s">
        <v>282</v>
      </c>
      <c r="U191" s="224">
        <v>0</v>
      </c>
      <c r="V191" s="224">
        <f>ROUND(E191*U191,2)</f>
        <v>0</v>
      </c>
      <c r="W191" s="224"/>
      <c r="X191" s="224" t="s">
        <v>319</v>
      </c>
      <c r="Y191" s="224" t="s">
        <v>284</v>
      </c>
      <c r="Z191" s="213"/>
      <c r="AA191" s="213"/>
      <c r="AB191" s="213"/>
      <c r="AC191" s="213"/>
      <c r="AD191" s="213"/>
      <c r="AE191" s="213"/>
      <c r="AF191" s="213"/>
      <c r="AG191" s="213" t="s">
        <v>586</v>
      </c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</row>
    <row r="192" spans="1:60" ht="33.75" outlineLevel="2" x14ac:dyDescent="0.2">
      <c r="A192" s="220"/>
      <c r="B192" s="221"/>
      <c r="C192" s="251" t="s">
        <v>1001</v>
      </c>
      <c r="D192" s="247"/>
      <c r="E192" s="247"/>
      <c r="F192" s="247"/>
      <c r="G192" s="247"/>
      <c r="H192" s="224"/>
      <c r="I192" s="224"/>
      <c r="J192" s="224"/>
      <c r="K192" s="224"/>
      <c r="L192" s="224"/>
      <c r="M192" s="224"/>
      <c r="N192" s="223"/>
      <c r="O192" s="223"/>
      <c r="P192" s="223"/>
      <c r="Q192" s="223"/>
      <c r="R192" s="224"/>
      <c r="S192" s="224"/>
      <c r="T192" s="224"/>
      <c r="U192" s="224"/>
      <c r="V192" s="224"/>
      <c r="W192" s="224"/>
      <c r="X192" s="224"/>
      <c r="Y192" s="224"/>
      <c r="Z192" s="213"/>
      <c r="AA192" s="213"/>
      <c r="AB192" s="213"/>
      <c r="AC192" s="213"/>
      <c r="AD192" s="213"/>
      <c r="AE192" s="213"/>
      <c r="AF192" s="213"/>
      <c r="AG192" s="213" t="s">
        <v>311</v>
      </c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56" t="str">
        <f>C192</f>
        <v>Sendvičové panely podhledu musí splňovat vyhl.č. 268/2011 § 24(2). V konstrukci podhledu, stropu nebo střešní konstrukci prostoru stáje musí být navrženy výrobky třídy reakce na oheň nejméně D-s2-d0, které při požáru dle ČSN 73 0865 jako hořící neodkapávají nebo neodpadávají (nutno doložit u kolaudace).</v>
      </c>
      <c r="BB192" s="213"/>
      <c r="BC192" s="213"/>
      <c r="BD192" s="213"/>
      <c r="BE192" s="213"/>
      <c r="BF192" s="213"/>
      <c r="BG192" s="213"/>
      <c r="BH192" s="213"/>
    </row>
    <row r="193" spans="1:60" outlineLevel="3" x14ac:dyDescent="0.2">
      <c r="A193" s="220"/>
      <c r="B193" s="221"/>
      <c r="C193" s="260" t="s">
        <v>810</v>
      </c>
      <c r="D193" s="258"/>
      <c r="E193" s="258"/>
      <c r="F193" s="258"/>
      <c r="G193" s="258"/>
      <c r="H193" s="224"/>
      <c r="I193" s="224"/>
      <c r="J193" s="224"/>
      <c r="K193" s="224"/>
      <c r="L193" s="224"/>
      <c r="M193" s="224"/>
      <c r="N193" s="223"/>
      <c r="O193" s="223"/>
      <c r="P193" s="223"/>
      <c r="Q193" s="223"/>
      <c r="R193" s="224"/>
      <c r="S193" s="224"/>
      <c r="T193" s="224"/>
      <c r="U193" s="224"/>
      <c r="V193" s="224"/>
      <c r="W193" s="224"/>
      <c r="X193" s="224"/>
      <c r="Y193" s="224"/>
      <c r="Z193" s="213"/>
      <c r="AA193" s="213"/>
      <c r="AB193" s="213"/>
      <c r="AC193" s="213"/>
      <c r="AD193" s="213"/>
      <c r="AE193" s="213"/>
      <c r="AF193" s="213"/>
      <c r="AG193" s="213" t="s">
        <v>311</v>
      </c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56" t="str">
        <f>C193</f>
        <v>Výše uvedená položka vymezuje požadovaný standard, zadavatel umožňuje i jiné technicky a kvalitativně srovnatelné řešení.</v>
      </c>
      <c r="BB193" s="213"/>
      <c r="BC193" s="213"/>
      <c r="BD193" s="213"/>
      <c r="BE193" s="213"/>
      <c r="BF193" s="213"/>
      <c r="BG193" s="213"/>
      <c r="BH193" s="213"/>
    </row>
    <row r="194" spans="1:60" outlineLevel="3" x14ac:dyDescent="0.2">
      <c r="A194" s="220"/>
      <c r="B194" s="221"/>
      <c r="C194" s="260" t="s">
        <v>873</v>
      </c>
      <c r="D194" s="258"/>
      <c r="E194" s="258"/>
      <c r="F194" s="258"/>
      <c r="G194" s="258"/>
      <c r="H194" s="224"/>
      <c r="I194" s="224"/>
      <c r="J194" s="224"/>
      <c r="K194" s="224"/>
      <c r="L194" s="224"/>
      <c r="M194" s="224"/>
      <c r="N194" s="223"/>
      <c r="O194" s="223"/>
      <c r="P194" s="223"/>
      <c r="Q194" s="223"/>
      <c r="R194" s="224"/>
      <c r="S194" s="224"/>
      <c r="T194" s="224"/>
      <c r="U194" s="224"/>
      <c r="V194" s="224"/>
      <c r="W194" s="224"/>
      <c r="X194" s="224"/>
      <c r="Y194" s="224"/>
      <c r="Z194" s="213"/>
      <c r="AA194" s="213"/>
      <c r="AB194" s="213"/>
      <c r="AC194" s="213"/>
      <c r="AD194" s="213"/>
      <c r="AE194" s="213"/>
      <c r="AF194" s="213"/>
      <c r="AG194" s="213" t="s">
        <v>311</v>
      </c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</row>
    <row r="195" spans="1:60" outlineLevel="3" x14ac:dyDescent="0.2">
      <c r="A195" s="220"/>
      <c r="B195" s="221"/>
      <c r="C195" s="260" t="s">
        <v>1008</v>
      </c>
      <c r="D195" s="258"/>
      <c r="E195" s="258"/>
      <c r="F195" s="258"/>
      <c r="G195" s="258"/>
      <c r="H195" s="224"/>
      <c r="I195" s="224"/>
      <c r="J195" s="224"/>
      <c r="K195" s="224"/>
      <c r="L195" s="224"/>
      <c r="M195" s="224"/>
      <c r="N195" s="223"/>
      <c r="O195" s="223"/>
      <c r="P195" s="223"/>
      <c r="Q195" s="223"/>
      <c r="R195" s="224"/>
      <c r="S195" s="224"/>
      <c r="T195" s="224"/>
      <c r="U195" s="224"/>
      <c r="V195" s="224"/>
      <c r="W195" s="224"/>
      <c r="X195" s="224"/>
      <c r="Y195" s="224"/>
      <c r="Z195" s="213"/>
      <c r="AA195" s="213"/>
      <c r="AB195" s="213"/>
      <c r="AC195" s="213"/>
      <c r="AD195" s="213"/>
      <c r="AE195" s="213"/>
      <c r="AF195" s="213"/>
      <c r="AG195" s="213" t="s">
        <v>311</v>
      </c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</row>
    <row r="196" spans="1:60" outlineLevel="3" x14ac:dyDescent="0.2">
      <c r="A196" s="220"/>
      <c r="B196" s="221"/>
      <c r="C196" s="260" t="s">
        <v>1009</v>
      </c>
      <c r="D196" s="258"/>
      <c r="E196" s="258"/>
      <c r="F196" s="258"/>
      <c r="G196" s="258"/>
      <c r="H196" s="224"/>
      <c r="I196" s="224"/>
      <c r="J196" s="224"/>
      <c r="K196" s="224"/>
      <c r="L196" s="224"/>
      <c r="M196" s="224"/>
      <c r="N196" s="223"/>
      <c r="O196" s="223"/>
      <c r="P196" s="223"/>
      <c r="Q196" s="223"/>
      <c r="R196" s="224"/>
      <c r="S196" s="224"/>
      <c r="T196" s="224"/>
      <c r="U196" s="224"/>
      <c r="V196" s="224"/>
      <c r="W196" s="224"/>
      <c r="X196" s="224"/>
      <c r="Y196" s="224"/>
      <c r="Z196" s="213"/>
      <c r="AA196" s="213"/>
      <c r="AB196" s="213"/>
      <c r="AC196" s="213"/>
      <c r="AD196" s="213"/>
      <c r="AE196" s="213"/>
      <c r="AF196" s="213"/>
      <c r="AG196" s="213" t="s">
        <v>311</v>
      </c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</row>
    <row r="197" spans="1:60" outlineLevel="3" x14ac:dyDescent="0.2">
      <c r="A197" s="220"/>
      <c r="B197" s="221"/>
      <c r="C197" s="260" t="s">
        <v>1004</v>
      </c>
      <c r="D197" s="258"/>
      <c r="E197" s="258"/>
      <c r="F197" s="258"/>
      <c r="G197" s="258"/>
      <c r="H197" s="224"/>
      <c r="I197" s="224"/>
      <c r="J197" s="224"/>
      <c r="K197" s="224"/>
      <c r="L197" s="224"/>
      <c r="M197" s="224"/>
      <c r="N197" s="223"/>
      <c r="O197" s="223"/>
      <c r="P197" s="223"/>
      <c r="Q197" s="223"/>
      <c r="R197" s="224"/>
      <c r="S197" s="224"/>
      <c r="T197" s="224"/>
      <c r="U197" s="224"/>
      <c r="V197" s="224"/>
      <c r="W197" s="224"/>
      <c r="X197" s="224"/>
      <c r="Y197" s="224"/>
      <c r="Z197" s="213"/>
      <c r="AA197" s="213"/>
      <c r="AB197" s="213"/>
      <c r="AC197" s="213"/>
      <c r="AD197" s="213"/>
      <c r="AE197" s="213"/>
      <c r="AF197" s="213"/>
      <c r="AG197" s="213" t="s">
        <v>311</v>
      </c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C197" s="213"/>
      <c r="BD197" s="213"/>
      <c r="BE197" s="213"/>
      <c r="BF197" s="213"/>
      <c r="BG197" s="213"/>
      <c r="BH197" s="213"/>
    </row>
    <row r="198" spans="1:60" outlineLevel="3" x14ac:dyDescent="0.2">
      <c r="A198" s="220"/>
      <c r="B198" s="221"/>
      <c r="C198" s="260" t="s">
        <v>1005</v>
      </c>
      <c r="D198" s="258"/>
      <c r="E198" s="258"/>
      <c r="F198" s="258"/>
      <c r="G198" s="258"/>
      <c r="H198" s="224"/>
      <c r="I198" s="224"/>
      <c r="J198" s="224"/>
      <c r="K198" s="224"/>
      <c r="L198" s="224"/>
      <c r="M198" s="224"/>
      <c r="N198" s="223"/>
      <c r="O198" s="223"/>
      <c r="P198" s="223"/>
      <c r="Q198" s="223"/>
      <c r="R198" s="224"/>
      <c r="S198" s="224"/>
      <c r="T198" s="224"/>
      <c r="U198" s="224"/>
      <c r="V198" s="224"/>
      <c r="W198" s="224"/>
      <c r="X198" s="224"/>
      <c r="Y198" s="224"/>
      <c r="Z198" s="213"/>
      <c r="AA198" s="213"/>
      <c r="AB198" s="213"/>
      <c r="AC198" s="213"/>
      <c r="AD198" s="213"/>
      <c r="AE198" s="213"/>
      <c r="AF198" s="213"/>
      <c r="AG198" s="213" t="s">
        <v>311</v>
      </c>
      <c r="AH198" s="213"/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3"/>
      <c r="BH198" s="213"/>
    </row>
    <row r="199" spans="1:60" outlineLevel="3" x14ac:dyDescent="0.2">
      <c r="A199" s="220"/>
      <c r="B199" s="221"/>
      <c r="C199" s="260" t="s">
        <v>1006</v>
      </c>
      <c r="D199" s="258"/>
      <c r="E199" s="258"/>
      <c r="F199" s="258"/>
      <c r="G199" s="258"/>
      <c r="H199" s="224"/>
      <c r="I199" s="224"/>
      <c r="J199" s="224"/>
      <c r="K199" s="224"/>
      <c r="L199" s="224"/>
      <c r="M199" s="224"/>
      <c r="N199" s="223"/>
      <c r="O199" s="223"/>
      <c r="P199" s="223"/>
      <c r="Q199" s="223"/>
      <c r="R199" s="224"/>
      <c r="S199" s="224"/>
      <c r="T199" s="224"/>
      <c r="U199" s="224"/>
      <c r="V199" s="224"/>
      <c r="W199" s="224"/>
      <c r="X199" s="224"/>
      <c r="Y199" s="224"/>
      <c r="Z199" s="213"/>
      <c r="AA199" s="213"/>
      <c r="AB199" s="213"/>
      <c r="AC199" s="213"/>
      <c r="AD199" s="213"/>
      <c r="AE199" s="213"/>
      <c r="AF199" s="213"/>
      <c r="AG199" s="213" t="s">
        <v>311</v>
      </c>
      <c r="AH199" s="213"/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3"/>
      <c r="BH199" s="213"/>
    </row>
    <row r="200" spans="1:60" outlineLevel="2" x14ac:dyDescent="0.2">
      <c r="A200" s="220"/>
      <c r="B200" s="221"/>
      <c r="C200" s="252"/>
      <c r="D200" s="245"/>
      <c r="E200" s="245"/>
      <c r="F200" s="245"/>
      <c r="G200" s="245"/>
      <c r="H200" s="224"/>
      <c r="I200" s="224"/>
      <c r="J200" s="224"/>
      <c r="K200" s="224"/>
      <c r="L200" s="224"/>
      <c r="M200" s="224"/>
      <c r="N200" s="223"/>
      <c r="O200" s="223"/>
      <c r="P200" s="223"/>
      <c r="Q200" s="223"/>
      <c r="R200" s="224"/>
      <c r="S200" s="224"/>
      <c r="T200" s="224"/>
      <c r="U200" s="224"/>
      <c r="V200" s="224"/>
      <c r="W200" s="224"/>
      <c r="X200" s="224"/>
      <c r="Y200" s="224"/>
      <c r="Z200" s="213"/>
      <c r="AA200" s="213"/>
      <c r="AB200" s="213"/>
      <c r="AC200" s="213"/>
      <c r="AD200" s="213"/>
      <c r="AE200" s="213"/>
      <c r="AF200" s="213"/>
      <c r="AG200" s="213" t="s">
        <v>286</v>
      </c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  <c r="BB200" s="213"/>
      <c r="BC200" s="213"/>
      <c r="BD200" s="213"/>
      <c r="BE200" s="213"/>
      <c r="BF200" s="213"/>
      <c r="BG200" s="213"/>
      <c r="BH200" s="213"/>
    </row>
    <row r="201" spans="1:60" outlineLevel="1" x14ac:dyDescent="0.2">
      <c r="A201" s="237">
        <v>49</v>
      </c>
      <c r="B201" s="238" t="s">
        <v>312</v>
      </c>
      <c r="C201" s="249" t="s">
        <v>1010</v>
      </c>
      <c r="D201" s="239" t="s">
        <v>363</v>
      </c>
      <c r="E201" s="240">
        <v>170.3065</v>
      </c>
      <c r="F201" s="241"/>
      <c r="G201" s="242">
        <f>ROUND(E201*F201,2)</f>
        <v>0</v>
      </c>
      <c r="H201" s="241"/>
      <c r="I201" s="242">
        <f>ROUND(E201*H201,2)</f>
        <v>0</v>
      </c>
      <c r="J201" s="241"/>
      <c r="K201" s="242">
        <f>ROUND(E201*J201,2)</f>
        <v>0</v>
      </c>
      <c r="L201" s="242">
        <v>21</v>
      </c>
      <c r="M201" s="242">
        <f>G201*(1+L201/100)</f>
        <v>0</v>
      </c>
      <c r="N201" s="240">
        <v>0</v>
      </c>
      <c r="O201" s="240">
        <f>ROUND(E201*N201,2)</f>
        <v>0</v>
      </c>
      <c r="P201" s="240">
        <v>0</v>
      </c>
      <c r="Q201" s="240">
        <f>ROUND(E201*P201,2)</f>
        <v>0</v>
      </c>
      <c r="R201" s="242"/>
      <c r="S201" s="242" t="s">
        <v>281</v>
      </c>
      <c r="T201" s="243" t="s">
        <v>282</v>
      </c>
      <c r="U201" s="224">
        <v>0</v>
      </c>
      <c r="V201" s="224">
        <f>ROUND(E201*U201,2)</f>
        <v>0</v>
      </c>
      <c r="W201" s="224"/>
      <c r="X201" s="224" t="s">
        <v>319</v>
      </c>
      <c r="Y201" s="224" t="s">
        <v>284</v>
      </c>
      <c r="Z201" s="213"/>
      <c r="AA201" s="213"/>
      <c r="AB201" s="213"/>
      <c r="AC201" s="213"/>
      <c r="AD201" s="213"/>
      <c r="AE201" s="213"/>
      <c r="AF201" s="213"/>
      <c r="AG201" s="213" t="s">
        <v>586</v>
      </c>
      <c r="AH201" s="213"/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  <c r="BB201" s="213"/>
      <c r="BC201" s="213"/>
      <c r="BD201" s="213"/>
      <c r="BE201" s="213"/>
      <c r="BF201" s="213"/>
      <c r="BG201" s="213"/>
      <c r="BH201" s="213"/>
    </row>
    <row r="202" spans="1:60" ht="33.75" outlineLevel="2" x14ac:dyDescent="0.2">
      <c r="A202" s="220"/>
      <c r="B202" s="221"/>
      <c r="C202" s="251" t="s">
        <v>1001</v>
      </c>
      <c r="D202" s="247"/>
      <c r="E202" s="247"/>
      <c r="F202" s="247"/>
      <c r="G202" s="247"/>
      <c r="H202" s="224"/>
      <c r="I202" s="224"/>
      <c r="J202" s="224"/>
      <c r="K202" s="224"/>
      <c r="L202" s="224"/>
      <c r="M202" s="224"/>
      <c r="N202" s="223"/>
      <c r="O202" s="223"/>
      <c r="P202" s="223"/>
      <c r="Q202" s="223"/>
      <c r="R202" s="224"/>
      <c r="S202" s="224"/>
      <c r="T202" s="224"/>
      <c r="U202" s="224"/>
      <c r="V202" s="224"/>
      <c r="W202" s="224"/>
      <c r="X202" s="224"/>
      <c r="Y202" s="224"/>
      <c r="Z202" s="213"/>
      <c r="AA202" s="213"/>
      <c r="AB202" s="213"/>
      <c r="AC202" s="213"/>
      <c r="AD202" s="213"/>
      <c r="AE202" s="213"/>
      <c r="AF202" s="213"/>
      <c r="AG202" s="213" t="s">
        <v>311</v>
      </c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56" t="str">
        <f>C202</f>
        <v>Sendvičové panely podhledu musí splňovat vyhl.č. 268/2011 § 24(2). V konstrukci podhledu, stropu nebo střešní konstrukci prostoru stáje musí být navrženy výrobky třídy reakce na oheň nejméně D-s2-d0, které při požáru dle ČSN 73 0865 jako hořící neodkapávají nebo neodpadávají (nutno doložit u kolaudace).</v>
      </c>
      <c r="BB202" s="213"/>
      <c r="BC202" s="213"/>
      <c r="BD202" s="213"/>
      <c r="BE202" s="213"/>
      <c r="BF202" s="213"/>
      <c r="BG202" s="213"/>
      <c r="BH202" s="213"/>
    </row>
    <row r="203" spans="1:60" outlineLevel="3" x14ac:dyDescent="0.2">
      <c r="A203" s="220"/>
      <c r="B203" s="221"/>
      <c r="C203" s="260" t="s">
        <v>810</v>
      </c>
      <c r="D203" s="258"/>
      <c r="E203" s="258"/>
      <c r="F203" s="258"/>
      <c r="G203" s="258"/>
      <c r="H203" s="224"/>
      <c r="I203" s="224"/>
      <c r="J203" s="224"/>
      <c r="K203" s="224"/>
      <c r="L203" s="224"/>
      <c r="M203" s="224"/>
      <c r="N203" s="223"/>
      <c r="O203" s="223"/>
      <c r="P203" s="223"/>
      <c r="Q203" s="223"/>
      <c r="R203" s="224"/>
      <c r="S203" s="224"/>
      <c r="T203" s="224"/>
      <c r="U203" s="224"/>
      <c r="V203" s="224"/>
      <c r="W203" s="224"/>
      <c r="X203" s="224"/>
      <c r="Y203" s="224"/>
      <c r="Z203" s="213"/>
      <c r="AA203" s="213"/>
      <c r="AB203" s="213"/>
      <c r="AC203" s="213"/>
      <c r="AD203" s="213"/>
      <c r="AE203" s="213"/>
      <c r="AF203" s="213"/>
      <c r="AG203" s="213" t="s">
        <v>311</v>
      </c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56" t="str">
        <f>C203</f>
        <v>Výše uvedená položka vymezuje požadovaný standard, zadavatel umožňuje i jiné technicky a kvalitativně srovnatelné řešení.</v>
      </c>
      <c r="BB203" s="213"/>
      <c r="BC203" s="213"/>
      <c r="BD203" s="213"/>
      <c r="BE203" s="213"/>
      <c r="BF203" s="213"/>
      <c r="BG203" s="213"/>
      <c r="BH203" s="213"/>
    </row>
    <row r="204" spans="1:60" outlineLevel="3" x14ac:dyDescent="0.2">
      <c r="A204" s="220"/>
      <c r="B204" s="221"/>
      <c r="C204" s="260" t="s">
        <v>873</v>
      </c>
      <c r="D204" s="258"/>
      <c r="E204" s="258"/>
      <c r="F204" s="258"/>
      <c r="G204" s="258"/>
      <c r="H204" s="224"/>
      <c r="I204" s="224"/>
      <c r="J204" s="224"/>
      <c r="K204" s="224"/>
      <c r="L204" s="224"/>
      <c r="M204" s="224"/>
      <c r="N204" s="223"/>
      <c r="O204" s="223"/>
      <c r="P204" s="223"/>
      <c r="Q204" s="223"/>
      <c r="R204" s="224"/>
      <c r="S204" s="224"/>
      <c r="T204" s="224"/>
      <c r="U204" s="224"/>
      <c r="V204" s="224"/>
      <c r="W204" s="224"/>
      <c r="X204" s="224"/>
      <c r="Y204" s="224"/>
      <c r="Z204" s="213"/>
      <c r="AA204" s="213"/>
      <c r="AB204" s="213"/>
      <c r="AC204" s="213"/>
      <c r="AD204" s="213"/>
      <c r="AE204" s="213"/>
      <c r="AF204" s="213"/>
      <c r="AG204" s="213" t="s">
        <v>311</v>
      </c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</row>
    <row r="205" spans="1:60" outlineLevel="3" x14ac:dyDescent="0.2">
      <c r="A205" s="220"/>
      <c r="B205" s="221"/>
      <c r="C205" s="260" t="s">
        <v>1011</v>
      </c>
      <c r="D205" s="258"/>
      <c r="E205" s="258"/>
      <c r="F205" s="258"/>
      <c r="G205" s="258"/>
      <c r="H205" s="224"/>
      <c r="I205" s="224"/>
      <c r="J205" s="224"/>
      <c r="K205" s="224"/>
      <c r="L205" s="224"/>
      <c r="M205" s="224"/>
      <c r="N205" s="223"/>
      <c r="O205" s="223"/>
      <c r="P205" s="223"/>
      <c r="Q205" s="223"/>
      <c r="R205" s="224"/>
      <c r="S205" s="224"/>
      <c r="T205" s="224"/>
      <c r="U205" s="224"/>
      <c r="V205" s="224"/>
      <c r="W205" s="224"/>
      <c r="X205" s="224"/>
      <c r="Y205" s="224"/>
      <c r="Z205" s="213"/>
      <c r="AA205" s="213"/>
      <c r="AB205" s="213"/>
      <c r="AC205" s="213"/>
      <c r="AD205" s="213"/>
      <c r="AE205" s="213"/>
      <c r="AF205" s="213"/>
      <c r="AG205" s="213" t="s">
        <v>311</v>
      </c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</row>
    <row r="206" spans="1:60" outlineLevel="3" x14ac:dyDescent="0.2">
      <c r="A206" s="220"/>
      <c r="B206" s="221"/>
      <c r="C206" s="260" t="s">
        <v>1003</v>
      </c>
      <c r="D206" s="258"/>
      <c r="E206" s="258"/>
      <c r="F206" s="258"/>
      <c r="G206" s="258"/>
      <c r="H206" s="224"/>
      <c r="I206" s="224"/>
      <c r="J206" s="224"/>
      <c r="K206" s="224"/>
      <c r="L206" s="224"/>
      <c r="M206" s="224"/>
      <c r="N206" s="223"/>
      <c r="O206" s="223"/>
      <c r="P206" s="223"/>
      <c r="Q206" s="223"/>
      <c r="R206" s="224"/>
      <c r="S206" s="224"/>
      <c r="T206" s="224"/>
      <c r="U206" s="224"/>
      <c r="V206" s="224"/>
      <c r="W206" s="224"/>
      <c r="X206" s="224"/>
      <c r="Y206" s="224"/>
      <c r="Z206" s="213"/>
      <c r="AA206" s="213"/>
      <c r="AB206" s="213"/>
      <c r="AC206" s="213"/>
      <c r="AD206" s="213"/>
      <c r="AE206" s="213"/>
      <c r="AF206" s="213"/>
      <c r="AG206" s="213" t="s">
        <v>311</v>
      </c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</row>
    <row r="207" spans="1:60" outlineLevel="3" x14ac:dyDescent="0.2">
      <c r="A207" s="220"/>
      <c r="B207" s="221"/>
      <c r="C207" s="260" t="s">
        <v>1004</v>
      </c>
      <c r="D207" s="258"/>
      <c r="E207" s="258"/>
      <c r="F207" s="258"/>
      <c r="G207" s="258"/>
      <c r="H207" s="224"/>
      <c r="I207" s="224"/>
      <c r="J207" s="224"/>
      <c r="K207" s="224"/>
      <c r="L207" s="224"/>
      <c r="M207" s="224"/>
      <c r="N207" s="223"/>
      <c r="O207" s="223"/>
      <c r="P207" s="223"/>
      <c r="Q207" s="223"/>
      <c r="R207" s="224"/>
      <c r="S207" s="224"/>
      <c r="T207" s="224"/>
      <c r="U207" s="224"/>
      <c r="V207" s="224"/>
      <c r="W207" s="224"/>
      <c r="X207" s="224"/>
      <c r="Y207" s="224"/>
      <c r="Z207" s="213"/>
      <c r="AA207" s="213"/>
      <c r="AB207" s="213"/>
      <c r="AC207" s="213"/>
      <c r="AD207" s="213"/>
      <c r="AE207" s="213"/>
      <c r="AF207" s="213"/>
      <c r="AG207" s="213" t="s">
        <v>311</v>
      </c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</row>
    <row r="208" spans="1:60" outlineLevel="3" x14ac:dyDescent="0.2">
      <c r="A208" s="220"/>
      <c r="B208" s="221"/>
      <c r="C208" s="260" t="s">
        <v>1005</v>
      </c>
      <c r="D208" s="258"/>
      <c r="E208" s="258"/>
      <c r="F208" s="258"/>
      <c r="G208" s="258"/>
      <c r="H208" s="224"/>
      <c r="I208" s="224"/>
      <c r="J208" s="224"/>
      <c r="K208" s="224"/>
      <c r="L208" s="224"/>
      <c r="M208" s="224"/>
      <c r="N208" s="223"/>
      <c r="O208" s="223"/>
      <c r="P208" s="223"/>
      <c r="Q208" s="223"/>
      <c r="R208" s="224"/>
      <c r="S208" s="224"/>
      <c r="T208" s="224"/>
      <c r="U208" s="224"/>
      <c r="V208" s="224"/>
      <c r="W208" s="224"/>
      <c r="X208" s="224"/>
      <c r="Y208" s="224"/>
      <c r="Z208" s="213"/>
      <c r="AA208" s="213"/>
      <c r="AB208" s="213"/>
      <c r="AC208" s="213"/>
      <c r="AD208" s="213"/>
      <c r="AE208" s="213"/>
      <c r="AF208" s="213"/>
      <c r="AG208" s="213" t="s">
        <v>311</v>
      </c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</row>
    <row r="209" spans="1:60" outlineLevel="3" x14ac:dyDescent="0.2">
      <c r="A209" s="220"/>
      <c r="B209" s="221"/>
      <c r="C209" s="260" t="s">
        <v>1006</v>
      </c>
      <c r="D209" s="258"/>
      <c r="E209" s="258"/>
      <c r="F209" s="258"/>
      <c r="G209" s="258"/>
      <c r="H209" s="224"/>
      <c r="I209" s="224"/>
      <c r="J209" s="224"/>
      <c r="K209" s="224"/>
      <c r="L209" s="224"/>
      <c r="M209" s="224"/>
      <c r="N209" s="223"/>
      <c r="O209" s="223"/>
      <c r="P209" s="223"/>
      <c r="Q209" s="223"/>
      <c r="R209" s="224"/>
      <c r="S209" s="224"/>
      <c r="T209" s="224"/>
      <c r="U209" s="224"/>
      <c r="V209" s="224"/>
      <c r="W209" s="224"/>
      <c r="X209" s="224"/>
      <c r="Y209" s="224"/>
      <c r="Z209" s="213"/>
      <c r="AA209" s="213"/>
      <c r="AB209" s="213"/>
      <c r="AC209" s="213"/>
      <c r="AD209" s="213"/>
      <c r="AE209" s="213"/>
      <c r="AF209" s="213"/>
      <c r="AG209" s="213" t="s">
        <v>311</v>
      </c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</row>
    <row r="210" spans="1:60" outlineLevel="2" x14ac:dyDescent="0.2">
      <c r="A210" s="220"/>
      <c r="B210" s="221"/>
      <c r="C210" s="252"/>
      <c r="D210" s="245"/>
      <c r="E210" s="245"/>
      <c r="F210" s="245"/>
      <c r="G210" s="245"/>
      <c r="H210" s="224"/>
      <c r="I210" s="224"/>
      <c r="J210" s="224"/>
      <c r="K210" s="224"/>
      <c r="L210" s="224"/>
      <c r="M210" s="224"/>
      <c r="N210" s="223"/>
      <c r="O210" s="223"/>
      <c r="P210" s="223"/>
      <c r="Q210" s="223"/>
      <c r="R210" s="224"/>
      <c r="S210" s="224"/>
      <c r="T210" s="224"/>
      <c r="U210" s="224"/>
      <c r="V210" s="224"/>
      <c r="W210" s="224"/>
      <c r="X210" s="224"/>
      <c r="Y210" s="224"/>
      <c r="Z210" s="213"/>
      <c r="AA210" s="213"/>
      <c r="AB210" s="213"/>
      <c r="AC210" s="213"/>
      <c r="AD210" s="213"/>
      <c r="AE210" s="213"/>
      <c r="AF210" s="213"/>
      <c r="AG210" s="213" t="s">
        <v>286</v>
      </c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</row>
    <row r="211" spans="1:60" outlineLevel="1" x14ac:dyDescent="0.2">
      <c r="A211" s="237">
        <v>50</v>
      </c>
      <c r="B211" s="238" t="s">
        <v>312</v>
      </c>
      <c r="C211" s="249" t="s">
        <v>1012</v>
      </c>
      <c r="D211" s="239" t="s">
        <v>1013</v>
      </c>
      <c r="E211" s="240">
        <v>209.6</v>
      </c>
      <c r="F211" s="241"/>
      <c r="G211" s="242">
        <f>ROUND(E211*F211,2)</f>
        <v>0</v>
      </c>
      <c r="H211" s="241"/>
      <c r="I211" s="242">
        <f>ROUND(E211*H211,2)</f>
        <v>0</v>
      </c>
      <c r="J211" s="241"/>
      <c r="K211" s="242">
        <f>ROUND(E211*J211,2)</f>
        <v>0</v>
      </c>
      <c r="L211" s="242">
        <v>21</v>
      </c>
      <c r="M211" s="242">
        <f>G211*(1+L211/100)</f>
        <v>0</v>
      </c>
      <c r="N211" s="240">
        <v>0</v>
      </c>
      <c r="O211" s="240">
        <f>ROUND(E211*N211,2)</f>
        <v>0</v>
      </c>
      <c r="P211" s="240">
        <v>0</v>
      </c>
      <c r="Q211" s="240">
        <f>ROUND(E211*P211,2)</f>
        <v>0</v>
      </c>
      <c r="R211" s="242"/>
      <c r="S211" s="242" t="s">
        <v>281</v>
      </c>
      <c r="T211" s="243" t="s">
        <v>282</v>
      </c>
      <c r="U211" s="224">
        <v>0</v>
      </c>
      <c r="V211" s="224">
        <f>ROUND(E211*U211,2)</f>
        <v>0</v>
      </c>
      <c r="W211" s="224"/>
      <c r="X211" s="224" t="s">
        <v>319</v>
      </c>
      <c r="Y211" s="224" t="s">
        <v>284</v>
      </c>
      <c r="Z211" s="213"/>
      <c r="AA211" s="213"/>
      <c r="AB211" s="213"/>
      <c r="AC211" s="213"/>
      <c r="AD211" s="213"/>
      <c r="AE211" s="213"/>
      <c r="AF211" s="213"/>
      <c r="AG211" s="213" t="s">
        <v>586</v>
      </c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</row>
    <row r="212" spans="1:60" outlineLevel="2" x14ac:dyDescent="0.2">
      <c r="A212" s="220"/>
      <c r="B212" s="221"/>
      <c r="C212" s="251" t="s">
        <v>1014</v>
      </c>
      <c r="D212" s="247"/>
      <c r="E212" s="247"/>
      <c r="F212" s="247"/>
      <c r="G212" s="247"/>
      <c r="H212" s="224"/>
      <c r="I212" s="224"/>
      <c r="J212" s="224"/>
      <c r="K212" s="224"/>
      <c r="L212" s="224"/>
      <c r="M212" s="224"/>
      <c r="N212" s="223"/>
      <c r="O212" s="223"/>
      <c r="P212" s="223"/>
      <c r="Q212" s="223"/>
      <c r="R212" s="224"/>
      <c r="S212" s="224"/>
      <c r="T212" s="224"/>
      <c r="U212" s="224"/>
      <c r="V212" s="224"/>
      <c r="W212" s="224"/>
      <c r="X212" s="224"/>
      <c r="Y212" s="224"/>
      <c r="Z212" s="213"/>
      <c r="AA212" s="213"/>
      <c r="AB212" s="213"/>
      <c r="AC212" s="213"/>
      <c r="AD212" s="213"/>
      <c r="AE212" s="213"/>
      <c r="AF212" s="213"/>
      <c r="AG212" s="213" t="s">
        <v>311</v>
      </c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</row>
    <row r="213" spans="1:60" outlineLevel="3" x14ac:dyDescent="0.2">
      <c r="A213" s="220"/>
      <c r="B213" s="221"/>
      <c r="C213" s="260" t="s">
        <v>999</v>
      </c>
      <c r="D213" s="258"/>
      <c r="E213" s="258"/>
      <c r="F213" s="258"/>
      <c r="G213" s="258"/>
      <c r="H213" s="224"/>
      <c r="I213" s="224"/>
      <c r="J213" s="224"/>
      <c r="K213" s="224"/>
      <c r="L213" s="224"/>
      <c r="M213" s="224"/>
      <c r="N213" s="223"/>
      <c r="O213" s="223"/>
      <c r="P213" s="223"/>
      <c r="Q213" s="223"/>
      <c r="R213" s="224"/>
      <c r="S213" s="224"/>
      <c r="T213" s="224"/>
      <c r="U213" s="224"/>
      <c r="V213" s="224"/>
      <c r="W213" s="224"/>
      <c r="X213" s="224"/>
      <c r="Y213" s="224"/>
      <c r="Z213" s="213"/>
      <c r="AA213" s="213"/>
      <c r="AB213" s="213"/>
      <c r="AC213" s="213"/>
      <c r="AD213" s="213"/>
      <c r="AE213" s="213"/>
      <c r="AF213" s="213"/>
      <c r="AG213" s="213" t="s">
        <v>311</v>
      </c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</row>
    <row r="214" spans="1:60" outlineLevel="2" x14ac:dyDescent="0.2">
      <c r="A214" s="220"/>
      <c r="B214" s="221"/>
      <c r="C214" s="252"/>
      <c r="D214" s="245"/>
      <c r="E214" s="245"/>
      <c r="F214" s="245"/>
      <c r="G214" s="245"/>
      <c r="H214" s="224"/>
      <c r="I214" s="224"/>
      <c r="J214" s="224"/>
      <c r="K214" s="224"/>
      <c r="L214" s="224"/>
      <c r="M214" s="224"/>
      <c r="N214" s="223"/>
      <c r="O214" s="223"/>
      <c r="P214" s="223"/>
      <c r="Q214" s="223"/>
      <c r="R214" s="224"/>
      <c r="S214" s="224"/>
      <c r="T214" s="224"/>
      <c r="U214" s="224"/>
      <c r="V214" s="224"/>
      <c r="W214" s="224"/>
      <c r="X214" s="224"/>
      <c r="Y214" s="224"/>
      <c r="Z214" s="213"/>
      <c r="AA214" s="213"/>
      <c r="AB214" s="213"/>
      <c r="AC214" s="213"/>
      <c r="AD214" s="213"/>
      <c r="AE214" s="213"/>
      <c r="AF214" s="213"/>
      <c r="AG214" s="213" t="s">
        <v>286</v>
      </c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</row>
    <row r="215" spans="1:60" ht="22.5" outlineLevel="1" x14ac:dyDescent="0.2">
      <c r="A215" s="237">
        <v>51</v>
      </c>
      <c r="B215" s="238" t="s">
        <v>312</v>
      </c>
      <c r="C215" s="249" t="s">
        <v>1118</v>
      </c>
      <c r="D215" s="239" t="s">
        <v>363</v>
      </c>
      <c r="E215" s="240">
        <v>36.282200000000003</v>
      </c>
      <c r="F215" s="241"/>
      <c r="G215" s="242">
        <f>ROUND(E215*F215,2)</f>
        <v>0</v>
      </c>
      <c r="H215" s="241"/>
      <c r="I215" s="242">
        <f>ROUND(E215*H215,2)</f>
        <v>0</v>
      </c>
      <c r="J215" s="241"/>
      <c r="K215" s="242">
        <f>ROUND(E215*J215,2)</f>
        <v>0</v>
      </c>
      <c r="L215" s="242">
        <v>21</v>
      </c>
      <c r="M215" s="242">
        <f>G215*(1+L215/100)</f>
        <v>0</v>
      </c>
      <c r="N215" s="240">
        <v>0</v>
      </c>
      <c r="O215" s="240">
        <f>ROUND(E215*N215,2)</f>
        <v>0</v>
      </c>
      <c r="P215" s="240">
        <v>0</v>
      </c>
      <c r="Q215" s="240">
        <f>ROUND(E215*P215,2)</f>
        <v>0</v>
      </c>
      <c r="R215" s="242"/>
      <c r="S215" s="242" t="s">
        <v>281</v>
      </c>
      <c r="T215" s="243" t="s">
        <v>282</v>
      </c>
      <c r="U215" s="224">
        <v>0</v>
      </c>
      <c r="V215" s="224">
        <f>ROUND(E215*U215,2)</f>
        <v>0</v>
      </c>
      <c r="W215" s="224"/>
      <c r="X215" s="224" t="s">
        <v>319</v>
      </c>
      <c r="Y215" s="224" t="s">
        <v>284</v>
      </c>
      <c r="Z215" s="213"/>
      <c r="AA215" s="213"/>
      <c r="AB215" s="213"/>
      <c r="AC215" s="213"/>
      <c r="AD215" s="213"/>
      <c r="AE215" s="213"/>
      <c r="AF215" s="213"/>
      <c r="AG215" s="213" t="s">
        <v>586</v>
      </c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</row>
    <row r="216" spans="1:60" outlineLevel="2" x14ac:dyDescent="0.2">
      <c r="A216" s="220"/>
      <c r="B216" s="221"/>
      <c r="C216" s="251" t="s">
        <v>1119</v>
      </c>
      <c r="D216" s="247"/>
      <c r="E216" s="247"/>
      <c r="F216" s="247"/>
      <c r="G216" s="247"/>
      <c r="H216" s="224"/>
      <c r="I216" s="224"/>
      <c r="J216" s="224"/>
      <c r="K216" s="224"/>
      <c r="L216" s="224"/>
      <c r="M216" s="224"/>
      <c r="N216" s="223"/>
      <c r="O216" s="223"/>
      <c r="P216" s="223"/>
      <c r="Q216" s="223"/>
      <c r="R216" s="224"/>
      <c r="S216" s="224"/>
      <c r="T216" s="224"/>
      <c r="U216" s="224"/>
      <c r="V216" s="224"/>
      <c r="W216" s="224"/>
      <c r="X216" s="224"/>
      <c r="Y216" s="224"/>
      <c r="Z216" s="213"/>
      <c r="AA216" s="213"/>
      <c r="AB216" s="213"/>
      <c r="AC216" s="213"/>
      <c r="AD216" s="213"/>
      <c r="AE216" s="213"/>
      <c r="AF216" s="213"/>
      <c r="AG216" s="213" t="s">
        <v>311</v>
      </c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</row>
    <row r="217" spans="1:60" ht="22.5" outlineLevel="3" x14ac:dyDescent="0.2">
      <c r="A217" s="220"/>
      <c r="B217" s="221"/>
      <c r="C217" s="260" t="s">
        <v>1120</v>
      </c>
      <c r="D217" s="258"/>
      <c r="E217" s="258"/>
      <c r="F217" s="258"/>
      <c r="G217" s="258"/>
      <c r="H217" s="224"/>
      <c r="I217" s="224"/>
      <c r="J217" s="224"/>
      <c r="K217" s="224"/>
      <c r="L217" s="224"/>
      <c r="M217" s="224"/>
      <c r="N217" s="223"/>
      <c r="O217" s="223"/>
      <c r="P217" s="223"/>
      <c r="Q217" s="223"/>
      <c r="R217" s="224"/>
      <c r="S217" s="224"/>
      <c r="T217" s="224"/>
      <c r="U217" s="224"/>
      <c r="V217" s="224"/>
      <c r="W217" s="224"/>
      <c r="X217" s="224"/>
      <c r="Y217" s="224"/>
      <c r="Z217" s="213"/>
      <c r="AA217" s="213"/>
      <c r="AB217" s="213"/>
      <c r="AC217" s="213"/>
      <c r="AD217" s="213"/>
      <c r="AE217" s="213"/>
      <c r="AF217" s="213"/>
      <c r="AG217" s="213" t="s">
        <v>311</v>
      </c>
      <c r="AH217" s="213"/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56" t="str">
        <f>C217</f>
        <v>vč. kotevních prvků, nízkoexpanzní pěny, lemování otvoru tanku, osazeného dveřního otvor 900x2000 mm včetně lemování otvoru, zakládacího U profilu příček</v>
      </c>
      <c r="BB217" s="213"/>
      <c r="BC217" s="213"/>
      <c r="BD217" s="213"/>
      <c r="BE217" s="213"/>
      <c r="BF217" s="213"/>
      <c r="BG217" s="213"/>
      <c r="BH217" s="213"/>
    </row>
    <row r="218" spans="1:60" outlineLevel="3" x14ac:dyDescent="0.2">
      <c r="A218" s="220"/>
      <c r="B218" s="221"/>
      <c r="C218" s="260" t="s">
        <v>1082</v>
      </c>
      <c r="D218" s="258"/>
      <c r="E218" s="258"/>
      <c r="F218" s="258"/>
      <c r="G218" s="258"/>
      <c r="H218" s="224"/>
      <c r="I218" s="224"/>
      <c r="J218" s="224"/>
      <c r="K218" s="224"/>
      <c r="L218" s="224"/>
      <c r="M218" s="224"/>
      <c r="N218" s="223"/>
      <c r="O218" s="223"/>
      <c r="P218" s="223"/>
      <c r="Q218" s="223"/>
      <c r="R218" s="224"/>
      <c r="S218" s="224"/>
      <c r="T218" s="224"/>
      <c r="U218" s="224"/>
      <c r="V218" s="224"/>
      <c r="W218" s="224"/>
      <c r="X218" s="224"/>
      <c r="Y218" s="224"/>
      <c r="Z218" s="213"/>
      <c r="AA218" s="213"/>
      <c r="AB218" s="213"/>
      <c r="AC218" s="213"/>
      <c r="AD218" s="213"/>
      <c r="AE218" s="213"/>
      <c r="AF218" s="213"/>
      <c r="AG218" s="213" t="s">
        <v>311</v>
      </c>
      <c r="AH218" s="213"/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56" t="str">
        <f>C218</f>
        <v>Výše uvedená položka vymezuje požadovaný standard, zadavatel umožňuje i jiné technicky a kvalitativně srovnatelné řešení</v>
      </c>
      <c r="BB218" s="213"/>
      <c r="BC218" s="213"/>
      <c r="BD218" s="213"/>
      <c r="BE218" s="213"/>
      <c r="BF218" s="213"/>
      <c r="BG218" s="213"/>
      <c r="BH218" s="213"/>
    </row>
    <row r="219" spans="1:60" outlineLevel="2" x14ac:dyDescent="0.2">
      <c r="A219" s="220"/>
      <c r="B219" s="221"/>
      <c r="C219" s="252"/>
      <c r="D219" s="245"/>
      <c r="E219" s="245"/>
      <c r="F219" s="245"/>
      <c r="G219" s="245"/>
      <c r="H219" s="224"/>
      <c r="I219" s="224"/>
      <c r="J219" s="224"/>
      <c r="K219" s="224"/>
      <c r="L219" s="224"/>
      <c r="M219" s="224"/>
      <c r="N219" s="223"/>
      <c r="O219" s="223"/>
      <c r="P219" s="223"/>
      <c r="Q219" s="223"/>
      <c r="R219" s="224"/>
      <c r="S219" s="224"/>
      <c r="T219" s="224"/>
      <c r="U219" s="224"/>
      <c r="V219" s="224"/>
      <c r="W219" s="224"/>
      <c r="X219" s="224"/>
      <c r="Y219" s="224"/>
      <c r="Z219" s="213"/>
      <c r="AA219" s="213"/>
      <c r="AB219" s="213"/>
      <c r="AC219" s="213"/>
      <c r="AD219" s="213"/>
      <c r="AE219" s="213"/>
      <c r="AF219" s="213"/>
      <c r="AG219" s="213" t="s">
        <v>286</v>
      </c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</row>
    <row r="220" spans="1:60" x14ac:dyDescent="0.2">
      <c r="A220" s="230" t="s">
        <v>276</v>
      </c>
      <c r="B220" s="231" t="s">
        <v>215</v>
      </c>
      <c r="C220" s="248" t="s">
        <v>217</v>
      </c>
      <c r="D220" s="232"/>
      <c r="E220" s="233"/>
      <c r="F220" s="234"/>
      <c r="G220" s="234">
        <f>SUMIF(AG221:AG238,"&lt;&gt;NOR",G221:G238)</f>
        <v>0</v>
      </c>
      <c r="H220" s="234"/>
      <c r="I220" s="234">
        <f>SUM(I221:I238)</f>
        <v>0</v>
      </c>
      <c r="J220" s="234"/>
      <c r="K220" s="234">
        <f>SUM(K221:K238)</f>
        <v>0</v>
      </c>
      <c r="L220" s="234"/>
      <c r="M220" s="234">
        <f>SUM(M221:M238)</f>
        <v>0</v>
      </c>
      <c r="N220" s="233"/>
      <c r="O220" s="233">
        <f>SUM(O221:O238)</f>
        <v>0.19999999999999998</v>
      </c>
      <c r="P220" s="233"/>
      <c r="Q220" s="233">
        <f>SUM(Q221:Q238)</f>
        <v>0</v>
      </c>
      <c r="R220" s="234"/>
      <c r="S220" s="234"/>
      <c r="T220" s="235"/>
      <c r="U220" s="229"/>
      <c r="V220" s="229">
        <f>SUM(V221:V238)</f>
        <v>26.18</v>
      </c>
      <c r="W220" s="229"/>
      <c r="X220" s="229"/>
      <c r="Y220" s="229"/>
      <c r="AG220" t="s">
        <v>277</v>
      </c>
    </row>
    <row r="221" spans="1:60" ht="22.5" outlineLevel="1" x14ac:dyDescent="0.2">
      <c r="A221" s="237">
        <v>52</v>
      </c>
      <c r="B221" s="238" t="s">
        <v>1015</v>
      </c>
      <c r="C221" s="249" t="s">
        <v>1121</v>
      </c>
      <c r="D221" s="239" t="s">
        <v>318</v>
      </c>
      <c r="E221" s="240">
        <v>1</v>
      </c>
      <c r="F221" s="241"/>
      <c r="G221" s="242">
        <f>ROUND(E221*F221,2)</f>
        <v>0</v>
      </c>
      <c r="H221" s="241"/>
      <c r="I221" s="242">
        <f>ROUND(E221*H221,2)</f>
        <v>0</v>
      </c>
      <c r="J221" s="241"/>
      <c r="K221" s="242">
        <f>ROUND(E221*J221,2)</f>
        <v>0</v>
      </c>
      <c r="L221" s="242">
        <v>21</v>
      </c>
      <c r="M221" s="242">
        <f>G221*(1+L221/100)</f>
        <v>0</v>
      </c>
      <c r="N221" s="240">
        <v>1.1999999999999999E-3</v>
      </c>
      <c r="O221" s="240">
        <f>ROUND(E221*N221,2)</f>
        <v>0</v>
      </c>
      <c r="P221" s="240">
        <v>0</v>
      </c>
      <c r="Q221" s="240">
        <f>ROUND(E221*P221,2)</f>
        <v>0</v>
      </c>
      <c r="R221" s="242" t="s">
        <v>1017</v>
      </c>
      <c r="S221" s="242" t="s">
        <v>289</v>
      </c>
      <c r="T221" s="243" t="s">
        <v>289</v>
      </c>
      <c r="U221" s="224">
        <v>2.72</v>
      </c>
      <c r="V221" s="224">
        <f>ROUND(E221*U221,2)</f>
        <v>2.72</v>
      </c>
      <c r="W221" s="224"/>
      <c r="X221" s="224" t="s">
        <v>339</v>
      </c>
      <c r="Y221" s="224" t="s">
        <v>284</v>
      </c>
      <c r="Z221" s="213"/>
      <c r="AA221" s="213"/>
      <c r="AB221" s="213"/>
      <c r="AC221" s="213"/>
      <c r="AD221" s="213"/>
      <c r="AE221" s="213"/>
      <c r="AF221" s="213"/>
      <c r="AG221" s="213" t="s">
        <v>340</v>
      </c>
      <c r="AH221" s="213"/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  <c r="BA221" s="213"/>
      <c r="BB221" s="213"/>
      <c r="BC221" s="213"/>
      <c r="BD221" s="213"/>
      <c r="BE221" s="213"/>
      <c r="BF221" s="213"/>
      <c r="BG221" s="213"/>
      <c r="BH221" s="213"/>
    </row>
    <row r="222" spans="1:60" outlineLevel="2" x14ac:dyDescent="0.2">
      <c r="A222" s="220"/>
      <c r="B222" s="221"/>
      <c r="C222" s="250"/>
      <c r="D222" s="246"/>
      <c r="E222" s="246"/>
      <c r="F222" s="246"/>
      <c r="G222" s="246"/>
      <c r="H222" s="224"/>
      <c r="I222" s="224"/>
      <c r="J222" s="224"/>
      <c r="K222" s="224"/>
      <c r="L222" s="224"/>
      <c r="M222" s="224"/>
      <c r="N222" s="223"/>
      <c r="O222" s="223"/>
      <c r="P222" s="223"/>
      <c r="Q222" s="223"/>
      <c r="R222" s="224"/>
      <c r="S222" s="224"/>
      <c r="T222" s="224"/>
      <c r="U222" s="224"/>
      <c r="V222" s="224"/>
      <c r="W222" s="224"/>
      <c r="X222" s="224"/>
      <c r="Y222" s="224"/>
      <c r="Z222" s="213"/>
      <c r="AA222" s="213"/>
      <c r="AB222" s="213"/>
      <c r="AC222" s="213"/>
      <c r="AD222" s="213"/>
      <c r="AE222" s="213"/>
      <c r="AF222" s="213"/>
      <c r="AG222" s="213" t="s">
        <v>286</v>
      </c>
      <c r="AH222" s="213"/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  <c r="BA222" s="213"/>
      <c r="BB222" s="213"/>
      <c r="BC222" s="213"/>
      <c r="BD222" s="213"/>
      <c r="BE222" s="213"/>
      <c r="BF222" s="213"/>
      <c r="BG222" s="213"/>
      <c r="BH222" s="213"/>
    </row>
    <row r="223" spans="1:60" outlineLevel="1" x14ac:dyDescent="0.2">
      <c r="A223" s="237">
        <v>53</v>
      </c>
      <c r="B223" s="238" t="s">
        <v>1018</v>
      </c>
      <c r="C223" s="249" t="s">
        <v>1122</v>
      </c>
      <c r="D223" s="239" t="s">
        <v>323</v>
      </c>
      <c r="E223" s="240">
        <v>30.4</v>
      </c>
      <c r="F223" s="241"/>
      <c r="G223" s="242">
        <f>ROUND(E223*F223,2)</f>
        <v>0</v>
      </c>
      <c r="H223" s="241"/>
      <c r="I223" s="242">
        <f>ROUND(E223*H223,2)</f>
        <v>0</v>
      </c>
      <c r="J223" s="241"/>
      <c r="K223" s="242">
        <f>ROUND(E223*J223,2)</f>
        <v>0</v>
      </c>
      <c r="L223" s="242">
        <v>21</v>
      </c>
      <c r="M223" s="242">
        <f>G223*(1+L223/100)</f>
        <v>0</v>
      </c>
      <c r="N223" s="240">
        <v>2.0000000000000002E-5</v>
      </c>
      <c r="O223" s="240">
        <f>ROUND(E223*N223,2)</f>
        <v>0</v>
      </c>
      <c r="P223" s="240">
        <v>0</v>
      </c>
      <c r="Q223" s="240">
        <f>ROUND(E223*P223,2)</f>
        <v>0</v>
      </c>
      <c r="R223" s="242" t="s">
        <v>1017</v>
      </c>
      <c r="S223" s="242" t="s">
        <v>289</v>
      </c>
      <c r="T223" s="243" t="s">
        <v>289</v>
      </c>
      <c r="U223" s="224">
        <v>0.75700000000000001</v>
      </c>
      <c r="V223" s="224">
        <f>ROUND(E223*U223,2)</f>
        <v>23.01</v>
      </c>
      <c r="W223" s="224"/>
      <c r="X223" s="224" t="s">
        <v>339</v>
      </c>
      <c r="Y223" s="224" t="s">
        <v>284</v>
      </c>
      <c r="Z223" s="213"/>
      <c r="AA223" s="213"/>
      <c r="AB223" s="213"/>
      <c r="AC223" s="213"/>
      <c r="AD223" s="213"/>
      <c r="AE223" s="213"/>
      <c r="AF223" s="213"/>
      <c r="AG223" s="213" t="s">
        <v>340</v>
      </c>
      <c r="AH223" s="213"/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  <c r="BA223" s="213"/>
      <c r="BB223" s="213"/>
      <c r="BC223" s="213"/>
      <c r="BD223" s="213"/>
      <c r="BE223" s="213"/>
      <c r="BF223" s="213"/>
      <c r="BG223" s="213"/>
      <c r="BH223" s="213"/>
    </row>
    <row r="224" spans="1:60" outlineLevel="2" x14ac:dyDescent="0.2">
      <c r="A224" s="220"/>
      <c r="B224" s="221"/>
      <c r="C224" s="251" t="s">
        <v>1020</v>
      </c>
      <c r="D224" s="247"/>
      <c r="E224" s="247"/>
      <c r="F224" s="247"/>
      <c r="G224" s="247"/>
      <c r="H224" s="224"/>
      <c r="I224" s="224"/>
      <c r="J224" s="224"/>
      <c r="K224" s="224"/>
      <c r="L224" s="224"/>
      <c r="M224" s="224"/>
      <c r="N224" s="223"/>
      <c r="O224" s="223"/>
      <c r="P224" s="223"/>
      <c r="Q224" s="223"/>
      <c r="R224" s="224"/>
      <c r="S224" s="224"/>
      <c r="T224" s="224"/>
      <c r="U224" s="224"/>
      <c r="V224" s="224"/>
      <c r="W224" s="224"/>
      <c r="X224" s="224"/>
      <c r="Y224" s="224"/>
      <c r="Z224" s="213"/>
      <c r="AA224" s="213"/>
      <c r="AB224" s="213"/>
      <c r="AC224" s="213"/>
      <c r="AD224" s="213"/>
      <c r="AE224" s="213"/>
      <c r="AF224" s="213"/>
      <c r="AG224" s="213" t="s">
        <v>311</v>
      </c>
      <c r="AH224" s="213"/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  <c r="BA224" s="213"/>
      <c r="BB224" s="213"/>
      <c r="BC224" s="213"/>
      <c r="BD224" s="213"/>
      <c r="BE224" s="213"/>
      <c r="BF224" s="213"/>
      <c r="BG224" s="213"/>
      <c r="BH224" s="213"/>
    </row>
    <row r="225" spans="1:60" outlineLevel="2" x14ac:dyDescent="0.2">
      <c r="A225" s="220"/>
      <c r="B225" s="221"/>
      <c r="C225" s="252"/>
      <c r="D225" s="245"/>
      <c r="E225" s="245"/>
      <c r="F225" s="245"/>
      <c r="G225" s="245"/>
      <c r="H225" s="224"/>
      <c r="I225" s="224"/>
      <c r="J225" s="224"/>
      <c r="K225" s="224"/>
      <c r="L225" s="224"/>
      <c r="M225" s="224"/>
      <c r="N225" s="223"/>
      <c r="O225" s="223"/>
      <c r="P225" s="223"/>
      <c r="Q225" s="223"/>
      <c r="R225" s="224"/>
      <c r="S225" s="224"/>
      <c r="T225" s="224"/>
      <c r="U225" s="224"/>
      <c r="V225" s="224"/>
      <c r="W225" s="224"/>
      <c r="X225" s="224"/>
      <c r="Y225" s="224"/>
      <c r="Z225" s="213"/>
      <c r="AA225" s="213"/>
      <c r="AB225" s="213"/>
      <c r="AC225" s="213"/>
      <c r="AD225" s="213"/>
      <c r="AE225" s="213"/>
      <c r="AF225" s="213"/>
      <c r="AG225" s="213" t="s">
        <v>286</v>
      </c>
      <c r="AH225" s="213"/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  <c r="BA225" s="213"/>
      <c r="BB225" s="213"/>
      <c r="BC225" s="213"/>
      <c r="BD225" s="213"/>
      <c r="BE225" s="213"/>
      <c r="BF225" s="213"/>
      <c r="BG225" s="213"/>
      <c r="BH225" s="213"/>
    </row>
    <row r="226" spans="1:60" outlineLevel="1" x14ac:dyDescent="0.2">
      <c r="A226" s="237">
        <v>54</v>
      </c>
      <c r="B226" s="238" t="s">
        <v>1123</v>
      </c>
      <c r="C226" s="249" t="s">
        <v>1124</v>
      </c>
      <c r="D226" s="239" t="s">
        <v>318</v>
      </c>
      <c r="E226" s="240">
        <v>1</v>
      </c>
      <c r="F226" s="241"/>
      <c r="G226" s="242">
        <f>ROUND(E226*F226,2)</f>
        <v>0</v>
      </c>
      <c r="H226" s="241"/>
      <c r="I226" s="242">
        <f>ROUND(E226*H226,2)</f>
        <v>0</v>
      </c>
      <c r="J226" s="241"/>
      <c r="K226" s="242">
        <f>ROUND(E226*J226,2)</f>
        <v>0</v>
      </c>
      <c r="L226" s="242">
        <v>21</v>
      </c>
      <c r="M226" s="242">
        <f>G226*(1+L226/100)</f>
        <v>0</v>
      </c>
      <c r="N226" s="240">
        <v>0.03</v>
      </c>
      <c r="O226" s="240">
        <f>ROUND(E226*N226,2)</f>
        <v>0.03</v>
      </c>
      <c r="P226" s="240">
        <v>0</v>
      </c>
      <c r="Q226" s="240">
        <f>ROUND(E226*P226,2)</f>
        <v>0</v>
      </c>
      <c r="R226" s="242"/>
      <c r="S226" s="242" t="s">
        <v>281</v>
      </c>
      <c r="T226" s="243" t="s">
        <v>389</v>
      </c>
      <c r="U226" s="224">
        <v>0</v>
      </c>
      <c r="V226" s="224">
        <f>ROUND(E226*U226,2)</f>
        <v>0</v>
      </c>
      <c r="W226" s="224"/>
      <c r="X226" s="224" t="s">
        <v>283</v>
      </c>
      <c r="Y226" s="224" t="s">
        <v>284</v>
      </c>
      <c r="Z226" s="213"/>
      <c r="AA226" s="213"/>
      <c r="AB226" s="213"/>
      <c r="AC226" s="213"/>
      <c r="AD226" s="213"/>
      <c r="AE226" s="213"/>
      <c r="AF226" s="213"/>
      <c r="AG226" s="213" t="s">
        <v>285</v>
      </c>
      <c r="AH226" s="213"/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  <c r="BA226" s="213"/>
      <c r="BB226" s="213"/>
      <c r="BC226" s="213"/>
      <c r="BD226" s="213"/>
      <c r="BE226" s="213"/>
      <c r="BF226" s="213"/>
      <c r="BG226" s="213"/>
      <c r="BH226" s="213"/>
    </row>
    <row r="227" spans="1:60" outlineLevel="2" x14ac:dyDescent="0.2">
      <c r="A227" s="220"/>
      <c r="B227" s="221"/>
      <c r="C227" s="250"/>
      <c r="D227" s="246"/>
      <c r="E227" s="246"/>
      <c r="F227" s="246"/>
      <c r="G227" s="246"/>
      <c r="H227" s="224"/>
      <c r="I227" s="224"/>
      <c r="J227" s="224"/>
      <c r="K227" s="224"/>
      <c r="L227" s="224"/>
      <c r="M227" s="224"/>
      <c r="N227" s="223"/>
      <c r="O227" s="223"/>
      <c r="P227" s="223"/>
      <c r="Q227" s="223"/>
      <c r="R227" s="224"/>
      <c r="S227" s="224"/>
      <c r="T227" s="224"/>
      <c r="U227" s="224"/>
      <c r="V227" s="224"/>
      <c r="W227" s="224"/>
      <c r="X227" s="224"/>
      <c r="Y227" s="224"/>
      <c r="Z227" s="213"/>
      <c r="AA227" s="213"/>
      <c r="AB227" s="213"/>
      <c r="AC227" s="213"/>
      <c r="AD227" s="213"/>
      <c r="AE227" s="213"/>
      <c r="AF227" s="213"/>
      <c r="AG227" s="213" t="s">
        <v>286</v>
      </c>
      <c r="AH227" s="213"/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  <c r="BA227" s="213"/>
      <c r="BB227" s="213"/>
      <c r="BC227" s="213"/>
      <c r="BD227" s="213"/>
      <c r="BE227" s="213"/>
      <c r="BF227" s="213"/>
      <c r="BG227" s="213"/>
      <c r="BH227" s="213"/>
    </row>
    <row r="228" spans="1:60" outlineLevel="1" x14ac:dyDescent="0.2">
      <c r="A228" s="237">
        <v>55</v>
      </c>
      <c r="B228" s="238" t="s">
        <v>1025</v>
      </c>
      <c r="C228" s="249" t="s">
        <v>1026</v>
      </c>
      <c r="D228" s="239" t="s">
        <v>318</v>
      </c>
      <c r="E228" s="240">
        <v>1</v>
      </c>
      <c r="F228" s="241"/>
      <c r="G228" s="242">
        <f>ROUND(E228*F228,2)</f>
        <v>0</v>
      </c>
      <c r="H228" s="241"/>
      <c r="I228" s="242">
        <f>ROUND(E228*H228,2)</f>
        <v>0</v>
      </c>
      <c r="J228" s="241"/>
      <c r="K228" s="242">
        <f>ROUND(E228*J228,2)</f>
        <v>0</v>
      </c>
      <c r="L228" s="242">
        <v>21</v>
      </c>
      <c r="M228" s="242">
        <f>G228*(1+L228/100)</f>
        <v>0</v>
      </c>
      <c r="N228" s="240">
        <v>0.03</v>
      </c>
      <c r="O228" s="240">
        <f>ROUND(E228*N228,2)</f>
        <v>0.03</v>
      </c>
      <c r="P228" s="240">
        <v>0</v>
      </c>
      <c r="Q228" s="240">
        <f>ROUND(E228*P228,2)</f>
        <v>0</v>
      </c>
      <c r="R228" s="242"/>
      <c r="S228" s="242" t="s">
        <v>281</v>
      </c>
      <c r="T228" s="243" t="s">
        <v>389</v>
      </c>
      <c r="U228" s="224">
        <v>0</v>
      </c>
      <c r="V228" s="224">
        <f>ROUND(E228*U228,2)</f>
        <v>0</v>
      </c>
      <c r="W228" s="224"/>
      <c r="X228" s="224" t="s">
        <v>283</v>
      </c>
      <c r="Y228" s="224" t="s">
        <v>284</v>
      </c>
      <c r="Z228" s="213"/>
      <c r="AA228" s="213"/>
      <c r="AB228" s="213"/>
      <c r="AC228" s="213"/>
      <c r="AD228" s="213"/>
      <c r="AE228" s="213"/>
      <c r="AF228" s="213"/>
      <c r="AG228" s="213" t="s">
        <v>285</v>
      </c>
      <c r="AH228" s="213"/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  <c r="BA228" s="213"/>
      <c r="BB228" s="213"/>
      <c r="BC228" s="213"/>
      <c r="BD228" s="213"/>
      <c r="BE228" s="213"/>
      <c r="BF228" s="213"/>
      <c r="BG228" s="213"/>
      <c r="BH228" s="213"/>
    </row>
    <row r="229" spans="1:60" outlineLevel="2" x14ac:dyDescent="0.2">
      <c r="A229" s="220"/>
      <c r="B229" s="221"/>
      <c r="C229" s="250"/>
      <c r="D229" s="246"/>
      <c r="E229" s="246"/>
      <c r="F229" s="246"/>
      <c r="G229" s="246"/>
      <c r="H229" s="224"/>
      <c r="I229" s="224"/>
      <c r="J229" s="224"/>
      <c r="K229" s="224"/>
      <c r="L229" s="224"/>
      <c r="M229" s="224"/>
      <c r="N229" s="223"/>
      <c r="O229" s="223"/>
      <c r="P229" s="223"/>
      <c r="Q229" s="223"/>
      <c r="R229" s="224"/>
      <c r="S229" s="224"/>
      <c r="T229" s="224"/>
      <c r="U229" s="224"/>
      <c r="V229" s="224"/>
      <c r="W229" s="224"/>
      <c r="X229" s="224"/>
      <c r="Y229" s="224"/>
      <c r="Z229" s="213"/>
      <c r="AA229" s="213"/>
      <c r="AB229" s="213"/>
      <c r="AC229" s="213"/>
      <c r="AD229" s="213"/>
      <c r="AE229" s="213"/>
      <c r="AF229" s="213"/>
      <c r="AG229" s="213" t="s">
        <v>286</v>
      </c>
      <c r="AH229" s="213"/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  <c r="AX229" s="213"/>
      <c r="AY229" s="213"/>
      <c r="AZ229" s="213"/>
      <c r="BA229" s="213"/>
      <c r="BB229" s="213"/>
      <c r="BC229" s="213"/>
      <c r="BD229" s="213"/>
      <c r="BE229" s="213"/>
      <c r="BF229" s="213"/>
      <c r="BG229" s="213"/>
      <c r="BH229" s="213"/>
    </row>
    <row r="230" spans="1:60" outlineLevel="1" x14ac:dyDescent="0.2">
      <c r="A230" s="237">
        <v>56</v>
      </c>
      <c r="B230" s="238" t="s">
        <v>1125</v>
      </c>
      <c r="C230" s="249" t="s">
        <v>1126</v>
      </c>
      <c r="D230" s="239" t="s">
        <v>318</v>
      </c>
      <c r="E230" s="240">
        <v>3</v>
      </c>
      <c r="F230" s="241"/>
      <c r="G230" s="242">
        <f>ROUND(E230*F230,2)</f>
        <v>0</v>
      </c>
      <c r="H230" s="241"/>
      <c r="I230" s="242">
        <f>ROUND(E230*H230,2)</f>
        <v>0</v>
      </c>
      <c r="J230" s="241"/>
      <c r="K230" s="242">
        <f>ROUND(E230*J230,2)</f>
        <v>0</v>
      </c>
      <c r="L230" s="242">
        <v>21</v>
      </c>
      <c r="M230" s="242">
        <f>G230*(1+L230/100)</f>
        <v>0</v>
      </c>
      <c r="N230" s="240">
        <v>0.03</v>
      </c>
      <c r="O230" s="240">
        <f>ROUND(E230*N230,2)</f>
        <v>0.09</v>
      </c>
      <c r="P230" s="240">
        <v>0</v>
      </c>
      <c r="Q230" s="240">
        <f>ROUND(E230*P230,2)</f>
        <v>0</v>
      </c>
      <c r="R230" s="242"/>
      <c r="S230" s="242" t="s">
        <v>281</v>
      </c>
      <c r="T230" s="243" t="s">
        <v>389</v>
      </c>
      <c r="U230" s="224">
        <v>0</v>
      </c>
      <c r="V230" s="224">
        <f>ROUND(E230*U230,2)</f>
        <v>0</v>
      </c>
      <c r="W230" s="224"/>
      <c r="X230" s="224" t="s">
        <v>283</v>
      </c>
      <c r="Y230" s="224" t="s">
        <v>284</v>
      </c>
      <c r="Z230" s="213"/>
      <c r="AA230" s="213"/>
      <c r="AB230" s="213"/>
      <c r="AC230" s="213"/>
      <c r="AD230" s="213"/>
      <c r="AE230" s="213"/>
      <c r="AF230" s="213"/>
      <c r="AG230" s="213" t="s">
        <v>285</v>
      </c>
      <c r="AH230" s="213"/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</row>
    <row r="231" spans="1:60" outlineLevel="2" x14ac:dyDescent="0.2">
      <c r="A231" s="220"/>
      <c r="B231" s="221"/>
      <c r="C231" s="250"/>
      <c r="D231" s="246"/>
      <c r="E231" s="246"/>
      <c r="F231" s="246"/>
      <c r="G231" s="246"/>
      <c r="H231" s="224"/>
      <c r="I231" s="224"/>
      <c r="J231" s="224"/>
      <c r="K231" s="224"/>
      <c r="L231" s="224"/>
      <c r="M231" s="224"/>
      <c r="N231" s="223"/>
      <c r="O231" s="223"/>
      <c r="P231" s="223"/>
      <c r="Q231" s="223"/>
      <c r="R231" s="224"/>
      <c r="S231" s="224"/>
      <c r="T231" s="224"/>
      <c r="U231" s="224"/>
      <c r="V231" s="224"/>
      <c r="W231" s="224"/>
      <c r="X231" s="224"/>
      <c r="Y231" s="224"/>
      <c r="Z231" s="213"/>
      <c r="AA231" s="213"/>
      <c r="AB231" s="213"/>
      <c r="AC231" s="213"/>
      <c r="AD231" s="213"/>
      <c r="AE231" s="213"/>
      <c r="AF231" s="213"/>
      <c r="AG231" s="213" t="s">
        <v>286</v>
      </c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</row>
    <row r="232" spans="1:60" outlineLevel="1" x14ac:dyDescent="0.2">
      <c r="A232" s="237">
        <v>57</v>
      </c>
      <c r="B232" s="238" t="s">
        <v>1127</v>
      </c>
      <c r="C232" s="249" t="s">
        <v>1128</v>
      </c>
      <c r="D232" s="239" t="s">
        <v>318</v>
      </c>
      <c r="E232" s="240">
        <v>1</v>
      </c>
      <c r="F232" s="241"/>
      <c r="G232" s="242">
        <f>ROUND(E232*F232,2)</f>
        <v>0</v>
      </c>
      <c r="H232" s="241"/>
      <c r="I232" s="242">
        <f>ROUND(E232*H232,2)</f>
        <v>0</v>
      </c>
      <c r="J232" s="241"/>
      <c r="K232" s="242">
        <f>ROUND(E232*J232,2)</f>
        <v>0</v>
      </c>
      <c r="L232" s="242">
        <v>21</v>
      </c>
      <c r="M232" s="242">
        <f>G232*(1+L232/100)</f>
        <v>0</v>
      </c>
      <c r="N232" s="240">
        <v>0.03</v>
      </c>
      <c r="O232" s="240">
        <f>ROUND(E232*N232,2)</f>
        <v>0.03</v>
      </c>
      <c r="P232" s="240">
        <v>0</v>
      </c>
      <c r="Q232" s="240">
        <f>ROUND(E232*P232,2)</f>
        <v>0</v>
      </c>
      <c r="R232" s="242"/>
      <c r="S232" s="242" t="s">
        <v>281</v>
      </c>
      <c r="T232" s="243" t="s">
        <v>282</v>
      </c>
      <c r="U232" s="224">
        <v>0</v>
      </c>
      <c r="V232" s="224">
        <f>ROUND(E232*U232,2)</f>
        <v>0</v>
      </c>
      <c r="W232" s="224"/>
      <c r="X232" s="224" t="s">
        <v>283</v>
      </c>
      <c r="Y232" s="224" t="s">
        <v>284</v>
      </c>
      <c r="Z232" s="213"/>
      <c r="AA232" s="213"/>
      <c r="AB232" s="213"/>
      <c r="AC232" s="213"/>
      <c r="AD232" s="213"/>
      <c r="AE232" s="213"/>
      <c r="AF232" s="213"/>
      <c r="AG232" s="213" t="s">
        <v>285</v>
      </c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</row>
    <row r="233" spans="1:60" outlineLevel="2" x14ac:dyDescent="0.2">
      <c r="A233" s="220"/>
      <c r="B233" s="221"/>
      <c r="C233" s="250"/>
      <c r="D233" s="246"/>
      <c r="E233" s="246"/>
      <c r="F233" s="246"/>
      <c r="G233" s="246"/>
      <c r="H233" s="224"/>
      <c r="I233" s="224"/>
      <c r="J233" s="224"/>
      <c r="K233" s="224"/>
      <c r="L233" s="224"/>
      <c r="M233" s="224"/>
      <c r="N233" s="223"/>
      <c r="O233" s="223"/>
      <c r="P233" s="223"/>
      <c r="Q233" s="223"/>
      <c r="R233" s="224"/>
      <c r="S233" s="224"/>
      <c r="T233" s="224"/>
      <c r="U233" s="224"/>
      <c r="V233" s="224"/>
      <c r="W233" s="224"/>
      <c r="X233" s="224"/>
      <c r="Y233" s="224"/>
      <c r="Z233" s="213"/>
      <c r="AA233" s="213"/>
      <c r="AB233" s="213"/>
      <c r="AC233" s="213"/>
      <c r="AD233" s="213"/>
      <c r="AE233" s="213"/>
      <c r="AF233" s="213"/>
      <c r="AG233" s="213" t="s">
        <v>286</v>
      </c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</row>
    <row r="234" spans="1:60" ht="22.5" outlineLevel="1" x14ac:dyDescent="0.2">
      <c r="A234" s="237">
        <v>58</v>
      </c>
      <c r="B234" s="238" t="s">
        <v>1027</v>
      </c>
      <c r="C234" s="249" t="s">
        <v>1028</v>
      </c>
      <c r="D234" s="239" t="s">
        <v>363</v>
      </c>
      <c r="E234" s="240">
        <v>1.68</v>
      </c>
      <c r="F234" s="241"/>
      <c r="G234" s="242">
        <f>ROUND(E234*F234,2)</f>
        <v>0</v>
      </c>
      <c r="H234" s="241"/>
      <c r="I234" s="242">
        <f>ROUND(E234*H234,2)</f>
        <v>0</v>
      </c>
      <c r="J234" s="241"/>
      <c r="K234" s="242">
        <f>ROUND(E234*J234,2)</f>
        <v>0</v>
      </c>
      <c r="L234" s="242">
        <v>21</v>
      </c>
      <c r="M234" s="242">
        <f>G234*(1+L234/100)</f>
        <v>0</v>
      </c>
      <c r="N234" s="240">
        <v>0.01</v>
      </c>
      <c r="O234" s="240">
        <f>ROUND(E234*N234,2)</f>
        <v>0.02</v>
      </c>
      <c r="P234" s="240">
        <v>0</v>
      </c>
      <c r="Q234" s="240">
        <f>ROUND(E234*P234,2)</f>
        <v>0</v>
      </c>
      <c r="R234" s="242" t="s">
        <v>324</v>
      </c>
      <c r="S234" s="242" t="s">
        <v>289</v>
      </c>
      <c r="T234" s="243" t="s">
        <v>289</v>
      </c>
      <c r="U234" s="224">
        <v>0</v>
      </c>
      <c r="V234" s="224">
        <f>ROUND(E234*U234,2)</f>
        <v>0</v>
      </c>
      <c r="W234" s="224"/>
      <c r="X234" s="224" t="s">
        <v>283</v>
      </c>
      <c r="Y234" s="224" t="s">
        <v>284</v>
      </c>
      <c r="Z234" s="213"/>
      <c r="AA234" s="213"/>
      <c r="AB234" s="213"/>
      <c r="AC234" s="213"/>
      <c r="AD234" s="213"/>
      <c r="AE234" s="213"/>
      <c r="AF234" s="213"/>
      <c r="AG234" s="213" t="s">
        <v>285</v>
      </c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</row>
    <row r="235" spans="1:60" outlineLevel="2" x14ac:dyDescent="0.2">
      <c r="A235" s="220"/>
      <c r="B235" s="221"/>
      <c r="C235" s="250"/>
      <c r="D235" s="246"/>
      <c r="E235" s="246"/>
      <c r="F235" s="246"/>
      <c r="G235" s="246"/>
      <c r="H235" s="224"/>
      <c r="I235" s="224"/>
      <c r="J235" s="224"/>
      <c r="K235" s="224"/>
      <c r="L235" s="224"/>
      <c r="M235" s="224"/>
      <c r="N235" s="223"/>
      <c r="O235" s="223"/>
      <c r="P235" s="223"/>
      <c r="Q235" s="223"/>
      <c r="R235" s="224"/>
      <c r="S235" s="224"/>
      <c r="T235" s="224"/>
      <c r="U235" s="224"/>
      <c r="V235" s="224"/>
      <c r="W235" s="224"/>
      <c r="X235" s="224"/>
      <c r="Y235" s="224"/>
      <c r="Z235" s="213"/>
      <c r="AA235" s="213"/>
      <c r="AB235" s="213"/>
      <c r="AC235" s="213"/>
      <c r="AD235" s="213"/>
      <c r="AE235" s="213"/>
      <c r="AF235" s="213"/>
      <c r="AG235" s="213" t="s">
        <v>286</v>
      </c>
      <c r="AH235" s="213"/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  <c r="BA235" s="213"/>
      <c r="BB235" s="213"/>
      <c r="BC235" s="213"/>
      <c r="BD235" s="213"/>
      <c r="BE235" s="213"/>
      <c r="BF235" s="213"/>
      <c r="BG235" s="213"/>
      <c r="BH235" s="213"/>
    </row>
    <row r="236" spans="1:60" outlineLevel="1" x14ac:dyDescent="0.2">
      <c r="A236" s="237">
        <v>59</v>
      </c>
      <c r="B236" s="238" t="s">
        <v>1029</v>
      </c>
      <c r="C236" s="249" t="s">
        <v>1030</v>
      </c>
      <c r="D236" s="239" t="s">
        <v>383</v>
      </c>
      <c r="E236" s="240">
        <v>0.19861000000000001</v>
      </c>
      <c r="F236" s="241"/>
      <c r="G236" s="242">
        <f>ROUND(E236*F236,2)</f>
        <v>0</v>
      </c>
      <c r="H236" s="241"/>
      <c r="I236" s="242">
        <f>ROUND(E236*H236,2)</f>
        <v>0</v>
      </c>
      <c r="J236" s="241"/>
      <c r="K236" s="242">
        <f>ROUND(E236*J236,2)</f>
        <v>0</v>
      </c>
      <c r="L236" s="242">
        <v>21</v>
      </c>
      <c r="M236" s="242">
        <f>G236*(1+L236/100)</f>
        <v>0</v>
      </c>
      <c r="N236" s="240">
        <v>0</v>
      </c>
      <c r="O236" s="240">
        <f>ROUND(E236*N236,2)</f>
        <v>0</v>
      </c>
      <c r="P236" s="240">
        <v>0</v>
      </c>
      <c r="Q236" s="240">
        <f>ROUND(E236*P236,2)</f>
        <v>0</v>
      </c>
      <c r="R236" s="242" t="s">
        <v>1017</v>
      </c>
      <c r="S236" s="242" t="s">
        <v>289</v>
      </c>
      <c r="T236" s="243" t="s">
        <v>289</v>
      </c>
      <c r="U236" s="224">
        <v>2.2549999999999999</v>
      </c>
      <c r="V236" s="224">
        <f>ROUND(E236*U236,2)</f>
        <v>0.45</v>
      </c>
      <c r="W236" s="224"/>
      <c r="X236" s="224" t="s">
        <v>447</v>
      </c>
      <c r="Y236" s="224" t="s">
        <v>284</v>
      </c>
      <c r="Z236" s="213"/>
      <c r="AA236" s="213"/>
      <c r="AB236" s="213"/>
      <c r="AC236" s="213"/>
      <c r="AD236" s="213"/>
      <c r="AE236" s="213"/>
      <c r="AF236" s="213"/>
      <c r="AG236" s="213" t="s">
        <v>448</v>
      </c>
      <c r="AH236" s="213"/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  <c r="BA236" s="213"/>
      <c r="BB236" s="213"/>
      <c r="BC236" s="213"/>
      <c r="BD236" s="213"/>
      <c r="BE236" s="213"/>
      <c r="BF236" s="213"/>
      <c r="BG236" s="213"/>
      <c r="BH236" s="213"/>
    </row>
    <row r="237" spans="1:60" outlineLevel="2" x14ac:dyDescent="0.2">
      <c r="A237" s="220"/>
      <c r="B237" s="221"/>
      <c r="C237" s="259" t="s">
        <v>804</v>
      </c>
      <c r="D237" s="257"/>
      <c r="E237" s="257"/>
      <c r="F237" s="257"/>
      <c r="G237" s="257"/>
      <c r="H237" s="224"/>
      <c r="I237" s="224"/>
      <c r="J237" s="224"/>
      <c r="K237" s="224"/>
      <c r="L237" s="224"/>
      <c r="M237" s="224"/>
      <c r="N237" s="223"/>
      <c r="O237" s="223"/>
      <c r="P237" s="223"/>
      <c r="Q237" s="223"/>
      <c r="R237" s="224"/>
      <c r="S237" s="224"/>
      <c r="T237" s="224"/>
      <c r="U237" s="224"/>
      <c r="V237" s="224"/>
      <c r="W237" s="224"/>
      <c r="X237" s="224"/>
      <c r="Y237" s="224"/>
      <c r="Z237" s="213"/>
      <c r="AA237" s="213"/>
      <c r="AB237" s="213"/>
      <c r="AC237" s="213"/>
      <c r="AD237" s="213"/>
      <c r="AE237" s="213"/>
      <c r="AF237" s="213"/>
      <c r="AG237" s="213" t="s">
        <v>360</v>
      </c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  <c r="BA237" s="213"/>
      <c r="BB237" s="213"/>
      <c r="BC237" s="213"/>
      <c r="BD237" s="213"/>
      <c r="BE237" s="213"/>
      <c r="BF237" s="213"/>
      <c r="BG237" s="213"/>
      <c r="BH237" s="213"/>
    </row>
    <row r="238" spans="1:60" outlineLevel="2" x14ac:dyDescent="0.2">
      <c r="A238" s="220"/>
      <c r="B238" s="221"/>
      <c r="C238" s="252"/>
      <c r="D238" s="245"/>
      <c r="E238" s="245"/>
      <c r="F238" s="245"/>
      <c r="G238" s="245"/>
      <c r="H238" s="224"/>
      <c r="I238" s="224"/>
      <c r="J238" s="224"/>
      <c r="K238" s="224"/>
      <c r="L238" s="224"/>
      <c r="M238" s="224"/>
      <c r="N238" s="223"/>
      <c r="O238" s="223"/>
      <c r="P238" s="223"/>
      <c r="Q238" s="223"/>
      <c r="R238" s="224"/>
      <c r="S238" s="224"/>
      <c r="T238" s="224"/>
      <c r="U238" s="224"/>
      <c r="V238" s="224"/>
      <c r="W238" s="224"/>
      <c r="X238" s="224"/>
      <c r="Y238" s="224"/>
      <c r="Z238" s="213"/>
      <c r="AA238" s="213"/>
      <c r="AB238" s="213"/>
      <c r="AC238" s="213"/>
      <c r="AD238" s="213"/>
      <c r="AE238" s="213"/>
      <c r="AF238" s="213"/>
      <c r="AG238" s="213" t="s">
        <v>286</v>
      </c>
      <c r="AH238" s="213"/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  <c r="BA238" s="213"/>
      <c r="BB238" s="213"/>
      <c r="BC238" s="213"/>
      <c r="BD238" s="213"/>
      <c r="BE238" s="213"/>
      <c r="BF238" s="213"/>
      <c r="BG238" s="213"/>
      <c r="BH238" s="213"/>
    </row>
    <row r="239" spans="1:60" x14ac:dyDescent="0.2">
      <c r="A239" s="230" t="s">
        <v>276</v>
      </c>
      <c r="B239" s="231" t="s">
        <v>220</v>
      </c>
      <c r="C239" s="248" t="s">
        <v>221</v>
      </c>
      <c r="D239" s="232"/>
      <c r="E239" s="233"/>
      <c r="F239" s="234"/>
      <c r="G239" s="234">
        <f>SUMIF(AG240:AG246,"&lt;&gt;NOR",G240:G246)</f>
        <v>0</v>
      </c>
      <c r="H239" s="234"/>
      <c r="I239" s="234">
        <f>SUM(I240:I246)</f>
        <v>0</v>
      </c>
      <c r="J239" s="234"/>
      <c r="K239" s="234">
        <f>SUM(K240:K246)</f>
        <v>0</v>
      </c>
      <c r="L239" s="234"/>
      <c r="M239" s="234">
        <f>SUM(M240:M246)</f>
        <v>0</v>
      </c>
      <c r="N239" s="233"/>
      <c r="O239" s="233">
        <f>SUM(O240:O246)</f>
        <v>0.74</v>
      </c>
      <c r="P239" s="233"/>
      <c r="Q239" s="233">
        <f>SUM(Q240:Q246)</f>
        <v>0</v>
      </c>
      <c r="R239" s="234"/>
      <c r="S239" s="234"/>
      <c r="T239" s="235"/>
      <c r="U239" s="229"/>
      <c r="V239" s="229">
        <f>SUM(V240:V246)</f>
        <v>32.72</v>
      </c>
      <c r="W239" s="229"/>
      <c r="X239" s="229"/>
      <c r="Y239" s="229"/>
      <c r="AG239" t="s">
        <v>277</v>
      </c>
    </row>
    <row r="240" spans="1:60" ht="22.5" outlineLevel="1" x14ac:dyDescent="0.2">
      <c r="A240" s="237">
        <v>60</v>
      </c>
      <c r="B240" s="238" t="s">
        <v>1129</v>
      </c>
      <c r="C240" s="249" t="s">
        <v>1130</v>
      </c>
      <c r="D240" s="239" t="s">
        <v>363</v>
      </c>
      <c r="E240" s="240">
        <v>30.338000000000001</v>
      </c>
      <c r="F240" s="241"/>
      <c r="G240" s="242">
        <f>ROUND(E240*F240,2)</f>
        <v>0</v>
      </c>
      <c r="H240" s="241"/>
      <c r="I240" s="242">
        <f>ROUND(E240*H240,2)</f>
        <v>0</v>
      </c>
      <c r="J240" s="241"/>
      <c r="K240" s="242">
        <f>ROUND(E240*J240,2)</f>
        <v>0</v>
      </c>
      <c r="L240" s="242">
        <v>21</v>
      </c>
      <c r="M240" s="242">
        <f>G240*(1+L240/100)</f>
        <v>0</v>
      </c>
      <c r="N240" s="240">
        <v>5.0400000000000002E-3</v>
      </c>
      <c r="O240" s="240">
        <f>ROUND(E240*N240,2)</f>
        <v>0.15</v>
      </c>
      <c r="P240" s="240">
        <v>0</v>
      </c>
      <c r="Q240" s="240">
        <f>ROUND(E240*P240,2)</f>
        <v>0</v>
      </c>
      <c r="R240" s="242" t="s">
        <v>844</v>
      </c>
      <c r="S240" s="242" t="s">
        <v>289</v>
      </c>
      <c r="T240" s="243" t="s">
        <v>289</v>
      </c>
      <c r="U240" s="224">
        <v>0.98</v>
      </c>
      <c r="V240" s="224">
        <f>ROUND(E240*U240,2)</f>
        <v>29.73</v>
      </c>
      <c r="W240" s="224"/>
      <c r="X240" s="224" t="s">
        <v>339</v>
      </c>
      <c r="Y240" s="224" t="s">
        <v>284</v>
      </c>
      <c r="Z240" s="213"/>
      <c r="AA240" s="213"/>
      <c r="AB240" s="213"/>
      <c r="AC240" s="213"/>
      <c r="AD240" s="213"/>
      <c r="AE240" s="213"/>
      <c r="AF240" s="213"/>
      <c r="AG240" s="213" t="s">
        <v>340</v>
      </c>
      <c r="AH240" s="213"/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B240" s="213"/>
      <c r="BC240" s="213"/>
      <c r="BD240" s="213"/>
      <c r="BE240" s="213"/>
      <c r="BF240" s="213"/>
      <c r="BG240" s="213"/>
      <c r="BH240" s="213"/>
    </row>
    <row r="241" spans="1:60" outlineLevel="2" x14ac:dyDescent="0.2">
      <c r="A241" s="220"/>
      <c r="B241" s="221"/>
      <c r="C241" s="250"/>
      <c r="D241" s="246"/>
      <c r="E241" s="246"/>
      <c r="F241" s="246"/>
      <c r="G241" s="246"/>
      <c r="H241" s="224"/>
      <c r="I241" s="224"/>
      <c r="J241" s="224"/>
      <c r="K241" s="224"/>
      <c r="L241" s="224"/>
      <c r="M241" s="224"/>
      <c r="N241" s="223"/>
      <c r="O241" s="223"/>
      <c r="P241" s="223"/>
      <c r="Q241" s="223"/>
      <c r="R241" s="224"/>
      <c r="S241" s="224"/>
      <c r="T241" s="224"/>
      <c r="U241" s="224"/>
      <c r="V241" s="224"/>
      <c r="W241" s="224"/>
      <c r="X241" s="224"/>
      <c r="Y241" s="224"/>
      <c r="Z241" s="213"/>
      <c r="AA241" s="213"/>
      <c r="AB241" s="213"/>
      <c r="AC241" s="213"/>
      <c r="AD241" s="213"/>
      <c r="AE241" s="213"/>
      <c r="AF241" s="213"/>
      <c r="AG241" s="213" t="s">
        <v>286</v>
      </c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  <c r="BA241" s="213"/>
      <c r="BB241" s="213"/>
      <c r="BC241" s="213"/>
      <c r="BD241" s="213"/>
      <c r="BE241" s="213"/>
      <c r="BF241" s="213"/>
      <c r="BG241" s="213"/>
      <c r="BH241" s="213"/>
    </row>
    <row r="242" spans="1:60" outlineLevel="1" x14ac:dyDescent="0.2">
      <c r="A242" s="237">
        <v>61</v>
      </c>
      <c r="B242" s="238" t="s">
        <v>1131</v>
      </c>
      <c r="C242" s="249" t="s">
        <v>1132</v>
      </c>
      <c r="D242" s="239" t="s">
        <v>383</v>
      </c>
      <c r="E242" s="240">
        <v>1.8687800000000001</v>
      </c>
      <c r="F242" s="241"/>
      <c r="G242" s="242">
        <f>ROUND(E242*F242,2)</f>
        <v>0</v>
      </c>
      <c r="H242" s="241"/>
      <c r="I242" s="242">
        <f>ROUND(E242*H242,2)</f>
        <v>0</v>
      </c>
      <c r="J242" s="241"/>
      <c r="K242" s="242">
        <f>ROUND(E242*J242,2)</f>
        <v>0</v>
      </c>
      <c r="L242" s="242">
        <v>21</v>
      </c>
      <c r="M242" s="242">
        <f>G242*(1+L242/100)</f>
        <v>0</v>
      </c>
      <c r="N242" s="240">
        <v>0</v>
      </c>
      <c r="O242" s="240">
        <f>ROUND(E242*N242,2)</f>
        <v>0</v>
      </c>
      <c r="P242" s="240">
        <v>0</v>
      </c>
      <c r="Q242" s="240">
        <f>ROUND(E242*P242,2)</f>
        <v>0</v>
      </c>
      <c r="R242" s="242" t="s">
        <v>844</v>
      </c>
      <c r="S242" s="242" t="s">
        <v>289</v>
      </c>
      <c r="T242" s="243" t="s">
        <v>289</v>
      </c>
      <c r="U242" s="224">
        <v>1.5980000000000001</v>
      </c>
      <c r="V242" s="224">
        <f>ROUND(E242*U242,2)</f>
        <v>2.99</v>
      </c>
      <c r="W242" s="224"/>
      <c r="X242" s="224" t="s">
        <v>339</v>
      </c>
      <c r="Y242" s="224" t="s">
        <v>284</v>
      </c>
      <c r="Z242" s="213"/>
      <c r="AA242" s="213"/>
      <c r="AB242" s="213"/>
      <c r="AC242" s="213"/>
      <c r="AD242" s="213"/>
      <c r="AE242" s="213"/>
      <c r="AF242" s="213"/>
      <c r="AG242" s="213" t="s">
        <v>1133</v>
      </c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</row>
    <row r="243" spans="1:60" outlineLevel="2" x14ac:dyDescent="0.2">
      <c r="A243" s="220"/>
      <c r="B243" s="221"/>
      <c r="C243" s="259" t="s">
        <v>804</v>
      </c>
      <c r="D243" s="257"/>
      <c r="E243" s="257"/>
      <c r="F243" s="257"/>
      <c r="G243" s="257"/>
      <c r="H243" s="224"/>
      <c r="I243" s="224"/>
      <c r="J243" s="224"/>
      <c r="K243" s="224"/>
      <c r="L243" s="224"/>
      <c r="M243" s="224"/>
      <c r="N243" s="223"/>
      <c r="O243" s="223"/>
      <c r="P243" s="223"/>
      <c r="Q243" s="223"/>
      <c r="R243" s="224"/>
      <c r="S243" s="224"/>
      <c r="T243" s="224"/>
      <c r="U243" s="224"/>
      <c r="V243" s="224"/>
      <c r="W243" s="224"/>
      <c r="X243" s="224"/>
      <c r="Y243" s="224"/>
      <c r="Z243" s="213"/>
      <c r="AA243" s="213"/>
      <c r="AB243" s="213"/>
      <c r="AC243" s="213"/>
      <c r="AD243" s="213"/>
      <c r="AE243" s="213"/>
      <c r="AF243" s="213"/>
      <c r="AG243" s="213" t="s">
        <v>360</v>
      </c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</row>
    <row r="244" spans="1:60" outlineLevel="2" x14ac:dyDescent="0.2">
      <c r="A244" s="220"/>
      <c r="B244" s="221"/>
      <c r="C244" s="252"/>
      <c r="D244" s="245"/>
      <c r="E244" s="245"/>
      <c r="F244" s="245"/>
      <c r="G244" s="245"/>
      <c r="H244" s="224"/>
      <c r="I244" s="224"/>
      <c r="J244" s="224"/>
      <c r="K244" s="224"/>
      <c r="L244" s="224"/>
      <c r="M244" s="224"/>
      <c r="N244" s="223"/>
      <c r="O244" s="223"/>
      <c r="P244" s="223"/>
      <c r="Q244" s="223"/>
      <c r="R244" s="224"/>
      <c r="S244" s="224"/>
      <c r="T244" s="224"/>
      <c r="U244" s="224"/>
      <c r="V244" s="224"/>
      <c r="W244" s="224"/>
      <c r="X244" s="224"/>
      <c r="Y244" s="224"/>
      <c r="Z244" s="213"/>
      <c r="AA244" s="213"/>
      <c r="AB244" s="213"/>
      <c r="AC244" s="213"/>
      <c r="AD244" s="213"/>
      <c r="AE244" s="213"/>
      <c r="AF244" s="213"/>
      <c r="AG244" s="213" t="s">
        <v>286</v>
      </c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</row>
    <row r="245" spans="1:60" ht="22.5" outlineLevel="1" x14ac:dyDescent="0.2">
      <c r="A245" s="237">
        <v>62</v>
      </c>
      <c r="B245" s="238" t="s">
        <v>1134</v>
      </c>
      <c r="C245" s="249" t="s">
        <v>1135</v>
      </c>
      <c r="D245" s="239" t="s">
        <v>363</v>
      </c>
      <c r="E245" s="240">
        <v>30.944759999999999</v>
      </c>
      <c r="F245" s="241"/>
      <c r="G245" s="242">
        <f>ROUND(E245*F245,2)</f>
        <v>0</v>
      </c>
      <c r="H245" s="241"/>
      <c r="I245" s="242">
        <f>ROUND(E245*H245,2)</f>
        <v>0</v>
      </c>
      <c r="J245" s="241"/>
      <c r="K245" s="242">
        <f>ROUND(E245*J245,2)</f>
        <v>0</v>
      </c>
      <c r="L245" s="242">
        <v>21</v>
      </c>
      <c r="M245" s="242">
        <f>G245*(1+L245/100)</f>
        <v>0</v>
      </c>
      <c r="N245" s="240">
        <v>1.9199999999999998E-2</v>
      </c>
      <c r="O245" s="240">
        <f>ROUND(E245*N245,2)</f>
        <v>0.59</v>
      </c>
      <c r="P245" s="240">
        <v>0</v>
      </c>
      <c r="Q245" s="240">
        <f>ROUND(E245*P245,2)</f>
        <v>0</v>
      </c>
      <c r="R245" s="242" t="s">
        <v>324</v>
      </c>
      <c r="S245" s="242" t="s">
        <v>1136</v>
      </c>
      <c r="T245" s="243" t="s">
        <v>1136</v>
      </c>
      <c r="U245" s="224">
        <v>0</v>
      </c>
      <c r="V245" s="224">
        <f>ROUND(E245*U245,2)</f>
        <v>0</v>
      </c>
      <c r="W245" s="224"/>
      <c r="X245" s="224" t="s">
        <v>283</v>
      </c>
      <c r="Y245" s="224" t="s">
        <v>284</v>
      </c>
      <c r="Z245" s="213"/>
      <c r="AA245" s="213"/>
      <c r="AB245" s="213"/>
      <c r="AC245" s="213"/>
      <c r="AD245" s="213"/>
      <c r="AE245" s="213"/>
      <c r="AF245" s="213"/>
      <c r="AG245" s="213" t="s">
        <v>285</v>
      </c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</row>
    <row r="246" spans="1:60" outlineLevel="2" x14ac:dyDescent="0.2">
      <c r="A246" s="220"/>
      <c r="B246" s="221"/>
      <c r="C246" s="250"/>
      <c r="D246" s="246"/>
      <c r="E246" s="246"/>
      <c r="F246" s="246"/>
      <c r="G246" s="246"/>
      <c r="H246" s="224"/>
      <c r="I246" s="224"/>
      <c r="J246" s="224"/>
      <c r="K246" s="224"/>
      <c r="L246" s="224"/>
      <c r="M246" s="224"/>
      <c r="N246" s="223"/>
      <c r="O246" s="223"/>
      <c r="P246" s="223"/>
      <c r="Q246" s="223"/>
      <c r="R246" s="224"/>
      <c r="S246" s="224"/>
      <c r="T246" s="224"/>
      <c r="U246" s="224"/>
      <c r="V246" s="224"/>
      <c r="W246" s="224"/>
      <c r="X246" s="224"/>
      <c r="Y246" s="224"/>
      <c r="Z246" s="213"/>
      <c r="AA246" s="213"/>
      <c r="AB246" s="213"/>
      <c r="AC246" s="213"/>
      <c r="AD246" s="213"/>
      <c r="AE246" s="213"/>
      <c r="AF246" s="213"/>
      <c r="AG246" s="213" t="s">
        <v>286</v>
      </c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</row>
    <row r="247" spans="1:60" x14ac:dyDescent="0.2">
      <c r="A247" s="230" t="s">
        <v>276</v>
      </c>
      <c r="B247" s="231" t="s">
        <v>224</v>
      </c>
      <c r="C247" s="248" t="s">
        <v>225</v>
      </c>
      <c r="D247" s="232"/>
      <c r="E247" s="233"/>
      <c r="F247" s="234"/>
      <c r="G247" s="234">
        <f>SUMIF(AG248:AG254,"&lt;&gt;NOR",G248:G254)</f>
        <v>0</v>
      </c>
      <c r="H247" s="234"/>
      <c r="I247" s="234">
        <f>SUM(I248:I254)</f>
        <v>0</v>
      </c>
      <c r="J247" s="234"/>
      <c r="K247" s="234">
        <f>SUM(K248:K254)</f>
        <v>0</v>
      </c>
      <c r="L247" s="234"/>
      <c r="M247" s="234">
        <f>SUM(M248:M254)</f>
        <v>0</v>
      </c>
      <c r="N247" s="233"/>
      <c r="O247" s="233">
        <f>SUM(O248:O254)</f>
        <v>0.03</v>
      </c>
      <c r="P247" s="233"/>
      <c r="Q247" s="233">
        <f>SUM(Q248:Q254)</f>
        <v>0</v>
      </c>
      <c r="R247" s="234"/>
      <c r="S247" s="234"/>
      <c r="T247" s="235"/>
      <c r="U247" s="229"/>
      <c r="V247" s="229">
        <f>SUM(V248:V254)</f>
        <v>0.03</v>
      </c>
      <c r="W247" s="229"/>
      <c r="X247" s="229"/>
      <c r="Y247" s="229"/>
      <c r="AG247" t="s">
        <v>277</v>
      </c>
    </row>
    <row r="248" spans="1:60" outlineLevel="1" x14ac:dyDescent="0.2">
      <c r="A248" s="237">
        <v>63</v>
      </c>
      <c r="B248" s="238" t="s">
        <v>1137</v>
      </c>
      <c r="C248" s="249" t="s">
        <v>1138</v>
      </c>
      <c r="D248" s="239" t="s">
        <v>383</v>
      </c>
      <c r="E248" s="240">
        <v>2.9219999999999999E-2</v>
      </c>
      <c r="F248" s="241"/>
      <c r="G248" s="242">
        <f>ROUND(E248*F248,2)</f>
        <v>0</v>
      </c>
      <c r="H248" s="241"/>
      <c r="I248" s="242">
        <f>ROUND(E248*H248,2)</f>
        <v>0</v>
      </c>
      <c r="J248" s="241"/>
      <c r="K248" s="242">
        <f>ROUND(E248*J248,2)</f>
        <v>0</v>
      </c>
      <c r="L248" s="242">
        <v>21</v>
      </c>
      <c r="M248" s="242">
        <f>G248*(1+L248/100)</f>
        <v>0</v>
      </c>
      <c r="N248" s="240">
        <v>0</v>
      </c>
      <c r="O248" s="240">
        <f>ROUND(E248*N248,2)</f>
        <v>0</v>
      </c>
      <c r="P248" s="240">
        <v>0</v>
      </c>
      <c r="Q248" s="240">
        <f>ROUND(E248*P248,2)</f>
        <v>0</v>
      </c>
      <c r="R248" s="242" t="s">
        <v>1139</v>
      </c>
      <c r="S248" s="242" t="s">
        <v>289</v>
      </c>
      <c r="T248" s="243" t="s">
        <v>289</v>
      </c>
      <c r="U248" s="224">
        <v>1.091</v>
      </c>
      <c r="V248" s="224">
        <f>ROUND(E248*U248,2)</f>
        <v>0.03</v>
      </c>
      <c r="W248" s="224"/>
      <c r="X248" s="224" t="s">
        <v>339</v>
      </c>
      <c r="Y248" s="224" t="s">
        <v>284</v>
      </c>
      <c r="Z248" s="213"/>
      <c r="AA248" s="213"/>
      <c r="AB248" s="213"/>
      <c r="AC248" s="213"/>
      <c r="AD248" s="213"/>
      <c r="AE248" s="213"/>
      <c r="AF248" s="213"/>
      <c r="AG248" s="213" t="s">
        <v>1133</v>
      </c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</row>
    <row r="249" spans="1:60" outlineLevel="2" x14ac:dyDescent="0.2">
      <c r="A249" s="220"/>
      <c r="B249" s="221"/>
      <c r="C249" s="259" t="s">
        <v>1140</v>
      </c>
      <c r="D249" s="257"/>
      <c r="E249" s="257"/>
      <c r="F249" s="257"/>
      <c r="G249" s="257"/>
      <c r="H249" s="224"/>
      <c r="I249" s="224"/>
      <c r="J249" s="224"/>
      <c r="K249" s="224"/>
      <c r="L249" s="224"/>
      <c r="M249" s="224"/>
      <c r="N249" s="223"/>
      <c r="O249" s="223"/>
      <c r="P249" s="223"/>
      <c r="Q249" s="223"/>
      <c r="R249" s="224"/>
      <c r="S249" s="224"/>
      <c r="T249" s="224"/>
      <c r="U249" s="224"/>
      <c r="V249" s="224"/>
      <c r="W249" s="224"/>
      <c r="X249" s="224"/>
      <c r="Y249" s="224"/>
      <c r="Z249" s="213"/>
      <c r="AA249" s="213"/>
      <c r="AB249" s="213"/>
      <c r="AC249" s="213"/>
      <c r="AD249" s="213"/>
      <c r="AE249" s="213"/>
      <c r="AF249" s="213"/>
      <c r="AG249" s="213" t="s">
        <v>360</v>
      </c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</row>
    <row r="250" spans="1:60" outlineLevel="2" x14ac:dyDescent="0.2">
      <c r="A250" s="220"/>
      <c r="B250" s="221"/>
      <c r="C250" s="252"/>
      <c r="D250" s="245"/>
      <c r="E250" s="245"/>
      <c r="F250" s="245"/>
      <c r="G250" s="245"/>
      <c r="H250" s="224"/>
      <c r="I250" s="224"/>
      <c r="J250" s="224"/>
      <c r="K250" s="224"/>
      <c r="L250" s="224"/>
      <c r="M250" s="224"/>
      <c r="N250" s="223"/>
      <c r="O250" s="223"/>
      <c r="P250" s="223"/>
      <c r="Q250" s="223"/>
      <c r="R250" s="224"/>
      <c r="S250" s="224"/>
      <c r="T250" s="224"/>
      <c r="U250" s="224"/>
      <c r="V250" s="224"/>
      <c r="W250" s="224"/>
      <c r="X250" s="224"/>
      <c r="Y250" s="224"/>
      <c r="Z250" s="213"/>
      <c r="AA250" s="213"/>
      <c r="AB250" s="213"/>
      <c r="AC250" s="213"/>
      <c r="AD250" s="213"/>
      <c r="AE250" s="213"/>
      <c r="AF250" s="213"/>
      <c r="AG250" s="213" t="s">
        <v>286</v>
      </c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</row>
    <row r="251" spans="1:60" ht="22.5" outlineLevel="1" x14ac:dyDescent="0.2">
      <c r="A251" s="237">
        <v>64</v>
      </c>
      <c r="B251" s="238" t="s">
        <v>1141</v>
      </c>
      <c r="C251" s="249" t="s">
        <v>1142</v>
      </c>
      <c r="D251" s="239" t="s">
        <v>363</v>
      </c>
      <c r="E251" s="240">
        <v>4.4000000000000004</v>
      </c>
      <c r="F251" s="241"/>
      <c r="G251" s="242">
        <f>ROUND(E251*F251,2)</f>
        <v>0</v>
      </c>
      <c r="H251" s="241"/>
      <c r="I251" s="242">
        <f>ROUND(E251*H251,2)</f>
        <v>0</v>
      </c>
      <c r="J251" s="241"/>
      <c r="K251" s="242">
        <f>ROUND(E251*J251,2)</f>
        <v>0</v>
      </c>
      <c r="L251" s="242">
        <v>21</v>
      </c>
      <c r="M251" s="242">
        <f>G251*(1+L251/100)</f>
        <v>0</v>
      </c>
      <c r="N251" s="240">
        <v>6.2500000000000003E-3</v>
      </c>
      <c r="O251" s="240">
        <f>ROUND(E251*N251,2)</f>
        <v>0.03</v>
      </c>
      <c r="P251" s="240">
        <v>0</v>
      </c>
      <c r="Q251" s="240">
        <f>ROUND(E251*P251,2)</f>
        <v>0</v>
      </c>
      <c r="R251" s="242" t="s">
        <v>324</v>
      </c>
      <c r="S251" s="242" t="s">
        <v>1143</v>
      </c>
      <c r="T251" s="243" t="s">
        <v>1143</v>
      </c>
      <c r="U251" s="224">
        <v>0</v>
      </c>
      <c r="V251" s="224">
        <f>ROUND(E251*U251,2)</f>
        <v>0</v>
      </c>
      <c r="W251" s="224"/>
      <c r="X251" s="224" t="s">
        <v>283</v>
      </c>
      <c r="Y251" s="224" t="s">
        <v>284</v>
      </c>
      <c r="Z251" s="213"/>
      <c r="AA251" s="213"/>
      <c r="AB251" s="213"/>
      <c r="AC251" s="213"/>
      <c r="AD251" s="213"/>
      <c r="AE251" s="213"/>
      <c r="AF251" s="213"/>
      <c r="AG251" s="213" t="s">
        <v>1144</v>
      </c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13"/>
      <c r="BH251" s="213"/>
    </row>
    <row r="252" spans="1:60" outlineLevel="2" x14ac:dyDescent="0.2">
      <c r="A252" s="220"/>
      <c r="B252" s="221"/>
      <c r="C252" s="250"/>
      <c r="D252" s="246"/>
      <c r="E252" s="246"/>
      <c r="F252" s="246"/>
      <c r="G252" s="246"/>
      <c r="H252" s="224"/>
      <c r="I252" s="224"/>
      <c r="J252" s="224"/>
      <c r="K252" s="224"/>
      <c r="L252" s="224"/>
      <c r="M252" s="224"/>
      <c r="N252" s="223"/>
      <c r="O252" s="223"/>
      <c r="P252" s="223"/>
      <c r="Q252" s="223"/>
      <c r="R252" s="224"/>
      <c r="S252" s="224"/>
      <c r="T252" s="224"/>
      <c r="U252" s="224"/>
      <c r="V252" s="224"/>
      <c r="W252" s="224"/>
      <c r="X252" s="224"/>
      <c r="Y252" s="224"/>
      <c r="Z252" s="213"/>
      <c r="AA252" s="213"/>
      <c r="AB252" s="213"/>
      <c r="AC252" s="213"/>
      <c r="AD252" s="213"/>
      <c r="AE252" s="213"/>
      <c r="AF252" s="213"/>
      <c r="AG252" s="213" t="s">
        <v>286</v>
      </c>
      <c r="AH252" s="213"/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13"/>
      <c r="BH252" s="213"/>
    </row>
    <row r="253" spans="1:60" outlineLevel="1" x14ac:dyDescent="0.2">
      <c r="A253" s="237">
        <v>65</v>
      </c>
      <c r="B253" s="238" t="s">
        <v>312</v>
      </c>
      <c r="C253" s="249" t="s">
        <v>1145</v>
      </c>
      <c r="D253" s="239" t="s">
        <v>363</v>
      </c>
      <c r="E253" s="240">
        <v>4</v>
      </c>
      <c r="F253" s="241"/>
      <c r="G253" s="242">
        <f>ROUND(E253*F253,2)</f>
        <v>0</v>
      </c>
      <c r="H253" s="241"/>
      <c r="I253" s="242">
        <f>ROUND(E253*H253,2)</f>
        <v>0</v>
      </c>
      <c r="J253" s="241"/>
      <c r="K253" s="242">
        <f>ROUND(E253*J253,2)</f>
        <v>0</v>
      </c>
      <c r="L253" s="242">
        <v>21</v>
      </c>
      <c r="M253" s="242">
        <f>G253*(1+L253/100)</f>
        <v>0</v>
      </c>
      <c r="N253" s="240">
        <v>0</v>
      </c>
      <c r="O253" s="240">
        <f>ROUND(E253*N253,2)</f>
        <v>0</v>
      </c>
      <c r="P253" s="240">
        <v>0</v>
      </c>
      <c r="Q253" s="240">
        <f>ROUND(E253*P253,2)</f>
        <v>0</v>
      </c>
      <c r="R253" s="242"/>
      <c r="S253" s="242" t="s">
        <v>281</v>
      </c>
      <c r="T253" s="243" t="s">
        <v>282</v>
      </c>
      <c r="U253" s="224">
        <v>0</v>
      </c>
      <c r="V253" s="224">
        <f>ROUND(E253*U253,2)</f>
        <v>0</v>
      </c>
      <c r="W253" s="224"/>
      <c r="X253" s="224" t="s">
        <v>319</v>
      </c>
      <c r="Y253" s="224" t="s">
        <v>284</v>
      </c>
      <c r="Z253" s="213"/>
      <c r="AA253" s="213"/>
      <c r="AB253" s="213"/>
      <c r="AC253" s="213"/>
      <c r="AD253" s="213"/>
      <c r="AE253" s="213"/>
      <c r="AF253" s="213"/>
      <c r="AG253" s="213" t="s">
        <v>586</v>
      </c>
      <c r="AH253" s="213"/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13"/>
      <c r="BH253" s="213"/>
    </row>
    <row r="254" spans="1:60" outlineLevel="2" x14ac:dyDescent="0.2">
      <c r="A254" s="220"/>
      <c r="B254" s="221"/>
      <c r="C254" s="250"/>
      <c r="D254" s="246"/>
      <c r="E254" s="246"/>
      <c r="F254" s="246"/>
      <c r="G254" s="246"/>
      <c r="H254" s="224"/>
      <c r="I254" s="224"/>
      <c r="J254" s="224"/>
      <c r="K254" s="224"/>
      <c r="L254" s="224"/>
      <c r="M254" s="224"/>
      <c r="N254" s="223"/>
      <c r="O254" s="223"/>
      <c r="P254" s="223"/>
      <c r="Q254" s="223"/>
      <c r="R254" s="224"/>
      <c r="S254" s="224"/>
      <c r="T254" s="224"/>
      <c r="U254" s="224"/>
      <c r="V254" s="224"/>
      <c r="W254" s="224"/>
      <c r="X254" s="224"/>
      <c r="Y254" s="224"/>
      <c r="Z254" s="213"/>
      <c r="AA254" s="213"/>
      <c r="AB254" s="213"/>
      <c r="AC254" s="213"/>
      <c r="AD254" s="213"/>
      <c r="AE254" s="213"/>
      <c r="AF254" s="213"/>
      <c r="AG254" s="213" t="s">
        <v>286</v>
      </c>
      <c r="AH254" s="213"/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13"/>
      <c r="BH254" s="213"/>
    </row>
    <row r="255" spans="1:60" x14ac:dyDescent="0.2">
      <c r="A255" s="230" t="s">
        <v>276</v>
      </c>
      <c r="B255" s="231" t="s">
        <v>226</v>
      </c>
      <c r="C255" s="248" t="s">
        <v>227</v>
      </c>
      <c r="D255" s="232"/>
      <c r="E255" s="233"/>
      <c r="F255" s="234"/>
      <c r="G255" s="234">
        <f>SUMIF(AG256:AG267,"&lt;&gt;NOR",G256:G267)</f>
        <v>0</v>
      </c>
      <c r="H255" s="234"/>
      <c r="I255" s="234">
        <f>SUM(I256:I267)</f>
        <v>0</v>
      </c>
      <c r="J255" s="234"/>
      <c r="K255" s="234">
        <f>SUM(K256:K267)</f>
        <v>0</v>
      </c>
      <c r="L255" s="234"/>
      <c r="M255" s="234">
        <f>SUM(M256:M267)</f>
        <v>0</v>
      </c>
      <c r="N255" s="233"/>
      <c r="O255" s="233">
        <f>SUM(O256:O267)</f>
        <v>0.04</v>
      </c>
      <c r="P255" s="233"/>
      <c r="Q255" s="233">
        <f>SUM(Q256:Q267)</f>
        <v>0</v>
      </c>
      <c r="R255" s="234"/>
      <c r="S255" s="234"/>
      <c r="T255" s="235"/>
      <c r="U255" s="229"/>
      <c r="V255" s="229">
        <f>SUM(V256:V267)</f>
        <v>11.110000000000001</v>
      </c>
      <c r="W255" s="229"/>
      <c r="X255" s="229"/>
      <c r="Y255" s="229"/>
      <c r="AG255" t="s">
        <v>277</v>
      </c>
    </row>
    <row r="256" spans="1:60" outlineLevel="1" x14ac:dyDescent="0.2">
      <c r="A256" s="237">
        <v>66</v>
      </c>
      <c r="B256" s="238" t="s">
        <v>1146</v>
      </c>
      <c r="C256" s="249" t="s">
        <v>1147</v>
      </c>
      <c r="D256" s="239" t="s">
        <v>363</v>
      </c>
      <c r="E256" s="240">
        <v>69.116</v>
      </c>
      <c r="F256" s="241"/>
      <c r="G256" s="242">
        <f>ROUND(E256*F256,2)</f>
        <v>0</v>
      </c>
      <c r="H256" s="241"/>
      <c r="I256" s="242">
        <f>ROUND(E256*H256,2)</f>
        <v>0</v>
      </c>
      <c r="J256" s="241"/>
      <c r="K256" s="242">
        <f>ROUND(E256*J256,2)</f>
        <v>0</v>
      </c>
      <c r="L256" s="242">
        <v>21</v>
      </c>
      <c r="M256" s="242">
        <f>G256*(1+L256/100)</f>
        <v>0</v>
      </c>
      <c r="N256" s="240">
        <v>2.2000000000000001E-4</v>
      </c>
      <c r="O256" s="240">
        <f>ROUND(E256*N256,2)</f>
        <v>0.02</v>
      </c>
      <c r="P256" s="240">
        <v>0</v>
      </c>
      <c r="Q256" s="240">
        <f>ROUND(E256*P256,2)</f>
        <v>0</v>
      </c>
      <c r="R256" s="242" t="s">
        <v>852</v>
      </c>
      <c r="S256" s="242" t="s">
        <v>289</v>
      </c>
      <c r="T256" s="243" t="s">
        <v>289</v>
      </c>
      <c r="U256" s="224">
        <v>0.16</v>
      </c>
      <c r="V256" s="224">
        <f>ROUND(E256*U256,2)</f>
        <v>11.06</v>
      </c>
      <c r="W256" s="224"/>
      <c r="X256" s="224" t="s">
        <v>339</v>
      </c>
      <c r="Y256" s="224" t="s">
        <v>284</v>
      </c>
      <c r="Z256" s="213"/>
      <c r="AA256" s="213"/>
      <c r="AB256" s="213"/>
      <c r="AC256" s="213"/>
      <c r="AD256" s="213"/>
      <c r="AE256" s="213"/>
      <c r="AF256" s="213"/>
      <c r="AG256" s="213" t="s">
        <v>340</v>
      </c>
      <c r="AH256" s="213"/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13"/>
      <c r="BH256" s="213"/>
    </row>
    <row r="257" spans="1:60" outlineLevel="2" x14ac:dyDescent="0.2">
      <c r="A257" s="220"/>
      <c r="B257" s="221"/>
      <c r="C257" s="251" t="s">
        <v>1148</v>
      </c>
      <c r="D257" s="247"/>
      <c r="E257" s="247"/>
      <c r="F257" s="247"/>
      <c r="G257" s="247"/>
      <c r="H257" s="224"/>
      <c r="I257" s="224"/>
      <c r="J257" s="224"/>
      <c r="K257" s="224"/>
      <c r="L257" s="224"/>
      <c r="M257" s="224"/>
      <c r="N257" s="223"/>
      <c r="O257" s="223"/>
      <c r="P257" s="223"/>
      <c r="Q257" s="223"/>
      <c r="R257" s="224"/>
      <c r="S257" s="224"/>
      <c r="T257" s="224"/>
      <c r="U257" s="224"/>
      <c r="V257" s="224"/>
      <c r="W257" s="224"/>
      <c r="X257" s="224"/>
      <c r="Y257" s="224"/>
      <c r="Z257" s="213"/>
      <c r="AA257" s="213"/>
      <c r="AB257" s="213"/>
      <c r="AC257" s="213"/>
      <c r="AD257" s="213"/>
      <c r="AE257" s="213"/>
      <c r="AF257" s="213"/>
      <c r="AG257" s="213" t="s">
        <v>311</v>
      </c>
      <c r="AH257" s="213"/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3"/>
      <c r="BH257" s="213"/>
    </row>
    <row r="258" spans="1:60" outlineLevel="2" x14ac:dyDescent="0.2">
      <c r="A258" s="220"/>
      <c r="B258" s="221"/>
      <c r="C258" s="252"/>
      <c r="D258" s="245"/>
      <c r="E258" s="245"/>
      <c r="F258" s="245"/>
      <c r="G258" s="245"/>
      <c r="H258" s="224"/>
      <c r="I258" s="224"/>
      <c r="J258" s="224"/>
      <c r="K258" s="224"/>
      <c r="L258" s="224"/>
      <c r="M258" s="224"/>
      <c r="N258" s="223"/>
      <c r="O258" s="223"/>
      <c r="P258" s="223"/>
      <c r="Q258" s="223"/>
      <c r="R258" s="224"/>
      <c r="S258" s="224"/>
      <c r="T258" s="224"/>
      <c r="U258" s="224"/>
      <c r="V258" s="224"/>
      <c r="W258" s="224"/>
      <c r="X258" s="224"/>
      <c r="Y258" s="224"/>
      <c r="Z258" s="213"/>
      <c r="AA258" s="213"/>
      <c r="AB258" s="213"/>
      <c r="AC258" s="213"/>
      <c r="AD258" s="213"/>
      <c r="AE258" s="213"/>
      <c r="AF258" s="213"/>
      <c r="AG258" s="213" t="s">
        <v>286</v>
      </c>
      <c r="AH258" s="213"/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</row>
    <row r="259" spans="1:60" ht="22.5" outlineLevel="1" x14ac:dyDescent="0.2">
      <c r="A259" s="237">
        <v>67</v>
      </c>
      <c r="B259" s="238" t="s">
        <v>1034</v>
      </c>
      <c r="C259" s="249" t="s">
        <v>1035</v>
      </c>
      <c r="D259" s="239" t="s">
        <v>757</v>
      </c>
      <c r="E259" s="240">
        <v>20.054500000000001</v>
      </c>
      <c r="F259" s="241"/>
      <c r="G259" s="242">
        <f>ROUND(E259*F259,2)</f>
        <v>0</v>
      </c>
      <c r="H259" s="241"/>
      <c r="I259" s="242">
        <f>ROUND(E259*H259,2)</f>
        <v>0</v>
      </c>
      <c r="J259" s="241"/>
      <c r="K259" s="242">
        <f>ROUND(E259*J259,2)</f>
        <v>0</v>
      </c>
      <c r="L259" s="242">
        <v>21</v>
      </c>
      <c r="M259" s="242">
        <f>G259*(1+L259/100)</f>
        <v>0</v>
      </c>
      <c r="N259" s="240">
        <v>1E-3</v>
      </c>
      <c r="O259" s="240">
        <f>ROUND(E259*N259,2)</f>
        <v>0.02</v>
      </c>
      <c r="P259" s="240">
        <v>0</v>
      </c>
      <c r="Q259" s="240">
        <f>ROUND(E259*P259,2)</f>
        <v>0</v>
      </c>
      <c r="R259" s="242"/>
      <c r="S259" s="242" t="s">
        <v>281</v>
      </c>
      <c r="T259" s="243" t="s">
        <v>282</v>
      </c>
      <c r="U259" s="224">
        <v>0</v>
      </c>
      <c r="V259" s="224">
        <f>ROUND(E259*U259,2)</f>
        <v>0</v>
      </c>
      <c r="W259" s="224"/>
      <c r="X259" s="224" t="s">
        <v>319</v>
      </c>
      <c r="Y259" s="224" t="s">
        <v>284</v>
      </c>
      <c r="Z259" s="213"/>
      <c r="AA259" s="213"/>
      <c r="AB259" s="213"/>
      <c r="AC259" s="213"/>
      <c r="AD259" s="213"/>
      <c r="AE259" s="213"/>
      <c r="AF259" s="213"/>
      <c r="AG259" s="213" t="s">
        <v>320</v>
      </c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</row>
    <row r="260" spans="1:60" outlineLevel="2" x14ac:dyDescent="0.2">
      <c r="A260" s="220"/>
      <c r="B260" s="221"/>
      <c r="C260" s="251" t="s">
        <v>1149</v>
      </c>
      <c r="D260" s="247"/>
      <c r="E260" s="247"/>
      <c r="F260" s="247"/>
      <c r="G260" s="247"/>
      <c r="H260" s="224"/>
      <c r="I260" s="224"/>
      <c r="J260" s="224"/>
      <c r="K260" s="224"/>
      <c r="L260" s="224"/>
      <c r="M260" s="224"/>
      <c r="N260" s="223"/>
      <c r="O260" s="223"/>
      <c r="P260" s="223"/>
      <c r="Q260" s="223"/>
      <c r="R260" s="224"/>
      <c r="S260" s="224"/>
      <c r="T260" s="224"/>
      <c r="U260" s="224"/>
      <c r="V260" s="224"/>
      <c r="W260" s="224"/>
      <c r="X260" s="224"/>
      <c r="Y260" s="224"/>
      <c r="Z260" s="213"/>
      <c r="AA260" s="213"/>
      <c r="AB260" s="213"/>
      <c r="AC260" s="213"/>
      <c r="AD260" s="213"/>
      <c r="AE260" s="213"/>
      <c r="AF260" s="213"/>
      <c r="AG260" s="213" t="s">
        <v>311</v>
      </c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</row>
    <row r="261" spans="1:60" outlineLevel="3" x14ac:dyDescent="0.2">
      <c r="A261" s="220"/>
      <c r="B261" s="221"/>
      <c r="C261" s="260" t="s">
        <v>1150</v>
      </c>
      <c r="D261" s="258"/>
      <c r="E261" s="258"/>
      <c r="F261" s="258"/>
      <c r="G261" s="258"/>
      <c r="H261" s="224"/>
      <c r="I261" s="224"/>
      <c r="J261" s="224"/>
      <c r="K261" s="224"/>
      <c r="L261" s="224"/>
      <c r="M261" s="224"/>
      <c r="N261" s="223"/>
      <c r="O261" s="223"/>
      <c r="P261" s="223"/>
      <c r="Q261" s="223"/>
      <c r="R261" s="224"/>
      <c r="S261" s="224"/>
      <c r="T261" s="224"/>
      <c r="U261" s="224"/>
      <c r="V261" s="224"/>
      <c r="W261" s="224"/>
      <c r="X261" s="224"/>
      <c r="Y261" s="224"/>
      <c r="Z261" s="213"/>
      <c r="AA261" s="213"/>
      <c r="AB261" s="213"/>
      <c r="AC261" s="213"/>
      <c r="AD261" s="213"/>
      <c r="AE261" s="213"/>
      <c r="AF261" s="213"/>
      <c r="AG261" s="213" t="s">
        <v>311</v>
      </c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</row>
    <row r="262" spans="1:60" outlineLevel="3" x14ac:dyDescent="0.2">
      <c r="A262" s="220"/>
      <c r="B262" s="221"/>
      <c r="C262" s="261" t="s">
        <v>395</v>
      </c>
      <c r="D262" s="226"/>
      <c r="E262" s="227"/>
      <c r="F262" s="228"/>
      <c r="G262" s="228"/>
      <c r="H262" s="224"/>
      <c r="I262" s="224"/>
      <c r="J262" s="224"/>
      <c r="K262" s="224"/>
      <c r="L262" s="224"/>
      <c r="M262" s="224"/>
      <c r="N262" s="223"/>
      <c r="O262" s="223"/>
      <c r="P262" s="223"/>
      <c r="Q262" s="223"/>
      <c r="R262" s="224"/>
      <c r="S262" s="224"/>
      <c r="T262" s="224"/>
      <c r="U262" s="224"/>
      <c r="V262" s="224"/>
      <c r="W262" s="224"/>
      <c r="X262" s="224"/>
      <c r="Y262" s="224"/>
      <c r="Z262" s="213"/>
      <c r="AA262" s="213"/>
      <c r="AB262" s="213"/>
      <c r="AC262" s="213"/>
      <c r="AD262" s="213"/>
      <c r="AE262" s="213"/>
      <c r="AF262" s="213"/>
      <c r="AG262" s="213" t="s">
        <v>311</v>
      </c>
      <c r="AH262" s="213"/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</row>
    <row r="263" spans="1:60" outlineLevel="3" x14ac:dyDescent="0.2">
      <c r="A263" s="220"/>
      <c r="B263" s="221"/>
      <c r="C263" s="260" t="s">
        <v>396</v>
      </c>
      <c r="D263" s="258"/>
      <c r="E263" s="258"/>
      <c r="F263" s="258"/>
      <c r="G263" s="258"/>
      <c r="H263" s="224"/>
      <c r="I263" s="224"/>
      <c r="J263" s="224"/>
      <c r="K263" s="224"/>
      <c r="L263" s="224"/>
      <c r="M263" s="224"/>
      <c r="N263" s="223"/>
      <c r="O263" s="223"/>
      <c r="P263" s="223"/>
      <c r="Q263" s="223"/>
      <c r="R263" s="224"/>
      <c r="S263" s="224"/>
      <c r="T263" s="224"/>
      <c r="U263" s="224"/>
      <c r="V263" s="224"/>
      <c r="W263" s="224"/>
      <c r="X263" s="224"/>
      <c r="Y263" s="224"/>
      <c r="Z263" s="213"/>
      <c r="AA263" s="213"/>
      <c r="AB263" s="213"/>
      <c r="AC263" s="213"/>
      <c r="AD263" s="213"/>
      <c r="AE263" s="213"/>
      <c r="AF263" s="213"/>
      <c r="AG263" s="213" t="s">
        <v>311</v>
      </c>
      <c r="AH263" s="213"/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56" t="str">
        <f>C263</f>
        <v>"Výše uvedená položka vymezuje požadovaný standard, zadavatel umožňuje i jiné technicky a kvalitativně srovnatelné řešení".</v>
      </c>
      <c r="BB263" s="213"/>
      <c r="BC263" s="213"/>
      <c r="BD263" s="213"/>
      <c r="BE263" s="213"/>
      <c r="BF263" s="213"/>
      <c r="BG263" s="213"/>
      <c r="BH263" s="213"/>
    </row>
    <row r="264" spans="1:60" outlineLevel="2" x14ac:dyDescent="0.2">
      <c r="A264" s="220"/>
      <c r="B264" s="221"/>
      <c r="C264" s="252"/>
      <c r="D264" s="245"/>
      <c r="E264" s="245"/>
      <c r="F264" s="245"/>
      <c r="G264" s="245"/>
      <c r="H264" s="224"/>
      <c r="I264" s="224"/>
      <c r="J264" s="224"/>
      <c r="K264" s="224"/>
      <c r="L264" s="224"/>
      <c r="M264" s="224"/>
      <c r="N264" s="223"/>
      <c r="O264" s="223"/>
      <c r="P264" s="223"/>
      <c r="Q264" s="223"/>
      <c r="R264" s="224"/>
      <c r="S264" s="224"/>
      <c r="T264" s="224"/>
      <c r="U264" s="224"/>
      <c r="V264" s="224"/>
      <c r="W264" s="224"/>
      <c r="X264" s="224"/>
      <c r="Y264" s="224"/>
      <c r="Z264" s="213"/>
      <c r="AA264" s="213"/>
      <c r="AB264" s="213"/>
      <c r="AC264" s="213"/>
      <c r="AD264" s="213"/>
      <c r="AE264" s="213"/>
      <c r="AF264" s="213"/>
      <c r="AG264" s="213" t="s">
        <v>286</v>
      </c>
      <c r="AH264" s="213"/>
      <c r="AI264" s="213"/>
      <c r="AJ264" s="213"/>
      <c r="AK264" s="213"/>
      <c r="AL264" s="213"/>
      <c r="AM264" s="213"/>
      <c r="AN264" s="213"/>
      <c r="AO264" s="213"/>
      <c r="AP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  <c r="BA264" s="213"/>
      <c r="BB264" s="213"/>
      <c r="BC264" s="213"/>
      <c r="BD264" s="213"/>
      <c r="BE264" s="213"/>
      <c r="BF264" s="213"/>
      <c r="BG264" s="213"/>
      <c r="BH264" s="213"/>
    </row>
    <row r="265" spans="1:60" outlineLevel="1" x14ac:dyDescent="0.2">
      <c r="A265" s="237">
        <v>68</v>
      </c>
      <c r="B265" s="238" t="s">
        <v>850</v>
      </c>
      <c r="C265" s="249" t="s">
        <v>851</v>
      </c>
      <c r="D265" s="239" t="s">
        <v>383</v>
      </c>
      <c r="E265" s="240">
        <v>3.526E-2</v>
      </c>
      <c r="F265" s="241"/>
      <c r="G265" s="242">
        <f>ROUND(E265*F265,2)</f>
        <v>0</v>
      </c>
      <c r="H265" s="241"/>
      <c r="I265" s="242">
        <f>ROUND(E265*H265,2)</f>
        <v>0</v>
      </c>
      <c r="J265" s="241"/>
      <c r="K265" s="242">
        <f>ROUND(E265*J265,2)</f>
        <v>0</v>
      </c>
      <c r="L265" s="242">
        <v>21</v>
      </c>
      <c r="M265" s="242">
        <f>G265*(1+L265/100)</f>
        <v>0</v>
      </c>
      <c r="N265" s="240">
        <v>0</v>
      </c>
      <c r="O265" s="240">
        <f>ROUND(E265*N265,2)</f>
        <v>0</v>
      </c>
      <c r="P265" s="240">
        <v>0</v>
      </c>
      <c r="Q265" s="240">
        <f>ROUND(E265*P265,2)</f>
        <v>0</v>
      </c>
      <c r="R265" s="242" t="s">
        <v>852</v>
      </c>
      <c r="S265" s="242" t="s">
        <v>289</v>
      </c>
      <c r="T265" s="243" t="s">
        <v>289</v>
      </c>
      <c r="U265" s="224">
        <v>1.4990000000000001</v>
      </c>
      <c r="V265" s="224">
        <f>ROUND(E265*U265,2)</f>
        <v>0.05</v>
      </c>
      <c r="W265" s="224"/>
      <c r="X265" s="224" t="s">
        <v>447</v>
      </c>
      <c r="Y265" s="224" t="s">
        <v>284</v>
      </c>
      <c r="Z265" s="213"/>
      <c r="AA265" s="213"/>
      <c r="AB265" s="213"/>
      <c r="AC265" s="213"/>
      <c r="AD265" s="213"/>
      <c r="AE265" s="213"/>
      <c r="AF265" s="213"/>
      <c r="AG265" s="213" t="s">
        <v>448</v>
      </c>
      <c r="AH265" s="213"/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  <c r="BA265" s="213"/>
      <c r="BB265" s="213"/>
      <c r="BC265" s="213"/>
      <c r="BD265" s="213"/>
      <c r="BE265" s="213"/>
      <c r="BF265" s="213"/>
      <c r="BG265" s="213"/>
      <c r="BH265" s="213"/>
    </row>
    <row r="266" spans="1:60" outlineLevel="2" x14ac:dyDescent="0.2">
      <c r="A266" s="220"/>
      <c r="B266" s="221"/>
      <c r="C266" s="259" t="s">
        <v>804</v>
      </c>
      <c r="D266" s="257"/>
      <c r="E266" s="257"/>
      <c r="F266" s="257"/>
      <c r="G266" s="257"/>
      <c r="H266" s="224"/>
      <c r="I266" s="224"/>
      <c r="J266" s="224"/>
      <c r="K266" s="224"/>
      <c r="L266" s="224"/>
      <c r="M266" s="224"/>
      <c r="N266" s="223"/>
      <c r="O266" s="223"/>
      <c r="P266" s="223"/>
      <c r="Q266" s="223"/>
      <c r="R266" s="224"/>
      <c r="S266" s="224"/>
      <c r="T266" s="224"/>
      <c r="U266" s="224"/>
      <c r="V266" s="224"/>
      <c r="W266" s="224"/>
      <c r="X266" s="224"/>
      <c r="Y266" s="224"/>
      <c r="Z266" s="213"/>
      <c r="AA266" s="213"/>
      <c r="AB266" s="213"/>
      <c r="AC266" s="213"/>
      <c r="AD266" s="213"/>
      <c r="AE266" s="213"/>
      <c r="AF266" s="213"/>
      <c r="AG266" s="213" t="s">
        <v>360</v>
      </c>
      <c r="AH266" s="213"/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</row>
    <row r="267" spans="1:60" outlineLevel="2" x14ac:dyDescent="0.2">
      <c r="A267" s="220"/>
      <c r="B267" s="221"/>
      <c r="C267" s="252"/>
      <c r="D267" s="245"/>
      <c r="E267" s="245"/>
      <c r="F267" s="245"/>
      <c r="G267" s="245"/>
      <c r="H267" s="224"/>
      <c r="I267" s="224"/>
      <c r="J267" s="224"/>
      <c r="K267" s="224"/>
      <c r="L267" s="224"/>
      <c r="M267" s="224"/>
      <c r="N267" s="223"/>
      <c r="O267" s="223"/>
      <c r="P267" s="223"/>
      <c r="Q267" s="223"/>
      <c r="R267" s="224"/>
      <c r="S267" s="224"/>
      <c r="T267" s="224"/>
      <c r="U267" s="224"/>
      <c r="V267" s="224"/>
      <c r="W267" s="224"/>
      <c r="X267" s="224"/>
      <c r="Y267" s="224"/>
      <c r="Z267" s="213"/>
      <c r="AA267" s="213"/>
      <c r="AB267" s="213"/>
      <c r="AC267" s="213"/>
      <c r="AD267" s="213"/>
      <c r="AE267" s="213"/>
      <c r="AF267" s="213"/>
      <c r="AG267" s="213" t="s">
        <v>286</v>
      </c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  <c r="BA267" s="213"/>
      <c r="BB267" s="213"/>
      <c r="BC267" s="213"/>
      <c r="BD267" s="213"/>
      <c r="BE267" s="213"/>
      <c r="BF267" s="213"/>
      <c r="BG267" s="213"/>
      <c r="BH267" s="213"/>
    </row>
    <row r="268" spans="1:60" x14ac:dyDescent="0.2">
      <c r="A268" s="3"/>
      <c r="B268" s="4"/>
      <c r="C268" s="25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AE268">
        <v>12</v>
      </c>
      <c r="AF268">
        <v>21</v>
      </c>
      <c r="AG268" t="s">
        <v>262</v>
      </c>
    </row>
    <row r="269" spans="1:60" x14ac:dyDescent="0.2">
      <c r="A269" s="216"/>
      <c r="B269" s="217" t="s">
        <v>29</v>
      </c>
      <c r="C269" s="254"/>
      <c r="D269" s="218"/>
      <c r="E269" s="219"/>
      <c r="F269" s="219"/>
      <c r="G269" s="236">
        <f>G8+G26+G40+G53+G58+G62+G65+G85+G113+G156+G159+G162+G174+G185+G188+G220+G239+G247+G255</f>
        <v>0</v>
      </c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AE269">
        <f>SUMIF(L7:L267,AE268,G7:G267)</f>
        <v>0</v>
      </c>
      <c r="AF269">
        <f>SUMIF(L7:L267,AF268,G7:G267)</f>
        <v>0</v>
      </c>
      <c r="AG269" t="s">
        <v>314</v>
      </c>
    </row>
    <row r="270" spans="1:60" x14ac:dyDescent="0.2">
      <c r="A270" s="262" t="s">
        <v>881</v>
      </c>
      <c r="B270" s="262"/>
      <c r="C270" s="25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</row>
    <row r="271" spans="1:60" x14ac:dyDescent="0.2">
      <c r="A271" s="3"/>
      <c r="B271" s="4" t="s">
        <v>882</v>
      </c>
      <c r="C271" s="253" t="s">
        <v>883</v>
      </c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AG271" t="s">
        <v>884</v>
      </c>
    </row>
    <row r="272" spans="1:60" x14ac:dyDescent="0.2">
      <c r="A272" s="3"/>
      <c r="B272" s="4" t="s">
        <v>885</v>
      </c>
      <c r="C272" s="253" t="s">
        <v>886</v>
      </c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AG272" t="s">
        <v>887</v>
      </c>
    </row>
    <row r="273" spans="1:33" x14ac:dyDescent="0.2">
      <c r="A273" s="3"/>
      <c r="B273" s="4"/>
      <c r="C273" s="253" t="s">
        <v>888</v>
      </c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AG273" t="s">
        <v>889</v>
      </c>
    </row>
    <row r="274" spans="1:33" x14ac:dyDescent="0.2">
      <c r="A274" s="3"/>
      <c r="B274" s="4"/>
      <c r="C274" s="25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</row>
    <row r="275" spans="1:33" x14ac:dyDescent="0.2">
      <c r="C275" s="255"/>
      <c r="D275" s="10"/>
      <c r="AG275" t="s">
        <v>315</v>
      </c>
    </row>
    <row r="276" spans="1:33" x14ac:dyDescent="0.2">
      <c r="D276" s="10"/>
    </row>
    <row r="277" spans="1:33" x14ac:dyDescent="0.2">
      <c r="D277" s="10"/>
    </row>
    <row r="278" spans="1:33" x14ac:dyDescent="0.2">
      <c r="D278" s="10"/>
    </row>
    <row r="279" spans="1:33" x14ac:dyDescent="0.2">
      <c r="D279" s="10"/>
    </row>
    <row r="280" spans="1:33" x14ac:dyDescent="0.2">
      <c r="D280" s="10"/>
    </row>
    <row r="281" spans="1:33" x14ac:dyDescent="0.2">
      <c r="D281" s="10"/>
    </row>
    <row r="282" spans="1:33" x14ac:dyDescent="0.2">
      <c r="D282" s="10"/>
    </row>
    <row r="283" spans="1:33" x14ac:dyDescent="0.2">
      <c r="D283" s="10"/>
    </row>
    <row r="284" spans="1:33" x14ac:dyDescent="0.2">
      <c r="D284" s="10"/>
    </row>
    <row r="285" spans="1:33" x14ac:dyDescent="0.2">
      <c r="D285" s="10"/>
    </row>
    <row r="286" spans="1:33" x14ac:dyDescent="0.2">
      <c r="D286" s="10"/>
    </row>
    <row r="287" spans="1:33" x14ac:dyDescent="0.2">
      <c r="D287" s="10"/>
    </row>
    <row r="288" spans="1:33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z6lj3L0EfuGY9xw8SZmMiA+JLz9GwyiKw0Q35CAWERyA68CYprB2s7gwaxmSAPUaYfgqxfDZwVEkEYz5t9gzmg==" saltValue="8EwE39R+LY0pyPBzU211rQ==" spinCount="100000" sheet="1" formatRows="0"/>
  <mergeCells count="166">
    <mergeCell ref="C260:G260"/>
    <mergeCell ref="C261:G261"/>
    <mergeCell ref="C263:G263"/>
    <mergeCell ref="C264:G264"/>
    <mergeCell ref="C266:G266"/>
    <mergeCell ref="C267:G267"/>
    <mergeCell ref="C249:G249"/>
    <mergeCell ref="C250:G250"/>
    <mergeCell ref="C252:G252"/>
    <mergeCell ref="C254:G254"/>
    <mergeCell ref="C257:G257"/>
    <mergeCell ref="C258:G258"/>
    <mergeCell ref="C237:G237"/>
    <mergeCell ref="C238:G238"/>
    <mergeCell ref="C241:G241"/>
    <mergeCell ref="C243:G243"/>
    <mergeCell ref="C244:G244"/>
    <mergeCell ref="C246:G246"/>
    <mergeCell ref="C225:G225"/>
    <mergeCell ref="C227:G227"/>
    <mergeCell ref="C229:G229"/>
    <mergeCell ref="C231:G231"/>
    <mergeCell ref="C233:G233"/>
    <mergeCell ref="C235:G235"/>
    <mergeCell ref="C216:G216"/>
    <mergeCell ref="C217:G217"/>
    <mergeCell ref="C218:G218"/>
    <mergeCell ref="C219:G219"/>
    <mergeCell ref="C222:G222"/>
    <mergeCell ref="C224:G224"/>
    <mergeCell ref="C208:G208"/>
    <mergeCell ref="C209:G209"/>
    <mergeCell ref="C210:G210"/>
    <mergeCell ref="C212:G212"/>
    <mergeCell ref="C213:G213"/>
    <mergeCell ref="C214:G214"/>
    <mergeCell ref="C202:G202"/>
    <mergeCell ref="C203:G203"/>
    <mergeCell ref="C204:G204"/>
    <mergeCell ref="C205:G205"/>
    <mergeCell ref="C206:G206"/>
    <mergeCell ref="C207:G207"/>
    <mergeCell ref="C195:G195"/>
    <mergeCell ref="C196:G196"/>
    <mergeCell ref="C197:G197"/>
    <mergeCell ref="C198:G198"/>
    <mergeCell ref="C199:G199"/>
    <mergeCell ref="C200:G200"/>
    <mergeCell ref="C184:G184"/>
    <mergeCell ref="C187:G187"/>
    <mergeCell ref="C190:G190"/>
    <mergeCell ref="C192:G192"/>
    <mergeCell ref="C193:G193"/>
    <mergeCell ref="C194:G194"/>
    <mergeCell ref="C176:G176"/>
    <mergeCell ref="C177:G177"/>
    <mergeCell ref="C178:G178"/>
    <mergeCell ref="C179:G179"/>
    <mergeCell ref="C181:G181"/>
    <mergeCell ref="C183:G183"/>
    <mergeCell ref="C164:G164"/>
    <mergeCell ref="C166:G166"/>
    <mergeCell ref="C168:G168"/>
    <mergeCell ref="C170:G170"/>
    <mergeCell ref="C172:G172"/>
    <mergeCell ref="C173:G173"/>
    <mergeCell ref="C150:G150"/>
    <mergeCell ref="C153:G153"/>
    <mergeCell ref="C154:G154"/>
    <mergeCell ref="C155:G155"/>
    <mergeCell ref="C158:G158"/>
    <mergeCell ref="C161:G161"/>
    <mergeCell ref="C143:G143"/>
    <mergeCell ref="C145:G145"/>
    <mergeCell ref="C146:G146"/>
    <mergeCell ref="C147:G147"/>
    <mergeCell ref="C148:G148"/>
    <mergeCell ref="C149:G149"/>
    <mergeCell ref="C134:G134"/>
    <mergeCell ref="C135:G135"/>
    <mergeCell ref="C136:G136"/>
    <mergeCell ref="C139:G139"/>
    <mergeCell ref="C140:G140"/>
    <mergeCell ref="C141:G141"/>
    <mergeCell ref="C126:G126"/>
    <mergeCell ref="C127:G127"/>
    <mergeCell ref="C129:G129"/>
    <mergeCell ref="C131:G131"/>
    <mergeCell ref="C132:G132"/>
    <mergeCell ref="C133:G133"/>
    <mergeCell ref="C118:G118"/>
    <mergeCell ref="C119:G119"/>
    <mergeCell ref="C120:G120"/>
    <mergeCell ref="C121:G121"/>
    <mergeCell ref="C122:G122"/>
    <mergeCell ref="C125:G125"/>
    <mergeCell ref="C108:G108"/>
    <mergeCell ref="C109:G109"/>
    <mergeCell ref="C111:G111"/>
    <mergeCell ref="C112:G112"/>
    <mergeCell ref="C115:G115"/>
    <mergeCell ref="C117:G117"/>
    <mergeCell ref="C98:G98"/>
    <mergeCell ref="C100:G100"/>
    <mergeCell ref="C102:G102"/>
    <mergeCell ref="C103:G103"/>
    <mergeCell ref="C105:G105"/>
    <mergeCell ref="C107:G107"/>
    <mergeCell ref="C90:G90"/>
    <mergeCell ref="C91:G91"/>
    <mergeCell ref="C92:G92"/>
    <mergeCell ref="C94:G94"/>
    <mergeCell ref="C95:G95"/>
    <mergeCell ref="C96:G96"/>
    <mergeCell ref="C80:G80"/>
    <mergeCell ref="C81:G81"/>
    <mergeCell ref="C83:G83"/>
    <mergeCell ref="C84:G84"/>
    <mergeCell ref="C87:G87"/>
    <mergeCell ref="C88:G88"/>
    <mergeCell ref="C70:G70"/>
    <mergeCell ref="C71:G71"/>
    <mergeCell ref="C73:G73"/>
    <mergeCell ref="C74:G74"/>
    <mergeCell ref="C76:G76"/>
    <mergeCell ref="C78:G78"/>
    <mergeCell ref="C57:G57"/>
    <mergeCell ref="C60:G60"/>
    <mergeCell ref="C61:G61"/>
    <mergeCell ref="C64:G64"/>
    <mergeCell ref="C67:G67"/>
    <mergeCell ref="C68:G68"/>
    <mergeCell ref="C46:G46"/>
    <mergeCell ref="C48:G48"/>
    <mergeCell ref="C49:G49"/>
    <mergeCell ref="C50:G50"/>
    <mergeCell ref="C52:G52"/>
    <mergeCell ref="C55:G55"/>
    <mergeCell ref="C36:G36"/>
    <mergeCell ref="C37:G37"/>
    <mergeCell ref="C39:G39"/>
    <mergeCell ref="C42:G42"/>
    <mergeCell ref="C43:G43"/>
    <mergeCell ref="C45:G45"/>
    <mergeCell ref="C28:G28"/>
    <mergeCell ref="C29:G29"/>
    <mergeCell ref="C30:G30"/>
    <mergeCell ref="C32:G32"/>
    <mergeCell ref="C33:G33"/>
    <mergeCell ref="C35:G35"/>
    <mergeCell ref="C17:G17"/>
    <mergeCell ref="C19:G19"/>
    <mergeCell ref="C20:G20"/>
    <mergeCell ref="C22:G22"/>
    <mergeCell ref="C24:G24"/>
    <mergeCell ref="C25:G25"/>
    <mergeCell ref="A1:G1"/>
    <mergeCell ref="C2:G2"/>
    <mergeCell ref="C3:G3"/>
    <mergeCell ref="C4:G4"/>
    <mergeCell ref="A270:B270"/>
    <mergeCell ref="C10:G10"/>
    <mergeCell ref="C11:G11"/>
    <mergeCell ref="C13:G13"/>
    <mergeCell ref="C14:G14"/>
    <mergeCell ref="C16:G1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07444-42D2-4059-8F6E-BC6EE003D5B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249</v>
      </c>
      <c r="B1" s="198"/>
      <c r="C1" s="198"/>
      <c r="D1" s="198"/>
      <c r="E1" s="198"/>
      <c r="F1" s="198"/>
      <c r="G1" s="198"/>
      <c r="AG1" t="s">
        <v>250</v>
      </c>
    </row>
    <row r="2" spans="1:60" ht="24.95" customHeight="1" x14ac:dyDescent="0.2">
      <c r="A2" s="199" t="s">
        <v>7</v>
      </c>
      <c r="B2" s="49" t="s">
        <v>44</v>
      </c>
      <c r="C2" s="202" t="s">
        <v>45</v>
      </c>
      <c r="D2" s="200"/>
      <c r="E2" s="200"/>
      <c r="F2" s="200"/>
      <c r="G2" s="201"/>
      <c r="AG2" t="s">
        <v>251</v>
      </c>
    </row>
    <row r="3" spans="1:60" ht="24.95" customHeight="1" x14ac:dyDescent="0.2">
      <c r="A3" s="199" t="s">
        <v>8</v>
      </c>
      <c r="B3" s="49" t="s">
        <v>67</v>
      </c>
      <c r="C3" s="202" t="s">
        <v>68</v>
      </c>
      <c r="D3" s="200"/>
      <c r="E3" s="200"/>
      <c r="F3" s="200"/>
      <c r="G3" s="201"/>
      <c r="AC3" s="177" t="s">
        <v>251</v>
      </c>
      <c r="AG3" t="s">
        <v>252</v>
      </c>
    </row>
    <row r="4" spans="1:60" ht="24.95" customHeight="1" x14ac:dyDescent="0.2">
      <c r="A4" s="203" t="s">
        <v>9</v>
      </c>
      <c r="B4" s="204" t="s">
        <v>80</v>
      </c>
      <c r="C4" s="205" t="s">
        <v>81</v>
      </c>
      <c r="D4" s="206"/>
      <c r="E4" s="206"/>
      <c r="F4" s="206"/>
      <c r="G4" s="207"/>
      <c r="AG4" t="s">
        <v>253</v>
      </c>
    </row>
    <row r="5" spans="1:60" x14ac:dyDescent="0.2">
      <c r="D5" s="10"/>
    </row>
    <row r="6" spans="1:60" ht="38.25" x14ac:dyDescent="0.2">
      <c r="A6" s="209" t="s">
        <v>254</v>
      </c>
      <c r="B6" s="211" t="s">
        <v>255</v>
      </c>
      <c r="C6" s="211" t="s">
        <v>256</v>
      </c>
      <c r="D6" s="210" t="s">
        <v>257</v>
      </c>
      <c r="E6" s="209" t="s">
        <v>258</v>
      </c>
      <c r="F6" s="208" t="s">
        <v>259</v>
      </c>
      <c r="G6" s="209" t="s">
        <v>29</v>
      </c>
      <c r="H6" s="212" t="s">
        <v>30</v>
      </c>
      <c r="I6" s="212" t="s">
        <v>260</v>
      </c>
      <c r="J6" s="212" t="s">
        <v>31</v>
      </c>
      <c r="K6" s="212" t="s">
        <v>261</v>
      </c>
      <c r="L6" s="212" t="s">
        <v>262</v>
      </c>
      <c r="M6" s="212" t="s">
        <v>263</v>
      </c>
      <c r="N6" s="212" t="s">
        <v>264</v>
      </c>
      <c r="O6" s="212" t="s">
        <v>265</v>
      </c>
      <c r="P6" s="212" t="s">
        <v>266</v>
      </c>
      <c r="Q6" s="212" t="s">
        <v>267</v>
      </c>
      <c r="R6" s="212" t="s">
        <v>268</v>
      </c>
      <c r="S6" s="212" t="s">
        <v>269</v>
      </c>
      <c r="T6" s="212" t="s">
        <v>270</v>
      </c>
      <c r="U6" s="212" t="s">
        <v>271</v>
      </c>
      <c r="V6" s="212" t="s">
        <v>272</v>
      </c>
      <c r="W6" s="212" t="s">
        <v>273</v>
      </c>
      <c r="X6" s="212" t="s">
        <v>274</v>
      </c>
      <c r="Y6" s="212" t="s">
        <v>275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276</v>
      </c>
      <c r="B8" s="231" t="s">
        <v>137</v>
      </c>
      <c r="C8" s="248" t="s">
        <v>138</v>
      </c>
      <c r="D8" s="232"/>
      <c r="E8" s="233"/>
      <c r="F8" s="234"/>
      <c r="G8" s="234">
        <f>SUMIF(AG9:AG40,"&lt;&gt;NOR",G9:G40)</f>
        <v>0</v>
      </c>
      <c r="H8" s="234"/>
      <c r="I8" s="234">
        <f>SUM(I9:I40)</f>
        <v>0</v>
      </c>
      <c r="J8" s="234"/>
      <c r="K8" s="234">
        <f>SUM(K9:K40)</f>
        <v>0</v>
      </c>
      <c r="L8" s="234"/>
      <c r="M8" s="234">
        <f>SUM(M9:M40)</f>
        <v>0</v>
      </c>
      <c r="N8" s="233"/>
      <c r="O8" s="233">
        <f>SUM(O9:O40)</f>
        <v>99.19</v>
      </c>
      <c r="P8" s="233"/>
      <c r="Q8" s="233">
        <f>SUM(Q9:Q40)</f>
        <v>0</v>
      </c>
      <c r="R8" s="234"/>
      <c r="S8" s="234"/>
      <c r="T8" s="235"/>
      <c r="U8" s="229"/>
      <c r="V8" s="229">
        <f>SUM(V9:V40)</f>
        <v>471.00000000000006</v>
      </c>
      <c r="W8" s="229"/>
      <c r="X8" s="229"/>
      <c r="Y8" s="229"/>
      <c r="AG8" t="s">
        <v>277</v>
      </c>
    </row>
    <row r="9" spans="1:60" outlineLevel="1" x14ac:dyDescent="0.2">
      <c r="A9" s="237">
        <v>1</v>
      </c>
      <c r="B9" s="238" t="s">
        <v>354</v>
      </c>
      <c r="C9" s="249" t="s">
        <v>355</v>
      </c>
      <c r="D9" s="239" t="s">
        <v>356</v>
      </c>
      <c r="E9" s="240">
        <v>487.55455999999998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 t="s">
        <v>357</v>
      </c>
      <c r="S9" s="242" t="s">
        <v>289</v>
      </c>
      <c r="T9" s="243" t="s">
        <v>289</v>
      </c>
      <c r="U9" s="224">
        <v>0.16</v>
      </c>
      <c r="V9" s="224">
        <f>ROUND(E9*U9,2)</f>
        <v>78.010000000000005</v>
      </c>
      <c r="W9" s="224"/>
      <c r="X9" s="224" t="s">
        <v>339</v>
      </c>
      <c r="Y9" s="224" t="s">
        <v>284</v>
      </c>
      <c r="Z9" s="213"/>
      <c r="AA9" s="213"/>
      <c r="AB9" s="213"/>
      <c r="AC9" s="213"/>
      <c r="AD9" s="213"/>
      <c r="AE9" s="213"/>
      <c r="AF9" s="213"/>
      <c r="AG9" s="213" t="s">
        <v>358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ht="33.75" outlineLevel="2" x14ac:dyDescent="0.2">
      <c r="A10" s="220"/>
      <c r="B10" s="221"/>
      <c r="C10" s="259" t="s">
        <v>359</v>
      </c>
      <c r="D10" s="257"/>
      <c r="E10" s="257"/>
      <c r="F10" s="257"/>
      <c r="G10" s="257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3"/>
      <c r="AA10" s="213"/>
      <c r="AB10" s="213"/>
      <c r="AC10" s="213"/>
      <c r="AD10" s="213"/>
      <c r="AE10" s="213"/>
      <c r="AF10" s="213"/>
      <c r="AG10" s="213" t="s">
        <v>360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56" t="str">
        <f>C10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60" t="s">
        <v>1151</v>
      </c>
      <c r="D11" s="258"/>
      <c r="E11" s="258"/>
      <c r="F11" s="258"/>
      <c r="G11" s="258"/>
      <c r="H11" s="224"/>
      <c r="I11" s="224"/>
      <c r="J11" s="224"/>
      <c r="K11" s="224"/>
      <c r="L11" s="224"/>
      <c r="M11" s="224"/>
      <c r="N11" s="223"/>
      <c r="O11" s="223"/>
      <c r="P11" s="223"/>
      <c r="Q11" s="223"/>
      <c r="R11" s="224"/>
      <c r="S11" s="224"/>
      <c r="T11" s="224"/>
      <c r="U11" s="224"/>
      <c r="V11" s="224"/>
      <c r="W11" s="224"/>
      <c r="X11" s="224"/>
      <c r="Y11" s="224"/>
      <c r="Z11" s="213"/>
      <c r="AA11" s="213"/>
      <c r="AB11" s="213"/>
      <c r="AC11" s="213"/>
      <c r="AD11" s="213"/>
      <c r="AE11" s="213"/>
      <c r="AF11" s="213"/>
      <c r="AG11" s="213" t="s">
        <v>311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56" t="str">
        <f>C11</f>
        <v>- jednotlivé výměry jsou pouze odhadnuty, nutno dopřesnit v další fázi PD a finálním rozmístění zař. předmětů!!!</v>
      </c>
      <c r="BB11" s="213"/>
      <c r="BC11" s="213"/>
      <c r="BD11" s="213"/>
      <c r="BE11" s="213"/>
      <c r="BF11" s="213"/>
      <c r="BG11" s="213"/>
      <c r="BH11" s="213"/>
    </row>
    <row r="12" spans="1:60" outlineLevel="2" x14ac:dyDescent="0.2">
      <c r="A12" s="220"/>
      <c r="B12" s="221"/>
      <c r="C12" s="252"/>
      <c r="D12" s="245"/>
      <c r="E12" s="245"/>
      <c r="F12" s="245"/>
      <c r="G12" s="245"/>
      <c r="H12" s="224"/>
      <c r="I12" s="224"/>
      <c r="J12" s="224"/>
      <c r="K12" s="224"/>
      <c r="L12" s="224"/>
      <c r="M12" s="224"/>
      <c r="N12" s="223"/>
      <c r="O12" s="223"/>
      <c r="P12" s="223"/>
      <c r="Q12" s="223"/>
      <c r="R12" s="224"/>
      <c r="S12" s="224"/>
      <c r="T12" s="224"/>
      <c r="U12" s="224"/>
      <c r="V12" s="224"/>
      <c r="W12" s="224"/>
      <c r="X12" s="224"/>
      <c r="Y12" s="224"/>
      <c r="Z12" s="213"/>
      <c r="AA12" s="213"/>
      <c r="AB12" s="213"/>
      <c r="AC12" s="213"/>
      <c r="AD12" s="213"/>
      <c r="AE12" s="213"/>
      <c r="AF12" s="213"/>
      <c r="AG12" s="213" t="s">
        <v>286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7">
        <v>2</v>
      </c>
      <c r="B13" s="238" t="s">
        <v>361</v>
      </c>
      <c r="C13" s="249" t="s">
        <v>362</v>
      </c>
      <c r="D13" s="239" t="s">
        <v>363</v>
      </c>
      <c r="E13" s="240">
        <v>538.41999999999996</v>
      </c>
      <c r="F13" s="241"/>
      <c r="G13" s="242">
        <f>ROUND(E13*F13,2)</f>
        <v>0</v>
      </c>
      <c r="H13" s="241"/>
      <c r="I13" s="242">
        <f>ROUND(E13*H13,2)</f>
        <v>0</v>
      </c>
      <c r="J13" s="241"/>
      <c r="K13" s="242">
        <f>ROUND(E13*J13,2)</f>
        <v>0</v>
      </c>
      <c r="L13" s="242">
        <v>21</v>
      </c>
      <c r="M13" s="242">
        <f>G13*(1+L13/100)</f>
        <v>0</v>
      </c>
      <c r="N13" s="240">
        <v>9.7999999999999997E-4</v>
      </c>
      <c r="O13" s="240">
        <f>ROUND(E13*N13,2)</f>
        <v>0.53</v>
      </c>
      <c r="P13" s="240">
        <v>0</v>
      </c>
      <c r="Q13" s="240">
        <f>ROUND(E13*P13,2)</f>
        <v>0</v>
      </c>
      <c r="R13" s="242" t="s">
        <v>357</v>
      </c>
      <c r="S13" s="242" t="s">
        <v>289</v>
      </c>
      <c r="T13" s="243" t="s">
        <v>289</v>
      </c>
      <c r="U13" s="224">
        <v>0.24</v>
      </c>
      <c r="V13" s="224">
        <f>ROUND(E13*U13,2)</f>
        <v>129.22</v>
      </c>
      <c r="W13" s="224"/>
      <c r="X13" s="224" t="s">
        <v>339</v>
      </c>
      <c r="Y13" s="224" t="s">
        <v>284</v>
      </c>
      <c r="Z13" s="213"/>
      <c r="AA13" s="213"/>
      <c r="AB13" s="213"/>
      <c r="AC13" s="213"/>
      <c r="AD13" s="213"/>
      <c r="AE13" s="213"/>
      <c r="AF13" s="213"/>
      <c r="AG13" s="213" t="s">
        <v>358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9" t="s">
        <v>364</v>
      </c>
      <c r="D14" s="257"/>
      <c r="E14" s="257"/>
      <c r="F14" s="257"/>
      <c r="G14" s="257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3"/>
      <c r="AA14" s="213"/>
      <c r="AB14" s="213"/>
      <c r="AC14" s="213"/>
      <c r="AD14" s="213"/>
      <c r="AE14" s="213"/>
      <c r="AF14" s="213"/>
      <c r="AG14" s="213" t="s">
        <v>360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2" x14ac:dyDescent="0.2">
      <c r="A15" s="220"/>
      <c r="B15" s="221"/>
      <c r="C15" s="252"/>
      <c r="D15" s="245"/>
      <c r="E15" s="245"/>
      <c r="F15" s="245"/>
      <c r="G15" s="245"/>
      <c r="H15" s="224"/>
      <c r="I15" s="224"/>
      <c r="J15" s="224"/>
      <c r="K15" s="224"/>
      <c r="L15" s="224"/>
      <c r="M15" s="224"/>
      <c r="N15" s="223"/>
      <c r="O15" s="223"/>
      <c r="P15" s="223"/>
      <c r="Q15" s="223"/>
      <c r="R15" s="224"/>
      <c r="S15" s="224"/>
      <c r="T15" s="224"/>
      <c r="U15" s="224"/>
      <c r="V15" s="224"/>
      <c r="W15" s="224"/>
      <c r="X15" s="224"/>
      <c r="Y15" s="224"/>
      <c r="Z15" s="213"/>
      <c r="AA15" s="213"/>
      <c r="AB15" s="213"/>
      <c r="AC15" s="213"/>
      <c r="AD15" s="213"/>
      <c r="AE15" s="213"/>
      <c r="AF15" s="213"/>
      <c r="AG15" s="213" t="s">
        <v>286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1" x14ac:dyDescent="0.2">
      <c r="A16" s="237">
        <v>3</v>
      </c>
      <c r="B16" s="238" t="s">
        <v>365</v>
      </c>
      <c r="C16" s="249" t="s">
        <v>366</v>
      </c>
      <c r="D16" s="239" t="s">
        <v>363</v>
      </c>
      <c r="E16" s="240">
        <v>538.41999999999996</v>
      </c>
      <c r="F16" s="241"/>
      <c r="G16" s="242">
        <f>ROUND(E16*F16,2)</f>
        <v>0</v>
      </c>
      <c r="H16" s="241"/>
      <c r="I16" s="242">
        <f>ROUND(E16*H16,2)</f>
        <v>0</v>
      </c>
      <c r="J16" s="241"/>
      <c r="K16" s="242">
        <f>ROUND(E16*J16,2)</f>
        <v>0</v>
      </c>
      <c r="L16" s="242">
        <v>21</v>
      </c>
      <c r="M16" s="242">
        <f>G16*(1+L16/100)</f>
        <v>0</v>
      </c>
      <c r="N16" s="240">
        <v>0</v>
      </c>
      <c r="O16" s="240">
        <f>ROUND(E16*N16,2)</f>
        <v>0</v>
      </c>
      <c r="P16" s="240">
        <v>0</v>
      </c>
      <c r="Q16" s="240">
        <f>ROUND(E16*P16,2)</f>
        <v>0</v>
      </c>
      <c r="R16" s="242" t="s">
        <v>357</v>
      </c>
      <c r="S16" s="242" t="s">
        <v>289</v>
      </c>
      <c r="T16" s="243" t="s">
        <v>289</v>
      </c>
      <c r="U16" s="224">
        <v>7.0000000000000007E-2</v>
      </c>
      <c r="V16" s="224">
        <f>ROUND(E16*U16,2)</f>
        <v>37.69</v>
      </c>
      <c r="W16" s="224"/>
      <c r="X16" s="224" t="s">
        <v>339</v>
      </c>
      <c r="Y16" s="224" t="s">
        <v>284</v>
      </c>
      <c r="Z16" s="213"/>
      <c r="AA16" s="213"/>
      <c r="AB16" s="213"/>
      <c r="AC16" s="213"/>
      <c r="AD16" s="213"/>
      <c r="AE16" s="213"/>
      <c r="AF16" s="213"/>
      <c r="AG16" s="213" t="s">
        <v>358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2" x14ac:dyDescent="0.2">
      <c r="A17" s="220"/>
      <c r="B17" s="221"/>
      <c r="C17" s="259" t="s">
        <v>367</v>
      </c>
      <c r="D17" s="257"/>
      <c r="E17" s="257"/>
      <c r="F17" s="257"/>
      <c r="G17" s="257"/>
      <c r="H17" s="224"/>
      <c r="I17" s="224"/>
      <c r="J17" s="224"/>
      <c r="K17" s="224"/>
      <c r="L17" s="224"/>
      <c r="M17" s="224"/>
      <c r="N17" s="223"/>
      <c r="O17" s="223"/>
      <c r="P17" s="223"/>
      <c r="Q17" s="223"/>
      <c r="R17" s="224"/>
      <c r="S17" s="224"/>
      <c r="T17" s="224"/>
      <c r="U17" s="224"/>
      <c r="V17" s="224"/>
      <c r="W17" s="224"/>
      <c r="X17" s="224"/>
      <c r="Y17" s="224"/>
      <c r="Z17" s="213"/>
      <c r="AA17" s="213"/>
      <c r="AB17" s="213"/>
      <c r="AC17" s="213"/>
      <c r="AD17" s="213"/>
      <c r="AE17" s="213"/>
      <c r="AF17" s="213"/>
      <c r="AG17" s="213" t="s">
        <v>360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52"/>
      <c r="D18" s="245"/>
      <c r="E18" s="245"/>
      <c r="F18" s="245"/>
      <c r="G18" s="245"/>
      <c r="H18" s="224"/>
      <c r="I18" s="224"/>
      <c r="J18" s="224"/>
      <c r="K18" s="224"/>
      <c r="L18" s="224"/>
      <c r="M18" s="224"/>
      <c r="N18" s="223"/>
      <c r="O18" s="223"/>
      <c r="P18" s="223"/>
      <c r="Q18" s="223"/>
      <c r="R18" s="224"/>
      <c r="S18" s="224"/>
      <c r="T18" s="224"/>
      <c r="U18" s="224"/>
      <c r="V18" s="224"/>
      <c r="W18" s="224"/>
      <c r="X18" s="224"/>
      <c r="Y18" s="224"/>
      <c r="Z18" s="213"/>
      <c r="AA18" s="213"/>
      <c r="AB18" s="213"/>
      <c r="AC18" s="213"/>
      <c r="AD18" s="213"/>
      <c r="AE18" s="213"/>
      <c r="AF18" s="213"/>
      <c r="AG18" s="213" t="s">
        <v>286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37">
        <v>4</v>
      </c>
      <c r="B19" s="238" t="s">
        <v>368</v>
      </c>
      <c r="C19" s="249" t="s">
        <v>369</v>
      </c>
      <c r="D19" s="239" t="s">
        <v>356</v>
      </c>
      <c r="E19" s="240">
        <v>106.46099</v>
      </c>
      <c r="F19" s="241"/>
      <c r="G19" s="242">
        <f>ROUND(E19*F19,2)</f>
        <v>0</v>
      </c>
      <c r="H19" s="241"/>
      <c r="I19" s="242">
        <f>ROUND(E19*H19,2)</f>
        <v>0</v>
      </c>
      <c r="J19" s="241"/>
      <c r="K19" s="242">
        <f>ROUND(E19*J19,2)</f>
        <v>0</v>
      </c>
      <c r="L19" s="242">
        <v>21</v>
      </c>
      <c r="M19" s="242">
        <f>G19*(1+L19/100)</f>
        <v>0</v>
      </c>
      <c r="N19" s="240">
        <v>0</v>
      </c>
      <c r="O19" s="240">
        <f>ROUND(E19*N19,2)</f>
        <v>0</v>
      </c>
      <c r="P19" s="240">
        <v>0</v>
      </c>
      <c r="Q19" s="240">
        <f>ROUND(E19*P19,2)</f>
        <v>0</v>
      </c>
      <c r="R19" s="242" t="s">
        <v>357</v>
      </c>
      <c r="S19" s="242" t="s">
        <v>289</v>
      </c>
      <c r="T19" s="243" t="s">
        <v>289</v>
      </c>
      <c r="U19" s="224">
        <v>1.0999999999999999E-2</v>
      </c>
      <c r="V19" s="224">
        <f>ROUND(E19*U19,2)</f>
        <v>1.17</v>
      </c>
      <c r="W19" s="224"/>
      <c r="X19" s="224" t="s">
        <v>339</v>
      </c>
      <c r="Y19" s="224" t="s">
        <v>284</v>
      </c>
      <c r="Z19" s="213"/>
      <c r="AA19" s="213"/>
      <c r="AB19" s="213"/>
      <c r="AC19" s="213"/>
      <c r="AD19" s="213"/>
      <c r="AE19" s="213"/>
      <c r="AF19" s="213"/>
      <c r="AG19" s="213" t="s">
        <v>340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9" t="s">
        <v>370</v>
      </c>
      <c r="D20" s="257"/>
      <c r="E20" s="257"/>
      <c r="F20" s="257"/>
      <c r="G20" s="257"/>
      <c r="H20" s="224"/>
      <c r="I20" s="224"/>
      <c r="J20" s="224"/>
      <c r="K20" s="224"/>
      <c r="L20" s="224"/>
      <c r="M20" s="224"/>
      <c r="N20" s="223"/>
      <c r="O20" s="223"/>
      <c r="P20" s="223"/>
      <c r="Q20" s="223"/>
      <c r="R20" s="224"/>
      <c r="S20" s="224"/>
      <c r="T20" s="224"/>
      <c r="U20" s="224"/>
      <c r="V20" s="224"/>
      <c r="W20" s="224"/>
      <c r="X20" s="224"/>
      <c r="Y20" s="224"/>
      <c r="Z20" s="213"/>
      <c r="AA20" s="213"/>
      <c r="AB20" s="213"/>
      <c r="AC20" s="213"/>
      <c r="AD20" s="213"/>
      <c r="AE20" s="213"/>
      <c r="AF20" s="213"/>
      <c r="AG20" s="213" t="s">
        <v>360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2" x14ac:dyDescent="0.2">
      <c r="A21" s="220"/>
      <c r="B21" s="221"/>
      <c r="C21" s="252"/>
      <c r="D21" s="245"/>
      <c r="E21" s="245"/>
      <c r="F21" s="245"/>
      <c r="G21" s="245"/>
      <c r="H21" s="224"/>
      <c r="I21" s="224"/>
      <c r="J21" s="224"/>
      <c r="K21" s="224"/>
      <c r="L21" s="224"/>
      <c r="M21" s="224"/>
      <c r="N21" s="223"/>
      <c r="O21" s="223"/>
      <c r="P21" s="223"/>
      <c r="Q21" s="223"/>
      <c r="R21" s="224"/>
      <c r="S21" s="224"/>
      <c r="T21" s="224"/>
      <c r="U21" s="224"/>
      <c r="V21" s="224"/>
      <c r="W21" s="224"/>
      <c r="X21" s="224"/>
      <c r="Y21" s="224"/>
      <c r="Z21" s="213"/>
      <c r="AA21" s="213"/>
      <c r="AB21" s="213"/>
      <c r="AC21" s="213"/>
      <c r="AD21" s="213"/>
      <c r="AE21" s="213"/>
      <c r="AF21" s="213"/>
      <c r="AG21" s="213" t="s">
        <v>286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ht="22.5" outlineLevel="1" x14ac:dyDescent="0.2">
      <c r="A22" s="237">
        <v>5</v>
      </c>
      <c r="B22" s="238" t="s">
        <v>371</v>
      </c>
      <c r="C22" s="249" t="s">
        <v>1152</v>
      </c>
      <c r="D22" s="239" t="s">
        <v>356</v>
      </c>
      <c r="E22" s="240">
        <v>106.46099</v>
      </c>
      <c r="F22" s="241"/>
      <c r="G22" s="242">
        <f>ROUND(E22*F22,2)</f>
        <v>0</v>
      </c>
      <c r="H22" s="241"/>
      <c r="I22" s="242">
        <f>ROUND(E22*H22,2)</f>
        <v>0</v>
      </c>
      <c r="J22" s="241"/>
      <c r="K22" s="242">
        <f>ROUND(E22*J22,2)</f>
        <v>0</v>
      </c>
      <c r="L22" s="242">
        <v>21</v>
      </c>
      <c r="M22" s="242">
        <f>G22*(1+L22/100)</f>
        <v>0</v>
      </c>
      <c r="N22" s="240">
        <v>0</v>
      </c>
      <c r="O22" s="240">
        <f>ROUND(E22*N22,2)</f>
        <v>0</v>
      </c>
      <c r="P22" s="240">
        <v>0</v>
      </c>
      <c r="Q22" s="240">
        <f>ROUND(E22*P22,2)</f>
        <v>0</v>
      </c>
      <c r="R22" s="242" t="s">
        <v>357</v>
      </c>
      <c r="S22" s="242" t="s">
        <v>289</v>
      </c>
      <c r="T22" s="243" t="s">
        <v>289</v>
      </c>
      <c r="U22" s="224">
        <v>0.65</v>
      </c>
      <c r="V22" s="224">
        <f>ROUND(E22*U22,2)</f>
        <v>69.2</v>
      </c>
      <c r="W22" s="224"/>
      <c r="X22" s="224" t="s">
        <v>339</v>
      </c>
      <c r="Y22" s="224" t="s">
        <v>284</v>
      </c>
      <c r="Z22" s="213"/>
      <c r="AA22" s="213"/>
      <c r="AB22" s="213"/>
      <c r="AC22" s="213"/>
      <c r="AD22" s="213"/>
      <c r="AE22" s="213"/>
      <c r="AF22" s="213"/>
      <c r="AG22" s="213" t="s">
        <v>358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2" x14ac:dyDescent="0.2">
      <c r="A23" s="220"/>
      <c r="B23" s="221"/>
      <c r="C23" s="250"/>
      <c r="D23" s="246"/>
      <c r="E23" s="246"/>
      <c r="F23" s="246"/>
      <c r="G23" s="246"/>
      <c r="H23" s="224"/>
      <c r="I23" s="224"/>
      <c r="J23" s="224"/>
      <c r="K23" s="224"/>
      <c r="L23" s="224"/>
      <c r="M23" s="224"/>
      <c r="N23" s="223"/>
      <c r="O23" s="223"/>
      <c r="P23" s="223"/>
      <c r="Q23" s="223"/>
      <c r="R23" s="224"/>
      <c r="S23" s="224"/>
      <c r="T23" s="224"/>
      <c r="U23" s="224"/>
      <c r="V23" s="224"/>
      <c r="W23" s="224"/>
      <c r="X23" s="224"/>
      <c r="Y23" s="224"/>
      <c r="Z23" s="213"/>
      <c r="AA23" s="213"/>
      <c r="AB23" s="213"/>
      <c r="AC23" s="213"/>
      <c r="AD23" s="213"/>
      <c r="AE23" s="213"/>
      <c r="AF23" s="213"/>
      <c r="AG23" s="213" t="s">
        <v>286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ht="22.5" outlineLevel="1" x14ac:dyDescent="0.2">
      <c r="A24" s="237">
        <v>6</v>
      </c>
      <c r="B24" s="238" t="s">
        <v>373</v>
      </c>
      <c r="C24" s="249" t="s">
        <v>374</v>
      </c>
      <c r="D24" s="239" t="s">
        <v>356</v>
      </c>
      <c r="E24" s="240">
        <v>106.46099</v>
      </c>
      <c r="F24" s="241"/>
      <c r="G24" s="242">
        <f>ROUND(E24*F24,2)</f>
        <v>0</v>
      </c>
      <c r="H24" s="241"/>
      <c r="I24" s="242">
        <f>ROUND(E24*H24,2)</f>
        <v>0</v>
      </c>
      <c r="J24" s="241"/>
      <c r="K24" s="242">
        <f>ROUND(E24*J24,2)</f>
        <v>0</v>
      </c>
      <c r="L24" s="242">
        <v>21</v>
      </c>
      <c r="M24" s="242">
        <f>G24*(1+L24/100)</f>
        <v>0</v>
      </c>
      <c r="N24" s="240">
        <v>0</v>
      </c>
      <c r="O24" s="240">
        <f>ROUND(E24*N24,2)</f>
        <v>0</v>
      </c>
      <c r="P24" s="240">
        <v>0</v>
      </c>
      <c r="Q24" s="240">
        <f>ROUND(E24*P24,2)</f>
        <v>0</v>
      </c>
      <c r="R24" s="242" t="s">
        <v>357</v>
      </c>
      <c r="S24" s="242" t="s">
        <v>289</v>
      </c>
      <c r="T24" s="243" t="s">
        <v>289</v>
      </c>
      <c r="U24" s="224">
        <v>0.01</v>
      </c>
      <c r="V24" s="224">
        <f>ROUND(E24*U24,2)</f>
        <v>1.06</v>
      </c>
      <c r="W24" s="224"/>
      <c r="X24" s="224" t="s">
        <v>339</v>
      </c>
      <c r="Y24" s="224" t="s">
        <v>284</v>
      </c>
      <c r="Z24" s="213"/>
      <c r="AA24" s="213"/>
      <c r="AB24" s="213"/>
      <c r="AC24" s="213"/>
      <c r="AD24" s="213"/>
      <c r="AE24" s="213"/>
      <c r="AF24" s="213"/>
      <c r="AG24" s="213" t="s">
        <v>340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50"/>
      <c r="D25" s="246"/>
      <c r="E25" s="246"/>
      <c r="F25" s="246"/>
      <c r="G25" s="246"/>
      <c r="H25" s="224"/>
      <c r="I25" s="224"/>
      <c r="J25" s="224"/>
      <c r="K25" s="224"/>
      <c r="L25" s="224"/>
      <c r="M25" s="224"/>
      <c r="N25" s="223"/>
      <c r="O25" s="223"/>
      <c r="P25" s="223"/>
      <c r="Q25" s="223"/>
      <c r="R25" s="224"/>
      <c r="S25" s="224"/>
      <c r="T25" s="224"/>
      <c r="U25" s="224"/>
      <c r="V25" s="224"/>
      <c r="W25" s="224"/>
      <c r="X25" s="224"/>
      <c r="Y25" s="224"/>
      <c r="Z25" s="213"/>
      <c r="AA25" s="213"/>
      <c r="AB25" s="213"/>
      <c r="AC25" s="213"/>
      <c r="AD25" s="213"/>
      <c r="AE25" s="213"/>
      <c r="AF25" s="213"/>
      <c r="AG25" s="213" t="s">
        <v>286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ht="22.5" outlineLevel="1" x14ac:dyDescent="0.2">
      <c r="A26" s="237">
        <v>7</v>
      </c>
      <c r="B26" s="238" t="s">
        <v>375</v>
      </c>
      <c r="C26" s="249" t="s">
        <v>376</v>
      </c>
      <c r="D26" s="239" t="s">
        <v>356</v>
      </c>
      <c r="E26" s="240">
        <v>381.09357</v>
      </c>
      <c r="F26" s="241"/>
      <c r="G26" s="242">
        <f>ROUND(E26*F26,2)</f>
        <v>0</v>
      </c>
      <c r="H26" s="241"/>
      <c r="I26" s="242">
        <f>ROUND(E26*H26,2)</f>
        <v>0</v>
      </c>
      <c r="J26" s="241"/>
      <c r="K26" s="242">
        <f>ROUND(E26*J26,2)</f>
        <v>0</v>
      </c>
      <c r="L26" s="242">
        <v>21</v>
      </c>
      <c r="M26" s="242">
        <f>G26*(1+L26/100)</f>
        <v>0</v>
      </c>
      <c r="N26" s="240">
        <v>0</v>
      </c>
      <c r="O26" s="240">
        <f>ROUND(E26*N26,2)</f>
        <v>0</v>
      </c>
      <c r="P26" s="240">
        <v>0</v>
      </c>
      <c r="Q26" s="240">
        <f>ROUND(E26*P26,2)</f>
        <v>0</v>
      </c>
      <c r="R26" s="242" t="s">
        <v>357</v>
      </c>
      <c r="S26" s="242" t="s">
        <v>289</v>
      </c>
      <c r="T26" s="243" t="s">
        <v>289</v>
      </c>
      <c r="U26" s="224">
        <v>0.2</v>
      </c>
      <c r="V26" s="224">
        <f>ROUND(E26*U26,2)</f>
        <v>76.22</v>
      </c>
      <c r="W26" s="224"/>
      <c r="X26" s="224" t="s">
        <v>339</v>
      </c>
      <c r="Y26" s="224" t="s">
        <v>284</v>
      </c>
      <c r="Z26" s="213"/>
      <c r="AA26" s="213"/>
      <c r="AB26" s="213"/>
      <c r="AC26" s="213"/>
      <c r="AD26" s="213"/>
      <c r="AE26" s="213"/>
      <c r="AF26" s="213"/>
      <c r="AG26" s="213" t="s">
        <v>358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59" t="s">
        <v>377</v>
      </c>
      <c r="D27" s="257"/>
      <c r="E27" s="257"/>
      <c r="F27" s="257"/>
      <c r="G27" s="257"/>
      <c r="H27" s="224"/>
      <c r="I27" s="224"/>
      <c r="J27" s="224"/>
      <c r="K27" s="224"/>
      <c r="L27" s="224"/>
      <c r="M27" s="224"/>
      <c r="N27" s="223"/>
      <c r="O27" s="223"/>
      <c r="P27" s="223"/>
      <c r="Q27" s="223"/>
      <c r="R27" s="224"/>
      <c r="S27" s="224"/>
      <c r="T27" s="224"/>
      <c r="U27" s="224"/>
      <c r="V27" s="224"/>
      <c r="W27" s="224"/>
      <c r="X27" s="224"/>
      <c r="Y27" s="224"/>
      <c r="Z27" s="213"/>
      <c r="AA27" s="213"/>
      <c r="AB27" s="213"/>
      <c r="AC27" s="213"/>
      <c r="AD27" s="213"/>
      <c r="AE27" s="213"/>
      <c r="AF27" s="213"/>
      <c r="AG27" s="213" t="s">
        <v>360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2"/>
      <c r="D28" s="245"/>
      <c r="E28" s="245"/>
      <c r="F28" s="245"/>
      <c r="G28" s="245"/>
      <c r="H28" s="224"/>
      <c r="I28" s="224"/>
      <c r="J28" s="224"/>
      <c r="K28" s="224"/>
      <c r="L28" s="224"/>
      <c r="M28" s="224"/>
      <c r="N28" s="223"/>
      <c r="O28" s="223"/>
      <c r="P28" s="223"/>
      <c r="Q28" s="223"/>
      <c r="R28" s="224"/>
      <c r="S28" s="224"/>
      <c r="T28" s="224"/>
      <c r="U28" s="224"/>
      <c r="V28" s="224"/>
      <c r="W28" s="224"/>
      <c r="X28" s="224"/>
      <c r="Y28" s="224"/>
      <c r="Z28" s="213"/>
      <c r="AA28" s="213"/>
      <c r="AB28" s="213"/>
      <c r="AC28" s="213"/>
      <c r="AD28" s="213"/>
      <c r="AE28" s="213"/>
      <c r="AF28" s="213"/>
      <c r="AG28" s="213" t="s">
        <v>286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37">
        <v>8</v>
      </c>
      <c r="B29" s="238" t="s">
        <v>378</v>
      </c>
      <c r="C29" s="249" t="s">
        <v>379</v>
      </c>
      <c r="D29" s="239" t="s">
        <v>356</v>
      </c>
      <c r="E29" s="240">
        <v>49.328919999999997</v>
      </c>
      <c r="F29" s="241"/>
      <c r="G29" s="242">
        <f>ROUND(E29*F29,2)</f>
        <v>0</v>
      </c>
      <c r="H29" s="241"/>
      <c r="I29" s="242">
        <f>ROUND(E29*H29,2)</f>
        <v>0</v>
      </c>
      <c r="J29" s="241"/>
      <c r="K29" s="242">
        <f>ROUND(E29*J29,2)</f>
        <v>0</v>
      </c>
      <c r="L29" s="242">
        <v>21</v>
      </c>
      <c r="M29" s="242">
        <f>G29*(1+L29/100)</f>
        <v>0</v>
      </c>
      <c r="N29" s="240">
        <v>0</v>
      </c>
      <c r="O29" s="240">
        <f>ROUND(E29*N29,2)</f>
        <v>0</v>
      </c>
      <c r="P29" s="240">
        <v>0</v>
      </c>
      <c r="Q29" s="240">
        <f>ROUND(E29*P29,2)</f>
        <v>0</v>
      </c>
      <c r="R29" s="242" t="s">
        <v>357</v>
      </c>
      <c r="S29" s="242" t="s">
        <v>289</v>
      </c>
      <c r="T29" s="243" t="s">
        <v>289</v>
      </c>
      <c r="U29" s="224">
        <v>1.59</v>
      </c>
      <c r="V29" s="224">
        <f>ROUND(E29*U29,2)</f>
        <v>78.430000000000007</v>
      </c>
      <c r="W29" s="224"/>
      <c r="X29" s="224" t="s">
        <v>339</v>
      </c>
      <c r="Y29" s="224" t="s">
        <v>284</v>
      </c>
      <c r="Z29" s="213"/>
      <c r="AA29" s="213"/>
      <c r="AB29" s="213"/>
      <c r="AC29" s="213"/>
      <c r="AD29" s="213"/>
      <c r="AE29" s="213"/>
      <c r="AF29" s="213"/>
      <c r="AG29" s="213" t="s">
        <v>358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ht="22.5" outlineLevel="2" x14ac:dyDescent="0.2">
      <c r="A30" s="220"/>
      <c r="B30" s="221"/>
      <c r="C30" s="259" t="s">
        <v>380</v>
      </c>
      <c r="D30" s="257"/>
      <c r="E30" s="257"/>
      <c r="F30" s="257"/>
      <c r="G30" s="257"/>
      <c r="H30" s="224"/>
      <c r="I30" s="224"/>
      <c r="J30" s="224"/>
      <c r="K30" s="224"/>
      <c r="L30" s="224"/>
      <c r="M30" s="224"/>
      <c r="N30" s="223"/>
      <c r="O30" s="223"/>
      <c r="P30" s="223"/>
      <c r="Q30" s="223"/>
      <c r="R30" s="224"/>
      <c r="S30" s="224"/>
      <c r="T30" s="224"/>
      <c r="U30" s="224"/>
      <c r="V30" s="224"/>
      <c r="W30" s="224"/>
      <c r="X30" s="224"/>
      <c r="Y30" s="224"/>
      <c r="Z30" s="213"/>
      <c r="AA30" s="213"/>
      <c r="AB30" s="213"/>
      <c r="AC30" s="213"/>
      <c r="AD30" s="213"/>
      <c r="AE30" s="213"/>
      <c r="AF30" s="213"/>
      <c r="AG30" s="213" t="s">
        <v>360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56" t="str">
        <f>C30</f>
        <v>sypaninou z vhodných hornin tř. 1 - 4 nebo materiálem připraveným podél výkopu ve vzdálenosti do 3 m od jeho kraje, pro jakoukoliv hloubku výkopu a jakoukoliv míru zhutnění,</v>
      </c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52"/>
      <c r="D31" s="245"/>
      <c r="E31" s="245"/>
      <c r="F31" s="245"/>
      <c r="G31" s="245"/>
      <c r="H31" s="224"/>
      <c r="I31" s="224"/>
      <c r="J31" s="224"/>
      <c r="K31" s="224"/>
      <c r="L31" s="224"/>
      <c r="M31" s="224"/>
      <c r="N31" s="223"/>
      <c r="O31" s="223"/>
      <c r="P31" s="223"/>
      <c r="Q31" s="223"/>
      <c r="R31" s="224"/>
      <c r="S31" s="224"/>
      <c r="T31" s="224"/>
      <c r="U31" s="224"/>
      <c r="V31" s="224"/>
      <c r="W31" s="224"/>
      <c r="X31" s="224"/>
      <c r="Y31" s="224"/>
      <c r="Z31" s="213"/>
      <c r="AA31" s="213"/>
      <c r="AB31" s="213"/>
      <c r="AC31" s="213"/>
      <c r="AD31" s="213"/>
      <c r="AE31" s="213"/>
      <c r="AF31" s="213"/>
      <c r="AG31" s="213" t="s">
        <v>286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1" x14ac:dyDescent="0.2">
      <c r="A32" s="237">
        <v>9</v>
      </c>
      <c r="B32" s="238" t="s">
        <v>381</v>
      </c>
      <c r="C32" s="249" t="s">
        <v>382</v>
      </c>
      <c r="D32" s="239" t="s">
        <v>383</v>
      </c>
      <c r="E32" s="240">
        <v>98.657839999999993</v>
      </c>
      <c r="F32" s="241"/>
      <c r="G32" s="242">
        <f>ROUND(E32*F32,2)</f>
        <v>0</v>
      </c>
      <c r="H32" s="241"/>
      <c r="I32" s="242">
        <f>ROUND(E32*H32,2)</f>
        <v>0</v>
      </c>
      <c r="J32" s="241"/>
      <c r="K32" s="242">
        <f>ROUND(E32*J32,2)</f>
        <v>0</v>
      </c>
      <c r="L32" s="242">
        <v>21</v>
      </c>
      <c r="M32" s="242">
        <f>G32*(1+L32/100)</f>
        <v>0</v>
      </c>
      <c r="N32" s="240">
        <v>1</v>
      </c>
      <c r="O32" s="240">
        <f>ROUND(E32*N32,2)</f>
        <v>98.66</v>
      </c>
      <c r="P32" s="240">
        <v>0</v>
      </c>
      <c r="Q32" s="240">
        <f>ROUND(E32*P32,2)</f>
        <v>0</v>
      </c>
      <c r="R32" s="242" t="s">
        <v>324</v>
      </c>
      <c r="S32" s="242" t="s">
        <v>384</v>
      </c>
      <c r="T32" s="243" t="s">
        <v>384</v>
      </c>
      <c r="U32" s="224">
        <v>0</v>
      </c>
      <c r="V32" s="224">
        <f>ROUND(E32*U32,2)</f>
        <v>0</v>
      </c>
      <c r="W32" s="224"/>
      <c r="X32" s="224" t="s">
        <v>283</v>
      </c>
      <c r="Y32" s="224" t="s">
        <v>284</v>
      </c>
      <c r="Z32" s="213"/>
      <c r="AA32" s="213"/>
      <c r="AB32" s="213"/>
      <c r="AC32" s="213"/>
      <c r="AD32" s="213"/>
      <c r="AE32" s="213"/>
      <c r="AF32" s="213"/>
      <c r="AG32" s="213" t="s">
        <v>385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2" x14ac:dyDescent="0.2">
      <c r="A33" s="220"/>
      <c r="B33" s="221"/>
      <c r="C33" s="250"/>
      <c r="D33" s="246"/>
      <c r="E33" s="246"/>
      <c r="F33" s="246"/>
      <c r="G33" s="246"/>
      <c r="H33" s="224"/>
      <c r="I33" s="224"/>
      <c r="J33" s="224"/>
      <c r="K33" s="224"/>
      <c r="L33" s="224"/>
      <c r="M33" s="224"/>
      <c r="N33" s="223"/>
      <c r="O33" s="223"/>
      <c r="P33" s="223"/>
      <c r="Q33" s="223"/>
      <c r="R33" s="224"/>
      <c r="S33" s="224"/>
      <c r="T33" s="224"/>
      <c r="U33" s="224"/>
      <c r="V33" s="224"/>
      <c r="W33" s="224"/>
      <c r="X33" s="224"/>
      <c r="Y33" s="224"/>
      <c r="Z33" s="213"/>
      <c r="AA33" s="213"/>
      <c r="AB33" s="213"/>
      <c r="AC33" s="213"/>
      <c r="AD33" s="213"/>
      <c r="AE33" s="213"/>
      <c r="AF33" s="213"/>
      <c r="AG33" s="213" t="s">
        <v>286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37">
        <v>10</v>
      </c>
      <c r="B34" s="238" t="s">
        <v>760</v>
      </c>
      <c r="C34" s="249" t="s">
        <v>761</v>
      </c>
      <c r="D34" s="239" t="s">
        <v>388</v>
      </c>
      <c r="E34" s="240">
        <v>120</v>
      </c>
      <c r="F34" s="241"/>
      <c r="G34" s="242">
        <f>ROUND(E34*F34,2)</f>
        <v>0</v>
      </c>
      <c r="H34" s="241"/>
      <c r="I34" s="242">
        <f>ROUND(E34*H34,2)</f>
        <v>0</v>
      </c>
      <c r="J34" s="241"/>
      <c r="K34" s="242">
        <f>ROUND(E34*J34,2)</f>
        <v>0</v>
      </c>
      <c r="L34" s="242">
        <v>21</v>
      </c>
      <c r="M34" s="242">
        <f>G34*(1+L34/100)</f>
        <v>0</v>
      </c>
      <c r="N34" s="240">
        <v>0</v>
      </c>
      <c r="O34" s="240">
        <f>ROUND(E34*N34,2)</f>
        <v>0</v>
      </c>
      <c r="P34" s="240">
        <v>0</v>
      </c>
      <c r="Q34" s="240">
        <f>ROUND(E34*P34,2)</f>
        <v>0</v>
      </c>
      <c r="R34" s="242"/>
      <c r="S34" s="242" t="s">
        <v>281</v>
      </c>
      <c r="T34" s="243" t="s">
        <v>389</v>
      </c>
      <c r="U34" s="224">
        <v>0</v>
      </c>
      <c r="V34" s="224">
        <f>ROUND(E34*U34,2)</f>
        <v>0</v>
      </c>
      <c r="W34" s="224"/>
      <c r="X34" s="224" t="s">
        <v>390</v>
      </c>
      <c r="Y34" s="224" t="s">
        <v>284</v>
      </c>
      <c r="Z34" s="213"/>
      <c r="AA34" s="213"/>
      <c r="AB34" s="213"/>
      <c r="AC34" s="213"/>
      <c r="AD34" s="213"/>
      <c r="AE34" s="213"/>
      <c r="AF34" s="213"/>
      <c r="AG34" s="213" t="s">
        <v>391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2" x14ac:dyDescent="0.2">
      <c r="A35" s="220"/>
      <c r="B35" s="221"/>
      <c r="C35" s="251" t="s">
        <v>392</v>
      </c>
      <c r="D35" s="247"/>
      <c r="E35" s="247"/>
      <c r="F35" s="247"/>
      <c r="G35" s="247"/>
      <c r="H35" s="224"/>
      <c r="I35" s="224"/>
      <c r="J35" s="224"/>
      <c r="K35" s="224"/>
      <c r="L35" s="224"/>
      <c r="M35" s="224"/>
      <c r="N35" s="223"/>
      <c r="O35" s="223"/>
      <c r="P35" s="223"/>
      <c r="Q35" s="223"/>
      <c r="R35" s="224"/>
      <c r="S35" s="224"/>
      <c r="T35" s="224"/>
      <c r="U35" s="224"/>
      <c r="V35" s="224"/>
      <c r="W35" s="224"/>
      <c r="X35" s="224"/>
      <c r="Y35" s="224"/>
      <c r="Z35" s="213"/>
      <c r="AA35" s="213"/>
      <c r="AB35" s="213"/>
      <c r="AC35" s="213"/>
      <c r="AD35" s="213"/>
      <c r="AE35" s="213"/>
      <c r="AF35" s="213"/>
      <c r="AG35" s="213" t="s">
        <v>311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3" x14ac:dyDescent="0.2">
      <c r="A36" s="220"/>
      <c r="B36" s="221"/>
      <c r="C36" s="260" t="s">
        <v>393</v>
      </c>
      <c r="D36" s="258"/>
      <c r="E36" s="258"/>
      <c r="F36" s="258"/>
      <c r="G36" s="258"/>
      <c r="H36" s="224"/>
      <c r="I36" s="224"/>
      <c r="J36" s="224"/>
      <c r="K36" s="224"/>
      <c r="L36" s="224"/>
      <c r="M36" s="224"/>
      <c r="N36" s="223"/>
      <c r="O36" s="223"/>
      <c r="P36" s="223"/>
      <c r="Q36" s="223"/>
      <c r="R36" s="224"/>
      <c r="S36" s="224"/>
      <c r="T36" s="224"/>
      <c r="U36" s="224"/>
      <c r="V36" s="224"/>
      <c r="W36" s="224"/>
      <c r="X36" s="224"/>
      <c r="Y36" s="224"/>
      <c r="Z36" s="213"/>
      <c r="AA36" s="213"/>
      <c r="AB36" s="213"/>
      <c r="AC36" s="213"/>
      <c r="AD36" s="213"/>
      <c r="AE36" s="213"/>
      <c r="AF36" s="213"/>
      <c r="AG36" s="213" t="s">
        <v>311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3" x14ac:dyDescent="0.2">
      <c r="A37" s="220"/>
      <c r="B37" s="221"/>
      <c r="C37" s="260" t="s">
        <v>394</v>
      </c>
      <c r="D37" s="258"/>
      <c r="E37" s="258"/>
      <c r="F37" s="258"/>
      <c r="G37" s="258"/>
      <c r="H37" s="224"/>
      <c r="I37" s="224"/>
      <c r="J37" s="224"/>
      <c r="K37" s="224"/>
      <c r="L37" s="224"/>
      <c r="M37" s="224"/>
      <c r="N37" s="223"/>
      <c r="O37" s="223"/>
      <c r="P37" s="223"/>
      <c r="Q37" s="223"/>
      <c r="R37" s="224"/>
      <c r="S37" s="224"/>
      <c r="T37" s="224"/>
      <c r="U37" s="224"/>
      <c r="V37" s="224"/>
      <c r="W37" s="224"/>
      <c r="X37" s="224"/>
      <c r="Y37" s="224"/>
      <c r="Z37" s="213"/>
      <c r="AA37" s="213"/>
      <c r="AB37" s="213"/>
      <c r="AC37" s="213"/>
      <c r="AD37" s="213"/>
      <c r="AE37" s="213"/>
      <c r="AF37" s="213"/>
      <c r="AG37" s="213" t="s">
        <v>311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3" x14ac:dyDescent="0.2">
      <c r="A38" s="220"/>
      <c r="B38" s="221"/>
      <c r="C38" s="261" t="s">
        <v>395</v>
      </c>
      <c r="D38" s="226"/>
      <c r="E38" s="227"/>
      <c r="F38" s="228"/>
      <c r="G38" s="228"/>
      <c r="H38" s="224"/>
      <c r="I38" s="224"/>
      <c r="J38" s="224"/>
      <c r="K38" s="224"/>
      <c r="L38" s="224"/>
      <c r="M38" s="224"/>
      <c r="N38" s="223"/>
      <c r="O38" s="223"/>
      <c r="P38" s="223"/>
      <c r="Q38" s="223"/>
      <c r="R38" s="224"/>
      <c r="S38" s="224"/>
      <c r="T38" s="224"/>
      <c r="U38" s="224"/>
      <c r="V38" s="224"/>
      <c r="W38" s="224"/>
      <c r="X38" s="224"/>
      <c r="Y38" s="224"/>
      <c r="Z38" s="213"/>
      <c r="AA38" s="213"/>
      <c r="AB38" s="213"/>
      <c r="AC38" s="213"/>
      <c r="AD38" s="213"/>
      <c r="AE38" s="213"/>
      <c r="AF38" s="213"/>
      <c r="AG38" s="213" t="s">
        <v>311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3" x14ac:dyDescent="0.2">
      <c r="A39" s="220"/>
      <c r="B39" s="221"/>
      <c r="C39" s="260" t="s">
        <v>396</v>
      </c>
      <c r="D39" s="258"/>
      <c r="E39" s="258"/>
      <c r="F39" s="258"/>
      <c r="G39" s="258"/>
      <c r="H39" s="224"/>
      <c r="I39" s="224"/>
      <c r="J39" s="224"/>
      <c r="K39" s="224"/>
      <c r="L39" s="224"/>
      <c r="M39" s="224"/>
      <c r="N39" s="223"/>
      <c r="O39" s="223"/>
      <c r="P39" s="223"/>
      <c r="Q39" s="223"/>
      <c r="R39" s="224"/>
      <c r="S39" s="224"/>
      <c r="T39" s="224"/>
      <c r="U39" s="224"/>
      <c r="V39" s="224"/>
      <c r="W39" s="224"/>
      <c r="X39" s="224"/>
      <c r="Y39" s="224"/>
      <c r="Z39" s="213"/>
      <c r="AA39" s="213"/>
      <c r="AB39" s="213"/>
      <c r="AC39" s="213"/>
      <c r="AD39" s="213"/>
      <c r="AE39" s="213"/>
      <c r="AF39" s="213"/>
      <c r="AG39" s="213" t="s">
        <v>311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56" t="str">
        <f>C39</f>
        <v>"Výše uvedená položka vymezuje požadovaný standard, zadavatel umožňuje i jiné technicky a kvalitativně srovnatelné řešení".</v>
      </c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52"/>
      <c r="D40" s="245"/>
      <c r="E40" s="245"/>
      <c r="F40" s="245"/>
      <c r="G40" s="245"/>
      <c r="H40" s="224"/>
      <c r="I40" s="224"/>
      <c r="J40" s="224"/>
      <c r="K40" s="224"/>
      <c r="L40" s="224"/>
      <c r="M40" s="224"/>
      <c r="N40" s="223"/>
      <c r="O40" s="223"/>
      <c r="P40" s="223"/>
      <c r="Q40" s="223"/>
      <c r="R40" s="224"/>
      <c r="S40" s="224"/>
      <c r="T40" s="224"/>
      <c r="U40" s="224"/>
      <c r="V40" s="224"/>
      <c r="W40" s="224"/>
      <c r="X40" s="224"/>
      <c r="Y40" s="224"/>
      <c r="Z40" s="213"/>
      <c r="AA40" s="213"/>
      <c r="AB40" s="213"/>
      <c r="AC40" s="213"/>
      <c r="AD40" s="213"/>
      <c r="AE40" s="213"/>
      <c r="AF40" s="213"/>
      <c r="AG40" s="213" t="s">
        <v>286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x14ac:dyDescent="0.2">
      <c r="A41" s="230" t="s">
        <v>276</v>
      </c>
      <c r="B41" s="231" t="s">
        <v>158</v>
      </c>
      <c r="C41" s="248" t="s">
        <v>159</v>
      </c>
      <c r="D41" s="232"/>
      <c r="E41" s="233"/>
      <c r="F41" s="234"/>
      <c r="G41" s="234">
        <f>SUMIF(AG42:AG56,"&lt;&gt;NOR",G42:G56)</f>
        <v>0</v>
      </c>
      <c r="H41" s="234"/>
      <c r="I41" s="234">
        <f>SUM(I42:I56)</f>
        <v>0</v>
      </c>
      <c r="J41" s="234"/>
      <c r="K41" s="234">
        <f>SUM(K42:K56)</f>
        <v>0</v>
      </c>
      <c r="L41" s="234"/>
      <c r="M41" s="234">
        <f>SUM(M42:M56)</f>
        <v>0</v>
      </c>
      <c r="N41" s="233"/>
      <c r="O41" s="233">
        <f>SUM(O42:O56)</f>
        <v>0.49</v>
      </c>
      <c r="P41" s="233"/>
      <c r="Q41" s="233">
        <f>SUM(Q42:Q56)</f>
        <v>0</v>
      </c>
      <c r="R41" s="234"/>
      <c r="S41" s="234"/>
      <c r="T41" s="235"/>
      <c r="U41" s="229"/>
      <c r="V41" s="229">
        <f>SUM(V42:V56)</f>
        <v>16.920000000000002</v>
      </c>
      <c r="W41" s="229"/>
      <c r="X41" s="229"/>
      <c r="Y41" s="229"/>
      <c r="AG41" t="s">
        <v>277</v>
      </c>
    </row>
    <row r="42" spans="1:60" outlineLevel="1" x14ac:dyDescent="0.2">
      <c r="A42" s="237">
        <v>11</v>
      </c>
      <c r="B42" s="238" t="s">
        <v>1153</v>
      </c>
      <c r="C42" s="249" t="s">
        <v>1154</v>
      </c>
      <c r="D42" s="239" t="s">
        <v>356</v>
      </c>
      <c r="E42" s="240">
        <v>6</v>
      </c>
      <c r="F42" s="241"/>
      <c r="G42" s="242">
        <f>ROUND(E42*F42,2)</f>
        <v>0</v>
      </c>
      <c r="H42" s="241"/>
      <c r="I42" s="242">
        <f>ROUND(E42*H42,2)</f>
        <v>0</v>
      </c>
      <c r="J42" s="241"/>
      <c r="K42" s="242">
        <f>ROUND(E42*J42,2)</f>
        <v>0</v>
      </c>
      <c r="L42" s="242">
        <v>21</v>
      </c>
      <c r="M42" s="242">
        <f>G42*(1+L42/100)</f>
        <v>0</v>
      </c>
      <c r="N42" s="240">
        <v>8.2299999999999998E-2</v>
      </c>
      <c r="O42" s="240">
        <f>ROUND(E42*N42,2)</f>
        <v>0.49</v>
      </c>
      <c r="P42" s="240">
        <v>0</v>
      </c>
      <c r="Q42" s="240">
        <f>ROUND(E42*P42,2)</f>
        <v>0</v>
      </c>
      <c r="R42" s="242" t="s">
        <v>1155</v>
      </c>
      <c r="S42" s="242" t="s">
        <v>289</v>
      </c>
      <c r="T42" s="243" t="s">
        <v>289</v>
      </c>
      <c r="U42" s="224">
        <v>2.82</v>
      </c>
      <c r="V42" s="224">
        <f>ROUND(E42*U42,2)</f>
        <v>16.920000000000002</v>
      </c>
      <c r="W42" s="224"/>
      <c r="X42" s="224" t="s">
        <v>339</v>
      </c>
      <c r="Y42" s="224" t="s">
        <v>284</v>
      </c>
      <c r="Z42" s="213"/>
      <c r="AA42" s="213"/>
      <c r="AB42" s="213"/>
      <c r="AC42" s="213"/>
      <c r="AD42" s="213"/>
      <c r="AE42" s="213"/>
      <c r="AF42" s="213"/>
      <c r="AG42" s="213" t="s">
        <v>358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51" t="s">
        <v>1156</v>
      </c>
      <c r="D43" s="247"/>
      <c r="E43" s="247"/>
      <c r="F43" s="247"/>
      <c r="G43" s="247"/>
      <c r="H43" s="224"/>
      <c r="I43" s="224"/>
      <c r="J43" s="224"/>
      <c r="K43" s="224"/>
      <c r="L43" s="224"/>
      <c r="M43" s="224"/>
      <c r="N43" s="223"/>
      <c r="O43" s="223"/>
      <c r="P43" s="223"/>
      <c r="Q43" s="223"/>
      <c r="R43" s="224"/>
      <c r="S43" s="224"/>
      <c r="T43" s="224"/>
      <c r="U43" s="224"/>
      <c r="V43" s="224"/>
      <c r="W43" s="224"/>
      <c r="X43" s="224"/>
      <c r="Y43" s="224"/>
      <c r="Z43" s="213"/>
      <c r="AA43" s="213"/>
      <c r="AB43" s="213"/>
      <c r="AC43" s="213"/>
      <c r="AD43" s="213"/>
      <c r="AE43" s="213"/>
      <c r="AF43" s="213"/>
      <c r="AG43" s="213" t="s">
        <v>311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2" x14ac:dyDescent="0.2">
      <c r="A44" s="220"/>
      <c r="B44" s="221"/>
      <c r="C44" s="252"/>
      <c r="D44" s="245"/>
      <c r="E44" s="245"/>
      <c r="F44" s="245"/>
      <c r="G44" s="245"/>
      <c r="H44" s="224"/>
      <c r="I44" s="224"/>
      <c r="J44" s="224"/>
      <c r="K44" s="224"/>
      <c r="L44" s="224"/>
      <c r="M44" s="224"/>
      <c r="N44" s="223"/>
      <c r="O44" s="223"/>
      <c r="P44" s="223"/>
      <c r="Q44" s="223"/>
      <c r="R44" s="224"/>
      <c r="S44" s="224"/>
      <c r="T44" s="224"/>
      <c r="U44" s="224"/>
      <c r="V44" s="224"/>
      <c r="W44" s="224"/>
      <c r="X44" s="224"/>
      <c r="Y44" s="224"/>
      <c r="Z44" s="213"/>
      <c r="AA44" s="213"/>
      <c r="AB44" s="213"/>
      <c r="AC44" s="213"/>
      <c r="AD44" s="213"/>
      <c r="AE44" s="213"/>
      <c r="AF44" s="213"/>
      <c r="AG44" s="213" t="s">
        <v>286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1" x14ac:dyDescent="0.2">
      <c r="A45" s="237">
        <v>12</v>
      </c>
      <c r="B45" s="238" t="s">
        <v>1157</v>
      </c>
      <c r="C45" s="249" t="s">
        <v>1158</v>
      </c>
      <c r="D45" s="239" t="s">
        <v>305</v>
      </c>
      <c r="E45" s="240">
        <v>2</v>
      </c>
      <c r="F45" s="241"/>
      <c r="G45" s="242">
        <f>ROUND(E45*F45,2)</f>
        <v>0</v>
      </c>
      <c r="H45" s="241"/>
      <c r="I45" s="242">
        <f>ROUND(E45*H45,2)</f>
        <v>0</v>
      </c>
      <c r="J45" s="241"/>
      <c r="K45" s="242">
        <f>ROUND(E45*J45,2)</f>
        <v>0</v>
      </c>
      <c r="L45" s="242">
        <v>21</v>
      </c>
      <c r="M45" s="242">
        <f>G45*(1+L45/100)</f>
        <v>0</v>
      </c>
      <c r="N45" s="240">
        <v>0</v>
      </c>
      <c r="O45" s="240">
        <f>ROUND(E45*N45,2)</f>
        <v>0</v>
      </c>
      <c r="P45" s="240">
        <v>0</v>
      </c>
      <c r="Q45" s="240">
        <f>ROUND(E45*P45,2)</f>
        <v>0</v>
      </c>
      <c r="R45" s="242"/>
      <c r="S45" s="242" t="s">
        <v>281</v>
      </c>
      <c r="T45" s="243" t="s">
        <v>282</v>
      </c>
      <c r="U45" s="224">
        <v>0</v>
      </c>
      <c r="V45" s="224">
        <f>ROUND(E45*U45,2)</f>
        <v>0</v>
      </c>
      <c r="W45" s="224"/>
      <c r="X45" s="224" t="s">
        <v>339</v>
      </c>
      <c r="Y45" s="224" t="s">
        <v>284</v>
      </c>
      <c r="Z45" s="213"/>
      <c r="AA45" s="213"/>
      <c r="AB45" s="213"/>
      <c r="AC45" s="213"/>
      <c r="AD45" s="213"/>
      <c r="AE45" s="213"/>
      <c r="AF45" s="213"/>
      <c r="AG45" s="213" t="s">
        <v>358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2" x14ac:dyDescent="0.2">
      <c r="A46" s="220"/>
      <c r="B46" s="221"/>
      <c r="C46" s="251" t="s">
        <v>1159</v>
      </c>
      <c r="D46" s="247"/>
      <c r="E46" s="247"/>
      <c r="F46" s="247"/>
      <c r="G46" s="247"/>
      <c r="H46" s="224"/>
      <c r="I46" s="224"/>
      <c r="J46" s="224"/>
      <c r="K46" s="224"/>
      <c r="L46" s="224"/>
      <c r="M46" s="224"/>
      <c r="N46" s="223"/>
      <c r="O46" s="223"/>
      <c r="P46" s="223"/>
      <c r="Q46" s="223"/>
      <c r="R46" s="224"/>
      <c r="S46" s="224"/>
      <c r="T46" s="224"/>
      <c r="U46" s="224"/>
      <c r="V46" s="224"/>
      <c r="W46" s="224"/>
      <c r="X46" s="224"/>
      <c r="Y46" s="224"/>
      <c r="Z46" s="213"/>
      <c r="AA46" s="213"/>
      <c r="AB46" s="213"/>
      <c r="AC46" s="213"/>
      <c r="AD46" s="213"/>
      <c r="AE46" s="213"/>
      <c r="AF46" s="213"/>
      <c r="AG46" s="213" t="s">
        <v>311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2" x14ac:dyDescent="0.2">
      <c r="A47" s="220"/>
      <c r="B47" s="221"/>
      <c r="C47" s="252"/>
      <c r="D47" s="245"/>
      <c r="E47" s="245"/>
      <c r="F47" s="245"/>
      <c r="G47" s="245"/>
      <c r="H47" s="224"/>
      <c r="I47" s="224"/>
      <c r="J47" s="224"/>
      <c r="K47" s="224"/>
      <c r="L47" s="224"/>
      <c r="M47" s="224"/>
      <c r="N47" s="223"/>
      <c r="O47" s="223"/>
      <c r="P47" s="223"/>
      <c r="Q47" s="223"/>
      <c r="R47" s="224"/>
      <c r="S47" s="224"/>
      <c r="T47" s="224"/>
      <c r="U47" s="224"/>
      <c r="V47" s="224"/>
      <c r="W47" s="224"/>
      <c r="X47" s="224"/>
      <c r="Y47" s="224"/>
      <c r="Z47" s="213"/>
      <c r="AA47" s="213"/>
      <c r="AB47" s="213"/>
      <c r="AC47" s="213"/>
      <c r="AD47" s="213"/>
      <c r="AE47" s="213"/>
      <c r="AF47" s="213"/>
      <c r="AG47" s="213" t="s">
        <v>286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1" x14ac:dyDescent="0.2">
      <c r="A48" s="237">
        <v>13</v>
      </c>
      <c r="B48" s="238" t="s">
        <v>1160</v>
      </c>
      <c r="C48" s="249" t="s">
        <v>1161</v>
      </c>
      <c r="D48" s="239" t="s">
        <v>305</v>
      </c>
      <c r="E48" s="240">
        <v>2</v>
      </c>
      <c r="F48" s="241"/>
      <c r="G48" s="242">
        <f>ROUND(E48*F48,2)</f>
        <v>0</v>
      </c>
      <c r="H48" s="241"/>
      <c r="I48" s="242">
        <f>ROUND(E48*H48,2)</f>
        <v>0</v>
      </c>
      <c r="J48" s="241"/>
      <c r="K48" s="242">
        <f>ROUND(E48*J48,2)</f>
        <v>0</v>
      </c>
      <c r="L48" s="242">
        <v>21</v>
      </c>
      <c r="M48" s="242">
        <f>G48*(1+L48/100)</f>
        <v>0</v>
      </c>
      <c r="N48" s="240">
        <v>0</v>
      </c>
      <c r="O48" s="240">
        <f>ROUND(E48*N48,2)</f>
        <v>0</v>
      </c>
      <c r="P48" s="240">
        <v>0</v>
      </c>
      <c r="Q48" s="240">
        <f>ROUND(E48*P48,2)</f>
        <v>0</v>
      </c>
      <c r="R48" s="242"/>
      <c r="S48" s="242" t="s">
        <v>281</v>
      </c>
      <c r="T48" s="243" t="s">
        <v>282</v>
      </c>
      <c r="U48" s="224">
        <v>0</v>
      </c>
      <c r="V48" s="224">
        <f>ROUND(E48*U48,2)</f>
        <v>0</v>
      </c>
      <c r="W48" s="224"/>
      <c r="X48" s="224" t="s">
        <v>283</v>
      </c>
      <c r="Y48" s="224" t="s">
        <v>284</v>
      </c>
      <c r="Z48" s="213"/>
      <c r="AA48" s="213"/>
      <c r="AB48" s="213"/>
      <c r="AC48" s="213"/>
      <c r="AD48" s="213"/>
      <c r="AE48" s="213"/>
      <c r="AF48" s="213"/>
      <c r="AG48" s="213" t="s">
        <v>285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51" t="s">
        <v>1162</v>
      </c>
      <c r="D49" s="247"/>
      <c r="E49" s="247"/>
      <c r="F49" s="247"/>
      <c r="G49" s="247"/>
      <c r="H49" s="224"/>
      <c r="I49" s="224"/>
      <c r="J49" s="224"/>
      <c r="K49" s="224"/>
      <c r="L49" s="224"/>
      <c r="M49" s="224"/>
      <c r="N49" s="223"/>
      <c r="O49" s="223"/>
      <c r="P49" s="223"/>
      <c r="Q49" s="223"/>
      <c r="R49" s="224"/>
      <c r="S49" s="224"/>
      <c r="T49" s="224"/>
      <c r="U49" s="224"/>
      <c r="V49" s="224"/>
      <c r="W49" s="224"/>
      <c r="X49" s="224"/>
      <c r="Y49" s="224"/>
      <c r="Z49" s="213"/>
      <c r="AA49" s="213"/>
      <c r="AB49" s="213"/>
      <c r="AC49" s="213"/>
      <c r="AD49" s="213"/>
      <c r="AE49" s="213"/>
      <c r="AF49" s="213"/>
      <c r="AG49" s="213" t="s">
        <v>311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2" x14ac:dyDescent="0.2">
      <c r="A50" s="220"/>
      <c r="B50" s="221"/>
      <c r="C50" s="252"/>
      <c r="D50" s="245"/>
      <c r="E50" s="245"/>
      <c r="F50" s="245"/>
      <c r="G50" s="245"/>
      <c r="H50" s="224"/>
      <c r="I50" s="224"/>
      <c r="J50" s="224"/>
      <c r="K50" s="224"/>
      <c r="L50" s="224"/>
      <c r="M50" s="224"/>
      <c r="N50" s="223"/>
      <c r="O50" s="223"/>
      <c r="P50" s="223"/>
      <c r="Q50" s="223"/>
      <c r="R50" s="224"/>
      <c r="S50" s="224"/>
      <c r="T50" s="224"/>
      <c r="U50" s="224"/>
      <c r="V50" s="224"/>
      <c r="W50" s="224"/>
      <c r="X50" s="224"/>
      <c r="Y50" s="224"/>
      <c r="Z50" s="213"/>
      <c r="AA50" s="213"/>
      <c r="AB50" s="213"/>
      <c r="AC50" s="213"/>
      <c r="AD50" s="213"/>
      <c r="AE50" s="213"/>
      <c r="AF50" s="213"/>
      <c r="AG50" s="213" t="s">
        <v>286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1" x14ac:dyDescent="0.2">
      <c r="A51" s="237">
        <v>14</v>
      </c>
      <c r="B51" s="238" t="s">
        <v>1163</v>
      </c>
      <c r="C51" s="249" t="s">
        <v>1164</v>
      </c>
      <c r="D51" s="239" t="s">
        <v>305</v>
      </c>
      <c r="E51" s="240">
        <v>2</v>
      </c>
      <c r="F51" s="241"/>
      <c r="G51" s="242">
        <f>ROUND(E51*F51,2)</f>
        <v>0</v>
      </c>
      <c r="H51" s="241"/>
      <c r="I51" s="242">
        <f>ROUND(E51*H51,2)</f>
        <v>0</v>
      </c>
      <c r="J51" s="241"/>
      <c r="K51" s="242">
        <f>ROUND(E51*J51,2)</f>
        <v>0</v>
      </c>
      <c r="L51" s="242">
        <v>21</v>
      </c>
      <c r="M51" s="242">
        <f>G51*(1+L51/100)</f>
        <v>0</v>
      </c>
      <c r="N51" s="240">
        <v>0</v>
      </c>
      <c r="O51" s="240">
        <f>ROUND(E51*N51,2)</f>
        <v>0</v>
      </c>
      <c r="P51" s="240">
        <v>0</v>
      </c>
      <c r="Q51" s="240">
        <f>ROUND(E51*P51,2)</f>
        <v>0</v>
      </c>
      <c r="R51" s="242"/>
      <c r="S51" s="242" t="s">
        <v>281</v>
      </c>
      <c r="T51" s="243" t="s">
        <v>282</v>
      </c>
      <c r="U51" s="224">
        <v>0</v>
      </c>
      <c r="V51" s="224">
        <f>ROUND(E51*U51,2)</f>
        <v>0</v>
      </c>
      <c r="W51" s="224"/>
      <c r="X51" s="224" t="s">
        <v>283</v>
      </c>
      <c r="Y51" s="224" t="s">
        <v>284</v>
      </c>
      <c r="Z51" s="213"/>
      <c r="AA51" s="213"/>
      <c r="AB51" s="213"/>
      <c r="AC51" s="213"/>
      <c r="AD51" s="213"/>
      <c r="AE51" s="213"/>
      <c r="AF51" s="213"/>
      <c r="AG51" s="213" t="s">
        <v>285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2" x14ac:dyDescent="0.2">
      <c r="A52" s="220"/>
      <c r="B52" s="221"/>
      <c r="C52" s="251" t="s">
        <v>1162</v>
      </c>
      <c r="D52" s="247"/>
      <c r="E52" s="247"/>
      <c r="F52" s="247"/>
      <c r="G52" s="247"/>
      <c r="H52" s="224"/>
      <c r="I52" s="224"/>
      <c r="J52" s="224"/>
      <c r="K52" s="224"/>
      <c r="L52" s="224"/>
      <c r="M52" s="224"/>
      <c r="N52" s="223"/>
      <c r="O52" s="223"/>
      <c r="P52" s="223"/>
      <c r="Q52" s="223"/>
      <c r="R52" s="224"/>
      <c r="S52" s="224"/>
      <c r="T52" s="224"/>
      <c r="U52" s="224"/>
      <c r="V52" s="224"/>
      <c r="W52" s="224"/>
      <c r="X52" s="224"/>
      <c r="Y52" s="224"/>
      <c r="Z52" s="213"/>
      <c r="AA52" s="213"/>
      <c r="AB52" s="213"/>
      <c r="AC52" s="213"/>
      <c r="AD52" s="213"/>
      <c r="AE52" s="213"/>
      <c r="AF52" s="213"/>
      <c r="AG52" s="213" t="s">
        <v>311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52"/>
      <c r="D53" s="245"/>
      <c r="E53" s="245"/>
      <c r="F53" s="245"/>
      <c r="G53" s="245"/>
      <c r="H53" s="224"/>
      <c r="I53" s="224"/>
      <c r="J53" s="224"/>
      <c r="K53" s="224"/>
      <c r="L53" s="224"/>
      <c r="M53" s="224"/>
      <c r="N53" s="223"/>
      <c r="O53" s="223"/>
      <c r="P53" s="223"/>
      <c r="Q53" s="223"/>
      <c r="R53" s="224"/>
      <c r="S53" s="224"/>
      <c r="T53" s="224"/>
      <c r="U53" s="224"/>
      <c r="V53" s="224"/>
      <c r="W53" s="224"/>
      <c r="X53" s="224"/>
      <c r="Y53" s="224"/>
      <c r="Z53" s="213"/>
      <c r="AA53" s="213"/>
      <c r="AB53" s="213"/>
      <c r="AC53" s="213"/>
      <c r="AD53" s="213"/>
      <c r="AE53" s="213"/>
      <c r="AF53" s="213"/>
      <c r="AG53" s="213" t="s">
        <v>286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37">
        <v>15</v>
      </c>
      <c r="B54" s="238" t="s">
        <v>1165</v>
      </c>
      <c r="C54" s="249" t="s">
        <v>1166</v>
      </c>
      <c r="D54" s="239" t="s">
        <v>305</v>
      </c>
      <c r="E54" s="240">
        <v>2</v>
      </c>
      <c r="F54" s="241"/>
      <c r="G54" s="242">
        <f>ROUND(E54*F54,2)</f>
        <v>0</v>
      </c>
      <c r="H54" s="241"/>
      <c r="I54" s="242">
        <f>ROUND(E54*H54,2)</f>
        <v>0</v>
      </c>
      <c r="J54" s="241"/>
      <c r="K54" s="242">
        <f>ROUND(E54*J54,2)</f>
        <v>0</v>
      </c>
      <c r="L54" s="242">
        <v>21</v>
      </c>
      <c r="M54" s="242">
        <f>G54*(1+L54/100)</f>
        <v>0</v>
      </c>
      <c r="N54" s="240">
        <v>0</v>
      </c>
      <c r="O54" s="240">
        <f>ROUND(E54*N54,2)</f>
        <v>0</v>
      </c>
      <c r="P54" s="240">
        <v>0</v>
      </c>
      <c r="Q54" s="240">
        <f>ROUND(E54*P54,2)</f>
        <v>0</v>
      </c>
      <c r="R54" s="242"/>
      <c r="S54" s="242" t="s">
        <v>281</v>
      </c>
      <c r="T54" s="243" t="s">
        <v>282</v>
      </c>
      <c r="U54" s="224">
        <v>0</v>
      </c>
      <c r="V54" s="224">
        <f>ROUND(E54*U54,2)</f>
        <v>0</v>
      </c>
      <c r="W54" s="224"/>
      <c r="X54" s="224" t="s">
        <v>283</v>
      </c>
      <c r="Y54" s="224" t="s">
        <v>284</v>
      </c>
      <c r="Z54" s="213"/>
      <c r="AA54" s="213"/>
      <c r="AB54" s="213"/>
      <c r="AC54" s="213"/>
      <c r="AD54" s="213"/>
      <c r="AE54" s="213"/>
      <c r="AF54" s="213"/>
      <c r="AG54" s="213" t="s">
        <v>285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51" t="s">
        <v>1162</v>
      </c>
      <c r="D55" s="247"/>
      <c r="E55" s="247"/>
      <c r="F55" s="247"/>
      <c r="G55" s="247"/>
      <c r="H55" s="224"/>
      <c r="I55" s="224"/>
      <c r="J55" s="224"/>
      <c r="K55" s="224"/>
      <c r="L55" s="224"/>
      <c r="M55" s="224"/>
      <c r="N55" s="223"/>
      <c r="O55" s="223"/>
      <c r="P55" s="223"/>
      <c r="Q55" s="223"/>
      <c r="R55" s="224"/>
      <c r="S55" s="224"/>
      <c r="T55" s="224"/>
      <c r="U55" s="224"/>
      <c r="V55" s="224"/>
      <c r="W55" s="224"/>
      <c r="X55" s="224"/>
      <c r="Y55" s="224"/>
      <c r="Z55" s="213"/>
      <c r="AA55" s="213"/>
      <c r="AB55" s="213"/>
      <c r="AC55" s="213"/>
      <c r="AD55" s="213"/>
      <c r="AE55" s="213"/>
      <c r="AF55" s="213"/>
      <c r="AG55" s="213" t="s">
        <v>311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2" x14ac:dyDescent="0.2">
      <c r="A56" s="220"/>
      <c r="B56" s="221"/>
      <c r="C56" s="252"/>
      <c r="D56" s="245"/>
      <c r="E56" s="245"/>
      <c r="F56" s="245"/>
      <c r="G56" s="245"/>
      <c r="H56" s="224"/>
      <c r="I56" s="224"/>
      <c r="J56" s="224"/>
      <c r="K56" s="224"/>
      <c r="L56" s="224"/>
      <c r="M56" s="224"/>
      <c r="N56" s="223"/>
      <c r="O56" s="223"/>
      <c r="P56" s="223"/>
      <c r="Q56" s="223"/>
      <c r="R56" s="224"/>
      <c r="S56" s="224"/>
      <c r="T56" s="224"/>
      <c r="U56" s="224"/>
      <c r="V56" s="224"/>
      <c r="W56" s="224"/>
      <c r="X56" s="224"/>
      <c r="Y56" s="224"/>
      <c r="Z56" s="213"/>
      <c r="AA56" s="213"/>
      <c r="AB56" s="213"/>
      <c r="AC56" s="213"/>
      <c r="AD56" s="213"/>
      <c r="AE56" s="213"/>
      <c r="AF56" s="213"/>
      <c r="AG56" s="213" t="s">
        <v>286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x14ac:dyDescent="0.2">
      <c r="A57" s="230" t="s">
        <v>276</v>
      </c>
      <c r="B57" s="231" t="s">
        <v>160</v>
      </c>
      <c r="C57" s="248" t="s">
        <v>161</v>
      </c>
      <c r="D57" s="232"/>
      <c r="E57" s="233"/>
      <c r="F57" s="234"/>
      <c r="G57" s="234">
        <f>SUMIF(AG58:AG61,"&lt;&gt;NOR",G58:G61)</f>
        <v>0</v>
      </c>
      <c r="H57" s="234"/>
      <c r="I57" s="234">
        <f>SUM(I58:I61)</f>
        <v>0</v>
      </c>
      <c r="J57" s="234"/>
      <c r="K57" s="234">
        <f>SUM(K58:K61)</f>
        <v>0</v>
      </c>
      <c r="L57" s="234"/>
      <c r="M57" s="234">
        <f>SUM(M58:M61)</f>
        <v>0</v>
      </c>
      <c r="N57" s="233"/>
      <c r="O57" s="233">
        <f>SUM(O58:O61)</f>
        <v>34.5</v>
      </c>
      <c r="P57" s="233"/>
      <c r="Q57" s="233">
        <f>SUM(Q58:Q61)</f>
        <v>0</v>
      </c>
      <c r="R57" s="234"/>
      <c r="S57" s="234"/>
      <c r="T57" s="235"/>
      <c r="U57" s="229"/>
      <c r="V57" s="229">
        <f>SUM(V58:V61)</f>
        <v>24.09</v>
      </c>
      <c r="W57" s="229"/>
      <c r="X57" s="229"/>
      <c r="Y57" s="229"/>
      <c r="AG57" t="s">
        <v>277</v>
      </c>
    </row>
    <row r="58" spans="1:60" outlineLevel="1" x14ac:dyDescent="0.2">
      <c r="A58" s="237">
        <v>16</v>
      </c>
      <c r="B58" s="238" t="s">
        <v>397</v>
      </c>
      <c r="C58" s="249" t="s">
        <v>398</v>
      </c>
      <c r="D58" s="239" t="s">
        <v>356</v>
      </c>
      <c r="E58" s="240">
        <v>18.246310000000001</v>
      </c>
      <c r="F58" s="241"/>
      <c r="G58" s="242">
        <f>ROUND(E58*F58,2)</f>
        <v>0</v>
      </c>
      <c r="H58" s="241"/>
      <c r="I58" s="242">
        <f>ROUND(E58*H58,2)</f>
        <v>0</v>
      </c>
      <c r="J58" s="241"/>
      <c r="K58" s="242">
        <f>ROUND(E58*J58,2)</f>
        <v>0</v>
      </c>
      <c r="L58" s="242">
        <v>21</v>
      </c>
      <c r="M58" s="242">
        <f>G58*(1+L58/100)</f>
        <v>0</v>
      </c>
      <c r="N58" s="240">
        <v>1.8907700000000001</v>
      </c>
      <c r="O58" s="240">
        <f>ROUND(E58*N58,2)</f>
        <v>34.5</v>
      </c>
      <c r="P58" s="240">
        <v>0</v>
      </c>
      <c r="Q58" s="240">
        <f>ROUND(E58*P58,2)</f>
        <v>0</v>
      </c>
      <c r="R58" s="242" t="s">
        <v>399</v>
      </c>
      <c r="S58" s="242" t="s">
        <v>289</v>
      </c>
      <c r="T58" s="243" t="s">
        <v>289</v>
      </c>
      <c r="U58" s="224">
        <v>1.32</v>
      </c>
      <c r="V58" s="224">
        <f>ROUND(E58*U58,2)</f>
        <v>24.09</v>
      </c>
      <c r="W58" s="224"/>
      <c r="X58" s="224" t="s">
        <v>339</v>
      </c>
      <c r="Y58" s="224" t="s">
        <v>284</v>
      </c>
      <c r="Z58" s="213"/>
      <c r="AA58" s="213"/>
      <c r="AB58" s="213"/>
      <c r="AC58" s="213"/>
      <c r="AD58" s="213"/>
      <c r="AE58" s="213"/>
      <c r="AF58" s="213"/>
      <c r="AG58" s="213" t="s">
        <v>358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2" x14ac:dyDescent="0.2">
      <c r="A59" s="220"/>
      <c r="B59" s="221"/>
      <c r="C59" s="259" t="s">
        <v>400</v>
      </c>
      <c r="D59" s="257"/>
      <c r="E59" s="257"/>
      <c r="F59" s="257"/>
      <c r="G59" s="257"/>
      <c r="H59" s="224"/>
      <c r="I59" s="224"/>
      <c r="J59" s="224"/>
      <c r="K59" s="224"/>
      <c r="L59" s="224"/>
      <c r="M59" s="224"/>
      <c r="N59" s="223"/>
      <c r="O59" s="223"/>
      <c r="P59" s="223"/>
      <c r="Q59" s="223"/>
      <c r="R59" s="224"/>
      <c r="S59" s="224"/>
      <c r="T59" s="224"/>
      <c r="U59" s="224"/>
      <c r="V59" s="224"/>
      <c r="W59" s="224"/>
      <c r="X59" s="224"/>
      <c r="Y59" s="224"/>
      <c r="Z59" s="213"/>
      <c r="AA59" s="213"/>
      <c r="AB59" s="213"/>
      <c r="AC59" s="213"/>
      <c r="AD59" s="213"/>
      <c r="AE59" s="213"/>
      <c r="AF59" s="213"/>
      <c r="AG59" s="213" t="s">
        <v>360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2" x14ac:dyDescent="0.2">
      <c r="A60" s="220"/>
      <c r="B60" s="221"/>
      <c r="C60" s="260" t="s">
        <v>1151</v>
      </c>
      <c r="D60" s="258"/>
      <c r="E60" s="258"/>
      <c r="F60" s="258"/>
      <c r="G60" s="258"/>
      <c r="H60" s="224"/>
      <c r="I60" s="224"/>
      <c r="J60" s="224"/>
      <c r="K60" s="224"/>
      <c r="L60" s="224"/>
      <c r="M60" s="224"/>
      <c r="N60" s="223"/>
      <c r="O60" s="223"/>
      <c r="P60" s="223"/>
      <c r="Q60" s="223"/>
      <c r="R60" s="224"/>
      <c r="S60" s="224"/>
      <c r="T60" s="224"/>
      <c r="U60" s="224"/>
      <c r="V60" s="224"/>
      <c r="W60" s="224"/>
      <c r="X60" s="224"/>
      <c r="Y60" s="224"/>
      <c r="Z60" s="213"/>
      <c r="AA60" s="213"/>
      <c r="AB60" s="213"/>
      <c r="AC60" s="213"/>
      <c r="AD60" s="213"/>
      <c r="AE60" s="213"/>
      <c r="AF60" s="213"/>
      <c r="AG60" s="213" t="s">
        <v>311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56" t="str">
        <f>C60</f>
        <v>- jednotlivé výměry jsou pouze odhadnuty, nutno dopřesnit v další fázi PD a finálním rozmístění zař. předmětů!!!</v>
      </c>
      <c r="BB60" s="213"/>
      <c r="BC60" s="213"/>
      <c r="BD60" s="213"/>
      <c r="BE60" s="213"/>
      <c r="BF60" s="213"/>
      <c r="BG60" s="213"/>
      <c r="BH60" s="213"/>
    </row>
    <row r="61" spans="1:60" outlineLevel="2" x14ac:dyDescent="0.2">
      <c r="A61" s="220"/>
      <c r="B61" s="221"/>
      <c r="C61" s="252"/>
      <c r="D61" s="245"/>
      <c r="E61" s="245"/>
      <c r="F61" s="245"/>
      <c r="G61" s="245"/>
      <c r="H61" s="224"/>
      <c r="I61" s="224"/>
      <c r="J61" s="224"/>
      <c r="K61" s="224"/>
      <c r="L61" s="224"/>
      <c r="M61" s="224"/>
      <c r="N61" s="223"/>
      <c r="O61" s="223"/>
      <c r="P61" s="223"/>
      <c r="Q61" s="223"/>
      <c r="R61" s="224"/>
      <c r="S61" s="224"/>
      <c r="T61" s="224"/>
      <c r="U61" s="224"/>
      <c r="V61" s="224"/>
      <c r="W61" s="224"/>
      <c r="X61" s="224"/>
      <c r="Y61" s="224"/>
      <c r="Z61" s="213"/>
      <c r="AA61" s="213"/>
      <c r="AB61" s="213"/>
      <c r="AC61" s="213"/>
      <c r="AD61" s="213"/>
      <c r="AE61" s="213"/>
      <c r="AF61" s="213"/>
      <c r="AG61" s="213" t="s">
        <v>286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x14ac:dyDescent="0.2">
      <c r="A62" s="230" t="s">
        <v>276</v>
      </c>
      <c r="B62" s="231" t="s">
        <v>167</v>
      </c>
      <c r="C62" s="248" t="s">
        <v>168</v>
      </c>
      <c r="D62" s="232"/>
      <c r="E62" s="233"/>
      <c r="F62" s="234"/>
      <c r="G62" s="234">
        <f>SUMIF(AG63:AG82,"&lt;&gt;NOR",G63:G82)</f>
        <v>0</v>
      </c>
      <c r="H62" s="234"/>
      <c r="I62" s="234">
        <f>SUM(I63:I82)</f>
        <v>0</v>
      </c>
      <c r="J62" s="234"/>
      <c r="K62" s="234">
        <f>SUM(K63:K82)</f>
        <v>0</v>
      </c>
      <c r="L62" s="234"/>
      <c r="M62" s="234">
        <f>SUM(M63:M82)</f>
        <v>0</v>
      </c>
      <c r="N62" s="233"/>
      <c r="O62" s="233">
        <f>SUM(O63:O82)</f>
        <v>7.98</v>
      </c>
      <c r="P62" s="233"/>
      <c r="Q62" s="233">
        <f>SUM(Q63:Q82)</f>
        <v>0</v>
      </c>
      <c r="R62" s="234"/>
      <c r="S62" s="234"/>
      <c r="T62" s="235"/>
      <c r="U62" s="229"/>
      <c r="V62" s="229">
        <f>SUM(V63:V82)</f>
        <v>3.8099999999999996</v>
      </c>
      <c r="W62" s="229"/>
      <c r="X62" s="229"/>
      <c r="Y62" s="229"/>
      <c r="AG62" t="s">
        <v>277</v>
      </c>
    </row>
    <row r="63" spans="1:60" ht="22.5" outlineLevel="1" x14ac:dyDescent="0.2">
      <c r="A63" s="237">
        <v>17</v>
      </c>
      <c r="B63" s="238" t="s">
        <v>564</v>
      </c>
      <c r="C63" s="249" t="s">
        <v>565</v>
      </c>
      <c r="D63" s="239" t="s">
        <v>356</v>
      </c>
      <c r="E63" s="240">
        <v>2.7223799999999998</v>
      </c>
      <c r="F63" s="241"/>
      <c r="G63" s="242">
        <f>ROUND(E63*F63,2)</f>
        <v>0</v>
      </c>
      <c r="H63" s="241"/>
      <c r="I63" s="242">
        <f>ROUND(E63*H63,2)</f>
        <v>0</v>
      </c>
      <c r="J63" s="241"/>
      <c r="K63" s="242">
        <f>ROUND(E63*J63,2)</f>
        <v>0</v>
      </c>
      <c r="L63" s="242">
        <v>21</v>
      </c>
      <c r="M63" s="242">
        <f>G63*(1+L63/100)</f>
        <v>0</v>
      </c>
      <c r="N63" s="240">
        <v>0</v>
      </c>
      <c r="O63" s="240">
        <f>ROUND(E63*N63,2)</f>
        <v>0</v>
      </c>
      <c r="P63" s="240">
        <v>0</v>
      </c>
      <c r="Q63" s="240">
        <f>ROUND(E63*P63,2)</f>
        <v>0</v>
      </c>
      <c r="R63" s="242" t="s">
        <v>357</v>
      </c>
      <c r="S63" s="242" t="s">
        <v>289</v>
      </c>
      <c r="T63" s="243" t="s">
        <v>289</v>
      </c>
      <c r="U63" s="224">
        <v>0.12</v>
      </c>
      <c r="V63" s="224">
        <f>ROUND(E63*U63,2)</f>
        <v>0.33</v>
      </c>
      <c r="W63" s="224"/>
      <c r="X63" s="224" t="s">
        <v>339</v>
      </c>
      <c r="Y63" s="224" t="s">
        <v>284</v>
      </c>
      <c r="Z63" s="213"/>
      <c r="AA63" s="213"/>
      <c r="AB63" s="213"/>
      <c r="AC63" s="213"/>
      <c r="AD63" s="213"/>
      <c r="AE63" s="213"/>
      <c r="AF63" s="213"/>
      <c r="AG63" s="213" t="s">
        <v>340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2" x14ac:dyDescent="0.2">
      <c r="A64" s="220"/>
      <c r="B64" s="221"/>
      <c r="C64" s="259" t="s">
        <v>566</v>
      </c>
      <c r="D64" s="257"/>
      <c r="E64" s="257"/>
      <c r="F64" s="257"/>
      <c r="G64" s="257"/>
      <c r="H64" s="224"/>
      <c r="I64" s="224"/>
      <c r="J64" s="224"/>
      <c r="K64" s="224"/>
      <c r="L64" s="224"/>
      <c r="M64" s="224"/>
      <c r="N64" s="223"/>
      <c r="O64" s="223"/>
      <c r="P64" s="223"/>
      <c r="Q64" s="223"/>
      <c r="R64" s="224"/>
      <c r="S64" s="224"/>
      <c r="T64" s="224"/>
      <c r="U64" s="224"/>
      <c r="V64" s="224"/>
      <c r="W64" s="224"/>
      <c r="X64" s="224"/>
      <c r="Y64" s="224"/>
      <c r="Z64" s="213"/>
      <c r="AA64" s="213"/>
      <c r="AB64" s="213"/>
      <c r="AC64" s="213"/>
      <c r="AD64" s="213"/>
      <c r="AE64" s="213"/>
      <c r="AF64" s="213"/>
      <c r="AG64" s="213" t="s">
        <v>360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2" x14ac:dyDescent="0.2">
      <c r="A65" s="220"/>
      <c r="B65" s="221"/>
      <c r="C65" s="252"/>
      <c r="D65" s="245"/>
      <c r="E65" s="245"/>
      <c r="F65" s="245"/>
      <c r="G65" s="245"/>
      <c r="H65" s="224"/>
      <c r="I65" s="224"/>
      <c r="J65" s="224"/>
      <c r="K65" s="224"/>
      <c r="L65" s="224"/>
      <c r="M65" s="224"/>
      <c r="N65" s="223"/>
      <c r="O65" s="223"/>
      <c r="P65" s="223"/>
      <c r="Q65" s="223"/>
      <c r="R65" s="224"/>
      <c r="S65" s="224"/>
      <c r="T65" s="224"/>
      <c r="U65" s="224"/>
      <c r="V65" s="224"/>
      <c r="W65" s="224"/>
      <c r="X65" s="224"/>
      <c r="Y65" s="224"/>
      <c r="Z65" s="213"/>
      <c r="AA65" s="213"/>
      <c r="AB65" s="213"/>
      <c r="AC65" s="213"/>
      <c r="AD65" s="213"/>
      <c r="AE65" s="213"/>
      <c r="AF65" s="213"/>
      <c r="AG65" s="213" t="s">
        <v>286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37">
        <v>18</v>
      </c>
      <c r="B66" s="238" t="s">
        <v>892</v>
      </c>
      <c r="C66" s="249" t="s">
        <v>893</v>
      </c>
      <c r="D66" s="239" t="s">
        <v>356</v>
      </c>
      <c r="E66" s="240">
        <v>0.98124999999999996</v>
      </c>
      <c r="F66" s="241"/>
      <c r="G66" s="242">
        <f>ROUND(E66*F66,2)</f>
        <v>0</v>
      </c>
      <c r="H66" s="241"/>
      <c r="I66" s="242">
        <f>ROUND(E66*H66,2)</f>
        <v>0</v>
      </c>
      <c r="J66" s="241"/>
      <c r="K66" s="242">
        <f>ROUND(E66*J66,2)</f>
        <v>0</v>
      </c>
      <c r="L66" s="242">
        <v>21</v>
      </c>
      <c r="M66" s="242">
        <f>G66*(1+L66/100)</f>
        <v>0</v>
      </c>
      <c r="N66" s="240">
        <v>2.5249999999999999</v>
      </c>
      <c r="O66" s="240">
        <f>ROUND(E66*N66,2)</f>
        <v>2.48</v>
      </c>
      <c r="P66" s="240">
        <v>0</v>
      </c>
      <c r="Q66" s="240">
        <f>ROUND(E66*P66,2)</f>
        <v>0</v>
      </c>
      <c r="R66" s="242" t="s">
        <v>597</v>
      </c>
      <c r="S66" s="242" t="s">
        <v>289</v>
      </c>
      <c r="T66" s="243" t="s">
        <v>289</v>
      </c>
      <c r="U66" s="224">
        <v>0.48</v>
      </c>
      <c r="V66" s="224">
        <f>ROUND(E66*U66,2)</f>
        <v>0.47</v>
      </c>
      <c r="W66" s="224"/>
      <c r="X66" s="224" t="s">
        <v>339</v>
      </c>
      <c r="Y66" s="224" t="s">
        <v>284</v>
      </c>
      <c r="Z66" s="213"/>
      <c r="AA66" s="213"/>
      <c r="AB66" s="213"/>
      <c r="AC66" s="213"/>
      <c r="AD66" s="213"/>
      <c r="AE66" s="213"/>
      <c r="AF66" s="213"/>
      <c r="AG66" s="213" t="s">
        <v>358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2" x14ac:dyDescent="0.2">
      <c r="A67" s="220"/>
      <c r="B67" s="221"/>
      <c r="C67" s="259" t="s">
        <v>694</v>
      </c>
      <c r="D67" s="257"/>
      <c r="E67" s="257"/>
      <c r="F67" s="257"/>
      <c r="G67" s="257"/>
      <c r="H67" s="224"/>
      <c r="I67" s="224"/>
      <c r="J67" s="224"/>
      <c r="K67" s="224"/>
      <c r="L67" s="224"/>
      <c r="M67" s="224"/>
      <c r="N67" s="223"/>
      <c r="O67" s="223"/>
      <c r="P67" s="223"/>
      <c r="Q67" s="223"/>
      <c r="R67" s="224"/>
      <c r="S67" s="224"/>
      <c r="T67" s="224"/>
      <c r="U67" s="224"/>
      <c r="V67" s="224"/>
      <c r="W67" s="224"/>
      <c r="X67" s="224"/>
      <c r="Y67" s="224"/>
      <c r="Z67" s="213"/>
      <c r="AA67" s="213"/>
      <c r="AB67" s="213"/>
      <c r="AC67" s="213"/>
      <c r="AD67" s="213"/>
      <c r="AE67" s="213"/>
      <c r="AF67" s="213"/>
      <c r="AG67" s="213" t="s">
        <v>360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2" x14ac:dyDescent="0.2">
      <c r="A68" s="220"/>
      <c r="B68" s="221"/>
      <c r="C68" s="252"/>
      <c r="D68" s="245"/>
      <c r="E68" s="245"/>
      <c r="F68" s="245"/>
      <c r="G68" s="245"/>
      <c r="H68" s="224"/>
      <c r="I68" s="224"/>
      <c r="J68" s="224"/>
      <c r="K68" s="224"/>
      <c r="L68" s="224"/>
      <c r="M68" s="224"/>
      <c r="N68" s="223"/>
      <c r="O68" s="223"/>
      <c r="P68" s="223"/>
      <c r="Q68" s="223"/>
      <c r="R68" s="224"/>
      <c r="S68" s="224"/>
      <c r="T68" s="224"/>
      <c r="U68" s="224"/>
      <c r="V68" s="224"/>
      <c r="W68" s="224"/>
      <c r="X68" s="224"/>
      <c r="Y68" s="224"/>
      <c r="Z68" s="213"/>
      <c r="AA68" s="213"/>
      <c r="AB68" s="213"/>
      <c r="AC68" s="213"/>
      <c r="AD68" s="213"/>
      <c r="AE68" s="213"/>
      <c r="AF68" s="213"/>
      <c r="AG68" s="213" t="s">
        <v>286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1" x14ac:dyDescent="0.2">
      <c r="A69" s="237">
        <v>19</v>
      </c>
      <c r="B69" s="238" t="s">
        <v>695</v>
      </c>
      <c r="C69" s="249" t="s">
        <v>696</v>
      </c>
      <c r="D69" s="239" t="s">
        <v>363</v>
      </c>
      <c r="E69" s="240">
        <v>1.57</v>
      </c>
      <c r="F69" s="241"/>
      <c r="G69" s="242">
        <f>ROUND(E69*F69,2)</f>
        <v>0</v>
      </c>
      <c r="H69" s="241"/>
      <c r="I69" s="242">
        <f>ROUND(E69*H69,2)</f>
        <v>0</v>
      </c>
      <c r="J69" s="241"/>
      <c r="K69" s="242">
        <f>ROUND(E69*J69,2)</f>
        <v>0</v>
      </c>
      <c r="L69" s="242">
        <v>21</v>
      </c>
      <c r="M69" s="242">
        <f>G69*(1+L69/100)</f>
        <v>0</v>
      </c>
      <c r="N69" s="240">
        <v>3.9199999999999999E-2</v>
      </c>
      <c r="O69" s="240">
        <f>ROUND(E69*N69,2)</f>
        <v>0.06</v>
      </c>
      <c r="P69" s="240">
        <v>0</v>
      </c>
      <c r="Q69" s="240">
        <f>ROUND(E69*P69,2)</f>
        <v>0</v>
      </c>
      <c r="R69" s="242" t="s">
        <v>597</v>
      </c>
      <c r="S69" s="242" t="s">
        <v>289</v>
      </c>
      <c r="T69" s="243" t="s">
        <v>289</v>
      </c>
      <c r="U69" s="224">
        <v>1.6</v>
      </c>
      <c r="V69" s="224">
        <f>ROUND(E69*U69,2)</f>
        <v>2.5099999999999998</v>
      </c>
      <c r="W69" s="224"/>
      <c r="X69" s="224" t="s">
        <v>339</v>
      </c>
      <c r="Y69" s="224" t="s">
        <v>284</v>
      </c>
      <c r="Z69" s="213"/>
      <c r="AA69" s="213"/>
      <c r="AB69" s="213"/>
      <c r="AC69" s="213"/>
      <c r="AD69" s="213"/>
      <c r="AE69" s="213"/>
      <c r="AF69" s="213"/>
      <c r="AG69" s="213" t="s">
        <v>340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ht="22.5" outlineLevel="2" x14ac:dyDescent="0.2">
      <c r="A70" s="220"/>
      <c r="B70" s="221"/>
      <c r="C70" s="259" t="s">
        <v>697</v>
      </c>
      <c r="D70" s="257"/>
      <c r="E70" s="257"/>
      <c r="F70" s="257"/>
      <c r="G70" s="257"/>
      <c r="H70" s="224"/>
      <c r="I70" s="224"/>
      <c r="J70" s="224"/>
      <c r="K70" s="224"/>
      <c r="L70" s="224"/>
      <c r="M70" s="224"/>
      <c r="N70" s="223"/>
      <c r="O70" s="223"/>
      <c r="P70" s="223"/>
      <c r="Q70" s="223"/>
      <c r="R70" s="224"/>
      <c r="S70" s="224"/>
      <c r="T70" s="224"/>
      <c r="U70" s="224"/>
      <c r="V70" s="224"/>
      <c r="W70" s="224"/>
      <c r="X70" s="224"/>
      <c r="Y70" s="224"/>
      <c r="Z70" s="213"/>
      <c r="AA70" s="213"/>
      <c r="AB70" s="213"/>
      <c r="AC70" s="213"/>
      <c r="AD70" s="213"/>
      <c r="AE70" s="213"/>
      <c r="AF70" s="213"/>
      <c r="AG70" s="213" t="s">
        <v>360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56" t="str">
        <f>C70</f>
        <v>svislé nebo šikmé (odkloněné) , půdorysně přímé nebo zalomené, stěn základových desek ve volných nebo zapažených jámách, rýhách, šachtách, včetně případných vzpěr,</v>
      </c>
      <c r="BB70" s="213"/>
      <c r="BC70" s="213"/>
      <c r="BD70" s="213"/>
      <c r="BE70" s="213"/>
      <c r="BF70" s="213"/>
      <c r="BG70" s="213"/>
      <c r="BH70" s="213"/>
    </row>
    <row r="71" spans="1:60" outlineLevel="2" x14ac:dyDescent="0.2">
      <c r="A71" s="220"/>
      <c r="B71" s="221"/>
      <c r="C71" s="252"/>
      <c r="D71" s="245"/>
      <c r="E71" s="245"/>
      <c r="F71" s="245"/>
      <c r="G71" s="245"/>
      <c r="H71" s="224"/>
      <c r="I71" s="224"/>
      <c r="J71" s="224"/>
      <c r="K71" s="224"/>
      <c r="L71" s="224"/>
      <c r="M71" s="224"/>
      <c r="N71" s="223"/>
      <c r="O71" s="223"/>
      <c r="P71" s="223"/>
      <c r="Q71" s="223"/>
      <c r="R71" s="224"/>
      <c r="S71" s="224"/>
      <c r="T71" s="224"/>
      <c r="U71" s="224"/>
      <c r="V71" s="224"/>
      <c r="W71" s="224"/>
      <c r="X71" s="224"/>
      <c r="Y71" s="224"/>
      <c r="Z71" s="213"/>
      <c r="AA71" s="213"/>
      <c r="AB71" s="213"/>
      <c r="AC71" s="213"/>
      <c r="AD71" s="213"/>
      <c r="AE71" s="213"/>
      <c r="AF71" s="213"/>
      <c r="AG71" s="213" t="s">
        <v>286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1" x14ac:dyDescent="0.2">
      <c r="A72" s="237">
        <v>20</v>
      </c>
      <c r="B72" s="238" t="s">
        <v>698</v>
      </c>
      <c r="C72" s="249" t="s">
        <v>699</v>
      </c>
      <c r="D72" s="239" t="s">
        <v>363</v>
      </c>
      <c r="E72" s="240">
        <v>1.57</v>
      </c>
      <c r="F72" s="241"/>
      <c r="G72" s="242">
        <f>ROUND(E72*F72,2)</f>
        <v>0</v>
      </c>
      <c r="H72" s="241"/>
      <c r="I72" s="242">
        <f>ROUND(E72*H72,2)</f>
        <v>0</v>
      </c>
      <c r="J72" s="241"/>
      <c r="K72" s="242">
        <f>ROUND(E72*J72,2)</f>
        <v>0</v>
      </c>
      <c r="L72" s="242">
        <v>21</v>
      </c>
      <c r="M72" s="242">
        <f>G72*(1+L72/100)</f>
        <v>0</v>
      </c>
      <c r="N72" s="240">
        <v>0</v>
      </c>
      <c r="O72" s="240">
        <f>ROUND(E72*N72,2)</f>
        <v>0</v>
      </c>
      <c r="P72" s="240">
        <v>0</v>
      </c>
      <c r="Q72" s="240">
        <f>ROUND(E72*P72,2)</f>
        <v>0</v>
      </c>
      <c r="R72" s="242" t="s">
        <v>597</v>
      </c>
      <c r="S72" s="242" t="s">
        <v>289</v>
      </c>
      <c r="T72" s="243" t="s">
        <v>289</v>
      </c>
      <c r="U72" s="224">
        <v>0.32</v>
      </c>
      <c r="V72" s="224">
        <f>ROUND(E72*U72,2)</f>
        <v>0.5</v>
      </c>
      <c r="W72" s="224"/>
      <c r="X72" s="224" t="s">
        <v>339</v>
      </c>
      <c r="Y72" s="224" t="s">
        <v>284</v>
      </c>
      <c r="Z72" s="213"/>
      <c r="AA72" s="213"/>
      <c r="AB72" s="213"/>
      <c r="AC72" s="213"/>
      <c r="AD72" s="213"/>
      <c r="AE72" s="213"/>
      <c r="AF72" s="213"/>
      <c r="AG72" s="213" t="s">
        <v>340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ht="22.5" outlineLevel="2" x14ac:dyDescent="0.2">
      <c r="A73" s="220"/>
      <c r="B73" s="221"/>
      <c r="C73" s="259" t="s">
        <v>697</v>
      </c>
      <c r="D73" s="257"/>
      <c r="E73" s="257"/>
      <c r="F73" s="257"/>
      <c r="G73" s="257"/>
      <c r="H73" s="224"/>
      <c r="I73" s="224"/>
      <c r="J73" s="224"/>
      <c r="K73" s="224"/>
      <c r="L73" s="224"/>
      <c r="M73" s="224"/>
      <c r="N73" s="223"/>
      <c r="O73" s="223"/>
      <c r="P73" s="223"/>
      <c r="Q73" s="223"/>
      <c r="R73" s="224"/>
      <c r="S73" s="224"/>
      <c r="T73" s="224"/>
      <c r="U73" s="224"/>
      <c r="V73" s="224"/>
      <c r="W73" s="224"/>
      <c r="X73" s="224"/>
      <c r="Y73" s="224"/>
      <c r="Z73" s="213"/>
      <c r="AA73" s="213"/>
      <c r="AB73" s="213"/>
      <c r="AC73" s="213"/>
      <c r="AD73" s="213"/>
      <c r="AE73" s="213"/>
      <c r="AF73" s="213"/>
      <c r="AG73" s="213" t="s">
        <v>360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56" t="str">
        <f>C73</f>
        <v>svislé nebo šikmé (odkloněné) , půdorysně přímé nebo zalomené, stěn základových desek ve volných nebo zapažených jámách, rýhách, šachtách, včetně případných vzpěr,</v>
      </c>
      <c r="BB73" s="213"/>
      <c r="BC73" s="213"/>
      <c r="BD73" s="213"/>
      <c r="BE73" s="213"/>
      <c r="BF73" s="213"/>
      <c r="BG73" s="213"/>
      <c r="BH73" s="213"/>
    </row>
    <row r="74" spans="1:60" outlineLevel="2" x14ac:dyDescent="0.2">
      <c r="A74" s="220"/>
      <c r="B74" s="221"/>
      <c r="C74" s="260" t="s">
        <v>664</v>
      </c>
      <c r="D74" s="258"/>
      <c r="E74" s="258"/>
      <c r="F74" s="258"/>
      <c r="G74" s="258"/>
      <c r="H74" s="224"/>
      <c r="I74" s="224"/>
      <c r="J74" s="224"/>
      <c r="K74" s="224"/>
      <c r="L74" s="224"/>
      <c r="M74" s="224"/>
      <c r="N74" s="223"/>
      <c r="O74" s="223"/>
      <c r="P74" s="223"/>
      <c r="Q74" s="223"/>
      <c r="R74" s="224"/>
      <c r="S74" s="224"/>
      <c r="T74" s="224"/>
      <c r="U74" s="224"/>
      <c r="V74" s="224"/>
      <c r="W74" s="224"/>
      <c r="X74" s="224"/>
      <c r="Y74" s="224"/>
      <c r="Z74" s="213"/>
      <c r="AA74" s="213"/>
      <c r="AB74" s="213"/>
      <c r="AC74" s="213"/>
      <c r="AD74" s="213"/>
      <c r="AE74" s="213"/>
      <c r="AF74" s="213"/>
      <c r="AG74" s="213" t="s">
        <v>311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2" x14ac:dyDescent="0.2">
      <c r="A75" s="220"/>
      <c r="B75" s="221"/>
      <c r="C75" s="252"/>
      <c r="D75" s="245"/>
      <c r="E75" s="245"/>
      <c r="F75" s="245"/>
      <c r="G75" s="245"/>
      <c r="H75" s="224"/>
      <c r="I75" s="224"/>
      <c r="J75" s="224"/>
      <c r="K75" s="224"/>
      <c r="L75" s="224"/>
      <c r="M75" s="224"/>
      <c r="N75" s="223"/>
      <c r="O75" s="223"/>
      <c r="P75" s="223"/>
      <c r="Q75" s="223"/>
      <c r="R75" s="224"/>
      <c r="S75" s="224"/>
      <c r="T75" s="224"/>
      <c r="U75" s="224"/>
      <c r="V75" s="224"/>
      <c r="W75" s="224"/>
      <c r="X75" s="224"/>
      <c r="Y75" s="224"/>
      <c r="Z75" s="213"/>
      <c r="AA75" s="213"/>
      <c r="AB75" s="213"/>
      <c r="AC75" s="213"/>
      <c r="AD75" s="213"/>
      <c r="AE75" s="213"/>
      <c r="AF75" s="213"/>
      <c r="AG75" s="213" t="s">
        <v>286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1" x14ac:dyDescent="0.2">
      <c r="A76" s="237">
        <v>21</v>
      </c>
      <c r="B76" s="238" t="s">
        <v>581</v>
      </c>
      <c r="C76" s="249" t="s">
        <v>582</v>
      </c>
      <c r="D76" s="239" t="s">
        <v>583</v>
      </c>
      <c r="E76" s="240">
        <v>5.4447599999999996</v>
      </c>
      <c r="F76" s="241"/>
      <c r="G76" s="242">
        <f>ROUND(E76*F76,2)</f>
        <v>0</v>
      </c>
      <c r="H76" s="241"/>
      <c r="I76" s="242">
        <f>ROUND(E76*H76,2)</f>
        <v>0</v>
      </c>
      <c r="J76" s="241"/>
      <c r="K76" s="242">
        <f>ROUND(E76*J76,2)</f>
        <v>0</v>
      </c>
      <c r="L76" s="242">
        <v>21</v>
      </c>
      <c r="M76" s="242">
        <f>G76*(1+L76/100)</f>
        <v>0</v>
      </c>
      <c r="N76" s="240">
        <v>1</v>
      </c>
      <c r="O76" s="240">
        <f>ROUND(E76*N76,2)</f>
        <v>5.44</v>
      </c>
      <c r="P76" s="240">
        <v>0</v>
      </c>
      <c r="Q76" s="240">
        <f>ROUND(E76*P76,2)</f>
        <v>0</v>
      </c>
      <c r="R76" s="242"/>
      <c r="S76" s="242" t="s">
        <v>281</v>
      </c>
      <c r="T76" s="243" t="s">
        <v>389</v>
      </c>
      <c r="U76" s="224">
        <v>0</v>
      </c>
      <c r="V76" s="224">
        <f>ROUND(E76*U76,2)</f>
        <v>0</v>
      </c>
      <c r="W76" s="224"/>
      <c r="X76" s="224" t="s">
        <v>319</v>
      </c>
      <c r="Y76" s="224" t="s">
        <v>284</v>
      </c>
      <c r="Z76" s="213"/>
      <c r="AA76" s="213"/>
      <c r="AB76" s="213"/>
      <c r="AC76" s="213"/>
      <c r="AD76" s="213"/>
      <c r="AE76" s="213"/>
      <c r="AF76" s="213"/>
      <c r="AG76" s="213" t="s">
        <v>320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2" x14ac:dyDescent="0.2">
      <c r="A77" s="220"/>
      <c r="B77" s="221"/>
      <c r="C77" s="250"/>
      <c r="D77" s="246"/>
      <c r="E77" s="246"/>
      <c r="F77" s="246"/>
      <c r="G77" s="246"/>
      <c r="H77" s="224"/>
      <c r="I77" s="224"/>
      <c r="J77" s="224"/>
      <c r="K77" s="224"/>
      <c r="L77" s="224"/>
      <c r="M77" s="224"/>
      <c r="N77" s="223"/>
      <c r="O77" s="223"/>
      <c r="P77" s="223"/>
      <c r="Q77" s="223"/>
      <c r="R77" s="224"/>
      <c r="S77" s="224"/>
      <c r="T77" s="224"/>
      <c r="U77" s="224"/>
      <c r="V77" s="224"/>
      <c r="W77" s="224"/>
      <c r="X77" s="224"/>
      <c r="Y77" s="224"/>
      <c r="Z77" s="213"/>
      <c r="AA77" s="213"/>
      <c r="AB77" s="213"/>
      <c r="AC77" s="213"/>
      <c r="AD77" s="213"/>
      <c r="AE77" s="213"/>
      <c r="AF77" s="213"/>
      <c r="AG77" s="213" t="s">
        <v>286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1" x14ac:dyDescent="0.2">
      <c r="A78" s="237">
        <v>22</v>
      </c>
      <c r="B78" s="238" t="s">
        <v>760</v>
      </c>
      <c r="C78" s="249" t="s">
        <v>761</v>
      </c>
      <c r="D78" s="239" t="s">
        <v>388</v>
      </c>
      <c r="E78" s="240">
        <v>40</v>
      </c>
      <c r="F78" s="241"/>
      <c r="G78" s="242">
        <f>ROUND(E78*F78,2)</f>
        <v>0</v>
      </c>
      <c r="H78" s="241"/>
      <c r="I78" s="242">
        <f>ROUND(E78*H78,2)</f>
        <v>0</v>
      </c>
      <c r="J78" s="241"/>
      <c r="K78" s="242">
        <f>ROUND(E78*J78,2)</f>
        <v>0</v>
      </c>
      <c r="L78" s="242">
        <v>21</v>
      </c>
      <c r="M78" s="242">
        <f>G78*(1+L78/100)</f>
        <v>0</v>
      </c>
      <c r="N78" s="240">
        <v>0</v>
      </c>
      <c r="O78" s="240">
        <f>ROUND(E78*N78,2)</f>
        <v>0</v>
      </c>
      <c r="P78" s="240">
        <v>0</v>
      </c>
      <c r="Q78" s="240">
        <f>ROUND(E78*P78,2)</f>
        <v>0</v>
      </c>
      <c r="R78" s="242"/>
      <c r="S78" s="242" t="s">
        <v>281</v>
      </c>
      <c r="T78" s="243" t="s">
        <v>389</v>
      </c>
      <c r="U78" s="224">
        <v>0</v>
      </c>
      <c r="V78" s="224">
        <f>ROUND(E78*U78,2)</f>
        <v>0</v>
      </c>
      <c r="W78" s="224"/>
      <c r="X78" s="224" t="s">
        <v>390</v>
      </c>
      <c r="Y78" s="224" t="s">
        <v>284</v>
      </c>
      <c r="Z78" s="213"/>
      <c r="AA78" s="213"/>
      <c r="AB78" s="213"/>
      <c r="AC78" s="213"/>
      <c r="AD78" s="213"/>
      <c r="AE78" s="213"/>
      <c r="AF78" s="213"/>
      <c r="AG78" s="213" t="s">
        <v>391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2" x14ac:dyDescent="0.2">
      <c r="A79" s="220"/>
      <c r="B79" s="221"/>
      <c r="C79" s="251" t="s">
        <v>392</v>
      </c>
      <c r="D79" s="247"/>
      <c r="E79" s="247"/>
      <c r="F79" s="247"/>
      <c r="G79" s="247"/>
      <c r="H79" s="224"/>
      <c r="I79" s="224"/>
      <c r="J79" s="224"/>
      <c r="K79" s="224"/>
      <c r="L79" s="224"/>
      <c r="M79" s="224"/>
      <c r="N79" s="223"/>
      <c r="O79" s="223"/>
      <c r="P79" s="223"/>
      <c r="Q79" s="223"/>
      <c r="R79" s="224"/>
      <c r="S79" s="224"/>
      <c r="T79" s="224"/>
      <c r="U79" s="224"/>
      <c r="V79" s="224"/>
      <c r="W79" s="224"/>
      <c r="X79" s="224"/>
      <c r="Y79" s="224"/>
      <c r="Z79" s="213"/>
      <c r="AA79" s="213"/>
      <c r="AB79" s="213"/>
      <c r="AC79" s="213"/>
      <c r="AD79" s="213"/>
      <c r="AE79" s="213"/>
      <c r="AF79" s="213"/>
      <c r="AG79" s="213" t="s">
        <v>311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3" x14ac:dyDescent="0.2">
      <c r="A80" s="220"/>
      <c r="B80" s="221"/>
      <c r="C80" s="260" t="s">
        <v>393</v>
      </c>
      <c r="D80" s="258"/>
      <c r="E80" s="258"/>
      <c r="F80" s="258"/>
      <c r="G80" s="258"/>
      <c r="H80" s="224"/>
      <c r="I80" s="224"/>
      <c r="J80" s="224"/>
      <c r="K80" s="224"/>
      <c r="L80" s="224"/>
      <c r="M80" s="224"/>
      <c r="N80" s="223"/>
      <c r="O80" s="223"/>
      <c r="P80" s="223"/>
      <c r="Q80" s="223"/>
      <c r="R80" s="224"/>
      <c r="S80" s="224"/>
      <c r="T80" s="224"/>
      <c r="U80" s="224"/>
      <c r="V80" s="224"/>
      <c r="W80" s="224"/>
      <c r="X80" s="224"/>
      <c r="Y80" s="224"/>
      <c r="Z80" s="213"/>
      <c r="AA80" s="213"/>
      <c r="AB80" s="213"/>
      <c r="AC80" s="213"/>
      <c r="AD80" s="213"/>
      <c r="AE80" s="213"/>
      <c r="AF80" s="213"/>
      <c r="AG80" s="213" t="s">
        <v>311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3" x14ac:dyDescent="0.2">
      <c r="A81" s="220"/>
      <c r="B81" s="221"/>
      <c r="C81" s="260" t="s">
        <v>394</v>
      </c>
      <c r="D81" s="258"/>
      <c r="E81" s="258"/>
      <c r="F81" s="258"/>
      <c r="G81" s="258"/>
      <c r="H81" s="224"/>
      <c r="I81" s="224"/>
      <c r="J81" s="224"/>
      <c r="K81" s="224"/>
      <c r="L81" s="224"/>
      <c r="M81" s="224"/>
      <c r="N81" s="223"/>
      <c r="O81" s="223"/>
      <c r="P81" s="223"/>
      <c r="Q81" s="223"/>
      <c r="R81" s="224"/>
      <c r="S81" s="224"/>
      <c r="T81" s="224"/>
      <c r="U81" s="224"/>
      <c r="V81" s="224"/>
      <c r="W81" s="224"/>
      <c r="X81" s="224"/>
      <c r="Y81" s="224"/>
      <c r="Z81" s="213"/>
      <c r="AA81" s="213"/>
      <c r="AB81" s="213"/>
      <c r="AC81" s="213"/>
      <c r="AD81" s="213"/>
      <c r="AE81" s="213"/>
      <c r="AF81" s="213"/>
      <c r="AG81" s="213" t="s">
        <v>311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2" x14ac:dyDescent="0.2">
      <c r="A82" s="220"/>
      <c r="B82" s="221"/>
      <c r="C82" s="252"/>
      <c r="D82" s="245"/>
      <c r="E82" s="245"/>
      <c r="F82" s="245"/>
      <c r="G82" s="245"/>
      <c r="H82" s="224"/>
      <c r="I82" s="224"/>
      <c r="J82" s="224"/>
      <c r="K82" s="224"/>
      <c r="L82" s="224"/>
      <c r="M82" s="224"/>
      <c r="N82" s="223"/>
      <c r="O82" s="223"/>
      <c r="P82" s="223"/>
      <c r="Q82" s="223"/>
      <c r="R82" s="224"/>
      <c r="S82" s="224"/>
      <c r="T82" s="224"/>
      <c r="U82" s="224"/>
      <c r="V82" s="224"/>
      <c r="W82" s="224"/>
      <c r="X82" s="224"/>
      <c r="Y82" s="224"/>
      <c r="Z82" s="213"/>
      <c r="AA82" s="213"/>
      <c r="AB82" s="213"/>
      <c r="AC82" s="213"/>
      <c r="AD82" s="213"/>
      <c r="AE82" s="213"/>
      <c r="AF82" s="213"/>
      <c r="AG82" s="213" t="s">
        <v>286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x14ac:dyDescent="0.2">
      <c r="A83" s="230" t="s">
        <v>276</v>
      </c>
      <c r="B83" s="231" t="s">
        <v>173</v>
      </c>
      <c r="C83" s="248" t="s">
        <v>174</v>
      </c>
      <c r="D83" s="232"/>
      <c r="E83" s="233"/>
      <c r="F83" s="234"/>
      <c r="G83" s="234">
        <f>SUMIF(AG84:AG162,"&lt;&gt;NOR",G84:G162)</f>
        <v>0</v>
      </c>
      <c r="H83" s="234"/>
      <c r="I83" s="234">
        <f>SUM(I84:I162)</f>
        <v>0</v>
      </c>
      <c r="J83" s="234"/>
      <c r="K83" s="234">
        <f>SUM(K84:K162)</f>
        <v>0</v>
      </c>
      <c r="L83" s="234"/>
      <c r="M83" s="234">
        <f>SUM(M84:M162)</f>
        <v>0</v>
      </c>
      <c r="N83" s="233"/>
      <c r="O83" s="233">
        <f>SUM(O84:O162)</f>
        <v>0.68</v>
      </c>
      <c r="P83" s="233"/>
      <c r="Q83" s="233">
        <f>SUM(Q84:Q162)</f>
        <v>0</v>
      </c>
      <c r="R83" s="234"/>
      <c r="S83" s="234"/>
      <c r="T83" s="235"/>
      <c r="U83" s="229"/>
      <c r="V83" s="229">
        <f>SUM(V84:V162)</f>
        <v>60.070000000000007</v>
      </c>
      <c r="W83" s="229"/>
      <c r="X83" s="229"/>
      <c r="Y83" s="229"/>
      <c r="AG83" t="s">
        <v>277</v>
      </c>
    </row>
    <row r="84" spans="1:60" ht="22.5" outlineLevel="1" x14ac:dyDescent="0.2">
      <c r="A84" s="237">
        <v>23</v>
      </c>
      <c r="B84" s="238" t="s">
        <v>1167</v>
      </c>
      <c r="C84" s="249" t="s">
        <v>1168</v>
      </c>
      <c r="D84" s="239" t="s">
        <v>323</v>
      </c>
      <c r="E84" s="240">
        <v>103.2</v>
      </c>
      <c r="F84" s="241"/>
      <c r="G84" s="242">
        <f>ROUND(E84*F84,2)</f>
        <v>0</v>
      </c>
      <c r="H84" s="241"/>
      <c r="I84" s="242">
        <f>ROUND(E84*H84,2)</f>
        <v>0</v>
      </c>
      <c r="J84" s="241"/>
      <c r="K84" s="242">
        <f>ROUND(E84*J84,2)</f>
        <v>0</v>
      </c>
      <c r="L84" s="242">
        <v>21</v>
      </c>
      <c r="M84" s="242">
        <f>G84*(1+L84/100)</f>
        <v>0</v>
      </c>
      <c r="N84" s="240">
        <v>2.0000000000000002E-5</v>
      </c>
      <c r="O84" s="240">
        <f>ROUND(E84*N84,2)</f>
        <v>0</v>
      </c>
      <c r="P84" s="240">
        <v>0</v>
      </c>
      <c r="Q84" s="240">
        <f>ROUND(E84*P84,2)</f>
        <v>0</v>
      </c>
      <c r="R84" s="242" t="s">
        <v>399</v>
      </c>
      <c r="S84" s="242" t="s">
        <v>289</v>
      </c>
      <c r="T84" s="243" t="s">
        <v>289</v>
      </c>
      <c r="U84" s="224">
        <v>0.11</v>
      </c>
      <c r="V84" s="224">
        <f>ROUND(E84*U84,2)</f>
        <v>11.35</v>
      </c>
      <c r="W84" s="224"/>
      <c r="X84" s="224" t="s">
        <v>339</v>
      </c>
      <c r="Y84" s="224" t="s">
        <v>284</v>
      </c>
      <c r="Z84" s="213"/>
      <c r="AA84" s="213"/>
      <c r="AB84" s="213"/>
      <c r="AC84" s="213"/>
      <c r="AD84" s="213"/>
      <c r="AE84" s="213"/>
      <c r="AF84" s="213"/>
      <c r="AG84" s="213" t="s">
        <v>340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2" x14ac:dyDescent="0.2">
      <c r="A85" s="220"/>
      <c r="B85" s="221"/>
      <c r="C85" s="259" t="s">
        <v>400</v>
      </c>
      <c r="D85" s="257"/>
      <c r="E85" s="257"/>
      <c r="F85" s="257"/>
      <c r="G85" s="257"/>
      <c r="H85" s="224"/>
      <c r="I85" s="224"/>
      <c r="J85" s="224"/>
      <c r="K85" s="224"/>
      <c r="L85" s="224"/>
      <c r="M85" s="224"/>
      <c r="N85" s="223"/>
      <c r="O85" s="223"/>
      <c r="P85" s="223"/>
      <c r="Q85" s="223"/>
      <c r="R85" s="224"/>
      <c r="S85" s="224"/>
      <c r="T85" s="224"/>
      <c r="U85" s="224"/>
      <c r="V85" s="224"/>
      <c r="W85" s="224"/>
      <c r="X85" s="224"/>
      <c r="Y85" s="224"/>
      <c r="Z85" s="213"/>
      <c r="AA85" s="213"/>
      <c r="AB85" s="213"/>
      <c r="AC85" s="213"/>
      <c r="AD85" s="213"/>
      <c r="AE85" s="213"/>
      <c r="AF85" s="213"/>
      <c r="AG85" s="213" t="s">
        <v>360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2" x14ac:dyDescent="0.2">
      <c r="A86" s="220"/>
      <c r="B86" s="221"/>
      <c r="C86" s="252"/>
      <c r="D86" s="245"/>
      <c r="E86" s="245"/>
      <c r="F86" s="245"/>
      <c r="G86" s="245"/>
      <c r="H86" s="224"/>
      <c r="I86" s="224"/>
      <c r="J86" s="224"/>
      <c r="K86" s="224"/>
      <c r="L86" s="224"/>
      <c r="M86" s="224"/>
      <c r="N86" s="223"/>
      <c r="O86" s="223"/>
      <c r="P86" s="223"/>
      <c r="Q86" s="223"/>
      <c r="R86" s="224"/>
      <c r="S86" s="224"/>
      <c r="T86" s="224"/>
      <c r="U86" s="224"/>
      <c r="V86" s="224"/>
      <c r="W86" s="224"/>
      <c r="X86" s="224"/>
      <c r="Y86" s="224"/>
      <c r="Z86" s="213"/>
      <c r="AA86" s="213"/>
      <c r="AB86" s="213"/>
      <c r="AC86" s="213"/>
      <c r="AD86" s="213"/>
      <c r="AE86" s="213"/>
      <c r="AF86" s="213"/>
      <c r="AG86" s="213" t="s">
        <v>286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1" x14ac:dyDescent="0.2">
      <c r="A87" s="237">
        <v>24</v>
      </c>
      <c r="B87" s="238" t="s">
        <v>457</v>
      </c>
      <c r="C87" s="249" t="s">
        <v>458</v>
      </c>
      <c r="D87" s="239" t="s">
        <v>323</v>
      </c>
      <c r="E87" s="240">
        <v>29.8</v>
      </c>
      <c r="F87" s="241"/>
      <c r="G87" s="242">
        <f>ROUND(E87*F87,2)</f>
        <v>0</v>
      </c>
      <c r="H87" s="241"/>
      <c r="I87" s="242">
        <f>ROUND(E87*H87,2)</f>
        <v>0</v>
      </c>
      <c r="J87" s="241"/>
      <c r="K87" s="242">
        <f>ROUND(E87*J87,2)</f>
        <v>0</v>
      </c>
      <c r="L87" s="242">
        <v>21</v>
      </c>
      <c r="M87" s="242">
        <f>G87*(1+L87/100)</f>
        <v>0</v>
      </c>
      <c r="N87" s="240">
        <v>0</v>
      </c>
      <c r="O87" s="240">
        <f>ROUND(E87*N87,2)</f>
        <v>0</v>
      </c>
      <c r="P87" s="240">
        <v>0</v>
      </c>
      <c r="Q87" s="240">
        <f>ROUND(E87*P87,2)</f>
        <v>0</v>
      </c>
      <c r="R87" s="242" t="s">
        <v>399</v>
      </c>
      <c r="S87" s="242" t="s">
        <v>289</v>
      </c>
      <c r="T87" s="243" t="s">
        <v>289</v>
      </c>
      <c r="U87" s="224">
        <v>7.0000000000000007E-2</v>
      </c>
      <c r="V87" s="224">
        <f>ROUND(E87*U87,2)</f>
        <v>2.09</v>
      </c>
      <c r="W87" s="224"/>
      <c r="X87" s="224" t="s">
        <v>339</v>
      </c>
      <c r="Y87" s="224" t="s">
        <v>284</v>
      </c>
      <c r="Z87" s="213"/>
      <c r="AA87" s="213"/>
      <c r="AB87" s="213"/>
      <c r="AC87" s="213"/>
      <c r="AD87" s="213"/>
      <c r="AE87" s="213"/>
      <c r="AF87" s="213"/>
      <c r="AG87" s="213" t="s">
        <v>340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2" x14ac:dyDescent="0.2">
      <c r="A88" s="220"/>
      <c r="B88" s="221"/>
      <c r="C88" s="259" t="s">
        <v>459</v>
      </c>
      <c r="D88" s="257"/>
      <c r="E88" s="257"/>
      <c r="F88" s="257"/>
      <c r="G88" s="257"/>
      <c r="H88" s="224"/>
      <c r="I88" s="224"/>
      <c r="J88" s="224"/>
      <c r="K88" s="224"/>
      <c r="L88" s="224"/>
      <c r="M88" s="224"/>
      <c r="N88" s="223"/>
      <c r="O88" s="223"/>
      <c r="P88" s="223"/>
      <c r="Q88" s="223"/>
      <c r="R88" s="224"/>
      <c r="S88" s="224"/>
      <c r="T88" s="224"/>
      <c r="U88" s="224"/>
      <c r="V88" s="224"/>
      <c r="W88" s="224"/>
      <c r="X88" s="224"/>
      <c r="Y88" s="224"/>
      <c r="Z88" s="213"/>
      <c r="AA88" s="213"/>
      <c r="AB88" s="213"/>
      <c r="AC88" s="213"/>
      <c r="AD88" s="213"/>
      <c r="AE88" s="213"/>
      <c r="AF88" s="213"/>
      <c r="AG88" s="213" t="s">
        <v>360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2" x14ac:dyDescent="0.2">
      <c r="A89" s="220"/>
      <c r="B89" s="221"/>
      <c r="C89" s="252"/>
      <c r="D89" s="245"/>
      <c r="E89" s="245"/>
      <c r="F89" s="245"/>
      <c r="G89" s="245"/>
      <c r="H89" s="224"/>
      <c r="I89" s="224"/>
      <c r="J89" s="224"/>
      <c r="K89" s="224"/>
      <c r="L89" s="224"/>
      <c r="M89" s="224"/>
      <c r="N89" s="223"/>
      <c r="O89" s="223"/>
      <c r="P89" s="223"/>
      <c r="Q89" s="223"/>
      <c r="R89" s="224"/>
      <c r="S89" s="224"/>
      <c r="T89" s="224"/>
      <c r="U89" s="224"/>
      <c r="V89" s="224"/>
      <c r="W89" s="224"/>
      <c r="X89" s="224"/>
      <c r="Y89" s="224"/>
      <c r="Z89" s="213"/>
      <c r="AA89" s="213"/>
      <c r="AB89" s="213"/>
      <c r="AC89" s="213"/>
      <c r="AD89" s="213"/>
      <c r="AE89" s="213"/>
      <c r="AF89" s="213"/>
      <c r="AG89" s="213" t="s">
        <v>286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1" x14ac:dyDescent="0.2">
      <c r="A90" s="237">
        <v>25</v>
      </c>
      <c r="B90" s="238" t="s">
        <v>460</v>
      </c>
      <c r="C90" s="249" t="s">
        <v>461</v>
      </c>
      <c r="D90" s="239" t="s">
        <v>323</v>
      </c>
      <c r="E90" s="240">
        <v>45.7</v>
      </c>
      <c r="F90" s="241"/>
      <c r="G90" s="242">
        <f>ROUND(E90*F90,2)</f>
        <v>0</v>
      </c>
      <c r="H90" s="241"/>
      <c r="I90" s="242">
        <f>ROUND(E90*H90,2)</f>
        <v>0</v>
      </c>
      <c r="J90" s="241"/>
      <c r="K90" s="242">
        <f>ROUND(E90*J90,2)</f>
        <v>0</v>
      </c>
      <c r="L90" s="242">
        <v>21</v>
      </c>
      <c r="M90" s="242">
        <f>G90*(1+L90/100)</f>
        <v>0</v>
      </c>
      <c r="N90" s="240">
        <v>1.0000000000000001E-5</v>
      </c>
      <c r="O90" s="240">
        <f>ROUND(E90*N90,2)</f>
        <v>0</v>
      </c>
      <c r="P90" s="240">
        <v>0</v>
      </c>
      <c r="Q90" s="240">
        <f>ROUND(E90*P90,2)</f>
        <v>0</v>
      </c>
      <c r="R90" s="242" t="s">
        <v>399</v>
      </c>
      <c r="S90" s="242" t="s">
        <v>289</v>
      </c>
      <c r="T90" s="243" t="s">
        <v>289</v>
      </c>
      <c r="U90" s="224">
        <v>0.08</v>
      </c>
      <c r="V90" s="224">
        <f>ROUND(E90*U90,2)</f>
        <v>3.66</v>
      </c>
      <c r="W90" s="224"/>
      <c r="X90" s="224" t="s">
        <v>339</v>
      </c>
      <c r="Y90" s="224" t="s">
        <v>284</v>
      </c>
      <c r="Z90" s="213"/>
      <c r="AA90" s="213"/>
      <c r="AB90" s="213"/>
      <c r="AC90" s="213"/>
      <c r="AD90" s="213"/>
      <c r="AE90" s="213"/>
      <c r="AF90" s="213"/>
      <c r="AG90" s="213" t="s">
        <v>358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2" x14ac:dyDescent="0.2">
      <c r="A91" s="220"/>
      <c r="B91" s="221"/>
      <c r="C91" s="259" t="s">
        <v>459</v>
      </c>
      <c r="D91" s="257"/>
      <c r="E91" s="257"/>
      <c r="F91" s="257"/>
      <c r="G91" s="257"/>
      <c r="H91" s="224"/>
      <c r="I91" s="224"/>
      <c r="J91" s="224"/>
      <c r="K91" s="224"/>
      <c r="L91" s="224"/>
      <c r="M91" s="224"/>
      <c r="N91" s="223"/>
      <c r="O91" s="223"/>
      <c r="P91" s="223"/>
      <c r="Q91" s="223"/>
      <c r="R91" s="224"/>
      <c r="S91" s="224"/>
      <c r="T91" s="224"/>
      <c r="U91" s="224"/>
      <c r="V91" s="224"/>
      <c r="W91" s="224"/>
      <c r="X91" s="224"/>
      <c r="Y91" s="224"/>
      <c r="Z91" s="213"/>
      <c r="AA91" s="213"/>
      <c r="AB91" s="213"/>
      <c r="AC91" s="213"/>
      <c r="AD91" s="213"/>
      <c r="AE91" s="213"/>
      <c r="AF91" s="213"/>
      <c r="AG91" s="213" t="s">
        <v>360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2" x14ac:dyDescent="0.2">
      <c r="A92" s="220"/>
      <c r="B92" s="221"/>
      <c r="C92" s="252"/>
      <c r="D92" s="245"/>
      <c r="E92" s="245"/>
      <c r="F92" s="245"/>
      <c r="G92" s="245"/>
      <c r="H92" s="224"/>
      <c r="I92" s="224"/>
      <c r="J92" s="224"/>
      <c r="K92" s="224"/>
      <c r="L92" s="224"/>
      <c r="M92" s="224"/>
      <c r="N92" s="223"/>
      <c r="O92" s="223"/>
      <c r="P92" s="223"/>
      <c r="Q92" s="223"/>
      <c r="R92" s="224"/>
      <c r="S92" s="224"/>
      <c r="T92" s="224"/>
      <c r="U92" s="224"/>
      <c r="V92" s="224"/>
      <c r="W92" s="224"/>
      <c r="X92" s="224"/>
      <c r="Y92" s="224"/>
      <c r="Z92" s="213"/>
      <c r="AA92" s="213"/>
      <c r="AB92" s="213"/>
      <c r="AC92" s="213"/>
      <c r="AD92" s="213"/>
      <c r="AE92" s="213"/>
      <c r="AF92" s="213"/>
      <c r="AG92" s="213" t="s">
        <v>286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1" x14ac:dyDescent="0.2">
      <c r="A93" s="237">
        <v>26</v>
      </c>
      <c r="B93" s="238" t="s">
        <v>462</v>
      </c>
      <c r="C93" s="249" t="s">
        <v>463</v>
      </c>
      <c r="D93" s="239" t="s">
        <v>323</v>
      </c>
      <c r="E93" s="240">
        <v>22.8</v>
      </c>
      <c r="F93" s="241"/>
      <c r="G93" s="242">
        <f>ROUND(E93*F93,2)</f>
        <v>0</v>
      </c>
      <c r="H93" s="241"/>
      <c r="I93" s="242">
        <f>ROUND(E93*H93,2)</f>
        <v>0</v>
      </c>
      <c r="J93" s="241"/>
      <c r="K93" s="242">
        <f>ROUND(E93*J93,2)</f>
        <v>0</v>
      </c>
      <c r="L93" s="242">
        <v>21</v>
      </c>
      <c r="M93" s="242">
        <f>G93*(1+L93/100)</f>
        <v>0</v>
      </c>
      <c r="N93" s="240">
        <v>1.0000000000000001E-5</v>
      </c>
      <c r="O93" s="240">
        <f>ROUND(E93*N93,2)</f>
        <v>0</v>
      </c>
      <c r="P93" s="240">
        <v>0</v>
      </c>
      <c r="Q93" s="240">
        <f>ROUND(E93*P93,2)</f>
        <v>0</v>
      </c>
      <c r="R93" s="242" t="s">
        <v>399</v>
      </c>
      <c r="S93" s="242" t="s">
        <v>289</v>
      </c>
      <c r="T93" s="243" t="s">
        <v>289</v>
      </c>
      <c r="U93" s="224">
        <v>0.1</v>
      </c>
      <c r="V93" s="224">
        <f>ROUND(E93*U93,2)</f>
        <v>2.2799999999999998</v>
      </c>
      <c r="W93" s="224"/>
      <c r="X93" s="224" t="s">
        <v>339</v>
      </c>
      <c r="Y93" s="224" t="s">
        <v>284</v>
      </c>
      <c r="Z93" s="213"/>
      <c r="AA93" s="213"/>
      <c r="AB93" s="213"/>
      <c r="AC93" s="213"/>
      <c r="AD93" s="213"/>
      <c r="AE93" s="213"/>
      <c r="AF93" s="213"/>
      <c r="AG93" s="213" t="s">
        <v>358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2" x14ac:dyDescent="0.2">
      <c r="A94" s="220"/>
      <c r="B94" s="221"/>
      <c r="C94" s="259" t="s">
        <v>459</v>
      </c>
      <c r="D94" s="257"/>
      <c r="E94" s="257"/>
      <c r="F94" s="257"/>
      <c r="G94" s="257"/>
      <c r="H94" s="224"/>
      <c r="I94" s="224"/>
      <c r="J94" s="224"/>
      <c r="K94" s="224"/>
      <c r="L94" s="224"/>
      <c r="M94" s="224"/>
      <c r="N94" s="223"/>
      <c r="O94" s="223"/>
      <c r="P94" s="223"/>
      <c r="Q94" s="223"/>
      <c r="R94" s="224"/>
      <c r="S94" s="224"/>
      <c r="T94" s="224"/>
      <c r="U94" s="224"/>
      <c r="V94" s="224"/>
      <c r="W94" s="224"/>
      <c r="X94" s="224"/>
      <c r="Y94" s="224"/>
      <c r="Z94" s="213"/>
      <c r="AA94" s="213"/>
      <c r="AB94" s="213"/>
      <c r="AC94" s="213"/>
      <c r="AD94" s="213"/>
      <c r="AE94" s="213"/>
      <c r="AF94" s="213"/>
      <c r="AG94" s="213" t="s">
        <v>360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2" x14ac:dyDescent="0.2">
      <c r="A95" s="220"/>
      <c r="B95" s="221"/>
      <c r="C95" s="252"/>
      <c r="D95" s="245"/>
      <c r="E95" s="245"/>
      <c r="F95" s="245"/>
      <c r="G95" s="245"/>
      <c r="H95" s="224"/>
      <c r="I95" s="224"/>
      <c r="J95" s="224"/>
      <c r="K95" s="224"/>
      <c r="L95" s="224"/>
      <c r="M95" s="224"/>
      <c r="N95" s="223"/>
      <c r="O95" s="223"/>
      <c r="P95" s="223"/>
      <c r="Q95" s="223"/>
      <c r="R95" s="224"/>
      <c r="S95" s="224"/>
      <c r="T95" s="224"/>
      <c r="U95" s="224"/>
      <c r="V95" s="224"/>
      <c r="W95" s="224"/>
      <c r="X95" s="224"/>
      <c r="Y95" s="224"/>
      <c r="Z95" s="213"/>
      <c r="AA95" s="213"/>
      <c r="AB95" s="213"/>
      <c r="AC95" s="213"/>
      <c r="AD95" s="213"/>
      <c r="AE95" s="213"/>
      <c r="AF95" s="213"/>
      <c r="AG95" s="213" t="s">
        <v>286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ht="22.5" outlineLevel="1" x14ac:dyDescent="0.2">
      <c r="A96" s="237">
        <v>27</v>
      </c>
      <c r="B96" s="238" t="s">
        <v>466</v>
      </c>
      <c r="C96" s="249" t="s">
        <v>467</v>
      </c>
      <c r="D96" s="239" t="s">
        <v>318</v>
      </c>
      <c r="E96" s="240">
        <v>7</v>
      </c>
      <c r="F96" s="241"/>
      <c r="G96" s="242">
        <f>ROUND(E96*F96,2)</f>
        <v>0</v>
      </c>
      <c r="H96" s="241"/>
      <c r="I96" s="242">
        <f>ROUND(E96*H96,2)</f>
        <v>0</v>
      </c>
      <c r="J96" s="241"/>
      <c r="K96" s="242">
        <f>ROUND(E96*J96,2)</f>
        <v>0</v>
      </c>
      <c r="L96" s="242">
        <v>21</v>
      </c>
      <c r="M96" s="242">
        <f>G96*(1+L96/100)</f>
        <v>0</v>
      </c>
      <c r="N96" s="240">
        <v>3.0000000000000001E-5</v>
      </c>
      <c r="O96" s="240">
        <f>ROUND(E96*N96,2)</f>
        <v>0</v>
      </c>
      <c r="P96" s="240">
        <v>0</v>
      </c>
      <c r="Q96" s="240">
        <f>ROUND(E96*P96,2)</f>
        <v>0</v>
      </c>
      <c r="R96" s="242" t="s">
        <v>399</v>
      </c>
      <c r="S96" s="242" t="s">
        <v>289</v>
      </c>
      <c r="T96" s="243" t="s">
        <v>289</v>
      </c>
      <c r="U96" s="224">
        <v>0.33</v>
      </c>
      <c r="V96" s="224">
        <f>ROUND(E96*U96,2)</f>
        <v>2.31</v>
      </c>
      <c r="W96" s="224"/>
      <c r="X96" s="224" t="s">
        <v>339</v>
      </c>
      <c r="Y96" s="224" t="s">
        <v>284</v>
      </c>
      <c r="Z96" s="213"/>
      <c r="AA96" s="213"/>
      <c r="AB96" s="213"/>
      <c r="AC96" s="213"/>
      <c r="AD96" s="213"/>
      <c r="AE96" s="213"/>
      <c r="AF96" s="213"/>
      <c r="AG96" s="213" t="s">
        <v>358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2" x14ac:dyDescent="0.2">
      <c r="A97" s="220"/>
      <c r="B97" s="221"/>
      <c r="C97" s="259" t="s">
        <v>400</v>
      </c>
      <c r="D97" s="257"/>
      <c r="E97" s="257"/>
      <c r="F97" s="257"/>
      <c r="G97" s="257"/>
      <c r="H97" s="224"/>
      <c r="I97" s="224"/>
      <c r="J97" s="224"/>
      <c r="K97" s="224"/>
      <c r="L97" s="224"/>
      <c r="M97" s="224"/>
      <c r="N97" s="223"/>
      <c r="O97" s="223"/>
      <c r="P97" s="223"/>
      <c r="Q97" s="223"/>
      <c r="R97" s="224"/>
      <c r="S97" s="224"/>
      <c r="T97" s="224"/>
      <c r="U97" s="224"/>
      <c r="V97" s="224"/>
      <c r="W97" s="224"/>
      <c r="X97" s="224"/>
      <c r="Y97" s="224"/>
      <c r="Z97" s="213"/>
      <c r="AA97" s="213"/>
      <c r="AB97" s="213"/>
      <c r="AC97" s="213"/>
      <c r="AD97" s="213"/>
      <c r="AE97" s="213"/>
      <c r="AF97" s="213"/>
      <c r="AG97" s="213" t="s">
        <v>360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2" x14ac:dyDescent="0.2">
      <c r="A98" s="220"/>
      <c r="B98" s="221"/>
      <c r="C98" s="252"/>
      <c r="D98" s="245"/>
      <c r="E98" s="245"/>
      <c r="F98" s="245"/>
      <c r="G98" s="245"/>
      <c r="H98" s="224"/>
      <c r="I98" s="224"/>
      <c r="J98" s="224"/>
      <c r="K98" s="224"/>
      <c r="L98" s="224"/>
      <c r="M98" s="224"/>
      <c r="N98" s="223"/>
      <c r="O98" s="223"/>
      <c r="P98" s="223"/>
      <c r="Q98" s="223"/>
      <c r="R98" s="224"/>
      <c r="S98" s="224"/>
      <c r="T98" s="224"/>
      <c r="U98" s="224"/>
      <c r="V98" s="224"/>
      <c r="W98" s="224"/>
      <c r="X98" s="224"/>
      <c r="Y98" s="224"/>
      <c r="Z98" s="213"/>
      <c r="AA98" s="213"/>
      <c r="AB98" s="213"/>
      <c r="AC98" s="213"/>
      <c r="AD98" s="213"/>
      <c r="AE98" s="213"/>
      <c r="AF98" s="213"/>
      <c r="AG98" s="213" t="s">
        <v>286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ht="22.5" outlineLevel="1" x14ac:dyDescent="0.2">
      <c r="A99" s="237">
        <v>28</v>
      </c>
      <c r="B99" s="238" t="s">
        <v>468</v>
      </c>
      <c r="C99" s="249" t="s">
        <v>469</v>
      </c>
      <c r="D99" s="239" t="s">
        <v>318</v>
      </c>
      <c r="E99" s="240">
        <v>14</v>
      </c>
      <c r="F99" s="241"/>
      <c r="G99" s="242">
        <f>ROUND(E99*F99,2)</f>
        <v>0</v>
      </c>
      <c r="H99" s="241"/>
      <c r="I99" s="242">
        <f>ROUND(E99*H99,2)</f>
        <v>0</v>
      </c>
      <c r="J99" s="241"/>
      <c r="K99" s="242">
        <f>ROUND(E99*J99,2)</f>
        <v>0</v>
      </c>
      <c r="L99" s="242">
        <v>21</v>
      </c>
      <c r="M99" s="242">
        <f>G99*(1+L99/100)</f>
        <v>0</v>
      </c>
      <c r="N99" s="240">
        <v>4.0000000000000003E-5</v>
      </c>
      <c r="O99" s="240">
        <f>ROUND(E99*N99,2)</f>
        <v>0</v>
      </c>
      <c r="P99" s="240">
        <v>0</v>
      </c>
      <c r="Q99" s="240">
        <f>ROUND(E99*P99,2)</f>
        <v>0</v>
      </c>
      <c r="R99" s="242" t="s">
        <v>399</v>
      </c>
      <c r="S99" s="242" t="s">
        <v>289</v>
      </c>
      <c r="T99" s="243" t="s">
        <v>289</v>
      </c>
      <c r="U99" s="224">
        <v>0.38</v>
      </c>
      <c r="V99" s="224">
        <f>ROUND(E99*U99,2)</f>
        <v>5.32</v>
      </c>
      <c r="W99" s="224"/>
      <c r="X99" s="224" t="s">
        <v>339</v>
      </c>
      <c r="Y99" s="224" t="s">
        <v>284</v>
      </c>
      <c r="Z99" s="213"/>
      <c r="AA99" s="213"/>
      <c r="AB99" s="213"/>
      <c r="AC99" s="213"/>
      <c r="AD99" s="213"/>
      <c r="AE99" s="213"/>
      <c r="AF99" s="213"/>
      <c r="AG99" s="213" t="s">
        <v>358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2" x14ac:dyDescent="0.2">
      <c r="A100" s="220"/>
      <c r="B100" s="221"/>
      <c r="C100" s="259" t="s">
        <v>400</v>
      </c>
      <c r="D100" s="257"/>
      <c r="E100" s="257"/>
      <c r="F100" s="257"/>
      <c r="G100" s="257"/>
      <c r="H100" s="224"/>
      <c r="I100" s="224"/>
      <c r="J100" s="224"/>
      <c r="K100" s="224"/>
      <c r="L100" s="224"/>
      <c r="M100" s="224"/>
      <c r="N100" s="223"/>
      <c r="O100" s="223"/>
      <c r="P100" s="223"/>
      <c r="Q100" s="223"/>
      <c r="R100" s="224"/>
      <c r="S100" s="224"/>
      <c r="T100" s="224"/>
      <c r="U100" s="224"/>
      <c r="V100" s="224"/>
      <c r="W100" s="224"/>
      <c r="X100" s="224"/>
      <c r="Y100" s="224"/>
      <c r="Z100" s="213"/>
      <c r="AA100" s="213"/>
      <c r="AB100" s="213"/>
      <c r="AC100" s="213"/>
      <c r="AD100" s="213"/>
      <c r="AE100" s="213"/>
      <c r="AF100" s="213"/>
      <c r="AG100" s="213" t="s">
        <v>360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2" x14ac:dyDescent="0.2">
      <c r="A101" s="220"/>
      <c r="B101" s="221"/>
      <c r="C101" s="252"/>
      <c r="D101" s="245"/>
      <c r="E101" s="245"/>
      <c r="F101" s="245"/>
      <c r="G101" s="245"/>
      <c r="H101" s="224"/>
      <c r="I101" s="224"/>
      <c r="J101" s="224"/>
      <c r="K101" s="224"/>
      <c r="L101" s="224"/>
      <c r="M101" s="224"/>
      <c r="N101" s="223"/>
      <c r="O101" s="223"/>
      <c r="P101" s="223"/>
      <c r="Q101" s="223"/>
      <c r="R101" s="224"/>
      <c r="S101" s="224"/>
      <c r="T101" s="224"/>
      <c r="U101" s="224"/>
      <c r="V101" s="224"/>
      <c r="W101" s="224"/>
      <c r="X101" s="224"/>
      <c r="Y101" s="224"/>
      <c r="Z101" s="213"/>
      <c r="AA101" s="213"/>
      <c r="AB101" s="213"/>
      <c r="AC101" s="213"/>
      <c r="AD101" s="213"/>
      <c r="AE101" s="213"/>
      <c r="AF101" s="213"/>
      <c r="AG101" s="213" t="s">
        <v>286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ht="22.5" outlineLevel="1" x14ac:dyDescent="0.2">
      <c r="A102" s="237">
        <v>29</v>
      </c>
      <c r="B102" s="238" t="s">
        <v>472</v>
      </c>
      <c r="C102" s="249" t="s">
        <v>473</v>
      </c>
      <c r="D102" s="239" t="s">
        <v>318</v>
      </c>
      <c r="E102" s="240">
        <v>29</v>
      </c>
      <c r="F102" s="241"/>
      <c r="G102" s="242">
        <f>ROUND(E102*F102,2)</f>
        <v>0</v>
      </c>
      <c r="H102" s="241"/>
      <c r="I102" s="242">
        <f>ROUND(E102*H102,2)</f>
        <v>0</v>
      </c>
      <c r="J102" s="241"/>
      <c r="K102" s="242">
        <f>ROUND(E102*J102,2)</f>
        <v>0</v>
      </c>
      <c r="L102" s="242">
        <v>21</v>
      </c>
      <c r="M102" s="242">
        <f>G102*(1+L102/100)</f>
        <v>0</v>
      </c>
      <c r="N102" s="240">
        <v>1.0000000000000001E-5</v>
      </c>
      <c r="O102" s="240">
        <f>ROUND(E102*N102,2)</f>
        <v>0</v>
      </c>
      <c r="P102" s="240">
        <v>0</v>
      </c>
      <c r="Q102" s="240">
        <f>ROUND(E102*P102,2)</f>
        <v>0</v>
      </c>
      <c r="R102" s="242" t="s">
        <v>399</v>
      </c>
      <c r="S102" s="242" t="s">
        <v>289</v>
      </c>
      <c r="T102" s="243" t="s">
        <v>289</v>
      </c>
      <c r="U102" s="224">
        <v>0.18</v>
      </c>
      <c r="V102" s="224">
        <f>ROUND(E102*U102,2)</f>
        <v>5.22</v>
      </c>
      <c r="W102" s="224"/>
      <c r="X102" s="224" t="s">
        <v>339</v>
      </c>
      <c r="Y102" s="224" t="s">
        <v>284</v>
      </c>
      <c r="Z102" s="213"/>
      <c r="AA102" s="213"/>
      <c r="AB102" s="213"/>
      <c r="AC102" s="213"/>
      <c r="AD102" s="213"/>
      <c r="AE102" s="213"/>
      <c r="AF102" s="213"/>
      <c r="AG102" s="213" t="s">
        <v>340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2" x14ac:dyDescent="0.2">
      <c r="A103" s="220"/>
      <c r="B103" s="221"/>
      <c r="C103" s="259" t="s">
        <v>400</v>
      </c>
      <c r="D103" s="257"/>
      <c r="E103" s="257"/>
      <c r="F103" s="257"/>
      <c r="G103" s="257"/>
      <c r="H103" s="224"/>
      <c r="I103" s="224"/>
      <c r="J103" s="224"/>
      <c r="K103" s="224"/>
      <c r="L103" s="224"/>
      <c r="M103" s="224"/>
      <c r="N103" s="223"/>
      <c r="O103" s="223"/>
      <c r="P103" s="223"/>
      <c r="Q103" s="223"/>
      <c r="R103" s="224"/>
      <c r="S103" s="224"/>
      <c r="T103" s="224"/>
      <c r="U103" s="224"/>
      <c r="V103" s="224"/>
      <c r="W103" s="224"/>
      <c r="X103" s="224"/>
      <c r="Y103" s="224"/>
      <c r="Z103" s="213"/>
      <c r="AA103" s="213"/>
      <c r="AB103" s="213"/>
      <c r="AC103" s="213"/>
      <c r="AD103" s="213"/>
      <c r="AE103" s="213"/>
      <c r="AF103" s="213"/>
      <c r="AG103" s="213" t="s">
        <v>360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2" x14ac:dyDescent="0.2">
      <c r="A104" s="220"/>
      <c r="B104" s="221"/>
      <c r="C104" s="252"/>
      <c r="D104" s="245"/>
      <c r="E104" s="245"/>
      <c r="F104" s="245"/>
      <c r="G104" s="245"/>
      <c r="H104" s="224"/>
      <c r="I104" s="224"/>
      <c r="J104" s="224"/>
      <c r="K104" s="224"/>
      <c r="L104" s="224"/>
      <c r="M104" s="224"/>
      <c r="N104" s="223"/>
      <c r="O104" s="223"/>
      <c r="P104" s="223"/>
      <c r="Q104" s="223"/>
      <c r="R104" s="224"/>
      <c r="S104" s="224"/>
      <c r="T104" s="224"/>
      <c r="U104" s="224"/>
      <c r="V104" s="224"/>
      <c r="W104" s="224"/>
      <c r="X104" s="224"/>
      <c r="Y104" s="224"/>
      <c r="Z104" s="213"/>
      <c r="AA104" s="213"/>
      <c r="AB104" s="213"/>
      <c r="AC104" s="213"/>
      <c r="AD104" s="213"/>
      <c r="AE104" s="213"/>
      <c r="AF104" s="213"/>
      <c r="AG104" s="213" t="s">
        <v>286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ht="22.5" outlineLevel="1" x14ac:dyDescent="0.2">
      <c r="A105" s="237">
        <v>30</v>
      </c>
      <c r="B105" s="238" t="s">
        <v>474</v>
      </c>
      <c r="C105" s="249" t="s">
        <v>475</v>
      </c>
      <c r="D105" s="239" t="s">
        <v>323</v>
      </c>
      <c r="E105" s="240">
        <v>178.7</v>
      </c>
      <c r="F105" s="241"/>
      <c r="G105" s="242">
        <f>ROUND(E105*F105,2)</f>
        <v>0</v>
      </c>
      <c r="H105" s="241"/>
      <c r="I105" s="242">
        <f>ROUND(E105*H105,2)</f>
        <v>0</v>
      </c>
      <c r="J105" s="241"/>
      <c r="K105" s="242">
        <f>ROUND(E105*J105,2)</f>
        <v>0</v>
      </c>
      <c r="L105" s="242">
        <v>21</v>
      </c>
      <c r="M105" s="242">
        <f>G105*(1+L105/100)</f>
        <v>0</v>
      </c>
      <c r="N105" s="240">
        <v>0</v>
      </c>
      <c r="O105" s="240">
        <f>ROUND(E105*N105,2)</f>
        <v>0</v>
      </c>
      <c r="P105" s="240">
        <v>0</v>
      </c>
      <c r="Q105" s="240">
        <f>ROUND(E105*P105,2)</f>
        <v>0</v>
      </c>
      <c r="R105" s="242" t="s">
        <v>399</v>
      </c>
      <c r="S105" s="242" t="s">
        <v>289</v>
      </c>
      <c r="T105" s="243" t="s">
        <v>289</v>
      </c>
      <c r="U105" s="224">
        <v>0.06</v>
      </c>
      <c r="V105" s="224">
        <f>ROUND(E105*U105,2)</f>
        <v>10.72</v>
      </c>
      <c r="W105" s="224"/>
      <c r="X105" s="224" t="s">
        <v>339</v>
      </c>
      <c r="Y105" s="224" t="s">
        <v>284</v>
      </c>
      <c r="Z105" s="213"/>
      <c r="AA105" s="213"/>
      <c r="AB105" s="213"/>
      <c r="AC105" s="213"/>
      <c r="AD105" s="213"/>
      <c r="AE105" s="213"/>
      <c r="AF105" s="213"/>
      <c r="AG105" s="213" t="s">
        <v>358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2" x14ac:dyDescent="0.2">
      <c r="A106" s="220"/>
      <c r="B106" s="221"/>
      <c r="C106" s="259" t="s">
        <v>476</v>
      </c>
      <c r="D106" s="257"/>
      <c r="E106" s="257"/>
      <c r="F106" s="257"/>
      <c r="G106" s="257"/>
      <c r="H106" s="224"/>
      <c r="I106" s="224"/>
      <c r="J106" s="224"/>
      <c r="K106" s="224"/>
      <c r="L106" s="224"/>
      <c r="M106" s="224"/>
      <c r="N106" s="223"/>
      <c r="O106" s="223"/>
      <c r="P106" s="223"/>
      <c r="Q106" s="223"/>
      <c r="R106" s="224"/>
      <c r="S106" s="224"/>
      <c r="T106" s="224"/>
      <c r="U106" s="224"/>
      <c r="V106" s="224"/>
      <c r="W106" s="224"/>
      <c r="X106" s="224"/>
      <c r="Y106" s="224"/>
      <c r="Z106" s="213"/>
      <c r="AA106" s="213"/>
      <c r="AB106" s="213"/>
      <c r="AC106" s="213"/>
      <c r="AD106" s="213"/>
      <c r="AE106" s="213"/>
      <c r="AF106" s="213"/>
      <c r="AG106" s="213" t="s">
        <v>360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2" x14ac:dyDescent="0.2">
      <c r="A107" s="220"/>
      <c r="B107" s="221"/>
      <c r="C107" s="252"/>
      <c r="D107" s="245"/>
      <c r="E107" s="245"/>
      <c r="F107" s="245"/>
      <c r="G107" s="245"/>
      <c r="H107" s="224"/>
      <c r="I107" s="224"/>
      <c r="J107" s="224"/>
      <c r="K107" s="224"/>
      <c r="L107" s="224"/>
      <c r="M107" s="224"/>
      <c r="N107" s="223"/>
      <c r="O107" s="223"/>
      <c r="P107" s="223"/>
      <c r="Q107" s="223"/>
      <c r="R107" s="224"/>
      <c r="S107" s="224"/>
      <c r="T107" s="224"/>
      <c r="U107" s="224"/>
      <c r="V107" s="224"/>
      <c r="W107" s="224"/>
      <c r="X107" s="224"/>
      <c r="Y107" s="224"/>
      <c r="Z107" s="213"/>
      <c r="AA107" s="213"/>
      <c r="AB107" s="213"/>
      <c r="AC107" s="213"/>
      <c r="AD107" s="213"/>
      <c r="AE107" s="213"/>
      <c r="AF107" s="213"/>
      <c r="AG107" s="213" t="s">
        <v>286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ht="22.5" outlineLevel="1" x14ac:dyDescent="0.2">
      <c r="A108" s="237">
        <v>31</v>
      </c>
      <c r="B108" s="238" t="s">
        <v>477</v>
      </c>
      <c r="C108" s="249" t="s">
        <v>478</v>
      </c>
      <c r="D108" s="239" t="s">
        <v>323</v>
      </c>
      <c r="E108" s="240">
        <v>22.8</v>
      </c>
      <c r="F108" s="241"/>
      <c r="G108" s="242">
        <f>ROUND(E108*F108,2)</f>
        <v>0</v>
      </c>
      <c r="H108" s="241"/>
      <c r="I108" s="242">
        <f>ROUND(E108*H108,2)</f>
        <v>0</v>
      </c>
      <c r="J108" s="241"/>
      <c r="K108" s="242">
        <f>ROUND(E108*J108,2)</f>
        <v>0</v>
      </c>
      <c r="L108" s="242">
        <v>21</v>
      </c>
      <c r="M108" s="242">
        <f>G108*(1+L108/100)</f>
        <v>0</v>
      </c>
      <c r="N108" s="240">
        <v>0</v>
      </c>
      <c r="O108" s="240">
        <f>ROUND(E108*N108,2)</f>
        <v>0</v>
      </c>
      <c r="P108" s="240">
        <v>0</v>
      </c>
      <c r="Q108" s="240">
        <f>ROUND(E108*P108,2)</f>
        <v>0</v>
      </c>
      <c r="R108" s="242" t="s">
        <v>399</v>
      </c>
      <c r="S108" s="242" t="s">
        <v>289</v>
      </c>
      <c r="T108" s="243" t="s">
        <v>289</v>
      </c>
      <c r="U108" s="224">
        <v>0.08</v>
      </c>
      <c r="V108" s="224">
        <f>ROUND(E108*U108,2)</f>
        <v>1.82</v>
      </c>
      <c r="W108" s="224"/>
      <c r="X108" s="224" t="s">
        <v>339</v>
      </c>
      <c r="Y108" s="224" t="s">
        <v>284</v>
      </c>
      <c r="Z108" s="213"/>
      <c r="AA108" s="213"/>
      <c r="AB108" s="213"/>
      <c r="AC108" s="213"/>
      <c r="AD108" s="213"/>
      <c r="AE108" s="213"/>
      <c r="AF108" s="213"/>
      <c r="AG108" s="213" t="s">
        <v>358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2" x14ac:dyDescent="0.2">
      <c r="A109" s="220"/>
      <c r="B109" s="221"/>
      <c r="C109" s="259" t="s">
        <v>476</v>
      </c>
      <c r="D109" s="257"/>
      <c r="E109" s="257"/>
      <c r="F109" s="257"/>
      <c r="G109" s="257"/>
      <c r="H109" s="224"/>
      <c r="I109" s="224"/>
      <c r="J109" s="224"/>
      <c r="K109" s="224"/>
      <c r="L109" s="224"/>
      <c r="M109" s="224"/>
      <c r="N109" s="223"/>
      <c r="O109" s="223"/>
      <c r="P109" s="223"/>
      <c r="Q109" s="223"/>
      <c r="R109" s="224"/>
      <c r="S109" s="224"/>
      <c r="T109" s="224"/>
      <c r="U109" s="224"/>
      <c r="V109" s="224"/>
      <c r="W109" s="224"/>
      <c r="X109" s="224"/>
      <c r="Y109" s="224"/>
      <c r="Z109" s="213"/>
      <c r="AA109" s="213"/>
      <c r="AB109" s="213"/>
      <c r="AC109" s="213"/>
      <c r="AD109" s="213"/>
      <c r="AE109" s="213"/>
      <c r="AF109" s="213"/>
      <c r="AG109" s="213" t="s">
        <v>360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2" x14ac:dyDescent="0.2">
      <c r="A110" s="220"/>
      <c r="B110" s="221"/>
      <c r="C110" s="252"/>
      <c r="D110" s="245"/>
      <c r="E110" s="245"/>
      <c r="F110" s="245"/>
      <c r="G110" s="245"/>
      <c r="H110" s="224"/>
      <c r="I110" s="224"/>
      <c r="J110" s="224"/>
      <c r="K110" s="224"/>
      <c r="L110" s="224"/>
      <c r="M110" s="224"/>
      <c r="N110" s="223"/>
      <c r="O110" s="223"/>
      <c r="P110" s="223"/>
      <c r="Q110" s="223"/>
      <c r="R110" s="224"/>
      <c r="S110" s="224"/>
      <c r="T110" s="224"/>
      <c r="U110" s="224"/>
      <c r="V110" s="224"/>
      <c r="W110" s="224"/>
      <c r="X110" s="224"/>
      <c r="Y110" s="224"/>
      <c r="Z110" s="213"/>
      <c r="AA110" s="213"/>
      <c r="AB110" s="213"/>
      <c r="AC110" s="213"/>
      <c r="AD110" s="213"/>
      <c r="AE110" s="213"/>
      <c r="AF110" s="213"/>
      <c r="AG110" s="213" t="s">
        <v>286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1" x14ac:dyDescent="0.2">
      <c r="A111" s="237">
        <v>32</v>
      </c>
      <c r="B111" s="238" t="s">
        <v>1169</v>
      </c>
      <c r="C111" s="249" t="s">
        <v>1170</v>
      </c>
      <c r="D111" s="239" t="s">
        <v>318</v>
      </c>
      <c r="E111" s="240">
        <v>85</v>
      </c>
      <c r="F111" s="241"/>
      <c r="G111" s="242">
        <f>ROUND(E111*F111,2)</f>
        <v>0</v>
      </c>
      <c r="H111" s="241"/>
      <c r="I111" s="242">
        <f>ROUND(E111*H111,2)</f>
        <v>0</v>
      </c>
      <c r="J111" s="241"/>
      <c r="K111" s="242">
        <f>ROUND(E111*J111,2)</f>
        <v>0</v>
      </c>
      <c r="L111" s="242">
        <v>21</v>
      </c>
      <c r="M111" s="242">
        <f>G111*(1+L111/100)</f>
        <v>0</v>
      </c>
      <c r="N111" s="240">
        <v>1.0000000000000001E-5</v>
      </c>
      <c r="O111" s="240">
        <f>ROUND(E111*N111,2)</f>
        <v>0</v>
      </c>
      <c r="P111" s="240">
        <v>0</v>
      </c>
      <c r="Q111" s="240">
        <f>ROUND(E111*P111,2)</f>
        <v>0</v>
      </c>
      <c r="R111" s="242"/>
      <c r="S111" s="242" t="s">
        <v>281</v>
      </c>
      <c r="T111" s="243" t="s">
        <v>282</v>
      </c>
      <c r="U111" s="224">
        <v>0.18</v>
      </c>
      <c r="V111" s="224">
        <f>ROUND(E111*U111,2)</f>
        <v>15.3</v>
      </c>
      <c r="W111" s="224"/>
      <c r="X111" s="224" t="s">
        <v>339</v>
      </c>
      <c r="Y111" s="224" t="s">
        <v>284</v>
      </c>
      <c r="Z111" s="213"/>
      <c r="AA111" s="213"/>
      <c r="AB111" s="213"/>
      <c r="AC111" s="213"/>
      <c r="AD111" s="213"/>
      <c r="AE111" s="213"/>
      <c r="AF111" s="213"/>
      <c r="AG111" s="213" t="s">
        <v>358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2" x14ac:dyDescent="0.2">
      <c r="A112" s="220"/>
      <c r="B112" s="221"/>
      <c r="C112" s="250"/>
      <c r="D112" s="246"/>
      <c r="E112" s="246"/>
      <c r="F112" s="246"/>
      <c r="G112" s="246"/>
      <c r="H112" s="224"/>
      <c r="I112" s="224"/>
      <c r="J112" s="224"/>
      <c r="K112" s="224"/>
      <c r="L112" s="224"/>
      <c r="M112" s="224"/>
      <c r="N112" s="223"/>
      <c r="O112" s="223"/>
      <c r="P112" s="223"/>
      <c r="Q112" s="223"/>
      <c r="R112" s="224"/>
      <c r="S112" s="224"/>
      <c r="T112" s="224"/>
      <c r="U112" s="224"/>
      <c r="V112" s="224"/>
      <c r="W112" s="224"/>
      <c r="X112" s="224"/>
      <c r="Y112" s="224"/>
      <c r="Z112" s="213"/>
      <c r="AA112" s="213"/>
      <c r="AB112" s="213"/>
      <c r="AC112" s="213"/>
      <c r="AD112" s="213"/>
      <c r="AE112" s="213"/>
      <c r="AF112" s="213"/>
      <c r="AG112" s="213" t="s">
        <v>286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1" x14ac:dyDescent="0.2">
      <c r="A113" s="237">
        <v>33</v>
      </c>
      <c r="B113" s="238" t="s">
        <v>492</v>
      </c>
      <c r="C113" s="249" t="s">
        <v>1171</v>
      </c>
      <c r="D113" s="239" t="s">
        <v>323</v>
      </c>
      <c r="E113" s="240">
        <v>201.5</v>
      </c>
      <c r="F113" s="241"/>
      <c r="G113" s="242">
        <f>ROUND(E113*F113,2)</f>
        <v>0</v>
      </c>
      <c r="H113" s="241"/>
      <c r="I113" s="242">
        <f>ROUND(E113*H113,2)</f>
        <v>0</v>
      </c>
      <c r="J113" s="241"/>
      <c r="K113" s="242">
        <f>ROUND(E113*J113,2)</f>
        <v>0</v>
      </c>
      <c r="L113" s="242">
        <v>21</v>
      </c>
      <c r="M113" s="242">
        <f>G113*(1+L113/100)</f>
        <v>0</v>
      </c>
      <c r="N113" s="240">
        <v>0</v>
      </c>
      <c r="O113" s="240">
        <f>ROUND(E113*N113,2)</f>
        <v>0</v>
      </c>
      <c r="P113" s="240">
        <v>0</v>
      </c>
      <c r="Q113" s="240">
        <f>ROUND(E113*P113,2)</f>
        <v>0</v>
      </c>
      <c r="R113" s="242" t="s">
        <v>324</v>
      </c>
      <c r="S113" s="242" t="s">
        <v>289</v>
      </c>
      <c r="T113" s="243" t="s">
        <v>289</v>
      </c>
      <c r="U113" s="224">
        <v>0</v>
      </c>
      <c r="V113" s="224">
        <f>ROUND(E113*U113,2)</f>
        <v>0</v>
      </c>
      <c r="W113" s="224"/>
      <c r="X113" s="224" t="s">
        <v>283</v>
      </c>
      <c r="Y113" s="224" t="s">
        <v>284</v>
      </c>
      <c r="Z113" s="213"/>
      <c r="AA113" s="213"/>
      <c r="AB113" s="213"/>
      <c r="AC113" s="213"/>
      <c r="AD113" s="213"/>
      <c r="AE113" s="213"/>
      <c r="AF113" s="213"/>
      <c r="AG113" s="213" t="s">
        <v>285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2" x14ac:dyDescent="0.2">
      <c r="A114" s="220"/>
      <c r="B114" s="221"/>
      <c r="C114" s="250"/>
      <c r="D114" s="246"/>
      <c r="E114" s="246"/>
      <c r="F114" s="246"/>
      <c r="G114" s="246"/>
      <c r="H114" s="224"/>
      <c r="I114" s="224"/>
      <c r="J114" s="224"/>
      <c r="K114" s="224"/>
      <c r="L114" s="224"/>
      <c r="M114" s="224"/>
      <c r="N114" s="223"/>
      <c r="O114" s="223"/>
      <c r="P114" s="223"/>
      <c r="Q114" s="223"/>
      <c r="R114" s="224"/>
      <c r="S114" s="224"/>
      <c r="T114" s="224"/>
      <c r="U114" s="224"/>
      <c r="V114" s="224"/>
      <c r="W114" s="224"/>
      <c r="X114" s="224"/>
      <c r="Y114" s="224"/>
      <c r="Z114" s="213"/>
      <c r="AA114" s="213"/>
      <c r="AB114" s="213"/>
      <c r="AC114" s="213"/>
      <c r="AD114" s="213"/>
      <c r="AE114" s="213"/>
      <c r="AF114" s="213"/>
      <c r="AG114" s="213" t="s">
        <v>286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1" x14ac:dyDescent="0.2">
      <c r="A115" s="237">
        <v>34</v>
      </c>
      <c r="B115" s="238" t="s">
        <v>1172</v>
      </c>
      <c r="C115" s="249" t="s">
        <v>1173</v>
      </c>
      <c r="D115" s="239" t="s">
        <v>318</v>
      </c>
      <c r="E115" s="240">
        <v>1</v>
      </c>
      <c r="F115" s="241"/>
      <c r="G115" s="242">
        <f>ROUND(E115*F115,2)</f>
        <v>0</v>
      </c>
      <c r="H115" s="241"/>
      <c r="I115" s="242">
        <f>ROUND(E115*H115,2)</f>
        <v>0</v>
      </c>
      <c r="J115" s="241"/>
      <c r="K115" s="242">
        <f>ROUND(E115*J115,2)</f>
        <v>0</v>
      </c>
      <c r="L115" s="242">
        <v>21</v>
      </c>
      <c r="M115" s="242">
        <f>G115*(1+L115/100)</f>
        <v>0</v>
      </c>
      <c r="N115" s="240">
        <v>2E-3</v>
      </c>
      <c r="O115" s="240">
        <f>ROUND(E115*N115,2)</f>
        <v>0</v>
      </c>
      <c r="P115" s="240">
        <v>0</v>
      </c>
      <c r="Q115" s="240">
        <f>ROUND(E115*P115,2)</f>
        <v>0</v>
      </c>
      <c r="R115" s="242" t="s">
        <v>324</v>
      </c>
      <c r="S115" s="242" t="s">
        <v>289</v>
      </c>
      <c r="T115" s="243" t="s">
        <v>289</v>
      </c>
      <c r="U115" s="224">
        <v>0</v>
      </c>
      <c r="V115" s="224">
        <f>ROUND(E115*U115,2)</f>
        <v>0</v>
      </c>
      <c r="W115" s="224"/>
      <c r="X115" s="224" t="s">
        <v>283</v>
      </c>
      <c r="Y115" s="224" t="s">
        <v>284</v>
      </c>
      <c r="Z115" s="213"/>
      <c r="AA115" s="213"/>
      <c r="AB115" s="213"/>
      <c r="AC115" s="213"/>
      <c r="AD115" s="213"/>
      <c r="AE115" s="213"/>
      <c r="AF115" s="213"/>
      <c r="AG115" s="213" t="s">
        <v>285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2" x14ac:dyDescent="0.2">
      <c r="A116" s="220"/>
      <c r="B116" s="221"/>
      <c r="C116" s="250"/>
      <c r="D116" s="246"/>
      <c r="E116" s="246"/>
      <c r="F116" s="246"/>
      <c r="G116" s="246"/>
      <c r="H116" s="224"/>
      <c r="I116" s="224"/>
      <c r="J116" s="224"/>
      <c r="K116" s="224"/>
      <c r="L116" s="224"/>
      <c r="M116" s="224"/>
      <c r="N116" s="223"/>
      <c r="O116" s="223"/>
      <c r="P116" s="223"/>
      <c r="Q116" s="223"/>
      <c r="R116" s="224"/>
      <c r="S116" s="224"/>
      <c r="T116" s="224"/>
      <c r="U116" s="224"/>
      <c r="V116" s="224"/>
      <c r="W116" s="224"/>
      <c r="X116" s="224"/>
      <c r="Y116" s="224"/>
      <c r="Z116" s="213"/>
      <c r="AA116" s="213"/>
      <c r="AB116" s="213"/>
      <c r="AC116" s="213"/>
      <c r="AD116" s="213"/>
      <c r="AE116" s="213"/>
      <c r="AF116" s="213"/>
      <c r="AG116" s="213" t="s">
        <v>286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ht="22.5" outlineLevel="1" x14ac:dyDescent="0.2">
      <c r="A117" s="237">
        <v>35</v>
      </c>
      <c r="B117" s="238" t="s">
        <v>1174</v>
      </c>
      <c r="C117" s="249" t="s">
        <v>1175</v>
      </c>
      <c r="D117" s="239" t="s">
        <v>323</v>
      </c>
      <c r="E117" s="240">
        <v>113.52</v>
      </c>
      <c r="F117" s="241"/>
      <c r="G117" s="242">
        <f>ROUND(E117*F117,2)</f>
        <v>0</v>
      </c>
      <c r="H117" s="241"/>
      <c r="I117" s="242">
        <f>ROUND(E117*H117,2)</f>
        <v>0</v>
      </c>
      <c r="J117" s="241"/>
      <c r="K117" s="242">
        <f>ROUND(E117*J117,2)</f>
        <v>0</v>
      </c>
      <c r="L117" s="242">
        <v>21</v>
      </c>
      <c r="M117" s="242">
        <f>G117*(1+L117/100)</f>
        <v>0</v>
      </c>
      <c r="N117" s="240">
        <v>1.1199999999999999E-3</v>
      </c>
      <c r="O117" s="240">
        <f>ROUND(E117*N117,2)</f>
        <v>0.13</v>
      </c>
      <c r="P117" s="240">
        <v>0</v>
      </c>
      <c r="Q117" s="240">
        <f>ROUND(E117*P117,2)</f>
        <v>0</v>
      </c>
      <c r="R117" s="242" t="s">
        <v>324</v>
      </c>
      <c r="S117" s="242" t="s">
        <v>289</v>
      </c>
      <c r="T117" s="243" t="s">
        <v>289</v>
      </c>
      <c r="U117" s="224">
        <v>0</v>
      </c>
      <c r="V117" s="224">
        <f>ROUND(E117*U117,2)</f>
        <v>0</v>
      </c>
      <c r="W117" s="224"/>
      <c r="X117" s="224" t="s">
        <v>283</v>
      </c>
      <c r="Y117" s="224" t="s">
        <v>284</v>
      </c>
      <c r="Z117" s="213"/>
      <c r="AA117" s="213"/>
      <c r="AB117" s="213"/>
      <c r="AC117" s="213"/>
      <c r="AD117" s="213"/>
      <c r="AE117" s="213"/>
      <c r="AF117" s="213"/>
      <c r="AG117" s="213" t="s">
        <v>285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2" x14ac:dyDescent="0.2">
      <c r="A118" s="220"/>
      <c r="B118" s="221"/>
      <c r="C118" s="250"/>
      <c r="D118" s="246"/>
      <c r="E118" s="246"/>
      <c r="F118" s="246"/>
      <c r="G118" s="246"/>
      <c r="H118" s="224"/>
      <c r="I118" s="224"/>
      <c r="J118" s="224"/>
      <c r="K118" s="224"/>
      <c r="L118" s="224"/>
      <c r="M118" s="224"/>
      <c r="N118" s="223"/>
      <c r="O118" s="223"/>
      <c r="P118" s="223"/>
      <c r="Q118" s="223"/>
      <c r="R118" s="224"/>
      <c r="S118" s="224"/>
      <c r="T118" s="224"/>
      <c r="U118" s="224"/>
      <c r="V118" s="224"/>
      <c r="W118" s="224"/>
      <c r="X118" s="224"/>
      <c r="Y118" s="224"/>
      <c r="Z118" s="213"/>
      <c r="AA118" s="213"/>
      <c r="AB118" s="213"/>
      <c r="AC118" s="213"/>
      <c r="AD118" s="213"/>
      <c r="AE118" s="213"/>
      <c r="AF118" s="213"/>
      <c r="AG118" s="213" t="s">
        <v>286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ht="22.5" outlineLevel="1" x14ac:dyDescent="0.2">
      <c r="A119" s="237">
        <v>36</v>
      </c>
      <c r="B119" s="238" t="s">
        <v>494</v>
      </c>
      <c r="C119" s="249" t="s">
        <v>495</v>
      </c>
      <c r="D119" s="239" t="s">
        <v>323</v>
      </c>
      <c r="E119" s="240">
        <v>32.78</v>
      </c>
      <c r="F119" s="241"/>
      <c r="G119" s="242">
        <f>ROUND(E119*F119,2)</f>
        <v>0</v>
      </c>
      <c r="H119" s="241"/>
      <c r="I119" s="242">
        <f>ROUND(E119*H119,2)</f>
        <v>0</v>
      </c>
      <c r="J119" s="241"/>
      <c r="K119" s="242">
        <f>ROUND(E119*J119,2)</f>
        <v>0</v>
      </c>
      <c r="L119" s="242">
        <v>21</v>
      </c>
      <c r="M119" s="242">
        <f>G119*(1+L119/100)</f>
        <v>0</v>
      </c>
      <c r="N119" s="240">
        <v>2.5999999999999999E-3</v>
      </c>
      <c r="O119" s="240">
        <f>ROUND(E119*N119,2)</f>
        <v>0.09</v>
      </c>
      <c r="P119" s="240">
        <v>0</v>
      </c>
      <c r="Q119" s="240">
        <f>ROUND(E119*P119,2)</f>
        <v>0</v>
      </c>
      <c r="R119" s="242" t="s">
        <v>324</v>
      </c>
      <c r="S119" s="242" t="s">
        <v>289</v>
      </c>
      <c r="T119" s="243" t="s">
        <v>289</v>
      </c>
      <c r="U119" s="224">
        <v>0</v>
      </c>
      <c r="V119" s="224">
        <f>ROUND(E119*U119,2)</f>
        <v>0</v>
      </c>
      <c r="W119" s="224"/>
      <c r="X119" s="224" t="s">
        <v>283</v>
      </c>
      <c r="Y119" s="224" t="s">
        <v>284</v>
      </c>
      <c r="Z119" s="213"/>
      <c r="AA119" s="213"/>
      <c r="AB119" s="213"/>
      <c r="AC119" s="213"/>
      <c r="AD119" s="213"/>
      <c r="AE119" s="213"/>
      <c r="AF119" s="213"/>
      <c r="AG119" s="213" t="s">
        <v>285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2" x14ac:dyDescent="0.2">
      <c r="A120" s="220"/>
      <c r="B120" s="221"/>
      <c r="C120" s="250"/>
      <c r="D120" s="246"/>
      <c r="E120" s="246"/>
      <c r="F120" s="246"/>
      <c r="G120" s="246"/>
      <c r="H120" s="224"/>
      <c r="I120" s="224"/>
      <c r="J120" s="224"/>
      <c r="K120" s="224"/>
      <c r="L120" s="224"/>
      <c r="M120" s="224"/>
      <c r="N120" s="223"/>
      <c r="O120" s="223"/>
      <c r="P120" s="223"/>
      <c r="Q120" s="223"/>
      <c r="R120" s="224"/>
      <c r="S120" s="224"/>
      <c r="T120" s="224"/>
      <c r="U120" s="224"/>
      <c r="V120" s="224"/>
      <c r="W120" s="224"/>
      <c r="X120" s="224"/>
      <c r="Y120" s="224"/>
      <c r="Z120" s="213"/>
      <c r="AA120" s="213"/>
      <c r="AB120" s="213"/>
      <c r="AC120" s="213"/>
      <c r="AD120" s="213"/>
      <c r="AE120" s="213"/>
      <c r="AF120" s="213"/>
      <c r="AG120" s="213" t="s">
        <v>286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ht="22.5" outlineLevel="1" x14ac:dyDescent="0.2">
      <c r="A121" s="237">
        <v>37</v>
      </c>
      <c r="B121" s="238" t="s">
        <v>496</v>
      </c>
      <c r="C121" s="249" t="s">
        <v>497</v>
      </c>
      <c r="D121" s="239" t="s">
        <v>323</v>
      </c>
      <c r="E121" s="240">
        <v>50.27</v>
      </c>
      <c r="F121" s="241"/>
      <c r="G121" s="242">
        <f>ROUND(E121*F121,2)</f>
        <v>0</v>
      </c>
      <c r="H121" s="241"/>
      <c r="I121" s="242">
        <f>ROUND(E121*H121,2)</f>
        <v>0</v>
      </c>
      <c r="J121" s="241"/>
      <c r="K121" s="242">
        <f>ROUND(E121*J121,2)</f>
        <v>0</v>
      </c>
      <c r="L121" s="242">
        <v>21</v>
      </c>
      <c r="M121" s="242">
        <f>G121*(1+L121/100)</f>
        <v>0</v>
      </c>
      <c r="N121" s="240">
        <v>4.1700000000000001E-3</v>
      </c>
      <c r="O121" s="240">
        <f>ROUND(E121*N121,2)</f>
        <v>0.21</v>
      </c>
      <c r="P121" s="240">
        <v>0</v>
      </c>
      <c r="Q121" s="240">
        <f>ROUND(E121*P121,2)</f>
        <v>0</v>
      </c>
      <c r="R121" s="242" t="s">
        <v>324</v>
      </c>
      <c r="S121" s="242" t="s">
        <v>289</v>
      </c>
      <c r="T121" s="243" t="s">
        <v>289</v>
      </c>
      <c r="U121" s="224">
        <v>0</v>
      </c>
      <c r="V121" s="224">
        <f>ROUND(E121*U121,2)</f>
        <v>0</v>
      </c>
      <c r="W121" s="224"/>
      <c r="X121" s="224" t="s">
        <v>283</v>
      </c>
      <c r="Y121" s="224" t="s">
        <v>284</v>
      </c>
      <c r="Z121" s="213"/>
      <c r="AA121" s="213"/>
      <c r="AB121" s="213"/>
      <c r="AC121" s="213"/>
      <c r="AD121" s="213"/>
      <c r="AE121" s="213"/>
      <c r="AF121" s="213"/>
      <c r="AG121" s="213" t="s">
        <v>285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2" x14ac:dyDescent="0.2">
      <c r="A122" s="220"/>
      <c r="B122" s="221"/>
      <c r="C122" s="250"/>
      <c r="D122" s="246"/>
      <c r="E122" s="246"/>
      <c r="F122" s="246"/>
      <c r="G122" s="246"/>
      <c r="H122" s="224"/>
      <c r="I122" s="224"/>
      <c r="J122" s="224"/>
      <c r="K122" s="224"/>
      <c r="L122" s="224"/>
      <c r="M122" s="224"/>
      <c r="N122" s="223"/>
      <c r="O122" s="223"/>
      <c r="P122" s="223"/>
      <c r="Q122" s="223"/>
      <c r="R122" s="224"/>
      <c r="S122" s="224"/>
      <c r="T122" s="224"/>
      <c r="U122" s="224"/>
      <c r="V122" s="224"/>
      <c r="W122" s="224"/>
      <c r="X122" s="224"/>
      <c r="Y122" s="224"/>
      <c r="Z122" s="213"/>
      <c r="AA122" s="213"/>
      <c r="AB122" s="213"/>
      <c r="AC122" s="213"/>
      <c r="AD122" s="213"/>
      <c r="AE122" s="213"/>
      <c r="AF122" s="213"/>
      <c r="AG122" s="213" t="s">
        <v>286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ht="22.5" outlineLevel="1" x14ac:dyDescent="0.2">
      <c r="A123" s="237">
        <v>38</v>
      </c>
      <c r="B123" s="238" t="s">
        <v>498</v>
      </c>
      <c r="C123" s="249" t="s">
        <v>499</v>
      </c>
      <c r="D123" s="239" t="s">
        <v>323</v>
      </c>
      <c r="E123" s="240">
        <v>25.08</v>
      </c>
      <c r="F123" s="241"/>
      <c r="G123" s="242">
        <f>ROUND(E123*F123,2)</f>
        <v>0</v>
      </c>
      <c r="H123" s="241"/>
      <c r="I123" s="242">
        <f>ROUND(E123*H123,2)</f>
        <v>0</v>
      </c>
      <c r="J123" s="241"/>
      <c r="K123" s="242">
        <f>ROUND(E123*J123,2)</f>
        <v>0</v>
      </c>
      <c r="L123" s="242">
        <v>21</v>
      </c>
      <c r="M123" s="242">
        <f>G123*(1+L123/100)</f>
        <v>0</v>
      </c>
      <c r="N123" s="240">
        <v>7.1000000000000004E-3</v>
      </c>
      <c r="O123" s="240">
        <f>ROUND(E123*N123,2)</f>
        <v>0.18</v>
      </c>
      <c r="P123" s="240">
        <v>0</v>
      </c>
      <c r="Q123" s="240">
        <f>ROUND(E123*P123,2)</f>
        <v>0</v>
      </c>
      <c r="R123" s="242" t="s">
        <v>324</v>
      </c>
      <c r="S123" s="242" t="s">
        <v>289</v>
      </c>
      <c r="T123" s="243" t="s">
        <v>289</v>
      </c>
      <c r="U123" s="224">
        <v>0</v>
      </c>
      <c r="V123" s="224">
        <f>ROUND(E123*U123,2)</f>
        <v>0</v>
      </c>
      <c r="W123" s="224"/>
      <c r="X123" s="224" t="s">
        <v>283</v>
      </c>
      <c r="Y123" s="224" t="s">
        <v>284</v>
      </c>
      <c r="Z123" s="213"/>
      <c r="AA123" s="213"/>
      <c r="AB123" s="213"/>
      <c r="AC123" s="213"/>
      <c r="AD123" s="213"/>
      <c r="AE123" s="213"/>
      <c r="AF123" s="213"/>
      <c r="AG123" s="213" t="s">
        <v>285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2" x14ac:dyDescent="0.2">
      <c r="A124" s="220"/>
      <c r="B124" s="221"/>
      <c r="C124" s="250"/>
      <c r="D124" s="246"/>
      <c r="E124" s="246"/>
      <c r="F124" s="246"/>
      <c r="G124" s="246"/>
      <c r="H124" s="224"/>
      <c r="I124" s="224"/>
      <c r="J124" s="224"/>
      <c r="K124" s="224"/>
      <c r="L124" s="224"/>
      <c r="M124" s="224"/>
      <c r="N124" s="223"/>
      <c r="O124" s="223"/>
      <c r="P124" s="223"/>
      <c r="Q124" s="223"/>
      <c r="R124" s="224"/>
      <c r="S124" s="224"/>
      <c r="T124" s="224"/>
      <c r="U124" s="224"/>
      <c r="V124" s="224"/>
      <c r="W124" s="224"/>
      <c r="X124" s="224"/>
      <c r="Y124" s="224"/>
      <c r="Z124" s="213"/>
      <c r="AA124" s="213"/>
      <c r="AB124" s="213"/>
      <c r="AC124" s="213"/>
      <c r="AD124" s="213"/>
      <c r="AE124" s="213"/>
      <c r="AF124" s="213"/>
      <c r="AG124" s="213" t="s">
        <v>286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ht="22.5" outlineLevel="1" x14ac:dyDescent="0.2">
      <c r="A125" s="237">
        <v>39</v>
      </c>
      <c r="B125" s="238" t="s">
        <v>1176</v>
      </c>
      <c r="C125" s="249" t="s">
        <v>1177</v>
      </c>
      <c r="D125" s="239" t="s">
        <v>318</v>
      </c>
      <c r="E125" s="240">
        <v>72</v>
      </c>
      <c r="F125" s="241"/>
      <c r="G125" s="242">
        <f>ROUND(E125*F125,2)</f>
        <v>0</v>
      </c>
      <c r="H125" s="241"/>
      <c r="I125" s="242">
        <f>ROUND(E125*H125,2)</f>
        <v>0</v>
      </c>
      <c r="J125" s="241"/>
      <c r="K125" s="242">
        <f>ROUND(E125*J125,2)</f>
        <v>0</v>
      </c>
      <c r="L125" s="242">
        <v>21</v>
      </c>
      <c r="M125" s="242">
        <f>G125*(1+L125/100)</f>
        <v>0</v>
      </c>
      <c r="N125" s="240">
        <v>2.9E-4</v>
      </c>
      <c r="O125" s="240">
        <f>ROUND(E125*N125,2)</f>
        <v>0.02</v>
      </c>
      <c r="P125" s="240">
        <v>0</v>
      </c>
      <c r="Q125" s="240">
        <f>ROUND(E125*P125,2)</f>
        <v>0</v>
      </c>
      <c r="R125" s="242" t="s">
        <v>324</v>
      </c>
      <c r="S125" s="242" t="s">
        <v>289</v>
      </c>
      <c r="T125" s="243" t="s">
        <v>289</v>
      </c>
      <c r="U125" s="224">
        <v>0</v>
      </c>
      <c r="V125" s="224">
        <f>ROUND(E125*U125,2)</f>
        <v>0</v>
      </c>
      <c r="W125" s="224"/>
      <c r="X125" s="224" t="s">
        <v>283</v>
      </c>
      <c r="Y125" s="224" t="s">
        <v>284</v>
      </c>
      <c r="Z125" s="213"/>
      <c r="AA125" s="213"/>
      <c r="AB125" s="213"/>
      <c r="AC125" s="213"/>
      <c r="AD125" s="213"/>
      <c r="AE125" s="213"/>
      <c r="AF125" s="213"/>
      <c r="AG125" s="213" t="s">
        <v>285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2" x14ac:dyDescent="0.2">
      <c r="A126" s="220"/>
      <c r="B126" s="221"/>
      <c r="C126" s="250"/>
      <c r="D126" s="246"/>
      <c r="E126" s="246"/>
      <c r="F126" s="246"/>
      <c r="G126" s="246"/>
      <c r="H126" s="224"/>
      <c r="I126" s="224"/>
      <c r="J126" s="224"/>
      <c r="K126" s="224"/>
      <c r="L126" s="224"/>
      <c r="M126" s="224"/>
      <c r="N126" s="223"/>
      <c r="O126" s="223"/>
      <c r="P126" s="223"/>
      <c r="Q126" s="223"/>
      <c r="R126" s="224"/>
      <c r="S126" s="224"/>
      <c r="T126" s="224"/>
      <c r="U126" s="224"/>
      <c r="V126" s="224"/>
      <c r="W126" s="224"/>
      <c r="X126" s="224"/>
      <c r="Y126" s="224"/>
      <c r="Z126" s="213"/>
      <c r="AA126" s="213"/>
      <c r="AB126" s="213"/>
      <c r="AC126" s="213"/>
      <c r="AD126" s="213"/>
      <c r="AE126" s="213"/>
      <c r="AF126" s="213"/>
      <c r="AG126" s="213" t="s">
        <v>286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ht="22.5" outlineLevel="1" x14ac:dyDescent="0.2">
      <c r="A127" s="237">
        <v>40</v>
      </c>
      <c r="B127" s="238" t="s">
        <v>504</v>
      </c>
      <c r="C127" s="249" t="s">
        <v>505</v>
      </c>
      <c r="D127" s="239" t="s">
        <v>318</v>
      </c>
      <c r="E127" s="240">
        <v>12</v>
      </c>
      <c r="F127" s="241"/>
      <c r="G127" s="242">
        <f>ROUND(E127*F127,2)</f>
        <v>0</v>
      </c>
      <c r="H127" s="241"/>
      <c r="I127" s="242">
        <f>ROUND(E127*H127,2)</f>
        <v>0</v>
      </c>
      <c r="J127" s="241"/>
      <c r="K127" s="242">
        <f>ROUND(E127*J127,2)</f>
        <v>0</v>
      </c>
      <c r="L127" s="242">
        <v>21</v>
      </c>
      <c r="M127" s="242">
        <f>G127*(1+L127/100)</f>
        <v>0</v>
      </c>
      <c r="N127" s="240">
        <v>6.6E-4</v>
      </c>
      <c r="O127" s="240">
        <f>ROUND(E127*N127,2)</f>
        <v>0.01</v>
      </c>
      <c r="P127" s="240">
        <v>0</v>
      </c>
      <c r="Q127" s="240">
        <f>ROUND(E127*P127,2)</f>
        <v>0</v>
      </c>
      <c r="R127" s="242" t="s">
        <v>324</v>
      </c>
      <c r="S127" s="242" t="s">
        <v>289</v>
      </c>
      <c r="T127" s="243" t="s">
        <v>289</v>
      </c>
      <c r="U127" s="224">
        <v>0</v>
      </c>
      <c r="V127" s="224">
        <f>ROUND(E127*U127,2)</f>
        <v>0</v>
      </c>
      <c r="W127" s="224"/>
      <c r="X127" s="224" t="s">
        <v>283</v>
      </c>
      <c r="Y127" s="224" t="s">
        <v>284</v>
      </c>
      <c r="Z127" s="213"/>
      <c r="AA127" s="213"/>
      <c r="AB127" s="213"/>
      <c r="AC127" s="213"/>
      <c r="AD127" s="213"/>
      <c r="AE127" s="213"/>
      <c r="AF127" s="213"/>
      <c r="AG127" s="213" t="s">
        <v>285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2" x14ac:dyDescent="0.2">
      <c r="A128" s="220"/>
      <c r="B128" s="221"/>
      <c r="C128" s="250"/>
      <c r="D128" s="246"/>
      <c r="E128" s="246"/>
      <c r="F128" s="246"/>
      <c r="G128" s="246"/>
      <c r="H128" s="224"/>
      <c r="I128" s="224"/>
      <c r="J128" s="224"/>
      <c r="K128" s="224"/>
      <c r="L128" s="224"/>
      <c r="M128" s="224"/>
      <c r="N128" s="223"/>
      <c r="O128" s="223"/>
      <c r="P128" s="223"/>
      <c r="Q128" s="223"/>
      <c r="R128" s="224"/>
      <c r="S128" s="224"/>
      <c r="T128" s="224"/>
      <c r="U128" s="224"/>
      <c r="V128" s="224"/>
      <c r="W128" s="224"/>
      <c r="X128" s="224"/>
      <c r="Y128" s="224"/>
      <c r="Z128" s="213"/>
      <c r="AA128" s="213"/>
      <c r="AB128" s="213"/>
      <c r="AC128" s="213"/>
      <c r="AD128" s="213"/>
      <c r="AE128" s="213"/>
      <c r="AF128" s="213"/>
      <c r="AG128" s="213" t="s">
        <v>286</v>
      </c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ht="22.5" outlineLevel="1" x14ac:dyDescent="0.2">
      <c r="A129" s="237">
        <v>41</v>
      </c>
      <c r="B129" s="238" t="s">
        <v>506</v>
      </c>
      <c r="C129" s="249" t="s">
        <v>507</v>
      </c>
      <c r="D129" s="239" t="s">
        <v>318</v>
      </c>
      <c r="E129" s="240">
        <v>3</v>
      </c>
      <c r="F129" s="241"/>
      <c r="G129" s="242">
        <f>ROUND(E129*F129,2)</f>
        <v>0</v>
      </c>
      <c r="H129" s="241"/>
      <c r="I129" s="242">
        <f>ROUND(E129*H129,2)</f>
        <v>0</v>
      </c>
      <c r="J129" s="241"/>
      <c r="K129" s="242">
        <f>ROUND(E129*J129,2)</f>
        <v>0</v>
      </c>
      <c r="L129" s="242">
        <v>21</v>
      </c>
      <c r="M129" s="242">
        <f>G129*(1+L129/100)</f>
        <v>0</v>
      </c>
      <c r="N129" s="240">
        <v>1.2700000000000001E-3</v>
      </c>
      <c r="O129" s="240">
        <f>ROUND(E129*N129,2)</f>
        <v>0</v>
      </c>
      <c r="P129" s="240">
        <v>0</v>
      </c>
      <c r="Q129" s="240">
        <f>ROUND(E129*P129,2)</f>
        <v>0</v>
      </c>
      <c r="R129" s="242" t="s">
        <v>324</v>
      </c>
      <c r="S129" s="242" t="s">
        <v>289</v>
      </c>
      <c r="T129" s="243" t="s">
        <v>289</v>
      </c>
      <c r="U129" s="224">
        <v>0</v>
      </c>
      <c r="V129" s="224">
        <f>ROUND(E129*U129,2)</f>
        <v>0</v>
      </c>
      <c r="W129" s="224"/>
      <c r="X129" s="224" t="s">
        <v>283</v>
      </c>
      <c r="Y129" s="224" t="s">
        <v>284</v>
      </c>
      <c r="Z129" s="213"/>
      <c r="AA129" s="213"/>
      <c r="AB129" s="213"/>
      <c r="AC129" s="213"/>
      <c r="AD129" s="213"/>
      <c r="AE129" s="213"/>
      <c r="AF129" s="213"/>
      <c r="AG129" s="213" t="s">
        <v>285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2" x14ac:dyDescent="0.2">
      <c r="A130" s="220"/>
      <c r="B130" s="221"/>
      <c r="C130" s="250"/>
      <c r="D130" s="246"/>
      <c r="E130" s="246"/>
      <c r="F130" s="246"/>
      <c r="G130" s="246"/>
      <c r="H130" s="224"/>
      <c r="I130" s="224"/>
      <c r="J130" s="224"/>
      <c r="K130" s="224"/>
      <c r="L130" s="224"/>
      <c r="M130" s="224"/>
      <c r="N130" s="223"/>
      <c r="O130" s="223"/>
      <c r="P130" s="223"/>
      <c r="Q130" s="223"/>
      <c r="R130" s="224"/>
      <c r="S130" s="224"/>
      <c r="T130" s="224"/>
      <c r="U130" s="224"/>
      <c r="V130" s="224"/>
      <c r="W130" s="224"/>
      <c r="X130" s="224"/>
      <c r="Y130" s="224"/>
      <c r="Z130" s="213"/>
      <c r="AA130" s="213"/>
      <c r="AB130" s="213"/>
      <c r="AC130" s="213"/>
      <c r="AD130" s="213"/>
      <c r="AE130" s="213"/>
      <c r="AF130" s="213"/>
      <c r="AG130" s="213" t="s">
        <v>286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ht="22.5" outlineLevel="1" x14ac:dyDescent="0.2">
      <c r="A131" s="237">
        <v>42</v>
      </c>
      <c r="B131" s="238" t="s">
        <v>1178</v>
      </c>
      <c r="C131" s="249" t="s">
        <v>1179</v>
      </c>
      <c r="D131" s="239" t="s">
        <v>318</v>
      </c>
      <c r="E131" s="240">
        <v>2</v>
      </c>
      <c r="F131" s="241"/>
      <c r="G131" s="242">
        <f>ROUND(E131*F131,2)</f>
        <v>0</v>
      </c>
      <c r="H131" s="241"/>
      <c r="I131" s="242">
        <f>ROUND(E131*H131,2)</f>
        <v>0</v>
      </c>
      <c r="J131" s="241"/>
      <c r="K131" s="242">
        <f>ROUND(E131*J131,2)</f>
        <v>0</v>
      </c>
      <c r="L131" s="242">
        <v>21</v>
      </c>
      <c r="M131" s="242">
        <f>G131*(1+L131/100)</f>
        <v>0</v>
      </c>
      <c r="N131" s="240">
        <v>1.7799999999999999E-3</v>
      </c>
      <c r="O131" s="240">
        <f>ROUND(E131*N131,2)</f>
        <v>0</v>
      </c>
      <c r="P131" s="240">
        <v>0</v>
      </c>
      <c r="Q131" s="240">
        <f>ROUND(E131*P131,2)</f>
        <v>0</v>
      </c>
      <c r="R131" s="242" t="s">
        <v>324</v>
      </c>
      <c r="S131" s="242" t="s">
        <v>289</v>
      </c>
      <c r="T131" s="243" t="s">
        <v>289</v>
      </c>
      <c r="U131" s="224">
        <v>0</v>
      </c>
      <c r="V131" s="224">
        <f>ROUND(E131*U131,2)</f>
        <v>0</v>
      </c>
      <c r="W131" s="224"/>
      <c r="X131" s="224" t="s">
        <v>283</v>
      </c>
      <c r="Y131" s="224" t="s">
        <v>284</v>
      </c>
      <c r="Z131" s="213"/>
      <c r="AA131" s="213"/>
      <c r="AB131" s="213"/>
      <c r="AC131" s="213"/>
      <c r="AD131" s="213"/>
      <c r="AE131" s="213"/>
      <c r="AF131" s="213"/>
      <c r="AG131" s="213" t="s">
        <v>285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2" x14ac:dyDescent="0.2">
      <c r="A132" s="220"/>
      <c r="B132" s="221"/>
      <c r="C132" s="250"/>
      <c r="D132" s="246"/>
      <c r="E132" s="246"/>
      <c r="F132" s="246"/>
      <c r="G132" s="246"/>
      <c r="H132" s="224"/>
      <c r="I132" s="224"/>
      <c r="J132" s="224"/>
      <c r="K132" s="224"/>
      <c r="L132" s="224"/>
      <c r="M132" s="224"/>
      <c r="N132" s="223"/>
      <c r="O132" s="223"/>
      <c r="P132" s="223"/>
      <c r="Q132" s="223"/>
      <c r="R132" s="224"/>
      <c r="S132" s="224"/>
      <c r="T132" s="224"/>
      <c r="U132" s="224"/>
      <c r="V132" s="224"/>
      <c r="W132" s="224"/>
      <c r="X132" s="224"/>
      <c r="Y132" s="224"/>
      <c r="Z132" s="213"/>
      <c r="AA132" s="213"/>
      <c r="AB132" s="213"/>
      <c r="AC132" s="213"/>
      <c r="AD132" s="213"/>
      <c r="AE132" s="213"/>
      <c r="AF132" s="213"/>
      <c r="AG132" s="213" t="s">
        <v>286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ht="22.5" outlineLevel="1" x14ac:dyDescent="0.2">
      <c r="A133" s="237">
        <v>43</v>
      </c>
      <c r="B133" s="238" t="s">
        <v>1180</v>
      </c>
      <c r="C133" s="249" t="s">
        <v>1181</v>
      </c>
      <c r="D133" s="239" t="s">
        <v>318</v>
      </c>
      <c r="E133" s="240">
        <v>1</v>
      </c>
      <c r="F133" s="241"/>
      <c r="G133" s="242">
        <f>ROUND(E133*F133,2)</f>
        <v>0</v>
      </c>
      <c r="H133" s="241"/>
      <c r="I133" s="242">
        <f>ROUND(E133*H133,2)</f>
        <v>0</v>
      </c>
      <c r="J133" s="241"/>
      <c r="K133" s="242">
        <f>ROUND(E133*J133,2)</f>
        <v>0</v>
      </c>
      <c r="L133" s="242">
        <v>21</v>
      </c>
      <c r="M133" s="242">
        <f>G133*(1+L133/100)</f>
        <v>0</v>
      </c>
      <c r="N133" s="240">
        <v>2.65E-3</v>
      </c>
      <c r="O133" s="240">
        <f>ROUND(E133*N133,2)</f>
        <v>0</v>
      </c>
      <c r="P133" s="240">
        <v>0</v>
      </c>
      <c r="Q133" s="240">
        <f>ROUND(E133*P133,2)</f>
        <v>0</v>
      </c>
      <c r="R133" s="242" t="s">
        <v>324</v>
      </c>
      <c r="S133" s="242" t="s">
        <v>289</v>
      </c>
      <c r="T133" s="243" t="s">
        <v>289</v>
      </c>
      <c r="U133" s="224">
        <v>0</v>
      </c>
      <c r="V133" s="224">
        <f>ROUND(E133*U133,2)</f>
        <v>0</v>
      </c>
      <c r="W133" s="224"/>
      <c r="X133" s="224" t="s">
        <v>283</v>
      </c>
      <c r="Y133" s="224" t="s">
        <v>284</v>
      </c>
      <c r="Z133" s="213"/>
      <c r="AA133" s="213"/>
      <c r="AB133" s="213"/>
      <c r="AC133" s="213"/>
      <c r="AD133" s="213"/>
      <c r="AE133" s="213"/>
      <c r="AF133" s="213"/>
      <c r="AG133" s="213" t="s">
        <v>285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2" x14ac:dyDescent="0.2">
      <c r="A134" s="220"/>
      <c r="B134" s="221"/>
      <c r="C134" s="250"/>
      <c r="D134" s="246"/>
      <c r="E134" s="246"/>
      <c r="F134" s="246"/>
      <c r="G134" s="246"/>
      <c r="H134" s="224"/>
      <c r="I134" s="224"/>
      <c r="J134" s="224"/>
      <c r="K134" s="224"/>
      <c r="L134" s="224"/>
      <c r="M134" s="224"/>
      <c r="N134" s="223"/>
      <c r="O134" s="223"/>
      <c r="P134" s="223"/>
      <c r="Q134" s="223"/>
      <c r="R134" s="224"/>
      <c r="S134" s="224"/>
      <c r="T134" s="224"/>
      <c r="U134" s="224"/>
      <c r="V134" s="224"/>
      <c r="W134" s="224"/>
      <c r="X134" s="224"/>
      <c r="Y134" s="224"/>
      <c r="Z134" s="213"/>
      <c r="AA134" s="213"/>
      <c r="AB134" s="213"/>
      <c r="AC134" s="213"/>
      <c r="AD134" s="213"/>
      <c r="AE134" s="213"/>
      <c r="AF134" s="213"/>
      <c r="AG134" s="213" t="s">
        <v>286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ht="22.5" outlineLevel="1" x14ac:dyDescent="0.2">
      <c r="A135" s="237">
        <v>44</v>
      </c>
      <c r="B135" s="238" t="s">
        <v>1182</v>
      </c>
      <c r="C135" s="249" t="s">
        <v>1183</v>
      </c>
      <c r="D135" s="239" t="s">
        <v>318</v>
      </c>
      <c r="E135" s="240">
        <v>2</v>
      </c>
      <c r="F135" s="241"/>
      <c r="G135" s="242">
        <f>ROUND(E135*F135,2)</f>
        <v>0</v>
      </c>
      <c r="H135" s="241"/>
      <c r="I135" s="242">
        <f>ROUND(E135*H135,2)</f>
        <v>0</v>
      </c>
      <c r="J135" s="241"/>
      <c r="K135" s="242">
        <f>ROUND(E135*J135,2)</f>
        <v>0</v>
      </c>
      <c r="L135" s="242">
        <v>21</v>
      </c>
      <c r="M135" s="242">
        <f>G135*(1+L135/100)</f>
        <v>0</v>
      </c>
      <c r="N135" s="240">
        <v>4.2000000000000002E-4</v>
      </c>
      <c r="O135" s="240">
        <f>ROUND(E135*N135,2)</f>
        <v>0</v>
      </c>
      <c r="P135" s="240">
        <v>0</v>
      </c>
      <c r="Q135" s="240">
        <f>ROUND(E135*P135,2)</f>
        <v>0</v>
      </c>
      <c r="R135" s="242" t="s">
        <v>324</v>
      </c>
      <c r="S135" s="242" t="s">
        <v>289</v>
      </c>
      <c r="T135" s="243" t="s">
        <v>289</v>
      </c>
      <c r="U135" s="224">
        <v>0</v>
      </c>
      <c r="V135" s="224">
        <f>ROUND(E135*U135,2)</f>
        <v>0</v>
      </c>
      <c r="W135" s="224"/>
      <c r="X135" s="224" t="s">
        <v>283</v>
      </c>
      <c r="Y135" s="224" t="s">
        <v>284</v>
      </c>
      <c r="Z135" s="213"/>
      <c r="AA135" s="213"/>
      <c r="AB135" s="213"/>
      <c r="AC135" s="213"/>
      <c r="AD135" s="213"/>
      <c r="AE135" s="213"/>
      <c r="AF135" s="213"/>
      <c r="AG135" s="213" t="s">
        <v>285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2" x14ac:dyDescent="0.2">
      <c r="A136" s="220"/>
      <c r="B136" s="221"/>
      <c r="C136" s="250"/>
      <c r="D136" s="246"/>
      <c r="E136" s="246"/>
      <c r="F136" s="246"/>
      <c r="G136" s="246"/>
      <c r="H136" s="224"/>
      <c r="I136" s="224"/>
      <c r="J136" s="224"/>
      <c r="K136" s="224"/>
      <c r="L136" s="224"/>
      <c r="M136" s="224"/>
      <c r="N136" s="223"/>
      <c r="O136" s="223"/>
      <c r="P136" s="223"/>
      <c r="Q136" s="223"/>
      <c r="R136" s="224"/>
      <c r="S136" s="224"/>
      <c r="T136" s="224"/>
      <c r="U136" s="224"/>
      <c r="V136" s="224"/>
      <c r="W136" s="224"/>
      <c r="X136" s="224"/>
      <c r="Y136" s="224"/>
      <c r="Z136" s="213"/>
      <c r="AA136" s="213"/>
      <c r="AB136" s="213"/>
      <c r="AC136" s="213"/>
      <c r="AD136" s="213"/>
      <c r="AE136" s="213"/>
      <c r="AF136" s="213"/>
      <c r="AG136" s="213" t="s">
        <v>286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ht="22.5" outlineLevel="1" x14ac:dyDescent="0.2">
      <c r="A137" s="237">
        <v>45</v>
      </c>
      <c r="B137" s="238" t="s">
        <v>1184</v>
      </c>
      <c r="C137" s="249" t="s">
        <v>1185</v>
      </c>
      <c r="D137" s="239" t="s">
        <v>318</v>
      </c>
      <c r="E137" s="240">
        <v>1</v>
      </c>
      <c r="F137" s="241"/>
      <c r="G137" s="242">
        <f>ROUND(E137*F137,2)</f>
        <v>0</v>
      </c>
      <c r="H137" s="241"/>
      <c r="I137" s="242">
        <f>ROUND(E137*H137,2)</f>
        <v>0</v>
      </c>
      <c r="J137" s="241"/>
      <c r="K137" s="242">
        <f>ROUND(E137*J137,2)</f>
        <v>0</v>
      </c>
      <c r="L137" s="242">
        <v>21</v>
      </c>
      <c r="M137" s="242">
        <f>G137*(1+L137/100)</f>
        <v>0</v>
      </c>
      <c r="N137" s="240">
        <v>6.9999999999999999E-4</v>
      </c>
      <c r="O137" s="240">
        <f>ROUND(E137*N137,2)</f>
        <v>0</v>
      </c>
      <c r="P137" s="240">
        <v>0</v>
      </c>
      <c r="Q137" s="240">
        <f>ROUND(E137*P137,2)</f>
        <v>0</v>
      </c>
      <c r="R137" s="242" t="s">
        <v>324</v>
      </c>
      <c r="S137" s="242" t="s">
        <v>289</v>
      </c>
      <c r="T137" s="243" t="s">
        <v>289</v>
      </c>
      <c r="U137" s="224">
        <v>0</v>
      </c>
      <c r="V137" s="224">
        <f>ROUND(E137*U137,2)</f>
        <v>0</v>
      </c>
      <c r="W137" s="224"/>
      <c r="X137" s="224" t="s">
        <v>283</v>
      </c>
      <c r="Y137" s="224" t="s">
        <v>284</v>
      </c>
      <c r="Z137" s="213"/>
      <c r="AA137" s="213"/>
      <c r="AB137" s="213"/>
      <c r="AC137" s="213"/>
      <c r="AD137" s="213"/>
      <c r="AE137" s="213"/>
      <c r="AF137" s="213"/>
      <c r="AG137" s="213" t="s">
        <v>285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2" x14ac:dyDescent="0.2">
      <c r="A138" s="220"/>
      <c r="B138" s="221"/>
      <c r="C138" s="250"/>
      <c r="D138" s="246"/>
      <c r="E138" s="246"/>
      <c r="F138" s="246"/>
      <c r="G138" s="246"/>
      <c r="H138" s="224"/>
      <c r="I138" s="224"/>
      <c r="J138" s="224"/>
      <c r="K138" s="224"/>
      <c r="L138" s="224"/>
      <c r="M138" s="224"/>
      <c r="N138" s="223"/>
      <c r="O138" s="223"/>
      <c r="P138" s="223"/>
      <c r="Q138" s="223"/>
      <c r="R138" s="224"/>
      <c r="S138" s="224"/>
      <c r="T138" s="224"/>
      <c r="U138" s="224"/>
      <c r="V138" s="224"/>
      <c r="W138" s="224"/>
      <c r="X138" s="224"/>
      <c r="Y138" s="224"/>
      <c r="Z138" s="213"/>
      <c r="AA138" s="213"/>
      <c r="AB138" s="213"/>
      <c r="AC138" s="213"/>
      <c r="AD138" s="213"/>
      <c r="AE138" s="213"/>
      <c r="AF138" s="213"/>
      <c r="AG138" s="213" t="s">
        <v>286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ht="22.5" outlineLevel="1" x14ac:dyDescent="0.2">
      <c r="A139" s="237">
        <v>46</v>
      </c>
      <c r="B139" s="238" t="s">
        <v>508</v>
      </c>
      <c r="C139" s="249" t="s">
        <v>509</v>
      </c>
      <c r="D139" s="239" t="s">
        <v>318</v>
      </c>
      <c r="E139" s="240">
        <v>1</v>
      </c>
      <c r="F139" s="241"/>
      <c r="G139" s="242">
        <f>ROUND(E139*F139,2)</f>
        <v>0</v>
      </c>
      <c r="H139" s="241"/>
      <c r="I139" s="242">
        <f>ROUND(E139*H139,2)</f>
        <v>0</v>
      </c>
      <c r="J139" s="241"/>
      <c r="K139" s="242">
        <f>ROUND(E139*J139,2)</f>
        <v>0</v>
      </c>
      <c r="L139" s="242">
        <v>21</v>
      </c>
      <c r="M139" s="242">
        <f>G139*(1+L139/100)</f>
        <v>0</v>
      </c>
      <c r="N139" s="240">
        <v>1.2999999999999999E-3</v>
      </c>
      <c r="O139" s="240">
        <f>ROUND(E139*N139,2)</f>
        <v>0</v>
      </c>
      <c r="P139" s="240">
        <v>0</v>
      </c>
      <c r="Q139" s="240">
        <f>ROUND(E139*P139,2)</f>
        <v>0</v>
      </c>
      <c r="R139" s="242" t="s">
        <v>324</v>
      </c>
      <c r="S139" s="242" t="s">
        <v>289</v>
      </c>
      <c r="T139" s="243" t="s">
        <v>289</v>
      </c>
      <c r="U139" s="224">
        <v>0</v>
      </c>
      <c r="V139" s="224">
        <f>ROUND(E139*U139,2)</f>
        <v>0</v>
      </c>
      <c r="W139" s="224"/>
      <c r="X139" s="224" t="s">
        <v>283</v>
      </c>
      <c r="Y139" s="224" t="s">
        <v>284</v>
      </c>
      <c r="Z139" s="213"/>
      <c r="AA139" s="213"/>
      <c r="AB139" s="213"/>
      <c r="AC139" s="213"/>
      <c r="AD139" s="213"/>
      <c r="AE139" s="213"/>
      <c r="AF139" s="213"/>
      <c r="AG139" s="213" t="s">
        <v>285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2" x14ac:dyDescent="0.2">
      <c r="A140" s="220"/>
      <c r="B140" s="221"/>
      <c r="C140" s="250"/>
      <c r="D140" s="246"/>
      <c r="E140" s="246"/>
      <c r="F140" s="246"/>
      <c r="G140" s="246"/>
      <c r="H140" s="224"/>
      <c r="I140" s="224"/>
      <c r="J140" s="224"/>
      <c r="K140" s="224"/>
      <c r="L140" s="224"/>
      <c r="M140" s="224"/>
      <c r="N140" s="223"/>
      <c r="O140" s="223"/>
      <c r="P140" s="223"/>
      <c r="Q140" s="223"/>
      <c r="R140" s="224"/>
      <c r="S140" s="224"/>
      <c r="T140" s="224"/>
      <c r="U140" s="224"/>
      <c r="V140" s="224"/>
      <c r="W140" s="224"/>
      <c r="X140" s="224"/>
      <c r="Y140" s="224"/>
      <c r="Z140" s="213"/>
      <c r="AA140" s="213"/>
      <c r="AB140" s="213"/>
      <c r="AC140" s="213"/>
      <c r="AD140" s="213"/>
      <c r="AE140" s="213"/>
      <c r="AF140" s="213"/>
      <c r="AG140" s="213" t="s">
        <v>286</v>
      </c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ht="22.5" outlineLevel="1" x14ac:dyDescent="0.2">
      <c r="A141" s="237">
        <v>47</v>
      </c>
      <c r="B141" s="238" t="s">
        <v>1186</v>
      </c>
      <c r="C141" s="249" t="s">
        <v>1187</v>
      </c>
      <c r="D141" s="239" t="s">
        <v>318</v>
      </c>
      <c r="E141" s="240">
        <v>1</v>
      </c>
      <c r="F141" s="241"/>
      <c r="G141" s="242">
        <f>ROUND(E141*F141,2)</f>
        <v>0</v>
      </c>
      <c r="H141" s="241"/>
      <c r="I141" s="242">
        <f>ROUND(E141*H141,2)</f>
        <v>0</v>
      </c>
      <c r="J141" s="241"/>
      <c r="K141" s="242">
        <f>ROUND(E141*J141,2)</f>
        <v>0</v>
      </c>
      <c r="L141" s="242">
        <v>21</v>
      </c>
      <c r="M141" s="242">
        <f>G141*(1+L141/100)</f>
        <v>0</v>
      </c>
      <c r="N141" s="240">
        <v>1.65E-3</v>
      </c>
      <c r="O141" s="240">
        <f>ROUND(E141*N141,2)</f>
        <v>0</v>
      </c>
      <c r="P141" s="240">
        <v>0</v>
      </c>
      <c r="Q141" s="240">
        <f>ROUND(E141*P141,2)</f>
        <v>0</v>
      </c>
      <c r="R141" s="242" t="s">
        <v>324</v>
      </c>
      <c r="S141" s="242" t="s">
        <v>289</v>
      </c>
      <c r="T141" s="243" t="s">
        <v>289</v>
      </c>
      <c r="U141" s="224">
        <v>0</v>
      </c>
      <c r="V141" s="224">
        <f>ROUND(E141*U141,2)</f>
        <v>0</v>
      </c>
      <c r="W141" s="224"/>
      <c r="X141" s="224" t="s">
        <v>283</v>
      </c>
      <c r="Y141" s="224" t="s">
        <v>284</v>
      </c>
      <c r="Z141" s="213"/>
      <c r="AA141" s="213"/>
      <c r="AB141" s="213"/>
      <c r="AC141" s="213"/>
      <c r="AD141" s="213"/>
      <c r="AE141" s="213"/>
      <c r="AF141" s="213"/>
      <c r="AG141" s="213" t="s">
        <v>285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2" x14ac:dyDescent="0.2">
      <c r="A142" s="220"/>
      <c r="B142" s="221"/>
      <c r="C142" s="250"/>
      <c r="D142" s="246"/>
      <c r="E142" s="246"/>
      <c r="F142" s="246"/>
      <c r="G142" s="246"/>
      <c r="H142" s="224"/>
      <c r="I142" s="224"/>
      <c r="J142" s="224"/>
      <c r="K142" s="224"/>
      <c r="L142" s="224"/>
      <c r="M142" s="224"/>
      <c r="N142" s="223"/>
      <c r="O142" s="223"/>
      <c r="P142" s="223"/>
      <c r="Q142" s="223"/>
      <c r="R142" s="224"/>
      <c r="S142" s="224"/>
      <c r="T142" s="224"/>
      <c r="U142" s="224"/>
      <c r="V142" s="224"/>
      <c r="W142" s="224"/>
      <c r="X142" s="224"/>
      <c r="Y142" s="224"/>
      <c r="Z142" s="213"/>
      <c r="AA142" s="213"/>
      <c r="AB142" s="213"/>
      <c r="AC142" s="213"/>
      <c r="AD142" s="213"/>
      <c r="AE142" s="213"/>
      <c r="AF142" s="213"/>
      <c r="AG142" s="213" t="s">
        <v>286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ht="22.5" outlineLevel="1" x14ac:dyDescent="0.2">
      <c r="A143" s="237">
        <v>48</v>
      </c>
      <c r="B143" s="238" t="s">
        <v>1188</v>
      </c>
      <c r="C143" s="249" t="s">
        <v>1189</v>
      </c>
      <c r="D143" s="239" t="s">
        <v>318</v>
      </c>
      <c r="E143" s="240">
        <v>1</v>
      </c>
      <c r="F143" s="241"/>
      <c r="G143" s="242">
        <f>ROUND(E143*F143,2)</f>
        <v>0</v>
      </c>
      <c r="H143" s="241"/>
      <c r="I143" s="242">
        <f>ROUND(E143*H143,2)</f>
        <v>0</v>
      </c>
      <c r="J143" s="241"/>
      <c r="K143" s="242">
        <f>ROUND(E143*J143,2)</f>
        <v>0</v>
      </c>
      <c r="L143" s="242">
        <v>21</v>
      </c>
      <c r="M143" s="242">
        <f>G143*(1+L143/100)</f>
        <v>0</v>
      </c>
      <c r="N143" s="240">
        <v>6.7000000000000002E-4</v>
      </c>
      <c r="O143" s="240">
        <f>ROUND(E143*N143,2)</f>
        <v>0</v>
      </c>
      <c r="P143" s="240">
        <v>0</v>
      </c>
      <c r="Q143" s="240">
        <f>ROUND(E143*P143,2)</f>
        <v>0</v>
      </c>
      <c r="R143" s="242" t="s">
        <v>324</v>
      </c>
      <c r="S143" s="242" t="s">
        <v>289</v>
      </c>
      <c r="T143" s="243" t="s">
        <v>289</v>
      </c>
      <c r="U143" s="224">
        <v>0</v>
      </c>
      <c r="V143" s="224">
        <f>ROUND(E143*U143,2)</f>
        <v>0</v>
      </c>
      <c r="W143" s="224"/>
      <c r="X143" s="224" t="s">
        <v>283</v>
      </c>
      <c r="Y143" s="224" t="s">
        <v>284</v>
      </c>
      <c r="Z143" s="213"/>
      <c r="AA143" s="213"/>
      <c r="AB143" s="213"/>
      <c r="AC143" s="213"/>
      <c r="AD143" s="213"/>
      <c r="AE143" s="213"/>
      <c r="AF143" s="213"/>
      <c r="AG143" s="213" t="s">
        <v>285</v>
      </c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2" x14ac:dyDescent="0.2">
      <c r="A144" s="220"/>
      <c r="B144" s="221"/>
      <c r="C144" s="250"/>
      <c r="D144" s="246"/>
      <c r="E144" s="246"/>
      <c r="F144" s="246"/>
      <c r="G144" s="246"/>
      <c r="H144" s="224"/>
      <c r="I144" s="224"/>
      <c r="J144" s="224"/>
      <c r="K144" s="224"/>
      <c r="L144" s="224"/>
      <c r="M144" s="224"/>
      <c r="N144" s="223"/>
      <c r="O144" s="223"/>
      <c r="P144" s="223"/>
      <c r="Q144" s="223"/>
      <c r="R144" s="224"/>
      <c r="S144" s="224"/>
      <c r="T144" s="224"/>
      <c r="U144" s="224"/>
      <c r="V144" s="224"/>
      <c r="W144" s="224"/>
      <c r="X144" s="224"/>
      <c r="Y144" s="224"/>
      <c r="Z144" s="213"/>
      <c r="AA144" s="213"/>
      <c r="AB144" s="213"/>
      <c r="AC144" s="213"/>
      <c r="AD144" s="213"/>
      <c r="AE144" s="213"/>
      <c r="AF144" s="213"/>
      <c r="AG144" s="213" t="s">
        <v>286</v>
      </c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ht="22.5" outlineLevel="1" x14ac:dyDescent="0.2">
      <c r="A145" s="237">
        <v>49</v>
      </c>
      <c r="B145" s="238" t="s">
        <v>1190</v>
      </c>
      <c r="C145" s="249" t="s">
        <v>1191</v>
      </c>
      <c r="D145" s="239" t="s">
        <v>318</v>
      </c>
      <c r="E145" s="240">
        <v>11</v>
      </c>
      <c r="F145" s="241"/>
      <c r="G145" s="242">
        <f>ROUND(E145*F145,2)</f>
        <v>0</v>
      </c>
      <c r="H145" s="241"/>
      <c r="I145" s="242">
        <f>ROUND(E145*H145,2)</f>
        <v>0</v>
      </c>
      <c r="J145" s="241"/>
      <c r="K145" s="242">
        <f>ROUND(E145*J145,2)</f>
        <v>0</v>
      </c>
      <c r="L145" s="242">
        <v>21</v>
      </c>
      <c r="M145" s="242">
        <f>G145*(1+L145/100)</f>
        <v>0</v>
      </c>
      <c r="N145" s="240">
        <v>1.0499999999999999E-3</v>
      </c>
      <c r="O145" s="240">
        <f>ROUND(E145*N145,2)</f>
        <v>0.01</v>
      </c>
      <c r="P145" s="240">
        <v>0</v>
      </c>
      <c r="Q145" s="240">
        <f>ROUND(E145*P145,2)</f>
        <v>0</v>
      </c>
      <c r="R145" s="242" t="s">
        <v>324</v>
      </c>
      <c r="S145" s="242" t="s">
        <v>289</v>
      </c>
      <c r="T145" s="243" t="s">
        <v>289</v>
      </c>
      <c r="U145" s="224">
        <v>0</v>
      </c>
      <c r="V145" s="224">
        <f>ROUND(E145*U145,2)</f>
        <v>0</v>
      </c>
      <c r="W145" s="224"/>
      <c r="X145" s="224" t="s">
        <v>283</v>
      </c>
      <c r="Y145" s="224" t="s">
        <v>284</v>
      </c>
      <c r="Z145" s="213"/>
      <c r="AA145" s="213"/>
      <c r="AB145" s="213"/>
      <c r="AC145" s="213"/>
      <c r="AD145" s="213"/>
      <c r="AE145" s="213"/>
      <c r="AF145" s="213"/>
      <c r="AG145" s="213" t="s">
        <v>285</v>
      </c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2" x14ac:dyDescent="0.2">
      <c r="A146" s="220"/>
      <c r="B146" s="221"/>
      <c r="C146" s="250"/>
      <c r="D146" s="246"/>
      <c r="E146" s="246"/>
      <c r="F146" s="246"/>
      <c r="G146" s="246"/>
      <c r="H146" s="224"/>
      <c r="I146" s="224"/>
      <c r="J146" s="224"/>
      <c r="K146" s="224"/>
      <c r="L146" s="224"/>
      <c r="M146" s="224"/>
      <c r="N146" s="223"/>
      <c r="O146" s="223"/>
      <c r="P146" s="223"/>
      <c r="Q146" s="223"/>
      <c r="R146" s="224"/>
      <c r="S146" s="224"/>
      <c r="T146" s="224"/>
      <c r="U146" s="224"/>
      <c r="V146" s="224"/>
      <c r="W146" s="224"/>
      <c r="X146" s="224"/>
      <c r="Y146" s="224"/>
      <c r="Z146" s="213"/>
      <c r="AA146" s="213"/>
      <c r="AB146" s="213"/>
      <c r="AC146" s="213"/>
      <c r="AD146" s="213"/>
      <c r="AE146" s="213"/>
      <c r="AF146" s="213"/>
      <c r="AG146" s="213" t="s">
        <v>286</v>
      </c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ht="22.5" outlineLevel="1" x14ac:dyDescent="0.2">
      <c r="A147" s="237">
        <v>50</v>
      </c>
      <c r="B147" s="238" t="s">
        <v>1192</v>
      </c>
      <c r="C147" s="249" t="s">
        <v>1193</v>
      </c>
      <c r="D147" s="239" t="s">
        <v>318</v>
      </c>
      <c r="E147" s="240">
        <v>1</v>
      </c>
      <c r="F147" s="241"/>
      <c r="G147" s="242">
        <f>ROUND(E147*F147,2)</f>
        <v>0</v>
      </c>
      <c r="H147" s="241"/>
      <c r="I147" s="242">
        <f>ROUND(E147*H147,2)</f>
        <v>0</v>
      </c>
      <c r="J147" s="241"/>
      <c r="K147" s="242">
        <f>ROUND(E147*J147,2)</f>
        <v>0</v>
      </c>
      <c r="L147" s="242">
        <v>21</v>
      </c>
      <c r="M147" s="242">
        <f>G147*(1+L147/100)</f>
        <v>0</v>
      </c>
      <c r="N147" s="240">
        <v>1.6000000000000001E-3</v>
      </c>
      <c r="O147" s="240">
        <f>ROUND(E147*N147,2)</f>
        <v>0</v>
      </c>
      <c r="P147" s="240">
        <v>0</v>
      </c>
      <c r="Q147" s="240">
        <f>ROUND(E147*P147,2)</f>
        <v>0</v>
      </c>
      <c r="R147" s="242" t="s">
        <v>324</v>
      </c>
      <c r="S147" s="242" t="s">
        <v>289</v>
      </c>
      <c r="T147" s="243" t="s">
        <v>289</v>
      </c>
      <c r="U147" s="224">
        <v>0</v>
      </c>
      <c r="V147" s="224">
        <f>ROUND(E147*U147,2)</f>
        <v>0</v>
      </c>
      <c r="W147" s="224"/>
      <c r="X147" s="224" t="s">
        <v>283</v>
      </c>
      <c r="Y147" s="224" t="s">
        <v>284</v>
      </c>
      <c r="Z147" s="213"/>
      <c r="AA147" s="213"/>
      <c r="AB147" s="213"/>
      <c r="AC147" s="213"/>
      <c r="AD147" s="213"/>
      <c r="AE147" s="213"/>
      <c r="AF147" s="213"/>
      <c r="AG147" s="213" t="s">
        <v>285</v>
      </c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outlineLevel="2" x14ac:dyDescent="0.2">
      <c r="A148" s="220"/>
      <c r="B148" s="221"/>
      <c r="C148" s="250"/>
      <c r="D148" s="246"/>
      <c r="E148" s="246"/>
      <c r="F148" s="246"/>
      <c r="G148" s="246"/>
      <c r="H148" s="224"/>
      <c r="I148" s="224"/>
      <c r="J148" s="224"/>
      <c r="K148" s="224"/>
      <c r="L148" s="224"/>
      <c r="M148" s="224"/>
      <c r="N148" s="223"/>
      <c r="O148" s="223"/>
      <c r="P148" s="223"/>
      <c r="Q148" s="223"/>
      <c r="R148" s="224"/>
      <c r="S148" s="224"/>
      <c r="T148" s="224"/>
      <c r="U148" s="224"/>
      <c r="V148" s="224"/>
      <c r="W148" s="224"/>
      <c r="X148" s="224"/>
      <c r="Y148" s="224"/>
      <c r="Z148" s="213"/>
      <c r="AA148" s="213"/>
      <c r="AB148" s="213"/>
      <c r="AC148" s="213"/>
      <c r="AD148" s="213"/>
      <c r="AE148" s="213"/>
      <c r="AF148" s="213"/>
      <c r="AG148" s="213" t="s">
        <v>286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ht="22.5" outlineLevel="1" x14ac:dyDescent="0.2">
      <c r="A149" s="237">
        <v>51</v>
      </c>
      <c r="B149" s="238" t="s">
        <v>1194</v>
      </c>
      <c r="C149" s="249" t="s">
        <v>1195</v>
      </c>
      <c r="D149" s="239" t="s">
        <v>318</v>
      </c>
      <c r="E149" s="240">
        <v>2</v>
      </c>
      <c r="F149" s="241"/>
      <c r="G149" s="242">
        <f>ROUND(E149*F149,2)</f>
        <v>0</v>
      </c>
      <c r="H149" s="241"/>
      <c r="I149" s="242">
        <f>ROUND(E149*H149,2)</f>
        <v>0</v>
      </c>
      <c r="J149" s="241"/>
      <c r="K149" s="242">
        <f>ROUND(E149*J149,2)</f>
        <v>0</v>
      </c>
      <c r="L149" s="242">
        <v>21</v>
      </c>
      <c r="M149" s="242">
        <f>G149*(1+L149/100)</f>
        <v>0</v>
      </c>
      <c r="N149" s="240">
        <v>1.6000000000000001E-3</v>
      </c>
      <c r="O149" s="240">
        <f>ROUND(E149*N149,2)</f>
        <v>0</v>
      </c>
      <c r="P149" s="240">
        <v>0</v>
      </c>
      <c r="Q149" s="240">
        <f>ROUND(E149*P149,2)</f>
        <v>0</v>
      </c>
      <c r="R149" s="242" t="s">
        <v>324</v>
      </c>
      <c r="S149" s="242" t="s">
        <v>289</v>
      </c>
      <c r="T149" s="243" t="s">
        <v>289</v>
      </c>
      <c r="U149" s="224">
        <v>0</v>
      </c>
      <c r="V149" s="224">
        <f>ROUND(E149*U149,2)</f>
        <v>0</v>
      </c>
      <c r="W149" s="224"/>
      <c r="X149" s="224" t="s">
        <v>283</v>
      </c>
      <c r="Y149" s="224" t="s">
        <v>284</v>
      </c>
      <c r="Z149" s="213"/>
      <c r="AA149" s="213"/>
      <c r="AB149" s="213"/>
      <c r="AC149" s="213"/>
      <c r="AD149" s="213"/>
      <c r="AE149" s="213"/>
      <c r="AF149" s="213"/>
      <c r="AG149" s="213" t="s">
        <v>285</v>
      </c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outlineLevel="2" x14ac:dyDescent="0.2">
      <c r="A150" s="220"/>
      <c r="B150" s="221"/>
      <c r="C150" s="250"/>
      <c r="D150" s="246"/>
      <c r="E150" s="246"/>
      <c r="F150" s="246"/>
      <c r="G150" s="246"/>
      <c r="H150" s="224"/>
      <c r="I150" s="224"/>
      <c r="J150" s="224"/>
      <c r="K150" s="224"/>
      <c r="L150" s="224"/>
      <c r="M150" s="224"/>
      <c r="N150" s="223"/>
      <c r="O150" s="223"/>
      <c r="P150" s="223"/>
      <c r="Q150" s="223"/>
      <c r="R150" s="224"/>
      <c r="S150" s="224"/>
      <c r="T150" s="224"/>
      <c r="U150" s="224"/>
      <c r="V150" s="224"/>
      <c r="W150" s="224"/>
      <c r="X150" s="224"/>
      <c r="Y150" s="224"/>
      <c r="Z150" s="213"/>
      <c r="AA150" s="213"/>
      <c r="AB150" s="213"/>
      <c r="AC150" s="213"/>
      <c r="AD150" s="213"/>
      <c r="AE150" s="213"/>
      <c r="AF150" s="213"/>
      <c r="AG150" s="213" t="s">
        <v>286</v>
      </c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ht="22.5" outlineLevel="1" x14ac:dyDescent="0.2">
      <c r="A151" s="237">
        <v>52</v>
      </c>
      <c r="B151" s="238" t="s">
        <v>1196</v>
      </c>
      <c r="C151" s="249" t="s">
        <v>1197</v>
      </c>
      <c r="D151" s="239" t="s">
        <v>318</v>
      </c>
      <c r="E151" s="240">
        <v>6</v>
      </c>
      <c r="F151" s="241"/>
      <c r="G151" s="242">
        <f>ROUND(E151*F151,2)</f>
        <v>0</v>
      </c>
      <c r="H151" s="241"/>
      <c r="I151" s="242">
        <f>ROUND(E151*H151,2)</f>
        <v>0</v>
      </c>
      <c r="J151" s="241"/>
      <c r="K151" s="242">
        <f>ROUND(E151*J151,2)</f>
        <v>0</v>
      </c>
      <c r="L151" s="242">
        <v>21</v>
      </c>
      <c r="M151" s="242">
        <f>G151*(1+L151/100)</f>
        <v>0</v>
      </c>
      <c r="N151" s="240">
        <v>3.7799999999999999E-3</v>
      </c>
      <c r="O151" s="240">
        <f>ROUND(E151*N151,2)</f>
        <v>0.02</v>
      </c>
      <c r="P151" s="240">
        <v>0</v>
      </c>
      <c r="Q151" s="240">
        <f>ROUND(E151*P151,2)</f>
        <v>0</v>
      </c>
      <c r="R151" s="242" t="s">
        <v>324</v>
      </c>
      <c r="S151" s="242" t="s">
        <v>289</v>
      </c>
      <c r="T151" s="243" t="s">
        <v>289</v>
      </c>
      <c r="U151" s="224">
        <v>0</v>
      </c>
      <c r="V151" s="224">
        <f>ROUND(E151*U151,2)</f>
        <v>0</v>
      </c>
      <c r="W151" s="224"/>
      <c r="X151" s="224" t="s">
        <v>283</v>
      </c>
      <c r="Y151" s="224" t="s">
        <v>284</v>
      </c>
      <c r="Z151" s="213"/>
      <c r="AA151" s="213"/>
      <c r="AB151" s="213"/>
      <c r="AC151" s="213"/>
      <c r="AD151" s="213"/>
      <c r="AE151" s="213"/>
      <c r="AF151" s="213"/>
      <c r="AG151" s="213" t="s">
        <v>285</v>
      </c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outlineLevel="2" x14ac:dyDescent="0.2">
      <c r="A152" s="220"/>
      <c r="B152" s="221"/>
      <c r="C152" s="250"/>
      <c r="D152" s="246"/>
      <c r="E152" s="246"/>
      <c r="F152" s="246"/>
      <c r="G152" s="246"/>
      <c r="H152" s="224"/>
      <c r="I152" s="224"/>
      <c r="J152" s="224"/>
      <c r="K152" s="224"/>
      <c r="L152" s="224"/>
      <c r="M152" s="224"/>
      <c r="N152" s="223"/>
      <c r="O152" s="223"/>
      <c r="P152" s="223"/>
      <c r="Q152" s="223"/>
      <c r="R152" s="224"/>
      <c r="S152" s="224"/>
      <c r="T152" s="224"/>
      <c r="U152" s="224"/>
      <c r="V152" s="224"/>
      <c r="W152" s="224"/>
      <c r="X152" s="224"/>
      <c r="Y152" s="224"/>
      <c r="Z152" s="213"/>
      <c r="AA152" s="213"/>
      <c r="AB152" s="213"/>
      <c r="AC152" s="213"/>
      <c r="AD152" s="213"/>
      <c r="AE152" s="213"/>
      <c r="AF152" s="213"/>
      <c r="AG152" s="213" t="s">
        <v>286</v>
      </c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ht="22.5" outlineLevel="1" x14ac:dyDescent="0.2">
      <c r="A153" s="237">
        <v>53</v>
      </c>
      <c r="B153" s="238" t="s">
        <v>512</v>
      </c>
      <c r="C153" s="249" t="s">
        <v>513</v>
      </c>
      <c r="D153" s="239" t="s">
        <v>318</v>
      </c>
      <c r="E153" s="240">
        <v>1</v>
      </c>
      <c r="F153" s="241"/>
      <c r="G153" s="242">
        <f>ROUND(E153*F153,2)</f>
        <v>0</v>
      </c>
      <c r="H153" s="241"/>
      <c r="I153" s="242">
        <f>ROUND(E153*H153,2)</f>
        <v>0</v>
      </c>
      <c r="J153" s="241"/>
      <c r="K153" s="242">
        <f>ROUND(E153*J153,2)</f>
        <v>0</v>
      </c>
      <c r="L153" s="242">
        <v>21</v>
      </c>
      <c r="M153" s="242">
        <f>G153*(1+L153/100)</f>
        <v>0</v>
      </c>
      <c r="N153" s="240">
        <v>3.6700000000000001E-3</v>
      </c>
      <c r="O153" s="240">
        <f>ROUND(E153*N153,2)</f>
        <v>0</v>
      </c>
      <c r="P153" s="240">
        <v>0</v>
      </c>
      <c r="Q153" s="240">
        <f>ROUND(E153*P153,2)</f>
        <v>0</v>
      </c>
      <c r="R153" s="242" t="s">
        <v>324</v>
      </c>
      <c r="S153" s="242" t="s">
        <v>289</v>
      </c>
      <c r="T153" s="243" t="s">
        <v>289</v>
      </c>
      <c r="U153" s="224">
        <v>0</v>
      </c>
      <c r="V153" s="224">
        <f>ROUND(E153*U153,2)</f>
        <v>0</v>
      </c>
      <c r="W153" s="224"/>
      <c r="X153" s="224" t="s">
        <v>283</v>
      </c>
      <c r="Y153" s="224" t="s">
        <v>284</v>
      </c>
      <c r="Z153" s="213"/>
      <c r="AA153" s="213"/>
      <c r="AB153" s="213"/>
      <c r="AC153" s="213"/>
      <c r="AD153" s="213"/>
      <c r="AE153" s="213"/>
      <c r="AF153" s="213"/>
      <c r="AG153" s="213" t="s">
        <v>285</v>
      </c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outlineLevel="2" x14ac:dyDescent="0.2">
      <c r="A154" s="220"/>
      <c r="B154" s="221"/>
      <c r="C154" s="250"/>
      <c r="D154" s="246"/>
      <c r="E154" s="246"/>
      <c r="F154" s="246"/>
      <c r="G154" s="246"/>
      <c r="H154" s="224"/>
      <c r="I154" s="224"/>
      <c r="J154" s="224"/>
      <c r="K154" s="224"/>
      <c r="L154" s="224"/>
      <c r="M154" s="224"/>
      <c r="N154" s="223"/>
      <c r="O154" s="223"/>
      <c r="P154" s="223"/>
      <c r="Q154" s="223"/>
      <c r="R154" s="224"/>
      <c r="S154" s="224"/>
      <c r="T154" s="224"/>
      <c r="U154" s="224"/>
      <c r="V154" s="224"/>
      <c r="W154" s="224"/>
      <c r="X154" s="224"/>
      <c r="Y154" s="224"/>
      <c r="Z154" s="213"/>
      <c r="AA154" s="213"/>
      <c r="AB154" s="213"/>
      <c r="AC154" s="213"/>
      <c r="AD154" s="213"/>
      <c r="AE154" s="213"/>
      <c r="AF154" s="213"/>
      <c r="AG154" s="213" t="s">
        <v>286</v>
      </c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ht="22.5" outlineLevel="1" x14ac:dyDescent="0.2">
      <c r="A155" s="237">
        <v>54</v>
      </c>
      <c r="B155" s="238" t="s">
        <v>514</v>
      </c>
      <c r="C155" s="249" t="s">
        <v>515</v>
      </c>
      <c r="D155" s="239" t="s">
        <v>318</v>
      </c>
      <c r="E155" s="240">
        <v>1</v>
      </c>
      <c r="F155" s="241"/>
      <c r="G155" s="242">
        <f>ROUND(E155*F155,2)</f>
        <v>0</v>
      </c>
      <c r="H155" s="241"/>
      <c r="I155" s="242">
        <f>ROUND(E155*H155,2)</f>
        <v>0</v>
      </c>
      <c r="J155" s="241"/>
      <c r="K155" s="242">
        <f>ROUND(E155*J155,2)</f>
        <v>0</v>
      </c>
      <c r="L155" s="242">
        <v>21</v>
      </c>
      <c r="M155" s="242">
        <f>G155*(1+L155/100)</f>
        <v>0</v>
      </c>
      <c r="N155" s="240">
        <v>4.45E-3</v>
      </c>
      <c r="O155" s="240">
        <f>ROUND(E155*N155,2)</f>
        <v>0</v>
      </c>
      <c r="P155" s="240">
        <v>0</v>
      </c>
      <c r="Q155" s="240">
        <f>ROUND(E155*P155,2)</f>
        <v>0</v>
      </c>
      <c r="R155" s="242" t="s">
        <v>324</v>
      </c>
      <c r="S155" s="242" t="s">
        <v>289</v>
      </c>
      <c r="T155" s="243" t="s">
        <v>289</v>
      </c>
      <c r="U155" s="224">
        <v>0</v>
      </c>
      <c r="V155" s="224">
        <f>ROUND(E155*U155,2)</f>
        <v>0</v>
      </c>
      <c r="W155" s="224"/>
      <c r="X155" s="224" t="s">
        <v>283</v>
      </c>
      <c r="Y155" s="224" t="s">
        <v>284</v>
      </c>
      <c r="Z155" s="213"/>
      <c r="AA155" s="213"/>
      <c r="AB155" s="213"/>
      <c r="AC155" s="213"/>
      <c r="AD155" s="213"/>
      <c r="AE155" s="213"/>
      <c r="AF155" s="213"/>
      <c r="AG155" s="213" t="s">
        <v>285</v>
      </c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2" x14ac:dyDescent="0.2">
      <c r="A156" s="220"/>
      <c r="B156" s="221"/>
      <c r="C156" s="250"/>
      <c r="D156" s="246"/>
      <c r="E156" s="246"/>
      <c r="F156" s="246"/>
      <c r="G156" s="246"/>
      <c r="H156" s="224"/>
      <c r="I156" s="224"/>
      <c r="J156" s="224"/>
      <c r="K156" s="224"/>
      <c r="L156" s="224"/>
      <c r="M156" s="224"/>
      <c r="N156" s="223"/>
      <c r="O156" s="223"/>
      <c r="P156" s="223"/>
      <c r="Q156" s="223"/>
      <c r="R156" s="224"/>
      <c r="S156" s="224"/>
      <c r="T156" s="224"/>
      <c r="U156" s="224"/>
      <c r="V156" s="224"/>
      <c r="W156" s="224"/>
      <c r="X156" s="224"/>
      <c r="Y156" s="224"/>
      <c r="Z156" s="213"/>
      <c r="AA156" s="213"/>
      <c r="AB156" s="213"/>
      <c r="AC156" s="213"/>
      <c r="AD156" s="213"/>
      <c r="AE156" s="213"/>
      <c r="AF156" s="213"/>
      <c r="AG156" s="213" t="s">
        <v>286</v>
      </c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ht="22.5" outlineLevel="1" x14ac:dyDescent="0.2">
      <c r="A157" s="237">
        <v>55</v>
      </c>
      <c r="B157" s="238" t="s">
        <v>1198</v>
      </c>
      <c r="C157" s="249" t="s">
        <v>1199</v>
      </c>
      <c r="D157" s="239" t="s">
        <v>318</v>
      </c>
      <c r="E157" s="240">
        <v>2</v>
      </c>
      <c r="F157" s="241"/>
      <c r="G157" s="242">
        <f>ROUND(E157*F157,2)</f>
        <v>0</v>
      </c>
      <c r="H157" s="241"/>
      <c r="I157" s="242">
        <f>ROUND(E157*H157,2)</f>
        <v>0</v>
      </c>
      <c r="J157" s="241"/>
      <c r="K157" s="242">
        <f>ROUND(E157*J157,2)</f>
        <v>0</v>
      </c>
      <c r="L157" s="242">
        <v>21</v>
      </c>
      <c r="M157" s="242">
        <f>G157*(1+L157/100)</f>
        <v>0</v>
      </c>
      <c r="N157" s="240">
        <v>5.45E-3</v>
      </c>
      <c r="O157" s="240">
        <f>ROUND(E157*N157,2)</f>
        <v>0.01</v>
      </c>
      <c r="P157" s="240">
        <v>0</v>
      </c>
      <c r="Q157" s="240">
        <f>ROUND(E157*P157,2)</f>
        <v>0</v>
      </c>
      <c r="R157" s="242" t="s">
        <v>324</v>
      </c>
      <c r="S157" s="242" t="s">
        <v>289</v>
      </c>
      <c r="T157" s="243" t="s">
        <v>289</v>
      </c>
      <c r="U157" s="224">
        <v>0</v>
      </c>
      <c r="V157" s="224">
        <f>ROUND(E157*U157,2)</f>
        <v>0</v>
      </c>
      <c r="W157" s="224"/>
      <c r="X157" s="224" t="s">
        <v>283</v>
      </c>
      <c r="Y157" s="224" t="s">
        <v>284</v>
      </c>
      <c r="Z157" s="213"/>
      <c r="AA157" s="213"/>
      <c r="AB157" s="213"/>
      <c r="AC157" s="213"/>
      <c r="AD157" s="213"/>
      <c r="AE157" s="213"/>
      <c r="AF157" s="213"/>
      <c r="AG157" s="213" t="s">
        <v>285</v>
      </c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outlineLevel="2" x14ac:dyDescent="0.2">
      <c r="A158" s="220"/>
      <c r="B158" s="221"/>
      <c r="C158" s="250"/>
      <c r="D158" s="246"/>
      <c r="E158" s="246"/>
      <c r="F158" s="246"/>
      <c r="G158" s="246"/>
      <c r="H158" s="224"/>
      <c r="I158" s="224"/>
      <c r="J158" s="224"/>
      <c r="K158" s="224"/>
      <c r="L158" s="224"/>
      <c r="M158" s="224"/>
      <c r="N158" s="223"/>
      <c r="O158" s="223"/>
      <c r="P158" s="223"/>
      <c r="Q158" s="223"/>
      <c r="R158" s="224"/>
      <c r="S158" s="224"/>
      <c r="T158" s="224"/>
      <c r="U158" s="224"/>
      <c r="V158" s="224"/>
      <c r="W158" s="224"/>
      <c r="X158" s="224"/>
      <c r="Y158" s="224"/>
      <c r="Z158" s="213"/>
      <c r="AA158" s="213"/>
      <c r="AB158" s="213"/>
      <c r="AC158" s="213"/>
      <c r="AD158" s="213"/>
      <c r="AE158" s="213"/>
      <c r="AF158" s="213"/>
      <c r="AG158" s="213" t="s">
        <v>286</v>
      </c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1" x14ac:dyDescent="0.2">
      <c r="A159" s="237">
        <v>56</v>
      </c>
      <c r="B159" s="238" t="s">
        <v>1200</v>
      </c>
      <c r="C159" s="249" t="s">
        <v>1201</v>
      </c>
      <c r="D159" s="239" t="s">
        <v>318</v>
      </c>
      <c r="E159" s="240">
        <v>12</v>
      </c>
      <c r="F159" s="241"/>
      <c r="G159" s="242">
        <f>ROUND(E159*F159,2)</f>
        <v>0</v>
      </c>
      <c r="H159" s="241"/>
      <c r="I159" s="242">
        <f>ROUND(E159*H159,2)</f>
        <v>0</v>
      </c>
      <c r="J159" s="241"/>
      <c r="K159" s="242">
        <f>ROUND(E159*J159,2)</f>
        <v>0</v>
      </c>
      <c r="L159" s="242">
        <v>21</v>
      </c>
      <c r="M159" s="242">
        <f>G159*(1+L159/100)</f>
        <v>0</v>
      </c>
      <c r="N159" s="240">
        <v>1.2E-4</v>
      </c>
      <c r="O159" s="240">
        <f>ROUND(E159*N159,2)</f>
        <v>0</v>
      </c>
      <c r="P159" s="240">
        <v>0</v>
      </c>
      <c r="Q159" s="240">
        <f>ROUND(E159*P159,2)</f>
        <v>0</v>
      </c>
      <c r="R159" s="242" t="s">
        <v>324</v>
      </c>
      <c r="S159" s="242" t="s">
        <v>289</v>
      </c>
      <c r="T159" s="243" t="s">
        <v>289</v>
      </c>
      <c r="U159" s="224">
        <v>0</v>
      </c>
      <c r="V159" s="224">
        <f>ROUND(E159*U159,2)</f>
        <v>0</v>
      </c>
      <c r="W159" s="224"/>
      <c r="X159" s="224" t="s">
        <v>283</v>
      </c>
      <c r="Y159" s="224" t="s">
        <v>284</v>
      </c>
      <c r="Z159" s="213"/>
      <c r="AA159" s="213"/>
      <c r="AB159" s="213"/>
      <c r="AC159" s="213"/>
      <c r="AD159" s="213"/>
      <c r="AE159" s="213"/>
      <c r="AF159" s="213"/>
      <c r="AG159" s="213" t="s">
        <v>285</v>
      </c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outlineLevel="2" x14ac:dyDescent="0.2">
      <c r="A160" s="220"/>
      <c r="B160" s="221"/>
      <c r="C160" s="250"/>
      <c r="D160" s="246"/>
      <c r="E160" s="246"/>
      <c r="F160" s="246"/>
      <c r="G160" s="246"/>
      <c r="H160" s="224"/>
      <c r="I160" s="224"/>
      <c r="J160" s="224"/>
      <c r="K160" s="224"/>
      <c r="L160" s="224"/>
      <c r="M160" s="224"/>
      <c r="N160" s="223"/>
      <c r="O160" s="223"/>
      <c r="P160" s="223"/>
      <c r="Q160" s="223"/>
      <c r="R160" s="224"/>
      <c r="S160" s="224"/>
      <c r="T160" s="224"/>
      <c r="U160" s="224"/>
      <c r="V160" s="224"/>
      <c r="W160" s="224"/>
      <c r="X160" s="224"/>
      <c r="Y160" s="224"/>
      <c r="Z160" s="213"/>
      <c r="AA160" s="213"/>
      <c r="AB160" s="213"/>
      <c r="AC160" s="213"/>
      <c r="AD160" s="213"/>
      <c r="AE160" s="213"/>
      <c r="AF160" s="213"/>
      <c r="AG160" s="213" t="s">
        <v>286</v>
      </c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outlineLevel="1" x14ac:dyDescent="0.2">
      <c r="A161" s="237">
        <v>57</v>
      </c>
      <c r="B161" s="238" t="s">
        <v>1202</v>
      </c>
      <c r="C161" s="249" t="s">
        <v>1203</v>
      </c>
      <c r="D161" s="239" t="s">
        <v>318</v>
      </c>
      <c r="E161" s="240">
        <v>3</v>
      </c>
      <c r="F161" s="241"/>
      <c r="G161" s="242">
        <f>ROUND(E161*F161,2)</f>
        <v>0</v>
      </c>
      <c r="H161" s="241"/>
      <c r="I161" s="242">
        <f>ROUND(E161*H161,2)</f>
        <v>0</v>
      </c>
      <c r="J161" s="241"/>
      <c r="K161" s="242">
        <f>ROUND(E161*J161,2)</f>
        <v>0</v>
      </c>
      <c r="L161" s="242">
        <v>21</v>
      </c>
      <c r="M161" s="242">
        <f>G161*(1+L161/100)</f>
        <v>0</v>
      </c>
      <c r="N161" s="240">
        <v>2.5000000000000001E-4</v>
      </c>
      <c r="O161" s="240">
        <f>ROUND(E161*N161,2)</f>
        <v>0</v>
      </c>
      <c r="P161" s="240">
        <v>0</v>
      </c>
      <c r="Q161" s="240">
        <f>ROUND(E161*P161,2)</f>
        <v>0</v>
      </c>
      <c r="R161" s="242" t="s">
        <v>324</v>
      </c>
      <c r="S161" s="242" t="s">
        <v>289</v>
      </c>
      <c r="T161" s="243" t="s">
        <v>289</v>
      </c>
      <c r="U161" s="224">
        <v>0</v>
      </c>
      <c r="V161" s="224">
        <f>ROUND(E161*U161,2)</f>
        <v>0</v>
      </c>
      <c r="W161" s="224"/>
      <c r="X161" s="224" t="s">
        <v>283</v>
      </c>
      <c r="Y161" s="224" t="s">
        <v>284</v>
      </c>
      <c r="Z161" s="213"/>
      <c r="AA161" s="213"/>
      <c r="AB161" s="213"/>
      <c r="AC161" s="213"/>
      <c r="AD161" s="213"/>
      <c r="AE161" s="213"/>
      <c r="AF161" s="213"/>
      <c r="AG161" s="213" t="s">
        <v>285</v>
      </c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outlineLevel="2" x14ac:dyDescent="0.2">
      <c r="A162" s="220"/>
      <c r="B162" s="221"/>
      <c r="C162" s="250"/>
      <c r="D162" s="246"/>
      <c r="E162" s="246"/>
      <c r="F162" s="246"/>
      <c r="G162" s="246"/>
      <c r="H162" s="224"/>
      <c r="I162" s="224"/>
      <c r="J162" s="224"/>
      <c r="K162" s="224"/>
      <c r="L162" s="224"/>
      <c r="M162" s="224"/>
      <c r="N162" s="223"/>
      <c r="O162" s="223"/>
      <c r="P162" s="223"/>
      <c r="Q162" s="223"/>
      <c r="R162" s="224"/>
      <c r="S162" s="224"/>
      <c r="T162" s="224"/>
      <c r="U162" s="224"/>
      <c r="V162" s="224"/>
      <c r="W162" s="224"/>
      <c r="X162" s="224"/>
      <c r="Y162" s="224"/>
      <c r="Z162" s="213"/>
      <c r="AA162" s="213"/>
      <c r="AB162" s="213"/>
      <c r="AC162" s="213"/>
      <c r="AD162" s="213"/>
      <c r="AE162" s="213"/>
      <c r="AF162" s="213"/>
      <c r="AG162" s="213" t="s">
        <v>286</v>
      </c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x14ac:dyDescent="0.2">
      <c r="A163" s="230" t="s">
        <v>276</v>
      </c>
      <c r="B163" s="231" t="s">
        <v>185</v>
      </c>
      <c r="C163" s="248" t="s">
        <v>186</v>
      </c>
      <c r="D163" s="232"/>
      <c r="E163" s="233"/>
      <c r="F163" s="234"/>
      <c r="G163" s="234">
        <f>SUMIF(AG164:AG167,"&lt;&gt;NOR",G164:G167)</f>
        <v>0</v>
      </c>
      <c r="H163" s="234"/>
      <c r="I163" s="234">
        <f>SUM(I164:I167)</f>
        <v>0</v>
      </c>
      <c r="J163" s="234"/>
      <c r="K163" s="234">
        <f>SUM(K164:K167)</f>
        <v>0</v>
      </c>
      <c r="L163" s="234"/>
      <c r="M163" s="234">
        <f>SUM(M164:M167)</f>
        <v>0</v>
      </c>
      <c r="N163" s="233"/>
      <c r="O163" s="233">
        <f>SUM(O164:O167)</f>
        <v>0</v>
      </c>
      <c r="P163" s="233"/>
      <c r="Q163" s="233">
        <f>SUM(Q164:Q167)</f>
        <v>0.06</v>
      </c>
      <c r="R163" s="234"/>
      <c r="S163" s="234"/>
      <c r="T163" s="235"/>
      <c r="U163" s="229"/>
      <c r="V163" s="229">
        <f>SUM(V164:V167)</f>
        <v>2.8200000000000003</v>
      </c>
      <c r="W163" s="229"/>
      <c r="X163" s="229"/>
      <c r="Y163" s="229"/>
      <c r="AG163" t="s">
        <v>277</v>
      </c>
    </row>
    <row r="164" spans="1:60" outlineLevel="1" x14ac:dyDescent="0.2">
      <c r="A164" s="237">
        <v>58</v>
      </c>
      <c r="B164" s="238" t="s">
        <v>1204</v>
      </c>
      <c r="C164" s="249" t="s">
        <v>1205</v>
      </c>
      <c r="D164" s="239" t="s">
        <v>323</v>
      </c>
      <c r="E164" s="240">
        <v>0.2</v>
      </c>
      <c r="F164" s="241"/>
      <c r="G164" s="242">
        <f>ROUND(E164*F164,2)</f>
        <v>0</v>
      </c>
      <c r="H164" s="241"/>
      <c r="I164" s="242">
        <f>ROUND(E164*H164,2)</f>
        <v>0</v>
      </c>
      <c r="J164" s="241"/>
      <c r="K164" s="242">
        <f>ROUND(E164*J164,2)</f>
        <v>0</v>
      </c>
      <c r="L164" s="242">
        <v>21</v>
      </c>
      <c r="M164" s="242">
        <f>G164*(1+L164/100)</f>
        <v>0</v>
      </c>
      <c r="N164" s="240">
        <v>3.3300000000000001E-3</v>
      </c>
      <c r="O164" s="240">
        <f>ROUND(E164*N164,2)</f>
        <v>0</v>
      </c>
      <c r="P164" s="240">
        <v>7.85E-2</v>
      </c>
      <c r="Q164" s="240">
        <f>ROUND(E164*P164,2)</f>
        <v>0.02</v>
      </c>
      <c r="R164" s="242" t="s">
        <v>440</v>
      </c>
      <c r="S164" s="242" t="s">
        <v>289</v>
      </c>
      <c r="T164" s="243" t="s">
        <v>289</v>
      </c>
      <c r="U164" s="224">
        <v>6.2</v>
      </c>
      <c r="V164" s="224">
        <f>ROUND(E164*U164,2)</f>
        <v>1.24</v>
      </c>
      <c r="W164" s="224"/>
      <c r="X164" s="224" t="s">
        <v>339</v>
      </c>
      <c r="Y164" s="224" t="s">
        <v>284</v>
      </c>
      <c r="Z164" s="213"/>
      <c r="AA164" s="213"/>
      <c r="AB164" s="213"/>
      <c r="AC164" s="213"/>
      <c r="AD164" s="213"/>
      <c r="AE164" s="213"/>
      <c r="AF164" s="213"/>
      <c r="AG164" s="213" t="s">
        <v>340</v>
      </c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</row>
    <row r="165" spans="1:60" outlineLevel="2" x14ac:dyDescent="0.2">
      <c r="A165" s="220"/>
      <c r="B165" s="221"/>
      <c r="C165" s="250"/>
      <c r="D165" s="246"/>
      <c r="E165" s="246"/>
      <c r="F165" s="246"/>
      <c r="G165" s="246"/>
      <c r="H165" s="224"/>
      <c r="I165" s="224"/>
      <c r="J165" s="224"/>
      <c r="K165" s="224"/>
      <c r="L165" s="224"/>
      <c r="M165" s="224"/>
      <c r="N165" s="223"/>
      <c r="O165" s="223"/>
      <c r="P165" s="223"/>
      <c r="Q165" s="223"/>
      <c r="R165" s="224"/>
      <c r="S165" s="224"/>
      <c r="T165" s="224"/>
      <c r="U165" s="224"/>
      <c r="V165" s="224"/>
      <c r="W165" s="224"/>
      <c r="X165" s="224"/>
      <c r="Y165" s="224"/>
      <c r="Z165" s="213"/>
      <c r="AA165" s="213"/>
      <c r="AB165" s="213"/>
      <c r="AC165" s="213"/>
      <c r="AD165" s="213"/>
      <c r="AE165" s="213"/>
      <c r="AF165" s="213"/>
      <c r="AG165" s="213" t="s">
        <v>286</v>
      </c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outlineLevel="1" x14ac:dyDescent="0.2">
      <c r="A166" s="237">
        <v>59</v>
      </c>
      <c r="B166" s="238" t="s">
        <v>1206</v>
      </c>
      <c r="C166" s="249" t="s">
        <v>1207</v>
      </c>
      <c r="D166" s="239" t="s">
        <v>323</v>
      </c>
      <c r="E166" s="240">
        <v>0.2</v>
      </c>
      <c r="F166" s="241"/>
      <c r="G166" s="242">
        <f>ROUND(E166*F166,2)</f>
        <v>0</v>
      </c>
      <c r="H166" s="241"/>
      <c r="I166" s="242">
        <f>ROUND(E166*H166,2)</f>
        <v>0</v>
      </c>
      <c r="J166" s="241"/>
      <c r="K166" s="242">
        <f>ROUND(E166*J166,2)</f>
        <v>0</v>
      </c>
      <c r="L166" s="242">
        <v>21</v>
      </c>
      <c r="M166" s="242">
        <f>G166*(1+L166/100)</f>
        <v>0</v>
      </c>
      <c r="N166" s="240">
        <v>4.1900000000000001E-3</v>
      </c>
      <c r="O166" s="240">
        <f>ROUND(E166*N166,2)</f>
        <v>0</v>
      </c>
      <c r="P166" s="240">
        <v>0.17663000000000001</v>
      </c>
      <c r="Q166" s="240">
        <f>ROUND(E166*P166,2)</f>
        <v>0.04</v>
      </c>
      <c r="R166" s="242" t="s">
        <v>440</v>
      </c>
      <c r="S166" s="242" t="s">
        <v>289</v>
      </c>
      <c r="T166" s="243" t="s">
        <v>289</v>
      </c>
      <c r="U166" s="224">
        <v>7.9</v>
      </c>
      <c r="V166" s="224">
        <f>ROUND(E166*U166,2)</f>
        <v>1.58</v>
      </c>
      <c r="W166" s="224"/>
      <c r="X166" s="224" t="s">
        <v>339</v>
      </c>
      <c r="Y166" s="224" t="s">
        <v>284</v>
      </c>
      <c r="Z166" s="213"/>
      <c r="AA166" s="213"/>
      <c r="AB166" s="213"/>
      <c r="AC166" s="213"/>
      <c r="AD166" s="213"/>
      <c r="AE166" s="213"/>
      <c r="AF166" s="213"/>
      <c r="AG166" s="213" t="s">
        <v>340</v>
      </c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outlineLevel="2" x14ac:dyDescent="0.2">
      <c r="A167" s="220"/>
      <c r="B167" s="221"/>
      <c r="C167" s="250"/>
      <c r="D167" s="246"/>
      <c r="E167" s="246"/>
      <c r="F167" s="246"/>
      <c r="G167" s="246"/>
      <c r="H167" s="224"/>
      <c r="I167" s="224"/>
      <c r="J167" s="224"/>
      <c r="K167" s="224"/>
      <c r="L167" s="224"/>
      <c r="M167" s="224"/>
      <c r="N167" s="223"/>
      <c r="O167" s="223"/>
      <c r="P167" s="223"/>
      <c r="Q167" s="223"/>
      <c r="R167" s="224"/>
      <c r="S167" s="224"/>
      <c r="T167" s="224"/>
      <c r="U167" s="224"/>
      <c r="V167" s="224"/>
      <c r="W167" s="224"/>
      <c r="X167" s="224"/>
      <c r="Y167" s="224"/>
      <c r="Z167" s="213"/>
      <c r="AA167" s="213"/>
      <c r="AB167" s="213"/>
      <c r="AC167" s="213"/>
      <c r="AD167" s="213"/>
      <c r="AE167" s="213"/>
      <c r="AF167" s="213"/>
      <c r="AG167" s="213" t="s">
        <v>286</v>
      </c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x14ac:dyDescent="0.2">
      <c r="A168" s="230" t="s">
        <v>276</v>
      </c>
      <c r="B168" s="231" t="s">
        <v>187</v>
      </c>
      <c r="C168" s="248" t="s">
        <v>188</v>
      </c>
      <c r="D168" s="232"/>
      <c r="E168" s="233"/>
      <c r="F168" s="234"/>
      <c r="G168" s="234">
        <f>SUMIF(AG169:AG171,"&lt;&gt;NOR",G169:G171)</f>
        <v>0</v>
      </c>
      <c r="H168" s="234"/>
      <c r="I168" s="234">
        <f>SUM(I169:I171)</f>
        <v>0</v>
      </c>
      <c r="J168" s="234"/>
      <c r="K168" s="234">
        <f>SUM(K169:K171)</f>
        <v>0</v>
      </c>
      <c r="L168" s="234"/>
      <c r="M168" s="234">
        <f>SUM(M169:M171)</f>
        <v>0</v>
      </c>
      <c r="N168" s="233"/>
      <c r="O168" s="233">
        <f>SUM(O169:O171)</f>
        <v>0</v>
      </c>
      <c r="P168" s="233"/>
      <c r="Q168" s="233">
        <f>SUM(Q169:Q171)</f>
        <v>0</v>
      </c>
      <c r="R168" s="234"/>
      <c r="S168" s="234"/>
      <c r="T168" s="235"/>
      <c r="U168" s="229"/>
      <c r="V168" s="229">
        <f>SUM(V169:V171)</f>
        <v>30</v>
      </c>
      <c r="W168" s="229"/>
      <c r="X168" s="229"/>
      <c r="Y168" s="229"/>
      <c r="AG168" t="s">
        <v>277</v>
      </c>
    </row>
    <row r="169" spans="1:60" ht="22.5" outlineLevel="1" x14ac:dyDescent="0.2">
      <c r="A169" s="237">
        <v>60</v>
      </c>
      <c r="B169" s="238" t="s">
        <v>445</v>
      </c>
      <c r="C169" s="249" t="s">
        <v>446</v>
      </c>
      <c r="D169" s="239" t="s">
        <v>383</v>
      </c>
      <c r="E169" s="240">
        <v>142.87527</v>
      </c>
      <c r="F169" s="241"/>
      <c r="G169" s="242">
        <f>ROUND(E169*F169,2)</f>
        <v>0</v>
      </c>
      <c r="H169" s="241"/>
      <c r="I169" s="242">
        <f>ROUND(E169*H169,2)</f>
        <v>0</v>
      </c>
      <c r="J169" s="241"/>
      <c r="K169" s="242">
        <f>ROUND(E169*J169,2)</f>
        <v>0</v>
      </c>
      <c r="L169" s="242">
        <v>21</v>
      </c>
      <c r="M169" s="242">
        <f>G169*(1+L169/100)</f>
        <v>0</v>
      </c>
      <c r="N169" s="240">
        <v>0</v>
      </c>
      <c r="O169" s="240">
        <f>ROUND(E169*N169,2)</f>
        <v>0</v>
      </c>
      <c r="P169" s="240">
        <v>0</v>
      </c>
      <c r="Q169" s="240">
        <f>ROUND(E169*P169,2)</f>
        <v>0</v>
      </c>
      <c r="R169" s="242" t="s">
        <v>399</v>
      </c>
      <c r="S169" s="242" t="s">
        <v>289</v>
      </c>
      <c r="T169" s="243" t="s">
        <v>289</v>
      </c>
      <c r="U169" s="224">
        <v>0.21</v>
      </c>
      <c r="V169" s="224">
        <f>ROUND(E169*U169,2)</f>
        <v>30</v>
      </c>
      <c r="W169" s="224"/>
      <c r="X169" s="224" t="s">
        <v>447</v>
      </c>
      <c r="Y169" s="224" t="s">
        <v>284</v>
      </c>
      <c r="Z169" s="213"/>
      <c r="AA169" s="213"/>
      <c r="AB169" s="213"/>
      <c r="AC169" s="213"/>
      <c r="AD169" s="213"/>
      <c r="AE169" s="213"/>
      <c r="AF169" s="213"/>
      <c r="AG169" s="213" t="s">
        <v>448</v>
      </c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2" x14ac:dyDescent="0.2">
      <c r="A170" s="220"/>
      <c r="B170" s="221"/>
      <c r="C170" s="259" t="s">
        <v>449</v>
      </c>
      <c r="D170" s="257"/>
      <c r="E170" s="257"/>
      <c r="F170" s="257"/>
      <c r="G170" s="257"/>
      <c r="H170" s="224"/>
      <c r="I170" s="224"/>
      <c r="J170" s="224"/>
      <c r="K170" s="224"/>
      <c r="L170" s="224"/>
      <c r="M170" s="224"/>
      <c r="N170" s="223"/>
      <c r="O170" s="223"/>
      <c r="P170" s="223"/>
      <c r="Q170" s="223"/>
      <c r="R170" s="224"/>
      <c r="S170" s="224"/>
      <c r="T170" s="224"/>
      <c r="U170" s="224"/>
      <c r="V170" s="224"/>
      <c r="W170" s="224"/>
      <c r="X170" s="224"/>
      <c r="Y170" s="224"/>
      <c r="Z170" s="213"/>
      <c r="AA170" s="213"/>
      <c r="AB170" s="213"/>
      <c r="AC170" s="213"/>
      <c r="AD170" s="213"/>
      <c r="AE170" s="213"/>
      <c r="AF170" s="213"/>
      <c r="AG170" s="213" t="s">
        <v>360</v>
      </c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2" x14ac:dyDescent="0.2">
      <c r="A171" s="220"/>
      <c r="B171" s="221"/>
      <c r="C171" s="252"/>
      <c r="D171" s="245"/>
      <c r="E171" s="245"/>
      <c r="F171" s="245"/>
      <c r="G171" s="245"/>
      <c r="H171" s="224"/>
      <c r="I171" s="224"/>
      <c r="J171" s="224"/>
      <c r="K171" s="224"/>
      <c r="L171" s="224"/>
      <c r="M171" s="224"/>
      <c r="N171" s="223"/>
      <c r="O171" s="223"/>
      <c r="P171" s="223"/>
      <c r="Q171" s="223"/>
      <c r="R171" s="224"/>
      <c r="S171" s="224"/>
      <c r="T171" s="224"/>
      <c r="U171" s="224"/>
      <c r="V171" s="224"/>
      <c r="W171" s="224"/>
      <c r="X171" s="224"/>
      <c r="Y171" s="224"/>
      <c r="Z171" s="213"/>
      <c r="AA171" s="213"/>
      <c r="AB171" s="213"/>
      <c r="AC171" s="213"/>
      <c r="AD171" s="213"/>
      <c r="AE171" s="213"/>
      <c r="AF171" s="213"/>
      <c r="AG171" s="213" t="s">
        <v>286</v>
      </c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x14ac:dyDescent="0.2">
      <c r="A172" s="230" t="s">
        <v>276</v>
      </c>
      <c r="B172" s="231" t="s">
        <v>193</v>
      </c>
      <c r="C172" s="248" t="s">
        <v>194</v>
      </c>
      <c r="D172" s="232"/>
      <c r="E172" s="233"/>
      <c r="F172" s="234"/>
      <c r="G172" s="234">
        <f>SUMIF(AG173:AG187,"&lt;&gt;NOR",G173:G187)</f>
        <v>0</v>
      </c>
      <c r="H172" s="234"/>
      <c r="I172" s="234">
        <f>SUM(I173:I187)</f>
        <v>0</v>
      </c>
      <c r="J172" s="234"/>
      <c r="K172" s="234">
        <f>SUM(K173:K187)</f>
        <v>0</v>
      </c>
      <c r="L172" s="234"/>
      <c r="M172" s="234">
        <f>SUM(M173:M187)</f>
        <v>0</v>
      </c>
      <c r="N172" s="233"/>
      <c r="O172" s="233">
        <f>SUM(O173:O187)</f>
        <v>0</v>
      </c>
      <c r="P172" s="233"/>
      <c r="Q172" s="233">
        <f>SUM(Q173:Q187)</f>
        <v>0</v>
      </c>
      <c r="R172" s="234"/>
      <c r="S172" s="234"/>
      <c r="T172" s="235"/>
      <c r="U172" s="229"/>
      <c r="V172" s="229">
        <f>SUM(V173:V187)</f>
        <v>1.6</v>
      </c>
      <c r="W172" s="229"/>
      <c r="X172" s="229"/>
      <c r="Y172" s="229"/>
      <c r="AG172" t="s">
        <v>277</v>
      </c>
    </row>
    <row r="173" spans="1:60" outlineLevel="1" x14ac:dyDescent="0.2">
      <c r="A173" s="237">
        <v>61</v>
      </c>
      <c r="B173" s="238" t="s">
        <v>1208</v>
      </c>
      <c r="C173" s="249" t="s">
        <v>1209</v>
      </c>
      <c r="D173" s="239" t="s">
        <v>323</v>
      </c>
      <c r="E173" s="240">
        <v>5</v>
      </c>
      <c r="F173" s="241"/>
      <c r="G173" s="242">
        <f>ROUND(E173*F173,2)</f>
        <v>0</v>
      </c>
      <c r="H173" s="241"/>
      <c r="I173" s="242">
        <f>ROUND(E173*H173,2)</f>
        <v>0</v>
      </c>
      <c r="J173" s="241"/>
      <c r="K173" s="242">
        <f>ROUND(E173*J173,2)</f>
        <v>0</v>
      </c>
      <c r="L173" s="242">
        <v>21</v>
      </c>
      <c r="M173" s="242">
        <f>G173*(1+L173/100)</f>
        <v>0</v>
      </c>
      <c r="N173" s="240">
        <v>3.8000000000000002E-4</v>
      </c>
      <c r="O173" s="240">
        <f>ROUND(E173*N173,2)</f>
        <v>0</v>
      </c>
      <c r="P173" s="240">
        <v>0</v>
      </c>
      <c r="Q173" s="240">
        <f>ROUND(E173*P173,2)</f>
        <v>0</v>
      </c>
      <c r="R173" s="242" t="s">
        <v>422</v>
      </c>
      <c r="S173" s="242" t="s">
        <v>289</v>
      </c>
      <c r="T173" s="243" t="s">
        <v>289</v>
      </c>
      <c r="U173" s="224">
        <v>0.32</v>
      </c>
      <c r="V173" s="224">
        <f>ROUND(E173*U173,2)</f>
        <v>1.6</v>
      </c>
      <c r="W173" s="224"/>
      <c r="X173" s="224" t="s">
        <v>339</v>
      </c>
      <c r="Y173" s="224" t="s">
        <v>284</v>
      </c>
      <c r="Z173" s="213"/>
      <c r="AA173" s="213"/>
      <c r="AB173" s="213"/>
      <c r="AC173" s="213"/>
      <c r="AD173" s="213"/>
      <c r="AE173" s="213"/>
      <c r="AF173" s="213"/>
      <c r="AG173" s="213" t="s">
        <v>340</v>
      </c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outlineLevel="2" x14ac:dyDescent="0.2">
      <c r="A174" s="220"/>
      <c r="B174" s="221"/>
      <c r="C174" s="259" t="s">
        <v>1110</v>
      </c>
      <c r="D174" s="257"/>
      <c r="E174" s="257"/>
      <c r="F174" s="257"/>
      <c r="G174" s="257"/>
      <c r="H174" s="224"/>
      <c r="I174" s="224"/>
      <c r="J174" s="224"/>
      <c r="K174" s="224"/>
      <c r="L174" s="224"/>
      <c r="M174" s="224"/>
      <c r="N174" s="223"/>
      <c r="O174" s="223"/>
      <c r="P174" s="223"/>
      <c r="Q174" s="223"/>
      <c r="R174" s="224"/>
      <c r="S174" s="224"/>
      <c r="T174" s="224"/>
      <c r="U174" s="224"/>
      <c r="V174" s="224"/>
      <c r="W174" s="224"/>
      <c r="X174" s="224"/>
      <c r="Y174" s="224"/>
      <c r="Z174" s="213"/>
      <c r="AA174" s="213"/>
      <c r="AB174" s="213"/>
      <c r="AC174" s="213"/>
      <c r="AD174" s="213"/>
      <c r="AE174" s="213"/>
      <c r="AF174" s="213"/>
      <c r="AG174" s="213" t="s">
        <v>360</v>
      </c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</row>
    <row r="175" spans="1:60" outlineLevel="2" x14ac:dyDescent="0.2">
      <c r="A175" s="220"/>
      <c r="B175" s="221"/>
      <c r="C175" s="260" t="s">
        <v>1210</v>
      </c>
      <c r="D175" s="258"/>
      <c r="E175" s="258"/>
      <c r="F175" s="258"/>
      <c r="G175" s="258"/>
      <c r="H175" s="224"/>
      <c r="I175" s="224"/>
      <c r="J175" s="224"/>
      <c r="K175" s="224"/>
      <c r="L175" s="224"/>
      <c r="M175" s="224"/>
      <c r="N175" s="223"/>
      <c r="O175" s="223"/>
      <c r="P175" s="223"/>
      <c r="Q175" s="223"/>
      <c r="R175" s="224"/>
      <c r="S175" s="224"/>
      <c r="T175" s="224"/>
      <c r="U175" s="224"/>
      <c r="V175" s="224"/>
      <c r="W175" s="224"/>
      <c r="X175" s="224"/>
      <c r="Y175" s="224"/>
      <c r="Z175" s="213"/>
      <c r="AA175" s="213"/>
      <c r="AB175" s="213"/>
      <c r="AC175" s="213"/>
      <c r="AD175" s="213"/>
      <c r="AE175" s="213"/>
      <c r="AF175" s="213"/>
      <c r="AG175" s="213" t="s">
        <v>311</v>
      </c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</row>
    <row r="176" spans="1:60" outlineLevel="2" x14ac:dyDescent="0.2">
      <c r="A176" s="220"/>
      <c r="B176" s="221"/>
      <c r="C176" s="252"/>
      <c r="D176" s="245"/>
      <c r="E176" s="245"/>
      <c r="F176" s="245"/>
      <c r="G176" s="245"/>
      <c r="H176" s="224"/>
      <c r="I176" s="224"/>
      <c r="J176" s="224"/>
      <c r="K176" s="224"/>
      <c r="L176" s="224"/>
      <c r="M176" s="224"/>
      <c r="N176" s="223"/>
      <c r="O176" s="223"/>
      <c r="P176" s="223"/>
      <c r="Q176" s="223"/>
      <c r="R176" s="224"/>
      <c r="S176" s="224"/>
      <c r="T176" s="224"/>
      <c r="U176" s="224"/>
      <c r="V176" s="224"/>
      <c r="W176" s="224"/>
      <c r="X176" s="224"/>
      <c r="Y176" s="224"/>
      <c r="Z176" s="213"/>
      <c r="AA176" s="213"/>
      <c r="AB176" s="213"/>
      <c r="AC176" s="213"/>
      <c r="AD176" s="213"/>
      <c r="AE176" s="213"/>
      <c r="AF176" s="213"/>
      <c r="AG176" s="213" t="s">
        <v>286</v>
      </c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</row>
    <row r="177" spans="1:60" ht="22.5" outlineLevel="1" x14ac:dyDescent="0.2">
      <c r="A177" s="237">
        <v>62</v>
      </c>
      <c r="B177" s="238" t="s">
        <v>1211</v>
      </c>
      <c r="C177" s="249" t="s">
        <v>1212</v>
      </c>
      <c r="D177" s="239" t="s">
        <v>318</v>
      </c>
      <c r="E177" s="240">
        <v>5</v>
      </c>
      <c r="F177" s="241"/>
      <c r="G177" s="242">
        <f>ROUND(E177*F177,2)</f>
        <v>0</v>
      </c>
      <c r="H177" s="241"/>
      <c r="I177" s="242">
        <f>ROUND(E177*H177,2)</f>
        <v>0</v>
      </c>
      <c r="J177" s="241"/>
      <c r="K177" s="242">
        <f>ROUND(E177*J177,2)</f>
        <v>0</v>
      </c>
      <c r="L177" s="242">
        <v>21</v>
      </c>
      <c r="M177" s="242">
        <f>G177*(1+L177/100)</f>
        <v>0</v>
      </c>
      <c r="N177" s="240">
        <v>9.0000000000000006E-5</v>
      </c>
      <c r="O177" s="240">
        <f>ROUND(E177*N177,2)</f>
        <v>0</v>
      </c>
      <c r="P177" s="240">
        <v>0</v>
      </c>
      <c r="Q177" s="240">
        <f>ROUND(E177*P177,2)</f>
        <v>0</v>
      </c>
      <c r="R177" s="242" t="s">
        <v>324</v>
      </c>
      <c r="S177" s="242" t="s">
        <v>289</v>
      </c>
      <c r="T177" s="243" t="s">
        <v>289</v>
      </c>
      <c r="U177" s="224">
        <v>0</v>
      </c>
      <c r="V177" s="224">
        <f>ROUND(E177*U177,2)</f>
        <v>0</v>
      </c>
      <c r="W177" s="224"/>
      <c r="X177" s="224" t="s">
        <v>283</v>
      </c>
      <c r="Y177" s="224" t="s">
        <v>284</v>
      </c>
      <c r="Z177" s="213"/>
      <c r="AA177" s="213"/>
      <c r="AB177" s="213"/>
      <c r="AC177" s="213"/>
      <c r="AD177" s="213"/>
      <c r="AE177" s="213"/>
      <c r="AF177" s="213"/>
      <c r="AG177" s="213" t="s">
        <v>285</v>
      </c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</row>
    <row r="178" spans="1:60" outlineLevel="2" x14ac:dyDescent="0.2">
      <c r="A178" s="220"/>
      <c r="B178" s="221"/>
      <c r="C178" s="250"/>
      <c r="D178" s="246"/>
      <c r="E178" s="246"/>
      <c r="F178" s="246"/>
      <c r="G178" s="246"/>
      <c r="H178" s="224"/>
      <c r="I178" s="224"/>
      <c r="J178" s="224"/>
      <c r="K178" s="224"/>
      <c r="L178" s="224"/>
      <c r="M178" s="224"/>
      <c r="N178" s="223"/>
      <c r="O178" s="223"/>
      <c r="P178" s="223"/>
      <c r="Q178" s="223"/>
      <c r="R178" s="224"/>
      <c r="S178" s="224"/>
      <c r="T178" s="224"/>
      <c r="U178" s="224"/>
      <c r="V178" s="224"/>
      <c r="W178" s="224"/>
      <c r="X178" s="224"/>
      <c r="Y178" s="224"/>
      <c r="Z178" s="213"/>
      <c r="AA178" s="213"/>
      <c r="AB178" s="213"/>
      <c r="AC178" s="213"/>
      <c r="AD178" s="213"/>
      <c r="AE178" s="213"/>
      <c r="AF178" s="213"/>
      <c r="AG178" s="213" t="s">
        <v>286</v>
      </c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</row>
    <row r="179" spans="1:60" ht="22.5" outlineLevel="1" x14ac:dyDescent="0.2">
      <c r="A179" s="237">
        <v>63</v>
      </c>
      <c r="B179" s="238" t="s">
        <v>1213</v>
      </c>
      <c r="C179" s="249" t="s">
        <v>1214</v>
      </c>
      <c r="D179" s="239" t="s">
        <v>548</v>
      </c>
      <c r="E179" s="240">
        <v>3</v>
      </c>
      <c r="F179" s="241"/>
      <c r="G179" s="242">
        <f>ROUND(E179*F179,2)</f>
        <v>0</v>
      </c>
      <c r="H179" s="241"/>
      <c r="I179" s="242">
        <f>ROUND(E179*H179,2)</f>
        <v>0</v>
      </c>
      <c r="J179" s="241"/>
      <c r="K179" s="242">
        <f>ROUND(E179*J179,2)</f>
        <v>0</v>
      </c>
      <c r="L179" s="242">
        <v>21</v>
      </c>
      <c r="M179" s="242">
        <f>G179*(1+L179/100)</f>
        <v>0</v>
      </c>
      <c r="N179" s="240">
        <v>0</v>
      </c>
      <c r="O179" s="240">
        <f>ROUND(E179*N179,2)</f>
        <v>0</v>
      </c>
      <c r="P179" s="240">
        <v>0</v>
      </c>
      <c r="Q179" s="240">
        <f>ROUND(E179*P179,2)</f>
        <v>0</v>
      </c>
      <c r="R179" s="242"/>
      <c r="S179" s="242" t="s">
        <v>281</v>
      </c>
      <c r="T179" s="243" t="s">
        <v>282</v>
      </c>
      <c r="U179" s="224">
        <v>0</v>
      </c>
      <c r="V179" s="224">
        <f>ROUND(E179*U179,2)</f>
        <v>0</v>
      </c>
      <c r="W179" s="224"/>
      <c r="X179" s="224" t="s">
        <v>283</v>
      </c>
      <c r="Y179" s="224" t="s">
        <v>284</v>
      </c>
      <c r="Z179" s="213"/>
      <c r="AA179" s="213"/>
      <c r="AB179" s="213"/>
      <c r="AC179" s="213"/>
      <c r="AD179" s="213"/>
      <c r="AE179" s="213"/>
      <c r="AF179" s="213"/>
      <c r="AG179" s="213" t="s">
        <v>285</v>
      </c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</row>
    <row r="180" spans="1:60" outlineLevel="2" x14ac:dyDescent="0.2">
      <c r="A180" s="220"/>
      <c r="B180" s="221"/>
      <c r="C180" s="251" t="s">
        <v>1215</v>
      </c>
      <c r="D180" s="247"/>
      <c r="E180" s="247"/>
      <c r="F180" s="247"/>
      <c r="G180" s="247"/>
      <c r="H180" s="224"/>
      <c r="I180" s="224"/>
      <c r="J180" s="224"/>
      <c r="K180" s="224"/>
      <c r="L180" s="224"/>
      <c r="M180" s="224"/>
      <c r="N180" s="223"/>
      <c r="O180" s="223"/>
      <c r="P180" s="223"/>
      <c r="Q180" s="223"/>
      <c r="R180" s="224"/>
      <c r="S180" s="224"/>
      <c r="T180" s="224"/>
      <c r="U180" s="224"/>
      <c r="V180" s="224"/>
      <c r="W180" s="224"/>
      <c r="X180" s="224"/>
      <c r="Y180" s="224"/>
      <c r="Z180" s="213"/>
      <c r="AA180" s="213"/>
      <c r="AB180" s="213"/>
      <c r="AC180" s="213"/>
      <c r="AD180" s="213"/>
      <c r="AE180" s="213"/>
      <c r="AF180" s="213"/>
      <c r="AG180" s="213" t="s">
        <v>311</v>
      </c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</row>
    <row r="181" spans="1:60" outlineLevel="2" x14ac:dyDescent="0.2">
      <c r="A181" s="220"/>
      <c r="B181" s="221"/>
      <c r="C181" s="252"/>
      <c r="D181" s="245"/>
      <c r="E181" s="245"/>
      <c r="F181" s="245"/>
      <c r="G181" s="245"/>
      <c r="H181" s="224"/>
      <c r="I181" s="224"/>
      <c r="J181" s="224"/>
      <c r="K181" s="224"/>
      <c r="L181" s="224"/>
      <c r="M181" s="224"/>
      <c r="N181" s="223"/>
      <c r="O181" s="223"/>
      <c r="P181" s="223"/>
      <c r="Q181" s="223"/>
      <c r="R181" s="224"/>
      <c r="S181" s="224"/>
      <c r="T181" s="224"/>
      <c r="U181" s="224"/>
      <c r="V181" s="224"/>
      <c r="W181" s="224"/>
      <c r="X181" s="224"/>
      <c r="Y181" s="224"/>
      <c r="Z181" s="213"/>
      <c r="AA181" s="213"/>
      <c r="AB181" s="213"/>
      <c r="AC181" s="213"/>
      <c r="AD181" s="213"/>
      <c r="AE181" s="213"/>
      <c r="AF181" s="213"/>
      <c r="AG181" s="213" t="s">
        <v>286</v>
      </c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</row>
    <row r="182" spans="1:60" outlineLevel="1" x14ac:dyDescent="0.2">
      <c r="A182" s="237">
        <v>64</v>
      </c>
      <c r="B182" s="238" t="s">
        <v>1216</v>
      </c>
      <c r="C182" s="249" t="s">
        <v>1217</v>
      </c>
      <c r="D182" s="239" t="s">
        <v>318</v>
      </c>
      <c r="E182" s="240">
        <v>2</v>
      </c>
      <c r="F182" s="241"/>
      <c r="G182" s="242">
        <f>ROUND(E182*F182,2)</f>
        <v>0</v>
      </c>
      <c r="H182" s="241"/>
      <c r="I182" s="242">
        <f>ROUND(E182*H182,2)</f>
        <v>0</v>
      </c>
      <c r="J182" s="241"/>
      <c r="K182" s="242">
        <f>ROUND(E182*J182,2)</f>
        <v>0</v>
      </c>
      <c r="L182" s="242">
        <v>21</v>
      </c>
      <c r="M182" s="242">
        <f>G182*(1+L182/100)</f>
        <v>0</v>
      </c>
      <c r="N182" s="240">
        <v>0</v>
      </c>
      <c r="O182" s="240">
        <f>ROUND(E182*N182,2)</f>
        <v>0</v>
      </c>
      <c r="P182" s="240">
        <v>0</v>
      </c>
      <c r="Q182" s="240">
        <f>ROUND(E182*P182,2)</f>
        <v>0</v>
      </c>
      <c r="R182" s="242"/>
      <c r="S182" s="242" t="s">
        <v>281</v>
      </c>
      <c r="T182" s="243" t="s">
        <v>282</v>
      </c>
      <c r="U182" s="224">
        <v>0</v>
      </c>
      <c r="V182" s="224">
        <f>ROUND(E182*U182,2)</f>
        <v>0</v>
      </c>
      <c r="W182" s="224"/>
      <c r="X182" s="224" t="s">
        <v>283</v>
      </c>
      <c r="Y182" s="224" t="s">
        <v>284</v>
      </c>
      <c r="Z182" s="213"/>
      <c r="AA182" s="213"/>
      <c r="AB182" s="213"/>
      <c r="AC182" s="213"/>
      <c r="AD182" s="213"/>
      <c r="AE182" s="213"/>
      <c r="AF182" s="213"/>
      <c r="AG182" s="213" t="s">
        <v>285</v>
      </c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</row>
    <row r="183" spans="1:60" outlineLevel="2" x14ac:dyDescent="0.2">
      <c r="A183" s="220"/>
      <c r="B183" s="221"/>
      <c r="C183" s="251" t="s">
        <v>1218</v>
      </c>
      <c r="D183" s="247"/>
      <c r="E183" s="247"/>
      <c r="F183" s="247"/>
      <c r="G183" s="247"/>
      <c r="H183" s="224"/>
      <c r="I183" s="224"/>
      <c r="J183" s="224"/>
      <c r="K183" s="224"/>
      <c r="L183" s="224"/>
      <c r="M183" s="224"/>
      <c r="N183" s="223"/>
      <c r="O183" s="223"/>
      <c r="P183" s="223"/>
      <c r="Q183" s="223"/>
      <c r="R183" s="224"/>
      <c r="S183" s="224"/>
      <c r="T183" s="224"/>
      <c r="U183" s="224"/>
      <c r="V183" s="224"/>
      <c r="W183" s="224"/>
      <c r="X183" s="224"/>
      <c r="Y183" s="224"/>
      <c r="Z183" s="213"/>
      <c r="AA183" s="213"/>
      <c r="AB183" s="213"/>
      <c r="AC183" s="213"/>
      <c r="AD183" s="213"/>
      <c r="AE183" s="213"/>
      <c r="AF183" s="213"/>
      <c r="AG183" s="213" t="s">
        <v>311</v>
      </c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</row>
    <row r="184" spans="1:60" outlineLevel="2" x14ac:dyDescent="0.2">
      <c r="A184" s="220"/>
      <c r="B184" s="221"/>
      <c r="C184" s="252"/>
      <c r="D184" s="245"/>
      <c r="E184" s="245"/>
      <c r="F184" s="245"/>
      <c r="G184" s="245"/>
      <c r="H184" s="224"/>
      <c r="I184" s="224"/>
      <c r="J184" s="224"/>
      <c r="K184" s="224"/>
      <c r="L184" s="224"/>
      <c r="M184" s="224"/>
      <c r="N184" s="223"/>
      <c r="O184" s="223"/>
      <c r="P184" s="223"/>
      <c r="Q184" s="223"/>
      <c r="R184" s="224"/>
      <c r="S184" s="224"/>
      <c r="T184" s="224"/>
      <c r="U184" s="224"/>
      <c r="V184" s="224"/>
      <c r="W184" s="224"/>
      <c r="X184" s="224"/>
      <c r="Y184" s="224"/>
      <c r="Z184" s="213"/>
      <c r="AA184" s="213"/>
      <c r="AB184" s="213"/>
      <c r="AC184" s="213"/>
      <c r="AD184" s="213"/>
      <c r="AE184" s="213"/>
      <c r="AF184" s="213"/>
      <c r="AG184" s="213" t="s">
        <v>286</v>
      </c>
      <c r="AH184" s="213"/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</row>
    <row r="185" spans="1:60" outlineLevel="1" x14ac:dyDescent="0.2">
      <c r="A185" s="237">
        <v>65</v>
      </c>
      <c r="B185" s="238" t="s">
        <v>1219</v>
      </c>
      <c r="C185" s="249" t="s">
        <v>1220</v>
      </c>
      <c r="D185" s="239" t="s">
        <v>318</v>
      </c>
      <c r="E185" s="240">
        <v>4</v>
      </c>
      <c r="F185" s="241"/>
      <c r="G185" s="242">
        <f>ROUND(E185*F185,2)</f>
        <v>0</v>
      </c>
      <c r="H185" s="241"/>
      <c r="I185" s="242">
        <f>ROUND(E185*H185,2)</f>
        <v>0</v>
      </c>
      <c r="J185" s="241"/>
      <c r="K185" s="242">
        <f>ROUND(E185*J185,2)</f>
        <v>0</v>
      </c>
      <c r="L185" s="242">
        <v>21</v>
      </c>
      <c r="M185" s="242">
        <f>G185*(1+L185/100)</f>
        <v>0</v>
      </c>
      <c r="N185" s="240">
        <v>0</v>
      </c>
      <c r="O185" s="240">
        <f>ROUND(E185*N185,2)</f>
        <v>0</v>
      </c>
      <c r="P185" s="240">
        <v>0</v>
      </c>
      <c r="Q185" s="240">
        <f>ROUND(E185*P185,2)</f>
        <v>0</v>
      </c>
      <c r="R185" s="242"/>
      <c r="S185" s="242" t="s">
        <v>281</v>
      </c>
      <c r="T185" s="243" t="s">
        <v>282</v>
      </c>
      <c r="U185" s="224">
        <v>0</v>
      </c>
      <c r="V185" s="224">
        <f>ROUND(E185*U185,2)</f>
        <v>0</v>
      </c>
      <c r="W185" s="224"/>
      <c r="X185" s="224" t="s">
        <v>283</v>
      </c>
      <c r="Y185" s="224" t="s">
        <v>284</v>
      </c>
      <c r="Z185" s="213"/>
      <c r="AA185" s="213"/>
      <c r="AB185" s="213"/>
      <c r="AC185" s="213"/>
      <c r="AD185" s="213"/>
      <c r="AE185" s="213"/>
      <c r="AF185" s="213"/>
      <c r="AG185" s="213" t="s">
        <v>285</v>
      </c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  <c r="BB185" s="213"/>
      <c r="BC185" s="213"/>
      <c r="BD185" s="213"/>
      <c r="BE185" s="213"/>
      <c r="BF185" s="213"/>
      <c r="BG185" s="213"/>
      <c r="BH185" s="213"/>
    </row>
    <row r="186" spans="1:60" outlineLevel="2" x14ac:dyDescent="0.2">
      <c r="A186" s="220"/>
      <c r="B186" s="221"/>
      <c r="C186" s="251" t="s">
        <v>1218</v>
      </c>
      <c r="D186" s="247"/>
      <c r="E186" s="247"/>
      <c r="F186" s="247"/>
      <c r="G186" s="247"/>
      <c r="H186" s="224"/>
      <c r="I186" s="224"/>
      <c r="J186" s="224"/>
      <c r="K186" s="224"/>
      <c r="L186" s="224"/>
      <c r="M186" s="224"/>
      <c r="N186" s="223"/>
      <c r="O186" s="223"/>
      <c r="P186" s="223"/>
      <c r="Q186" s="223"/>
      <c r="R186" s="224"/>
      <c r="S186" s="224"/>
      <c r="T186" s="224"/>
      <c r="U186" s="224"/>
      <c r="V186" s="224"/>
      <c r="W186" s="224"/>
      <c r="X186" s="224"/>
      <c r="Y186" s="224"/>
      <c r="Z186" s="213"/>
      <c r="AA186" s="213"/>
      <c r="AB186" s="213"/>
      <c r="AC186" s="213"/>
      <c r="AD186" s="213"/>
      <c r="AE186" s="213"/>
      <c r="AF186" s="213"/>
      <c r="AG186" s="213" t="s">
        <v>311</v>
      </c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  <c r="BB186" s="213"/>
      <c r="BC186" s="213"/>
      <c r="BD186" s="213"/>
      <c r="BE186" s="213"/>
      <c r="BF186" s="213"/>
      <c r="BG186" s="213"/>
      <c r="BH186" s="213"/>
    </row>
    <row r="187" spans="1:60" outlineLevel="2" x14ac:dyDescent="0.2">
      <c r="A187" s="220"/>
      <c r="B187" s="221"/>
      <c r="C187" s="252"/>
      <c r="D187" s="245"/>
      <c r="E187" s="245"/>
      <c r="F187" s="245"/>
      <c r="G187" s="245"/>
      <c r="H187" s="224"/>
      <c r="I187" s="224"/>
      <c r="J187" s="224"/>
      <c r="K187" s="224"/>
      <c r="L187" s="224"/>
      <c r="M187" s="224"/>
      <c r="N187" s="223"/>
      <c r="O187" s="223"/>
      <c r="P187" s="223"/>
      <c r="Q187" s="223"/>
      <c r="R187" s="224"/>
      <c r="S187" s="224"/>
      <c r="T187" s="224"/>
      <c r="U187" s="224"/>
      <c r="V187" s="224"/>
      <c r="W187" s="224"/>
      <c r="X187" s="224"/>
      <c r="Y187" s="224"/>
      <c r="Z187" s="213"/>
      <c r="AA187" s="213"/>
      <c r="AB187" s="213"/>
      <c r="AC187" s="213"/>
      <c r="AD187" s="213"/>
      <c r="AE187" s="213"/>
      <c r="AF187" s="213"/>
      <c r="AG187" s="213" t="s">
        <v>286</v>
      </c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  <c r="BB187" s="213"/>
      <c r="BC187" s="213"/>
      <c r="BD187" s="213"/>
      <c r="BE187" s="213"/>
      <c r="BF187" s="213"/>
      <c r="BG187" s="213"/>
      <c r="BH187" s="213"/>
    </row>
    <row r="188" spans="1:60" x14ac:dyDescent="0.2">
      <c r="A188" s="230" t="s">
        <v>276</v>
      </c>
      <c r="B188" s="231" t="s">
        <v>197</v>
      </c>
      <c r="C188" s="248" t="s">
        <v>198</v>
      </c>
      <c r="D188" s="232"/>
      <c r="E188" s="233"/>
      <c r="F188" s="234"/>
      <c r="G188" s="234">
        <f>SUMIF(AG189:AG206,"&lt;&gt;NOR",G189:G206)</f>
        <v>0</v>
      </c>
      <c r="H188" s="234"/>
      <c r="I188" s="234">
        <f>SUM(I189:I206)</f>
        <v>0</v>
      </c>
      <c r="J188" s="234"/>
      <c r="K188" s="234">
        <f>SUM(K189:K206)</f>
        <v>0</v>
      </c>
      <c r="L188" s="234"/>
      <c r="M188" s="234">
        <f>SUM(M189:M206)</f>
        <v>0</v>
      </c>
      <c r="N188" s="233"/>
      <c r="O188" s="233">
        <f>SUM(O189:O206)</f>
        <v>0.21000000000000002</v>
      </c>
      <c r="P188" s="233"/>
      <c r="Q188" s="233">
        <f>SUM(Q189:Q206)</f>
        <v>0</v>
      </c>
      <c r="R188" s="234"/>
      <c r="S188" s="234"/>
      <c r="T188" s="235"/>
      <c r="U188" s="229"/>
      <c r="V188" s="229">
        <f>SUM(V189:V206)</f>
        <v>2.83</v>
      </c>
      <c r="W188" s="229"/>
      <c r="X188" s="229"/>
      <c r="Y188" s="229"/>
      <c r="AG188" t="s">
        <v>277</v>
      </c>
    </row>
    <row r="189" spans="1:60" outlineLevel="1" x14ac:dyDescent="0.2">
      <c r="A189" s="237">
        <v>66</v>
      </c>
      <c r="B189" s="238" t="s">
        <v>1221</v>
      </c>
      <c r="C189" s="249" t="s">
        <v>1222</v>
      </c>
      <c r="D189" s="239" t="s">
        <v>294</v>
      </c>
      <c r="E189" s="240">
        <v>1</v>
      </c>
      <c r="F189" s="241"/>
      <c r="G189" s="242">
        <f>ROUND(E189*F189,2)</f>
        <v>0</v>
      </c>
      <c r="H189" s="241"/>
      <c r="I189" s="242">
        <f>ROUND(E189*H189,2)</f>
        <v>0</v>
      </c>
      <c r="J189" s="241"/>
      <c r="K189" s="242">
        <f>ROUND(E189*J189,2)</f>
        <v>0</v>
      </c>
      <c r="L189" s="242">
        <v>21</v>
      </c>
      <c r="M189" s="242">
        <f>G189*(1+L189/100)</f>
        <v>0</v>
      </c>
      <c r="N189" s="240">
        <v>1.4420000000000001E-2</v>
      </c>
      <c r="O189" s="240">
        <f>ROUND(E189*N189,2)</f>
        <v>0.01</v>
      </c>
      <c r="P189" s="240">
        <v>0</v>
      </c>
      <c r="Q189" s="240">
        <f>ROUND(E189*P189,2)</f>
        <v>0</v>
      </c>
      <c r="R189" s="242" t="s">
        <v>422</v>
      </c>
      <c r="S189" s="242" t="s">
        <v>289</v>
      </c>
      <c r="T189" s="243" t="s">
        <v>289</v>
      </c>
      <c r="U189" s="224">
        <v>1.25</v>
      </c>
      <c r="V189" s="224">
        <f>ROUND(E189*U189,2)</f>
        <v>1.25</v>
      </c>
      <c r="W189" s="224"/>
      <c r="X189" s="224" t="s">
        <v>339</v>
      </c>
      <c r="Y189" s="224" t="s">
        <v>284</v>
      </c>
      <c r="Z189" s="213"/>
      <c r="AA189" s="213"/>
      <c r="AB189" s="213"/>
      <c r="AC189" s="213"/>
      <c r="AD189" s="213"/>
      <c r="AE189" s="213"/>
      <c r="AF189" s="213"/>
      <c r="AG189" s="213" t="s">
        <v>340</v>
      </c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</row>
    <row r="190" spans="1:60" outlineLevel="2" x14ac:dyDescent="0.2">
      <c r="A190" s="220"/>
      <c r="B190" s="221"/>
      <c r="C190" s="250"/>
      <c r="D190" s="246"/>
      <c r="E190" s="246"/>
      <c r="F190" s="246"/>
      <c r="G190" s="246"/>
      <c r="H190" s="224"/>
      <c r="I190" s="224"/>
      <c r="J190" s="224"/>
      <c r="K190" s="224"/>
      <c r="L190" s="224"/>
      <c r="M190" s="224"/>
      <c r="N190" s="223"/>
      <c r="O190" s="223"/>
      <c r="P190" s="223"/>
      <c r="Q190" s="223"/>
      <c r="R190" s="224"/>
      <c r="S190" s="224"/>
      <c r="T190" s="224"/>
      <c r="U190" s="224"/>
      <c r="V190" s="224"/>
      <c r="W190" s="224"/>
      <c r="X190" s="224"/>
      <c r="Y190" s="224"/>
      <c r="Z190" s="213"/>
      <c r="AA190" s="213"/>
      <c r="AB190" s="213"/>
      <c r="AC190" s="213"/>
      <c r="AD190" s="213"/>
      <c r="AE190" s="213"/>
      <c r="AF190" s="213"/>
      <c r="AG190" s="213" t="s">
        <v>286</v>
      </c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</row>
    <row r="191" spans="1:60" outlineLevel="1" x14ac:dyDescent="0.2">
      <c r="A191" s="237">
        <v>67</v>
      </c>
      <c r="B191" s="238" t="s">
        <v>1223</v>
      </c>
      <c r="C191" s="249" t="s">
        <v>1224</v>
      </c>
      <c r="D191" s="239" t="s">
        <v>1225</v>
      </c>
      <c r="E191" s="240">
        <v>2</v>
      </c>
      <c r="F191" s="241"/>
      <c r="G191" s="242">
        <f>ROUND(E191*F191,2)</f>
        <v>0</v>
      </c>
      <c r="H191" s="241"/>
      <c r="I191" s="242">
        <f>ROUND(E191*H191,2)</f>
        <v>0</v>
      </c>
      <c r="J191" s="241"/>
      <c r="K191" s="242">
        <f>ROUND(E191*J191,2)</f>
        <v>0</v>
      </c>
      <c r="L191" s="242">
        <v>21</v>
      </c>
      <c r="M191" s="242">
        <f>G191*(1+L191/100)</f>
        <v>0</v>
      </c>
      <c r="N191" s="240">
        <v>0</v>
      </c>
      <c r="O191" s="240">
        <f>ROUND(E191*N191,2)</f>
        <v>0</v>
      </c>
      <c r="P191" s="240">
        <v>0</v>
      </c>
      <c r="Q191" s="240">
        <f>ROUND(E191*P191,2)</f>
        <v>0</v>
      </c>
      <c r="R191" s="242"/>
      <c r="S191" s="242" t="s">
        <v>281</v>
      </c>
      <c r="T191" s="243" t="s">
        <v>389</v>
      </c>
      <c r="U191" s="224">
        <v>0</v>
      </c>
      <c r="V191" s="224">
        <f>ROUND(E191*U191,2)</f>
        <v>0</v>
      </c>
      <c r="W191" s="224"/>
      <c r="X191" s="224" t="s">
        <v>339</v>
      </c>
      <c r="Y191" s="224" t="s">
        <v>284</v>
      </c>
      <c r="Z191" s="213"/>
      <c r="AA191" s="213"/>
      <c r="AB191" s="213"/>
      <c r="AC191" s="213"/>
      <c r="AD191" s="213"/>
      <c r="AE191" s="213"/>
      <c r="AF191" s="213"/>
      <c r="AG191" s="213" t="s">
        <v>340</v>
      </c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</row>
    <row r="192" spans="1:60" outlineLevel="2" x14ac:dyDescent="0.2">
      <c r="A192" s="220"/>
      <c r="B192" s="221"/>
      <c r="C192" s="250"/>
      <c r="D192" s="246"/>
      <c r="E192" s="246"/>
      <c r="F192" s="246"/>
      <c r="G192" s="246"/>
      <c r="H192" s="224"/>
      <c r="I192" s="224"/>
      <c r="J192" s="224"/>
      <c r="K192" s="224"/>
      <c r="L192" s="224"/>
      <c r="M192" s="224"/>
      <c r="N192" s="223"/>
      <c r="O192" s="223"/>
      <c r="P192" s="223"/>
      <c r="Q192" s="223"/>
      <c r="R192" s="224"/>
      <c r="S192" s="224"/>
      <c r="T192" s="224"/>
      <c r="U192" s="224"/>
      <c r="V192" s="224"/>
      <c r="W192" s="224"/>
      <c r="X192" s="224"/>
      <c r="Y192" s="224"/>
      <c r="Z192" s="213"/>
      <c r="AA192" s="213"/>
      <c r="AB192" s="213"/>
      <c r="AC192" s="213"/>
      <c r="AD192" s="213"/>
      <c r="AE192" s="213"/>
      <c r="AF192" s="213"/>
      <c r="AG192" s="213" t="s">
        <v>286</v>
      </c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</row>
    <row r="193" spans="1:60" outlineLevel="1" x14ac:dyDescent="0.2">
      <c r="A193" s="237">
        <v>68</v>
      </c>
      <c r="B193" s="238" t="s">
        <v>1226</v>
      </c>
      <c r="C193" s="249" t="s">
        <v>1227</v>
      </c>
      <c r="D193" s="239" t="s">
        <v>318</v>
      </c>
      <c r="E193" s="240">
        <v>5</v>
      </c>
      <c r="F193" s="241"/>
      <c r="G193" s="242">
        <f>ROUND(E193*F193,2)</f>
        <v>0</v>
      </c>
      <c r="H193" s="241"/>
      <c r="I193" s="242">
        <f>ROUND(E193*H193,2)</f>
        <v>0</v>
      </c>
      <c r="J193" s="241"/>
      <c r="K193" s="242">
        <f>ROUND(E193*J193,2)</f>
        <v>0</v>
      </c>
      <c r="L193" s="242">
        <v>21</v>
      </c>
      <c r="M193" s="242">
        <f>G193*(1+L193/100)</f>
        <v>0</v>
      </c>
      <c r="N193" s="240">
        <v>1E-4</v>
      </c>
      <c r="O193" s="240">
        <f>ROUND(E193*N193,2)</f>
        <v>0</v>
      </c>
      <c r="P193" s="240">
        <v>0</v>
      </c>
      <c r="Q193" s="240">
        <f>ROUND(E193*P193,2)</f>
        <v>0</v>
      </c>
      <c r="R193" s="242" t="s">
        <v>422</v>
      </c>
      <c r="S193" s="242" t="s">
        <v>289</v>
      </c>
      <c r="T193" s="243" t="s">
        <v>289</v>
      </c>
      <c r="U193" s="224">
        <v>0.25</v>
      </c>
      <c r="V193" s="224">
        <f>ROUND(E193*U193,2)</f>
        <v>1.25</v>
      </c>
      <c r="W193" s="224"/>
      <c r="X193" s="224" t="s">
        <v>339</v>
      </c>
      <c r="Y193" s="224" t="s">
        <v>284</v>
      </c>
      <c r="Z193" s="213"/>
      <c r="AA193" s="213"/>
      <c r="AB193" s="213"/>
      <c r="AC193" s="213"/>
      <c r="AD193" s="213"/>
      <c r="AE193" s="213"/>
      <c r="AF193" s="213"/>
      <c r="AG193" s="213" t="s">
        <v>340</v>
      </c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</row>
    <row r="194" spans="1:60" outlineLevel="2" x14ac:dyDescent="0.2">
      <c r="A194" s="220"/>
      <c r="B194" s="221"/>
      <c r="C194" s="250"/>
      <c r="D194" s="246"/>
      <c r="E194" s="246"/>
      <c r="F194" s="246"/>
      <c r="G194" s="246"/>
      <c r="H194" s="224"/>
      <c r="I194" s="224"/>
      <c r="J194" s="224"/>
      <c r="K194" s="224"/>
      <c r="L194" s="224"/>
      <c r="M194" s="224"/>
      <c r="N194" s="223"/>
      <c r="O194" s="223"/>
      <c r="P194" s="223"/>
      <c r="Q194" s="223"/>
      <c r="R194" s="224"/>
      <c r="S194" s="224"/>
      <c r="T194" s="224"/>
      <c r="U194" s="224"/>
      <c r="V194" s="224"/>
      <c r="W194" s="224"/>
      <c r="X194" s="224"/>
      <c r="Y194" s="224"/>
      <c r="Z194" s="213"/>
      <c r="AA194" s="213"/>
      <c r="AB194" s="213"/>
      <c r="AC194" s="213"/>
      <c r="AD194" s="213"/>
      <c r="AE194" s="213"/>
      <c r="AF194" s="213"/>
      <c r="AG194" s="213" t="s">
        <v>286</v>
      </c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</row>
    <row r="195" spans="1:60" ht="22.5" outlineLevel="1" x14ac:dyDescent="0.2">
      <c r="A195" s="237">
        <v>69</v>
      </c>
      <c r="B195" s="238" t="s">
        <v>1228</v>
      </c>
      <c r="C195" s="249" t="s">
        <v>1229</v>
      </c>
      <c r="D195" s="239" t="s">
        <v>1225</v>
      </c>
      <c r="E195" s="240">
        <v>2</v>
      </c>
      <c r="F195" s="241"/>
      <c r="G195" s="242">
        <f>ROUND(E195*F195,2)</f>
        <v>0</v>
      </c>
      <c r="H195" s="241"/>
      <c r="I195" s="242">
        <f>ROUND(E195*H195,2)</f>
        <v>0</v>
      </c>
      <c r="J195" s="241"/>
      <c r="K195" s="242">
        <f>ROUND(E195*J195,2)</f>
        <v>0</v>
      </c>
      <c r="L195" s="242">
        <v>21</v>
      </c>
      <c r="M195" s="242">
        <f>G195*(1+L195/100)</f>
        <v>0</v>
      </c>
      <c r="N195" s="240">
        <v>0.1</v>
      </c>
      <c r="O195" s="240">
        <f>ROUND(E195*N195,2)</f>
        <v>0.2</v>
      </c>
      <c r="P195" s="240">
        <v>0</v>
      </c>
      <c r="Q195" s="240">
        <f>ROUND(E195*P195,2)</f>
        <v>0</v>
      </c>
      <c r="R195" s="242"/>
      <c r="S195" s="242" t="s">
        <v>281</v>
      </c>
      <c r="T195" s="243" t="s">
        <v>389</v>
      </c>
      <c r="U195" s="224">
        <v>0</v>
      </c>
      <c r="V195" s="224">
        <f>ROUND(E195*U195,2)</f>
        <v>0</v>
      </c>
      <c r="W195" s="224"/>
      <c r="X195" s="224" t="s">
        <v>283</v>
      </c>
      <c r="Y195" s="224" t="s">
        <v>284</v>
      </c>
      <c r="Z195" s="213"/>
      <c r="AA195" s="213"/>
      <c r="AB195" s="213"/>
      <c r="AC195" s="213"/>
      <c r="AD195" s="213"/>
      <c r="AE195" s="213"/>
      <c r="AF195" s="213"/>
      <c r="AG195" s="213" t="s">
        <v>285</v>
      </c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</row>
    <row r="196" spans="1:60" outlineLevel="2" x14ac:dyDescent="0.2">
      <c r="A196" s="220"/>
      <c r="B196" s="221"/>
      <c r="C196" s="250"/>
      <c r="D196" s="246"/>
      <c r="E196" s="246"/>
      <c r="F196" s="246"/>
      <c r="G196" s="246"/>
      <c r="H196" s="224"/>
      <c r="I196" s="224"/>
      <c r="J196" s="224"/>
      <c r="K196" s="224"/>
      <c r="L196" s="224"/>
      <c r="M196" s="224"/>
      <c r="N196" s="223"/>
      <c r="O196" s="223"/>
      <c r="P196" s="223"/>
      <c r="Q196" s="223"/>
      <c r="R196" s="224"/>
      <c r="S196" s="224"/>
      <c r="T196" s="224"/>
      <c r="U196" s="224"/>
      <c r="V196" s="224"/>
      <c r="W196" s="224"/>
      <c r="X196" s="224"/>
      <c r="Y196" s="224"/>
      <c r="Z196" s="213"/>
      <c r="AA196" s="213"/>
      <c r="AB196" s="213"/>
      <c r="AC196" s="213"/>
      <c r="AD196" s="213"/>
      <c r="AE196" s="213"/>
      <c r="AF196" s="213"/>
      <c r="AG196" s="213" t="s">
        <v>286</v>
      </c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</row>
    <row r="197" spans="1:60" outlineLevel="1" x14ac:dyDescent="0.2">
      <c r="A197" s="237">
        <v>70</v>
      </c>
      <c r="B197" s="238" t="s">
        <v>1230</v>
      </c>
      <c r="C197" s="249" t="s">
        <v>1231</v>
      </c>
      <c r="D197" s="239" t="s">
        <v>318</v>
      </c>
      <c r="E197" s="240">
        <v>5</v>
      </c>
      <c r="F197" s="241"/>
      <c r="G197" s="242">
        <f>ROUND(E197*F197,2)</f>
        <v>0</v>
      </c>
      <c r="H197" s="241"/>
      <c r="I197" s="242">
        <f>ROUND(E197*H197,2)</f>
        <v>0</v>
      </c>
      <c r="J197" s="241"/>
      <c r="K197" s="242">
        <f>ROUND(E197*J197,2)</f>
        <v>0</v>
      </c>
      <c r="L197" s="242">
        <v>21</v>
      </c>
      <c r="M197" s="242">
        <f>G197*(1+L197/100)</f>
        <v>0</v>
      </c>
      <c r="N197" s="240">
        <v>3.1E-4</v>
      </c>
      <c r="O197" s="240">
        <f>ROUND(E197*N197,2)</f>
        <v>0</v>
      </c>
      <c r="P197" s="240">
        <v>0</v>
      </c>
      <c r="Q197" s="240">
        <f>ROUND(E197*P197,2)</f>
        <v>0</v>
      </c>
      <c r="R197" s="242" t="s">
        <v>324</v>
      </c>
      <c r="S197" s="242" t="s">
        <v>289</v>
      </c>
      <c r="T197" s="243" t="s">
        <v>289</v>
      </c>
      <c r="U197" s="224">
        <v>0</v>
      </c>
      <c r="V197" s="224">
        <f>ROUND(E197*U197,2)</f>
        <v>0</v>
      </c>
      <c r="W197" s="224"/>
      <c r="X197" s="224" t="s">
        <v>283</v>
      </c>
      <c r="Y197" s="224" t="s">
        <v>284</v>
      </c>
      <c r="Z197" s="213"/>
      <c r="AA197" s="213"/>
      <c r="AB197" s="213"/>
      <c r="AC197" s="213"/>
      <c r="AD197" s="213"/>
      <c r="AE197" s="213"/>
      <c r="AF197" s="213"/>
      <c r="AG197" s="213" t="s">
        <v>285</v>
      </c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C197" s="213"/>
      <c r="BD197" s="213"/>
      <c r="BE197" s="213"/>
      <c r="BF197" s="213"/>
      <c r="BG197" s="213"/>
      <c r="BH197" s="213"/>
    </row>
    <row r="198" spans="1:60" outlineLevel="2" x14ac:dyDescent="0.2">
      <c r="A198" s="220"/>
      <c r="B198" s="221"/>
      <c r="C198" s="250"/>
      <c r="D198" s="246"/>
      <c r="E198" s="246"/>
      <c r="F198" s="246"/>
      <c r="G198" s="246"/>
      <c r="H198" s="224"/>
      <c r="I198" s="224"/>
      <c r="J198" s="224"/>
      <c r="K198" s="224"/>
      <c r="L198" s="224"/>
      <c r="M198" s="224"/>
      <c r="N198" s="223"/>
      <c r="O198" s="223"/>
      <c r="P198" s="223"/>
      <c r="Q198" s="223"/>
      <c r="R198" s="224"/>
      <c r="S198" s="224"/>
      <c r="T198" s="224"/>
      <c r="U198" s="224"/>
      <c r="V198" s="224"/>
      <c r="W198" s="224"/>
      <c r="X198" s="224"/>
      <c r="Y198" s="224"/>
      <c r="Z198" s="213"/>
      <c r="AA198" s="213"/>
      <c r="AB198" s="213"/>
      <c r="AC198" s="213"/>
      <c r="AD198" s="213"/>
      <c r="AE198" s="213"/>
      <c r="AF198" s="213"/>
      <c r="AG198" s="213" t="s">
        <v>286</v>
      </c>
      <c r="AH198" s="213"/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3"/>
      <c r="BH198" s="213"/>
    </row>
    <row r="199" spans="1:60" outlineLevel="1" x14ac:dyDescent="0.2">
      <c r="A199" s="237">
        <v>71</v>
      </c>
      <c r="B199" s="238" t="s">
        <v>1232</v>
      </c>
      <c r="C199" s="249" t="s">
        <v>1233</v>
      </c>
      <c r="D199" s="239" t="s">
        <v>318</v>
      </c>
      <c r="E199" s="240">
        <v>2</v>
      </c>
      <c r="F199" s="241"/>
      <c r="G199" s="242">
        <f>ROUND(E199*F199,2)</f>
        <v>0</v>
      </c>
      <c r="H199" s="241"/>
      <c r="I199" s="242">
        <f>ROUND(E199*H199,2)</f>
        <v>0</v>
      </c>
      <c r="J199" s="241"/>
      <c r="K199" s="242">
        <f>ROUND(E199*J199,2)</f>
        <v>0</v>
      </c>
      <c r="L199" s="242">
        <v>21</v>
      </c>
      <c r="M199" s="242">
        <f>G199*(1+L199/100)</f>
        <v>0</v>
      </c>
      <c r="N199" s="240">
        <v>0</v>
      </c>
      <c r="O199" s="240">
        <f>ROUND(E199*N199,2)</f>
        <v>0</v>
      </c>
      <c r="P199" s="240">
        <v>0</v>
      </c>
      <c r="Q199" s="240">
        <f>ROUND(E199*P199,2)</f>
        <v>0</v>
      </c>
      <c r="R199" s="242"/>
      <c r="S199" s="242" t="s">
        <v>281</v>
      </c>
      <c r="T199" s="243" t="s">
        <v>282</v>
      </c>
      <c r="U199" s="224">
        <v>0</v>
      </c>
      <c r="V199" s="224">
        <f>ROUND(E199*U199,2)</f>
        <v>0</v>
      </c>
      <c r="W199" s="224"/>
      <c r="X199" s="224" t="s">
        <v>319</v>
      </c>
      <c r="Y199" s="224" t="s">
        <v>284</v>
      </c>
      <c r="Z199" s="213"/>
      <c r="AA199" s="213"/>
      <c r="AB199" s="213"/>
      <c r="AC199" s="213"/>
      <c r="AD199" s="213"/>
      <c r="AE199" s="213"/>
      <c r="AF199" s="213"/>
      <c r="AG199" s="213" t="s">
        <v>586</v>
      </c>
      <c r="AH199" s="213"/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3"/>
      <c r="BH199" s="213"/>
    </row>
    <row r="200" spans="1:60" outlineLevel="2" x14ac:dyDescent="0.2">
      <c r="A200" s="220"/>
      <c r="B200" s="221"/>
      <c r="C200" s="251" t="s">
        <v>1234</v>
      </c>
      <c r="D200" s="247"/>
      <c r="E200" s="247"/>
      <c r="F200" s="247"/>
      <c r="G200" s="247"/>
      <c r="H200" s="224"/>
      <c r="I200" s="224"/>
      <c r="J200" s="224"/>
      <c r="K200" s="224"/>
      <c r="L200" s="224"/>
      <c r="M200" s="224"/>
      <c r="N200" s="223"/>
      <c r="O200" s="223"/>
      <c r="P200" s="223"/>
      <c r="Q200" s="223"/>
      <c r="R200" s="224"/>
      <c r="S200" s="224"/>
      <c r="T200" s="224"/>
      <c r="U200" s="224"/>
      <c r="V200" s="224"/>
      <c r="W200" s="224"/>
      <c r="X200" s="224"/>
      <c r="Y200" s="224"/>
      <c r="Z200" s="213"/>
      <c r="AA200" s="213"/>
      <c r="AB200" s="213"/>
      <c r="AC200" s="213"/>
      <c r="AD200" s="213"/>
      <c r="AE200" s="213"/>
      <c r="AF200" s="213"/>
      <c r="AG200" s="213" t="s">
        <v>311</v>
      </c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  <c r="BB200" s="213"/>
      <c r="BC200" s="213"/>
      <c r="BD200" s="213"/>
      <c r="BE200" s="213"/>
      <c r="BF200" s="213"/>
      <c r="BG200" s="213"/>
      <c r="BH200" s="213"/>
    </row>
    <row r="201" spans="1:60" ht="22.5" outlineLevel="3" x14ac:dyDescent="0.2">
      <c r="A201" s="220"/>
      <c r="B201" s="221"/>
      <c r="C201" s="260" t="s">
        <v>1248</v>
      </c>
      <c r="D201" s="258"/>
      <c r="E201" s="258"/>
      <c r="F201" s="258"/>
      <c r="G201" s="258"/>
      <c r="H201" s="224"/>
      <c r="I201" s="224"/>
      <c r="J201" s="224"/>
      <c r="K201" s="224"/>
      <c r="L201" s="224"/>
      <c r="M201" s="224"/>
      <c r="N201" s="223"/>
      <c r="O201" s="223"/>
      <c r="P201" s="223"/>
      <c r="Q201" s="223"/>
      <c r="R201" s="224"/>
      <c r="S201" s="224"/>
      <c r="T201" s="224"/>
      <c r="U201" s="224"/>
      <c r="V201" s="224"/>
      <c r="W201" s="224"/>
      <c r="X201" s="224"/>
      <c r="Y201" s="224"/>
      <c r="Z201" s="213"/>
      <c r="AA201" s="213"/>
      <c r="AB201" s="213"/>
      <c r="AC201" s="213"/>
      <c r="AD201" s="213"/>
      <c r="AE201" s="213"/>
      <c r="AF201" s="213"/>
      <c r="AG201" s="213" t="s">
        <v>311</v>
      </c>
      <c r="AH201" s="213"/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56" t="str">
        <f>C201</f>
        <v>- komplet včetně krycí mřížky a zátky pro zašpuntování - kejdová zátka pr. 200 mm, výška zátky160 mm, výška vč. držadla pro hák 220 mm, ateriál - plastová skořepina vyplněná pískem, hmotnost 4,4 kg</v>
      </c>
      <c r="BB201" s="213"/>
      <c r="BC201" s="213"/>
      <c r="BD201" s="213"/>
      <c r="BE201" s="213"/>
      <c r="BF201" s="213"/>
      <c r="BG201" s="213"/>
      <c r="BH201" s="213"/>
    </row>
    <row r="202" spans="1:60" outlineLevel="3" x14ac:dyDescent="0.2">
      <c r="A202" s="220"/>
      <c r="B202" s="221"/>
      <c r="C202" s="260" t="s">
        <v>1235</v>
      </c>
      <c r="D202" s="258"/>
      <c r="E202" s="258"/>
      <c r="F202" s="258"/>
      <c r="G202" s="258"/>
      <c r="H202" s="224"/>
      <c r="I202" s="224"/>
      <c r="J202" s="224"/>
      <c r="K202" s="224"/>
      <c r="L202" s="224"/>
      <c r="M202" s="224"/>
      <c r="N202" s="223"/>
      <c r="O202" s="223"/>
      <c r="P202" s="223"/>
      <c r="Q202" s="223"/>
      <c r="R202" s="224"/>
      <c r="S202" s="224"/>
      <c r="T202" s="224"/>
      <c r="U202" s="224"/>
      <c r="V202" s="224"/>
      <c r="W202" s="224"/>
      <c r="X202" s="224"/>
      <c r="Y202" s="224"/>
      <c r="Z202" s="213"/>
      <c r="AA202" s="213"/>
      <c r="AB202" s="213"/>
      <c r="AC202" s="213"/>
      <c r="AD202" s="213"/>
      <c r="AE202" s="213"/>
      <c r="AF202" s="213"/>
      <c r="AG202" s="213" t="s">
        <v>311</v>
      </c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</row>
    <row r="203" spans="1:60" outlineLevel="2" x14ac:dyDescent="0.2">
      <c r="A203" s="220"/>
      <c r="B203" s="221"/>
      <c r="C203" s="252"/>
      <c r="D203" s="245"/>
      <c r="E203" s="245"/>
      <c r="F203" s="245"/>
      <c r="G203" s="245"/>
      <c r="H203" s="224"/>
      <c r="I203" s="224"/>
      <c r="J203" s="224"/>
      <c r="K203" s="224"/>
      <c r="L203" s="224"/>
      <c r="M203" s="224"/>
      <c r="N203" s="223"/>
      <c r="O203" s="223"/>
      <c r="P203" s="223"/>
      <c r="Q203" s="223"/>
      <c r="R203" s="224"/>
      <c r="S203" s="224"/>
      <c r="T203" s="224"/>
      <c r="U203" s="224"/>
      <c r="V203" s="224"/>
      <c r="W203" s="224"/>
      <c r="X203" s="224"/>
      <c r="Y203" s="224"/>
      <c r="Z203" s="213"/>
      <c r="AA203" s="213"/>
      <c r="AB203" s="213"/>
      <c r="AC203" s="213"/>
      <c r="AD203" s="213"/>
      <c r="AE203" s="213"/>
      <c r="AF203" s="213"/>
      <c r="AG203" s="213" t="s">
        <v>286</v>
      </c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</row>
    <row r="204" spans="1:60" outlineLevel="1" x14ac:dyDescent="0.2">
      <c r="A204" s="237">
        <v>72</v>
      </c>
      <c r="B204" s="238" t="s">
        <v>1236</v>
      </c>
      <c r="C204" s="249" t="s">
        <v>1237</v>
      </c>
      <c r="D204" s="239" t="s">
        <v>383</v>
      </c>
      <c r="E204" s="240">
        <v>0.21647</v>
      </c>
      <c r="F204" s="241"/>
      <c r="G204" s="242">
        <f>ROUND(E204*F204,2)</f>
        <v>0</v>
      </c>
      <c r="H204" s="241"/>
      <c r="I204" s="242">
        <f>ROUND(E204*H204,2)</f>
        <v>0</v>
      </c>
      <c r="J204" s="241"/>
      <c r="K204" s="242">
        <f>ROUND(E204*J204,2)</f>
        <v>0</v>
      </c>
      <c r="L204" s="242">
        <v>21</v>
      </c>
      <c r="M204" s="242">
        <f>G204*(1+L204/100)</f>
        <v>0</v>
      </c>
      <c r="N204" s="240">
        <v>0</v>
      </c>
      <c r="O204" s="240">
        <f>ROUND(E204*N204,2)</f>
        <v>0</v>
      </c>
      <c r="P204" s="240">
        <v>0</v>
      </c>
      <c r="Q204" s="240">
        <f>ROUND(E204*P204,2)</f>
        <v>0</v>
      </c>
      <c r="R204" s="242" t="s">
        <v>422</v>
      </c>
      <c r="S204" s="242" t="s">
        <v>289</v>
      </c>
      <c r="T204" s="243" t="s">
        <v>289</v>
      </c>
      <c r="U204" s="224">
        <v>1.52</v>
      </c>
      <c r="V204" s="224">
        <f>ROUND(E204*U204,2)</f>
        <v>0.33</v>
      </c>
      <c r="W204" s="224"/>
      <c r="X204" s="224" t="s">
        <v>447</v>
      </c>
      <c r="Y204" s="224" t="s">
        <v>284</v>
      </c>
      <c r="Z204" s="213"/>
      <c r="AA204" s="213"/>
      <c r="AB204" s="213"/>
      <c r="AC204" s="213"/>
      <c r="AD204" s="213"/>
      <c r="AE204" s="213"/>
      <c r="AF204" s="213"/>
      <c r="AG204" s="213" t="s">
        <v>448</v>
      </c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</row>
    <row r="205" spans="1:60" outlineLevel="2" x14ac:dyDescent="0.2">
      <c r="A205" s="220"/>
      <c r="B205" s="221"/>
      <c r="C205" s="259" t="s">
        <v>1140</v>
      </c>
      <c r="D205" s="257"/>
      <c r="E205" s="257"/>
      <c r="F205" s="257"/>
      <c r="G205" s="257"/>
      <c r="H205" s="224"/>
      <c r="I205" s="224"/>
      <c r="J205" s="224"/>
      <c r="K205" s="224"/>
      <c r="L205" s="224"/>
      <c r="M205" s="224"/>
      <c r="N205" s="223"/>
      <c r="O205" s="223"/>
      <c r="P205" s="223"/>
      <c r="Q205" s="223"/>
      <c r="R205" s="224"/>
      <c r="S205" s="224"/>
      <c r="T205" s="224"/>
      <c r="U205" s="224"/>
      <c r="V205" s="224"/>
      <c r="W205" s="224"/>
      <c r="X205" s="224"/>
      <c r="Y205" s="224"/>
      <c r="Z205" s="213"/>
      <c r="AA205" s="213"/>
      <c r="AB205" s="213"/>
      <c r="AC205" s="213"/>
      <c r="AD205" s="213"/>
      <c r="AE205" s="213"/>
      <c r="AF205" s="213"/>
      <c r="AG205" s="213" t="s">
        <v>360</v>
      </c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</row>
    <row r="206" spans="1:60" outlineLevel="2" x14ac:dyDescent="0.2">
      <c r="A206" s="220"/>
      <c r="B206" s="221"/>
      <c r="C206" s="252"/>
      <c r="D206" s="245"/>
      <c r="E206" s="245"/>
      <c r="F206" s="245"/>
      <c r="G206" s="245"/>
      <c r="H206" s="224"/>
      <c r="I206" s="224"/>
      <c r="J206" s="224"/>
      <c r="K206" s="224"/>
      <c r="L206" s="224"/>
      <c r="M206" s="224"/>
      <c r="N206" s="223"/>
      <c r="O206" s="223"/>
      <c r="P206" s="223"/>
      <c r="Q206" s="223"/>
      <c r="R206" s="224"/>
      <c r="S206" s="224"/>
      <c r="T206" s="224"/>
      <c r="U206" s="224"/>
      <c r="V206" s="224"/>
      <c r="W206" s="224"/>
      <c r="X206" s="224"/>
      <c r="Y206" s="224"/>
      <c r="Z206" s="213"/>
      <c r="AA206" s="213"/>
      <c r="AB206" s="213"/>
      <c r="AC206" s="213"/>
      <c r="AD206" s="213"/>
      <c r="AE206" s="213"/>
      <c r="AF206" s="213"/>
      <c r="AG206" s="213" t="s">
        <v>286</v>
      </c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</row>
    <row r="207" spans="1:60" x14ac:dyDescent="0.2">
      <c r="A207" s="230" t="s">
        <v>276</v>
      </c>
      <c r="B207" s="231" t="s">
        <v>199</v>
      </c>
      <c r="C207" s="248" t="s">
        <v>200</v>
      </c>
      <c r="D207" s="232"/>
      <c r="E207" s="233"/>
      <c r="F207" s="234"/>
      <c r="G207" s="234">
        <f>SUMIF(AG208:AG212,"&lt;&gt;NOR",G208:G212)</f>
        <v>0</v>
      </c>
      <c r="H207" s="234"/>
      <c r="I207" s="234">
        <f>SUM(I208:I212)</f>
        <v>0</v>
      </c>
      <c r="J207" s="234"/>
      <c r="K207" s="234">
        <f>SUM(K208:K212)</f>
        <v>0</v>
      </c>
      <c r="L207" s="234"/>
      <c r="M207" s="234">
        <f>SUM(M208:M212)</f>
        <v>0</v>
      </c>
      <c r="N207" s="233"/>
      <c r="O207" s="233">
        <f>SUM(O208:O212)</f>
        <v>0.04</v>
      </c>
      <c r="P207" s="233"/>
      <c r="Q207" s="233">
        <f>SUM(Q208:Q212)</f>
        <v>0</v>
      </c>
      <c r="R207" s="234"/>
      <c r="S207" s="234"/>
      <c r="T207" s="235"/>
      <c r="U207" s="229"/>
      <c r="V207" s="229">
        <f>SUM(V208:V212)</f>
        <v>1.77</v>
      </c>
      <c r="W207" s="229"/>
      <c r="X207" s="229"/>
      <c r="Y207" s="229"/>
      <c r="AG207" t="s">
        <v>277</v>
      </c>
    </row>
    <row r="208" spans="1:60" ht="33.75" outlineLevel="1" x14ac:dyDescent="0.2">
      <c r="A208" s="237">
        <v>73</v>
      </c>
      <c r="B208" s="238" t="s">
        <v>1238</v>
      </c>
      <c r="C208" s="249" t="s">
        <v>1239</v>
      </c>
      <c r="D208" s="239" t="s">
        <v>294</v>
      </c>
      <c r="E208" s="240">
        <v>1</v>
      </c>
      <c r="F208" s="241"/>
      <c r="G208" s="242">
        <f>ROUND(E208*F208,2)</f>
        <v>0</v>
      </c>
      <c r="H208" s="241"/>
      <c r="I208" s="242">
        <f>ROUND(E208*H208,2)</f>
        <v>0</v>
      </c>
      <c r="J208" s="241"/>
      <c r="K208" s="242">
        <f>ROUND(E208*J208,2)</f>
        <v>0</v>
      </c>
      <c r="L208" s="242">
        <v>21</v>
      </c>
      <c r="M208" s="242">
        <f>G208*(1+L208/100)</f>
        <v>0</v>
      </c>
      <c r="N208" s="240">
        <v>1.2999999999999999E-2</v>
      </c>
      <c r="O208" s="240">
        <f>ROUND(E208*N208,2)</f>
        <v>0.01</v>
      </c>
      <c r="P208" s="240">
        <v>0</v>
      </c>
      <c r="Q208" s="240">
        <f>ROUND(E208*P208,2)</f>
        <v>0</v>
      </c>
      <c r="R208" s="242" t="s">
        <v>422</v>
      </c>
      <c r="S208" s="242" t="s">
        <v>289</v>
      </c>
      <c r="T208" s="243" t="s">
        <v>289</v>
      </c>
      <c r="U208" s="224">
        <v>1.77</v>
      </c>
      <c r="V208" s="224">
        <f>ROUND(E208*U208,2)</f>
        <v>1.77</v>
      </c>
      <c r="W208" s="224"/>
      <c r="X208" s="224" t="s">
        <v>339</v>
      </c>
      <c r="Y208" s="224" t="s">
        <v>284</v>
      </c>
      <c r="Z208" s="213"/>
      <c r="AA208" s="213"/>
      <c r="AB208" s="213"/>
      <c r="AC208" s="213"/>
      <c r="AD208" s="213"/>
      <c r="AE208" s="213"/>
      <c r="AF208" s="213"/>
      <c r="AG208" s="213" t="s">
        <v>340</v>
      </c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</row>
    <row r="209" spans="1:60" outlineLevel="2" x14ac:dyDescent="0.2">
      <c r="A209" s="220"/>
      <c r="B209" s="221"/>
      <c r="C209" s="251" t="s">
        <v>1240</v>
      </c>
      <c r="D209" s="247"/>
      <c r="E209" s="247"/>
      <c r="F209" s="247"/>
      <c r="G209" s="247"/>
      <c r="H209" s="224"/>
      <c r="I209" s="224"/>
      <c r="J209" s="224"/>
      <c r="K209" s="224"/>
      <c r="L209" s="224"/>
      <c r="M209" s="224"/>
      <c r="N209" s="223"/>
      <c r="O209" s="223"/>
      <c r="P209" s="223"/>
      <c r="Q209" s="223"/>
      <c r="R209" s="224"/>
      <c r="S209" s="224"/>
      <c r="T209" s="224"/>
      <c r="U209" s="224"/>
      <c r="V209" s="224"/>
      <c r="W209" s="224"/>
      <c r="X209" s="224"/>
      <c r="Y209" s="224"/>
      <c r="Z209" s="213"/>
      <c r="AA209" s="213"/>
      <c r="AB209" s="213"/>
      <c r="AC209" s="213"/>
      <c r="AD209" s="213"/>
      <c r="AE209" s="213"/>
      <c r="AF209" s="213"/>
      <c r="AG209" s="213" t="s">
        <v>311</v>
      </c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</row>
    <row r="210" spans="1:60" outlineLevel="2" x14ac:dyDescent="0.2">
      <c r="A210" s="220"/>
      <c r="B210" s="221"/>
      <c r="C210" s="252"/>
      <c r="D210" s="245"/>
      <c r="E210" s="245"/>
      <c r="F210" s="245"/>
      <c r="G210" s="245"/>
      <c r="H210" s="224"/>
      <c r="I210" s="224"/>
      <c r="J210" s="224"/>
      <c r="K210" s="224"/>
      <c r="L210" s="224"/>
      <c r="M210" s="224"/>
      <c r="N210" s="223"/>
      <c r="O210" s="223"/>
      <c r="P210" s="223"/>
      <c r="Q210" s="223"/>
      <c r="R210" s="224"/>
      <c r="S210" s="224"/>
      <c r="T210" s="224"/>
      <c r="U210" s="224"/>
      <c r="V210" s="224"/>
      <c r="W210" s="224"/>
      <c r="X210" s="224"/>
      <c r="Y210" s="224"/>
      <c r="Z210" s="213"/>
      <c r="AA210" s="213"/>
      <c r="AB210" s="213"/>
      <c r="AC210" s="213"/>
      <c r="AD210" s="213"/>
      <c r="AE210" s="213"/>
      <c r="AF210" s="213"/>
      <c r="AG210" s="213" t="s">
        <v>286</v>
      </c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</row>
    <row r="211" spans="1:60" ht="22.5" outlineLevel="1" x14ac:dyDescent="0.2">
      <c r="A211" s="237">
        <v>74</v>
      </c>
      <c r="B211" s="238" t="s">
        <v>1241</v>
      </c>
      <c r="C211" s="249" t="s">
        <v>1242</v>
      </c>
      <c r="D211" s="239" t="s">
        <v>318</v>
      </c>
      <c r="E211" s="240">
        <v>1</v>
      </c>
      <c r="F211" s="241"/>
      <c r="G211" s="242">
        <f>ROUND(E211*F211,2)</f>
        <v>0</v>
      </c>
      <c r="H211" s="241"/>
      <c r="I211" s="242">
        <f>ROUND(E211*H211,2)</f>
        <v>0</v>
      </c>
      <c r="J211" s="241"/>
      <c r="K211" s="242">
        <f>ROUND(E211*J211,2)</f>
        <v>0</v>
      </c>
      <c r="L211" s="242">
        <v>21</v>
      </c>
      <c r="M211" s="242">
        <f>G211*(1+L211/100)</f>
        <v>0</v>
      </c>
      <c r="N211" s="240">
        <v>2.8000000000000001E-2</v>
      </c>
      <c r="O211" s="240">
        <f>ROUND(E211*N211,2)</f>
        <v>0.03</v>
      </c>
      <c r="P211" s="240">
        <v>0</v>
      </c>
      <c r="Q211" s="240">
        <f>ROUND(E211*P211,2)</f>
        <v>0</v>
      </c>
      <c r="R211" s="242" t="s">
        <v>324</v>
      </c>
      <c r="S211" s="242" t="s">
        <v>289</v>
      </c>
      <c r="T211" s="243" t="s">
        <v>289</v>
      </c>
      <c r="U211" s="224">
        <v>0</v>
      </c>
      <c r="V211" s="224">
        <f>ROUND(E211*U211,2)</f>
        <v>0</v>
      </c>
      <c r="W211" s="224"/>
      <c r="X211" s="224" t="s">
        <v>283</v>
      </c>
      <c r="Y211" s="224" t="s">
        <v>284</v>
      </c>
      <c r="Z211" s="213"/>
      <c r="AA211" s="213"/>
      <c r="AB211" s="213"/>
      <c r="AC211" s="213"/>
      <c r="AD211" s="213"/>
      <c r="AE211" s="213"/>
      <c r="AF211" s="213"/>
      <c r="AG211" s="213" t="s">
        <v>285</v>
      </c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</row>
    <row r="212" spans="1:60" outlineLevel="2" x14ac:dyDescent="0.2">
      <c r="A212" s="220"/>
      <c r="B212" s="221"/>
      <c r="C212" s="250"/>
      <c r="D212" s="246"/>
      <c r="E212" s="246"/>
      <c r="F212" s="246"/>
      <c r="G212" s="246"/>
      <c r="H212" s="224"/>
      <c r="I212" s="224"/>
      <c r="J212" s="224"/>
      <c r="K212" s="224"/>
      <c r="L212" s="224"/>
      <c r="M212" s="224"/>
      <c r="N212" s="223"/>
      <c r="O212" s="223"/>
      <c r="P212" s="223"/>
      <c r="Q212" s="223"/>
      <c r="R212" s="224"/>
      <c r="S212" s="224"/>
      <c r="T212" s="224"/>
      <c r="U212" s="224"/>
      <c r="V212" s="224"/>
      <c r="W212" s="224"/>
      <c r="X212" s="224"/>
      <c r="Y212" s="224"/>
      <c r="Z212" s="213"/>
      <c r="AA212" s="213"/>
      <c r="AB212" s="213"/>
      <c r="AC212" s="213"/>
      <c r="AD212" s="213"/>
      <c r="AE212" s="213"/>
      <c r="AF212" s="213"/>
      <c r="AG212" s="213" t="s">
        <v>286</v>
      </c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</row>
    <row r="213" spans="1:60" x14ac:dyDescent="0.2">
      <c r="A213" s="230" t="s">
        <v>276</v>
      </c>
      <c r="B213" s="231" t="s">
        <v>244</v>
      </c>
      <c r="C213" s="248" t="s">
        <v>245</v>
      </c>
      <c r="D213" s="232"/>
      <c r="E213" s="233"/>
      <c r="F213" s="234"/>
      <c r="G213" s="234">
        <f>SUMIF(AG214:AG216,"&lt;&gt;NOR",G214:G216)</f>
        <v>0</v>
      </c>
      <c r="H213" s="234"/>
      <c r="I213" s="234">
        <f>SUM(I214:I216)</f>
        <v>0</v>
      </c>
      <c r="J213" s="234"/>
      <c r="K213" s="234">
        <f>SUM(K214:K216)</f>
        <v>0</v>
      </c>
      <c r="L213" s="234"/>
      <c r="M213" s="234">
        <f>SUM(M214:M216)</f>
        <v>0</v>
      </c>
      <c r="N213" s="233"/>
      <c r="O213" s="233">
        <f>SUM(O214:O216)</f>
        <v>0</v>
      </c>
      <c r="P213" s="233"/>
      <c r="Q213" s="233">
        <f>SUM(Q214:Q216)</f>
        <v>0</v>
      </c>
      <c r="R213" s="234"/>
      <c r="S213" s="234"/>
      <c r="T213" s="235"/>
      <c r="U213" s="229"/>
      <c r="V213" s="229">
        <f>SUM(V214:V216)</f>
        <v>0</v>
      </c>
      <c r="W213" s="229"/>
      <c r="X213" s="229"/>
      <c r="Y213" s="229"/>
      <c r="AG213" t="s">
        <v>277</v>
      </c>
    </row>
    <row r="214" spans="1:60" outlineLevel="1" x14ac:dyDescent="0.2">
      <c r="A214" s="237">
        <v>75</v>
      </c>
      <c r="B214" s="238" t="s">
        <v>1243</v>
      </c>
      <c r="C214" s="249" t="s">
        <v>1244</v>
      </c>
      <c r="D214" s="239" t="s">
        <v>383</v>
      </c>
      <c r="E214" s="240">
        <v>5.1029999999999999E-2</v>
      </c>
      <c r="F214" s="241"/>
      <c r="G214" s="242">
        <f>ROUND(E214*F214,2)</f>
        <v>0</v>
      </c>
      <c r="H214" s="241"/>
      <c r="I214" s="242">
        <f>ROUND(E214*H214,2)</f>
        <v>0</v>
      </c>
      <c r="J214" s="241"/>
      <c r="K214" s="242">
        <f>ROUND(E214*J214,2)</f>
        <v>0</v>
      </c>
      <c r="L214" s="242">
        <v>21</v>
      </c>
      <c r="M214" s="242">
        <f>G214*(1+L214/100)</f>
        <v>0</v>
      </c>
      <c r="N214" s="240">
        <v>0</v>
      </c>
      <c r="O214" s="240">
        <f>ROUND(E214*N214,2)</f>
        <v>0</v>
      </c>
      <c r="P214" s="240">
        <v>0</v>
      </c>
      <c r="Q214" s="240">
        <f>ROUND(E214*P214,2)</f>
        <v>0</v>
      </c>
      <c r="R214" s="242" t="s">
        <v>443</v>
      </c>
      <c r="S214" s="242" t="s">
        <v>289</v>
      </c>
      <c r="T214" s="243" t="s">
        <v>289</v>
      </c>
      <c r="U214" s="224">
        <v>4.2000000000000003E-2</v>
      </c>
      <c r="V214" s="224">
        <f>ROUND(E214*U214,2)</f>
        <v>0</v>
      </c>
      <c r="W214" s="224"/>
      <c r="X214" s="224" t="s">
        <v>1245</v>
      </c>
      <c r="Y214" s="224" t="s">
        <v>284</v>
      </c>
      <c r="Z214" s="213"/>
      <c r="AA214" s="213"/>
      <c r="AB214" s="213"/>
      <c r="AC214" s="213"/>
      <c r="AD214" s="213"/>
      <c r="AE214" s="213"/>
      <c r="AF214" s="213"/>
      <c r="AG214" s="213" t="s">
        <v>1246</v>
      </c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</row>
    <row r="215" spans="1:60" outlineLevel="2" x14ac:dyDescent="0.2">
      <c r="A215" s="220"/>
      <c r="B215" s="221"/>
      <c r="C215" s="259" t="s">
        <v>1247</v>
      </c>
      <c r="D215" s="257"/>
      <c r="E215" s="257"/>
      <c r="F215" s="257"/>
      <c r="G215" s="257"/>
      <c r="H215" s="224"/>
      <c r="I215" s="224"/>
      <c r="J215" s="224"/>
      <c r="K215" s="224"/>
      <c r="L215" s="224"/>
      <c r="M215" s="224"/>
      <c r="N215" s="223"/>
      <c r="O215" s="223"/>
      <c r="P215" s="223"/>
      <c r="Q215" s="223"/>
      <c r="R215" s="224"/>
      <c r="S215" s="224"/>
      <c r="T215" s="224"/>
      <c r="U215" s="224"/>
      <c r="V215" s="224"/>
      <c r="W215" s="224"/>
      <c r="X215" s="224"/>
      <c r="Y215" s="224"/>
      <c r="Z215" s="213"/>
      <c r="AA215" s="213"/>
      <c r="AB215" s="213"/>
      <c r="AC215" s="213"/>
      <c r="AD215" s="213"/>
      <c r="AE215" s="213"/>
      <c r="AF215" s="213"/>
      <c r="AG215" s="213" t="s">
        <v>360</v>
      </c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</row>
    <row r="216" spans="1:60" outlineLevel="2" x14ac:dyDescent="0.2">
      <c r="A216" s="220"/>
      <c r="B216" s="221"/>
      <c r="C216" s="252"/>
      <c r="D216" s="245"/>
      <c r="E216" s="245"/>
      <c r="F216" s="245"/>
      <c r="G216" s="245"/>
      <c r="H216" s="224"/>
      <c r="I216" s="224"/>
      <c r="J216" s="224"/>
      <c r="K216" s="224"/>
      <c r="L216" s="224"/>
      <c r="M216" s="224"/>
      <c r="N216" s="223"/>
      <c r="O216" s="223"/>
      <c r="P216" s="223"/>
      <c r="Q216" s="223"/>
      <c r="R216" s="224"/>
      <c r="S216" s="224"/>
      <c r="T216" s="224"/>
      <c r="U216" s="224"/>
      <c r="V216" s="224"/>
      <c r="W216" s="224"/>
      <c r="X216" s="224"/>
      <c r="Y216" s="224"/>
      <c r="Z216" s="213"/>
      <c r="AA216" s="213"/>
      <c r="AB216" s="213"/>
      <c r="AC216" s="213"/>
      <c r="AD216" s="213"/>
      <c r="AE216" s="213"/>
      <c r="AF216" s="213"/>
      <c r="AG216" s="213" t="s">
        <v>286</v>
      </c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</row>
    <row r="217" spans="1:60" x14ac:dyDescent="0.2">
      <c r="A217" s="3"/>
      <c r="B217" s="4"/>
      <c r="C217" s="25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AE217">
        <v>12</v>
      </c>
      <c r="AF217">
        <v>21</v>
      </c>
      <c r="AG217" t="s">
        <v>262</v>
      </c>
    </row>
    <row r="218" spans="1:60" x14ac:dyDescent="0.2">
      <c r="A218" s="216"/>
      <c r="B218" s="217" t="s">
        <v>29</v>
      </c>
      <c r="C218" s="254"/>
      <c r="D218" s="218"/>
      <c r="E218" s="219"/>
      <c r="F218" s="219"/>
      <c r="G218" s="236">
        <f>G8+G41+G57+G62+G83+G163+G168+G172+G188+G207+G213</f>
        <v>0</v>
      </c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AE218">
        <f>SUMIF(L7:L216,AE217,G7:G216)</f>
        <v>0</v>
      </c>
      <c r="AF218">
        <f>SUMIF(L7:L216,AF217,G7:G216)</f>
        <v>0</v>
      </c>
      <c r="AG218" t="s">
        <v>314</v>
      </c>
    </row>
    <row r="219" spans="1:60" x14ac:dyDescent="0.2">
      <c r="A219" s="262" t="s">
        <v>881</v>
      </c>
      <c r="B219" s="262"/>
      <c r="C219" s="25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</row>
    <row r="220" spans="1:60" x14ac:dyDescent="0.2">
      <c r="A220" s="3"/>
      <c r="B220" s="4" t="s">
        <v>882</v>
      </c>
      <c r="C220" s="253" t="s">
        <v>883</v>
      </c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AG220" t="s">
        <v>884</v>
      </c>
    </row>
    <row r="221" spans="1:60" x14ac:dyDescent="0.2">
      <c r="A221" s="3"/>
      <c r="B221" s="4" t="s">
        <v>885</v>
      </c>
      <c r="C221" s="253" t="s">
        <v>886</v>
      </c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AG221" t="s">
        <v>887</v>
      </c>
    </row>
    <row r="222" spans="1:60" x14ac:dyDescent="0.2">
      <c r="A222" s="3"/>
      <c r="B222" s="4"/>
      <c r="C222" s="253" t="s">
        <v>888</v>
      </c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AG222" t="s">
        <v>889</v>
      </c>
    </row>
    <row r="223" spans="1:60" x14ac:dyDescent="0.2">
      <c r="A223" s="3"/>
      <c r="B223" s="4"/>
      <c r="C223" s="25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</row>
    <row r="224" spans="1:60" x14ac:dyDescent="0.2">
      <c r="C224" s="255"/>
      <c r="D224" s="10"/>
      <c r="AG224" t="s">
        <v>315</v>
      </c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4vmtcPc0ZHiZvQOMCIHffTle4PpM9JjHMeIoB3wQpaChLm+VREgiMAXfafzl02EV6LH0EEL61x2DtNs6d8wShw==" saltValue="jQYkbM8zhI0iTwZ86zWX4Q==" spinCount="100000" sheet="1" formatRows="0"/>
  <mergeCells count="127">
    <mergeCell ref="C212:G212"/>
    <mergeCell ref="C215:G215"/>
    <mergeCell ref="C216:G216"/>
    <mergeCell ref="C202:G202"/>
    <mergeCell ref="C203:G203"/>
    <mergeCell ref="C205:G205"/>
    <mergeCell ref="C206:G206"/>
    <mergeCell ref="C209:G209"/>
    <mergeCell ref="C210:G210"/>
    <mergeCell ref="C192:G192"/>
    <mergeCell ref="C194:G194"/>
    <mergeCell ref="C196:G196"/>
    <mergeCell ref="C198:G198"/>
    <mergeCell ref="C200:G200"/>
    <mergeCell ref="C201:G201"/>
    <mergeCell ref="C181:G181"/>
    <mergeCell ref="C183:G183"/>
    <mergeCell ref="C184:G184"/>
    <mergeCell ref="C186:G186"/>
    <mergeCell ref="C187:G187"/>
    <mergeCell ref="C190:G190"/>
    <mergeCell ref="C171:G171"/>
    <mergeCell ref="C174:G174"/>
    <mergeCell ref="C175:G175"/>
    <mergeCell ref="C176:G176"/>
    <mergeCell ref="C178:G178"/>
    <mergeCell ref="C180:G180"/>
    <mergeCell ref="C158:G158"/>
    <mergeCell ref="C160:G160"/>
    <mergeCell ref="C162:G162"/>
    <mergeCell ref="C165:G165"/>
    <mergeCell ref="C167:G167"/>
    <mergeCell ref="C170:G170"/>
    <mergeCell ref="C146:G146"/>
    <mergeCell ref="C148:G148"/>
    <mergeCell ref="C150:G150"/>
    <mergeCell ref="C152:G152"/>
    <mergeCell ref="C154:G154"/>
    <mergeCell ref="C156:G156"/>
    <mergeCell ref="C134:G134"/>
    <mergeCell ref="C136:G136"/>
    <mergeCell ref="C138:G138"/>
    <mergeCell ref="C140:G140"/>
    <mergeCell ref="C142:G142"/>
    <mergeCell ref="C144:G144"/>
    <mergeCell ref="C122:G122"/>
    <mergeCell ref="C124:G124"/>
    <mergeCell ref="C126:G126"/>
    <mergeCell ref="C128:G128"/>
    <mergeCell ref="C130:G130"/>
    <mergeCell ref="C132:G132"/>
    <mergeCell ref="C110:G110"/>
    <mergeCell ref="C112:G112"/>
    <mergeCell ref="C114:G114"/>
    <mergeCell ref="C116:G116"/>
    <mergeCell ref="C118:G118"/>
    <mergeCell ref="C120:G120"/>
    <mergeCell ref="C101:G101"/>
    <mergeCell ref="C103:G103"/>
    <mergeCell ref="C104:G104"/>
    <mergeCell ref="C106:G106"/>
    <mergeCell ref="C107:G107"/>
    <mergeCell ref="C109:G109"/>
    <mergeCell ref="C92:G92"/>
    <mergeCell ref="C94:G94"/>
    <mergeCell ref="C95:G95"/>
    <mergeCell ref="C97:G97"/>
    <mergeCell ref="C98:G98"/>
    <mergeCell ref="C100:G100"/>
    <mergeCell ref="C82:G82"/>
    <mergeCell ref="C85:G85"/>
    <mergeCell ref="C86:G86"/>
    <mergeCell ref="C88:G88"/>
    <mergeCell ref="C89:G89"/>
    <mergeCell ref="C91:G91"/>
    <mergeCell ref="C74:G74"/>
    <mergeCell ref="C75:G75"/>
    <mergeCell ref="C77:G77"/>
    <mergeCell ref="C79:G79"/>
    <mergeCell ref="C80:G80"/>
    <mergeCell ref="C81:G81"/>
    <mergeCell ref="C65:G65"/>
    <mergeCell ref="C67:G67"/>
    <mergeCell ref="C68:G68"/>
    <mergeCell ref="C70:G70"/>
    <mergeCell ref="C71:G71"/>
    <mergeCell ref="C73:G73"/>
    <mergeCell ref="C55:G55"/>
    <mergeCell ref="C56:G56"/>
    <mergeCell ref="C59:G59"/>
    <mergeCell ref="C60:G60"/>
    <mergeCell ref="C61:G61"/>
    <mergeCell ref="C64:G64"/>
    <mergeCell ref="C46:G46"/>
    <mergeCell ref="C47:G47"/>
    <mergeCell ref="C49:G49"/>
    <mergeCell ref="C50:G50"/>
    <mergeCell ref="C52:G52"/>
    <mergeCell ref="C53:G53"/>
    <mergeCell ref="C36:G36"/>
    <mergeCell ref="C37:G37"/>
    <mergeCell ref="C39:G39"/>
    <mergeCell ref="C40:G40"/>
    <mergeCell ref="C43:G43"/>
    <mergeCell ref="C44:G44"/>
    <mergeCell ref="C27:G27"/>
    <mergeCell ref="C28:G28"/>
    <mergeCell ref="C30:G30"/>
    <mergeCell ref="C31:G31"/>
    <mergeCell ref="C33:G33"/>
    <mergeCell ref="C35:G35"/>
    <mergeCell ref="C17:G17"/>
    <mergeCell ref="C18:G18"/>
    <mergeCell ref="C20:G20"/>
    <mergeCell ref="C21:G21"/>
    <mergeCell ref="C23:G23"/>
    <mergeCell ref="C25:G25"/>
    <mergeCell ref="A1:G1"/>
    <mergeCell ref="C2:G2"/>
    <mergeCell ref="C3:G3"/>
    <mergeCell ref="C4:G4"/>
    <mergeCell ref="A219:B219"/>
    <mergeCell ref="C10:G10"/>
    <mergeCell ref="C11:G11"/>
    <mergeCell ref="C12:G12"/>
    <mergeCell ref="C14:G14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E1ADD-5A3B-4B40-871D-D37DC76CB48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249</v>
      </c>
      <c r="B1" s="198"/>
      <c r="C1" s="198"/>
      <c r="D1" s="198"/>
      <c r="E1" s="198"/>
      <c r="F1" s="198"/>
      <c r="G1" s="198"/>
      <c r="AG1" t="s">
        <v>250</v>
      </c>
    </row>
    <row r="2" spans="1:60" ht="24.95" customHeight="1" x14ac:dyDescent="0.2">
      <c r="A2" s="199" t="s">
        <v>7</v>
      </c>
      <c r="B2" s="49" t="s">
        <v>44</v>
      </c>
      <c r="C2" s="202" t="s">
        <v>45</v>
      </c>
      <c r="D2" s="200"/>
      <c r="E2" s="200"/>
      <c r="F2" s="200"/>
      <c r="G2" s="201"/>
      <c r="AG2" t="s">
        <v>251</v>
      </c>
    </row>
    <row r="3" spans="1:60" ht="24.95" customHeight="1" x14ac:dyDescent="0.2">
      <c r="A3" s="199" t="s">
        <v>8</v>
      </c>
      <c r="B3" s="49" t="s">
        <v>67</v>
      </c>
      <c r="C3" s="202" t="s">
        <v>68</v>
      </c>
      <c r="D3" s="200"/>
      <c r="E3" s="200"/>
      <c r="F3" s="200"/>
      <c r="G3" s="201"/>
      <c r="AC3" s="177" t="s">
        <v>251</v>
      </c>
      <c r="AG3" t="s">
        <v>252</v>
      </c>
    </row>
    <row r="4" spans="1:60" ht="24.95" customHeight="1" x14ac:dyDescent="0.2">
      <c r="A4" s="203" t="s">
        <v>9</v>
      </c>
      <c r="B4" s="204" t="s">
        <v>82</v>
      </c>
      <c r="C4" s="205" t="s">
        <v>83</v>
      </c>
      <c r="D4" s="206"/>
      <c r="E4" s="206"/>
      <c r="F4" s="206"/>
      <c r="G4" s="207"/>
      <c r="AG4" t="s">
        <v>253</v>
      </c>
    </row>
    <row r="5" spans="1:60" x14ac:dyDescent="0.2">
      <c r="D5" s="10"/>
    </row>
    <row r="6" spans="1:60" ht="38.25" x14ac:dyDescent="0.2">
      <c r="A6" s="209" t="s">
        <v>254</v>
      </c>
      <c r="B6" s="211" t="s">
        <v>255</v>
      </c>
      <c r="C6" s="211" t="s">
        <v>256</v>
      </c>
      <c r="D6" s="210" t="s">
        <v>257</v>
      </c>
      <c r="E6" s="209" t="s">
        <v>258</v>
      </c>
      <c r="F6" s="208" t="s">
        <v>259</v>
      </c>
      <c r="G6" s="209" t="s">
        <v>29</v>
      </c>
      <c r="H6" s="212" t="s">
        <v>30</v>
      </c>
      <c r="I6" s="212" t="s">
        <v>260</v>
      </c>
      <c r="J6" s="212" t="s">
        <v>31</v>
      </c>
      <c r="K6" s="212" t="s">
        <v>261</v>
      </c>
      <c r="L6" s="212" t="s">
        <v>262</v>
      </c>
      <c r="M6" s="212" t="s">
        <v>263</v>
      </c>
      <c r="N6" s="212" t="s">
        <v>264</v>
      </c>
      <c r="O6" s="212" t="s">
        <v>265</v>
      </c>
      <c r="P6" s="212" t="s">
        <v>266</v>
      </c>
      <c r="Q6" s="212" t="s">
        <v>267</v>
      </c>
      <c r="R6" s="212" t="s">
        <v>268</v>
      </c>
      <c r="S6" s="212" t="s">
        <v>269</v>
      </c>
      <c r="T6" s="212" t="s">
        <v>270</v>
      </c>
      <c r="U6" s="212" t="s">
        <v>271</v>
      </c>
      <c r="V6" s="212" t="s">
        <v>272</v>
      </c>
      <c r="W6" s="212" t="s">
        <v>273</v>
      </c>
      <c r="X6" s="212" t="s">
        <v>274</v>
      </c>
      <c r="Y6" s="212" t="s">
        <v>275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276</v>
      </c>
      <c r="B8" s="231" t="s">
        <v>137</v>
      </c>
      <c r="C8" s="248" t="s">
        <v>138</v>
      </c>
      <c r="D8" s="232"/>
      <c r="E8" s="233"/>
      <c r="F8" s="234"/>
      <c r="G8" s="234">
        <f>SUMIF(AG9:AG33,"&lt;&gt;NOR",G9:G33)</f>
        <v>0</v>
      </c>
      <c r="H8" s="234"/>
      <c r="I8" s="234">
        <f>SUM(I9:I33)</f>
        <v>0</v>
      </c>
      <c r="J8" s="234"/>
      <c r="K8" s="234">
        <f>SUM(K9:K33)</f>
        <v>0</v>
      </c>
      <c r="L8" s="234"/>
      <c r="M8" s="234">
        <f>SUM(M9:M33)</f>
        <v>0</v>
      </c>
      <c r="N8" s="233"/>
      <c r="O8" s="233">
        <f>SUM(O9:O33)</f>
        <v>131.83000000000001</v>
      </c>
      <c r="P8" s="233"/>
      <c r="Q8" s="233">
        <f>SUM(Q9:Q33)</f>
        <v>0</v>
      </c>
      <c r="R8" s="234"/>
      <c r="S8" s="234"/>
      <c r="T8" s="235"/>
      <c r="U8" s="229"/>
      <c r="V8" s="229">
        <f>SUM(V9:V33)</f>
        <v>241.68</v>
      </c>
      <c r="W8" s="229"/>
      <c r="X8" s="229"/>
      <c r="Y8" s="229"/>
      <c r="AG8" t="s">
        <v>277</v>
      </c>
    </row>
    <row r="9" spans="1:60" outlineLevel="1" x14ac:dyDescent="0.2">
      <c r="A9" s="237">
        <v>1</v>
      </c>
      <c r="B9" s="238" t="s">
        <v>354</v>
      </c>
      <c r="C9" s="249" t="s">
        <v>355</v>
      </c>
      <c r="D9" s="239" t="s">
        <v>356</v>
      </c>
      <c r="E9" s="240">
        <v>267.66399999999999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 t="s">
        <v>357</v>
      </c>
      <c r="S9" s="242" t="s">
        <v>289</v>
      </c>
      <c r="T9" s="243" t="s">
        <v>289</v>
      </c>
      <c r="U9" s="224">
        <v>0.156</v>
      </c>
      <c r="V9" s="224">
        <f>ROUND(E9*U9,2)</f>
        <v>41.76</v>
      </c>
      <c r="W9" s="224"/>
      <c r="X9" s="224" t="s">
        <v>339</v>
      </c>
      <c r="Y9" s="224" t="s">
        <v>284</v>
      </c>
      <c r="Z9" s="213"/>
      <c r="AA9" s="213"/>
      <c r="AB9" s="213"/>
      <c r="AC9" s="213"/>
      <c r="AD9" s="213"/>
      <c r="AE9" s="213"/>
      <c r="AF9" s="213"/>
      <c r="AG9" s="213" t="s">
        <v>358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ht="33.75" outlineLevel="2" x14ac:dyDescent="0.2">
      <c r="A10" s="220"/>
      <c r="B10" s="221"/>
      <c r="C10" s="259" t="s">
        <v>359</v>
      </c>
      <c r="D10" s="257"/>
      <c r="E10" s="257"/>
      <c r="F10" s="257"/>
      <c r="G10" s="257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3"/>
      <c r="AA10" s="213"/>
      <c r="AB10" s="213"/>
      <c r="AC10" s="213"/>
      <c r="AD10" s="213"/>
      <c r="AE10" s="213"/>
      <c r="AF10" s="213"/>
      <c r="AG10" s="213" t="s">
        <v>360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56" t="str">
        <f>C10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52"/>
      <c r="D11" s="245"/>
      <c r="E11" s="245"/>
      <c r="F11" s="245"/>
      <c r="G11" s="245"/>
      <c r="H11" s="224"/>
      <c r="I11" s="224"/>
      <c r="J11" s="224"/>
      <c r="K11" s="224"/>
      <c r="L11" s="224"/>
      <c r="M11" s="224"/>
      <c r="N11" s="223"/>
      <c r="O11" s="223"/>
      <c r="P11" s="223"/>
      <c r="Q11" s="223"/>
      <c r="R11" s="224"/>
      <c r="S11" s="224"/>
      <c r="T11" s="224"/>
      <c r="U11" s="224"/>
      <c r="V11" s="224"/>
      <c r="W11" s="224"/>
      <c r="X11" s="224"/>
      <c r="Y11" s="224"/>
      <c r="Z11" s="213"/>
      <c r="AA11" s="213"/>
      <c r="AB11" s="213"/>
      <c r="AC11" s="213"/>
      <c r="AD11" s="213"/>
      <c r="AE11" s="213"/>
      <c r="AF11" s="213"/>
      <c r="AG11" s="213" t="s">
        <v>286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37">
        <v>2</v>
      </c>
      <c r="B12" s="238" t="s">
        <v>368</v>
      </c>
      <c r="C12" s="249" t="s">
        <v>369</v>
      </c>
      <c r="D12" s="239" t="s">
        <v>356</v>
      </c>
      <c r="E12" s="240">
        <v>87.888000000000005</v>
      </c>
      <c r="F12" s="241"/>
      <c r="G12" s="242">
        <f>ROUND(E12*F12,2)</f>
        <v>0</v>
      </c>
      <c r="H12" s="241"/>
      <c r="I12" s="242">
        <f>ROUND(E12*H12,2)</f>
        <v>0</v>
      </c>
      <c r="J12" s="241"/>
      <c r="K12" s="242">
        <f>ROUND(E12*J12,2)</f>
        <v>0</v>
      </c>
      <c r="L12" s="242">
        <v>21</v>
      </c>
      <c r="M12" s="242">
        <f>G12*(1+L12/100)</f>
        <v>0</v>
      </c>
      <c r="N12" s="240">
        <v>0</v>
      </c>
      <c r="O12" s="240">
        <f>ROUND(E12*N12,2)</f>
        <v>0</v>
      </c>
      <c r="P12" s="240">
        <v>0</v>
      </c>
      <c r="Q12" s="240">
        <f>ROUND(E12*P12,2)</f>
        <v>0</v>
      </c>
      <c r="R12" s="242" t="s">
        <v>357</v>
      </c>
      <c r="S12" s="242" t="s">
        <v>289</v>
      </c>
      <c r="T12" s="243" t="s">
        <v>289</v>
      </c>
      <c r="U12" s="224">
        <v>1.0999999999999999E-2</v>
      </c>
      <c r="V12" s="224">
        <f>ROUND(E12*U12,2)</f>
        <v>0.97</v>
      </c>
      <c r="W12" s="224"/>
      <c r="X12" s="224" t="s">
        <v>339</v>
      </c>
      <c r="Y12" s="224" t="s">
        <v>284</v>
      </c>
      <c r="Z12" s="213"/>
      <c r="AA12" s="213"/>
      <c r="AB12" s="213"/>
      <c r="AC12" s="213"/>
      <c r="AD12" s="213"/>
      <c r="AE12" s="213"/>
      <c r="AF12" s="213"/>
      <c r="AG12" s="213" t="s">
        <v>340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2" x14ac:dyDescent="0.2">
      <c r="A13" s="220"/>
      <c r="B13" s="221"/>
      <c r="C13" s="259" t="s">
        <v>370</v>
      </c>
      <c r="D13" s="257"/>
      <c r="E13" s="257"/>
      <c r="F13" s="257"/>
      <c r="G13" s="257"/>
      <c r="H13" s="224"/>
      <c r="I13" s="224"/>
      <c r="J13" s="224"/>
      <c r="K13" s="224"/>
      <c r="L13" s="224"/>
      <c r="M13" s="224"/>
      <c r="N13" s="223"/>
      <c r="O13" s="223"/>
      <c r="P13" s="223"/>
      <c r="Q13" s="223"/>
      <c r="R13" s="224"/>
      <c r="S13" s="224"/>
      <c r="T13" s="224"/>
      <c r="U13" s="224"/>
      <c r="V13" s="224"/>
      <c r="W13" s="224"/>
      <c r="X13" s="224"/>
      <c r="Y13" s="224"/>
      <c r="Z13" s="213"/>
      <c r="AA13" s="213"/>
      <c r="AB13" s="213"/>
      <c r="AC13" s="213"/>
      <c r="AD13" s="213"/>
      <c r="AE13" s="213"/>
      <c r="AF13" s="213"/>
      <c r="AG13" s="213" t="s">
        <v>360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2"/>
      <c r="D14" s="245"/>
      <c r="E14" s="245"/>
      <c r="F14" s="245"/>
      <c r="G14" s="245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3"/>
      <c r="AA14" s="213"/>
      <c r="AB14" s="213"/>
      <c r="AC14" s="213"/>
      <c r="AD14" s="213"/>
      <c r="AE14" s="213"/>
      <c r="AF14" s="213"/>
      <c r="AG14" s="213" t="s">
        <v>286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ht="22.5" outlineLevel="1" x14ac:dyDescent="0.2">
      <c r="A15" s="237">
        <v>3</v>
      </c>
      <c r="B15" s="238" t="s">
        <v>371</v>
      </c>
      <c r="C15" s="249" t="s">
        <v>372</v>
      </c>
      <c r="D15" s="239" t="s">
        <v>356</v>
      </c>
      <c r="E15" s="240">
        <v>87.888000000000005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0</v>
      </c>
      <c r="O15" s="240">
        <f>ROUND(E15*N15,2)</f>
        <v>0</v>
      </c>
      <c r="P15" s="240">
        <v>0</v>
      </c>
      <c r="Q15" s="240">
        <f>ROUND(E15*P15,2)</f>
        <v>0</v>
      </c>
      <c r="R15" s="242" t="s">
        <v>357</v>
      </c>
      <c r="S15" s="242" t="s">
        <v>289</v>
      </c>
      <c r="T15" s="243" t="s">
        <v>289</v>
      </c>
      <c r="U15" s="224">
        <v>0.65200000000000002</v>
      </c>
      <c r="V15" s="224">
        <f>ROUND(E15*U15,2)</f>
        <v>57.3</v>
      </c>
      <c r="W15" s="224"/>
      <c r="X15" s="224" t="s">
        <v>339</v>
      </c>
      <c r="Y15" s="224" t="s">
        <v>284</v>
      </c>
      <c r="Z15" s="213"/>
      <c r="AA15" s="213"/>
      <c r="AB15" s="213"/>
      <c r="AC15" s="213"/>
      <c r="AD15" s="213"/>
      <c r="AE15" s="213"/>
      <c r="AF15" s="213"/>
      <c r="AG15" s="213" t="s">
        <v>358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0"/>
      <c r="D16" s="246"/>
      <c r="E16" s="246"/>
      <c r="F16" s="246"/>
      <c r="G16" s="246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3"/>
      <c r="AA16" s="213"/>
      <c r="AB16" s="213"/>
      <c r="AC16" s="213"/>
      <c r="AD16" s="213"/>
      <c r="AE16" s="213"/>
      <c r="AF16" s="213"/>
      <c r="AG16" s="213" t="s">
        <v>286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ht="22.5" outlineLevel="1" x14ac:dyDescent="0.2">
      <c r="A17" s="237">
        <v>4</v>
      </c>
      <c r="B17" s="238" t="s">
        <v>373</v>
      </c>
      <c r="C17" s="249" t="s">
        <v>374</v>
      </c>
      <c r="D17" s="239" t="s">
        <v>356</v>
      </c>
      <c r="E17" s="240">
        <v>87.888000000000005</v>
      </c>
      <c r="F17" s="241"/>
      <c r="G17" s="242">
        <f>ROUND(E17*F17,2)</f>
        <v>0</v>
      </c>
      <c r="H17" s="241"/>
      <c r="I17" s="242">
        <f>ROUND(E17*H17,2)</f>
        <v>0</v>
      </c>
      <c r="J17" s="241"/>
      <c r="K17" s="242">
        <f>ROUND(E17*J17,2)</f>
        <v>0</v>
      </c>
      <c r="L17" s="242">
        <v>21</v>
      </c>
      <c r="M17" s="242">
        <f>G17*(1+L17/100)</f>
        <v>0</v>
      </c>
      <c r="N17" s="240">
        <v>0</v>
      </c>
      <c r="O17" s="240">
        <f>ROUND(E17*N17,2)</f>
        <v>0</v>
      </c>
      <c r="P17" s="240">
        <v>0</v>
      </c>
      <c r="Q17" s="240">
        <f>ROUND(E17*P17,2)</f>
        <v>0</v>
      </c>
      <c r="R17" s="242" t="s">
        <v>357</v>
      </c>
      <c r="S17" s="242" t="s">
        <v>289</v>
      </c>
      <c r="T17" s="243" t="s">
        <v>289</v>
      </c>
      <c r="U17" s="224">
        <v>0.01</v>
      </c>
      <c r="V17" s="224">
        <f>ROUND(E17*U17,2)</f>
        <v>0.88</v>
      </c>
      <c r="W17" s="224"/>
      <c r="X17" s="224" t="s">
        <v>339</v>
      </c>
      <c r="Y17" s="224" t="s">
        <v>284</v>
      </c>
      <c r="Z17" s="213"/>
      <c r="AA17" s="213"/>
      <c r="AB17" s="213"/>
      <c r="AC17" s="213"/>
      <c r="AD17" s="213"/>
      <c r="AE17" s="213"/>
      <c r="AF17" s="213"/>
      <c r="AG17" s="213" t="s">
        <v>340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50"/>
      <c r="D18" s="246"/>
      <c r="E18" s="246"/>
      <c r="F18" s="246"/>
      <c r="G18" s="246"/>
      <c r="H18" s="224"/>
      <c r="I18" s="224"/>
      <c r="J18" s="224"/>
      <c r="K18" s="224"/>
      <c r="L18" s="224"/>
      <c r="M18" s="224"/>
      <c r="N18" s="223"/>
      <c r="O18" s="223"/>
      <c r="P18" s="223"/>
      <c r="Q18" s="223"/>
      <c r="R18" s="224"/>
      <c r="S18" s="224"/>
      <c r="T18" s="224"/>
      <c r="U18" s="224"/>
      <c r="V18" s="224"/>
      <c r="W18" s="224"/>
      <c r="X18" s="224"/>
      <c r="Y18" s="224"/>
      <c r="Z18" s="213"/>
      <c r="AA18" s="213"/>
      <c r="AB18" s="213"/>
      <c r="AC18" s="213"/>
      <c r="AD18" s="213"/>
      <c r="AE18" s="213"/>
      <c r="AF18" s="213"/>
      <c r="AG18" s="213" t="s">
        <v>286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ht="22.5" outlineLevel="1" x14ac:dyDescent="0.2">
      <c r="A19" s="237">
        <v>5</v>
      </c>
      <c r="B19" s="238" t="s">
        <v>375</v>
      </c>
      <c r="C19" s="249" t="s">
        <v>376</v>
      </c>
      <c r="D19" s="239" t="s">
        <v>356</v>
      </c>
      <c r="E19" s="240">
        <v>179.77600000000001</v>
      </c>
      <c r="F19" s="241"/>
      <c r="G19" s="242">
        <f>ROUND(E19*F19,2)</f>
        <v>0</v>
      </c>
      <c r="H19" s="241"/>
      <c r="I19" s="242">
        <f>ROUND(E19*H19,2)</f>
        <v>0</v>
      </c>
      <c r="J19" s="241"/>
      <c r="K19" s="242">
        <f>ROUND(E19*J19,2)</f>
        <v>0</v>
      </c>
      <c r="L19" s="242">
        <v>21</v>
      </c>
      <c r="M19" s="242">
        <f>G19*(1+L19/100)</f>
        <v>0</v>
      </c>
      <c r="N19" s="240">
        <v>0</v>
      </c>
      <c r="O19" s="240">
        <f>ROUND(E19*N19,2)</f>
        <v>0</v>
      </c>
      <c r="P19" s="240">
        <v>0</v>
      </c>
      <c r="Q19" s="240">
        <f>ROUND(E19*P19,2)</f>
        <v>0</v>
      </c>
      <c r="R19" s="242" t="s">
        <v>357</v>
      </c>
      <c r="S19" s="242" t="s">
        <v>289</v>
      </c>
      <c r="T19" s="243" t="s">
        <v>289</v>
      </c>
      <c r="U19" s="224">
        <v>0.2</v>
      </c>
      <c r="V19" s="224">
        <f>ROUND(E19*U19,2)</f>
        <v>35.96</v>
      </c>
      <c r="W19" s="224"/>
      <c r="X19" s="224" t="s">
        <v>339</v>
      </c>
      <c r="Y19" s="224" t="s">
        <v>284</v>
      </c>
      <c r="Z19" s="213"/>
      <c r="AA19" s="213"/>
      <c r="AB19" s="213"/>
      <c r="AC19" s="213"/>
      <c r="AD19" s="213"/>
      <c r="AE19" s="213"/>
      <c r="AF19" s="213"/>
      <c r="AG19" s="213" t="s">
        <v>358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9" t="s">
        <v>377</v>
      </c>
      <c r="D20" s="257"/>
      <c r="E20" s="257"/>
      <c r="F20" s="257"/>
      <c r="G20" s="257"/>
      <c r="H20" s="224"/>
      <c r="I20" s="224"/>
      <c r="J20" s="224"/>
      <c r="K20" s="224"/>
      <c r="L20" s="224"/>
      <c r="M20" s="224"/>
      <c r="N20" s="223"/>
      <c r="O20" s="223"/>
      <c r="P20" s="223"/>
      <c r="Q20" s="223"/>
      <c r="R20" s="224"/>
      <c r="S20" s="224"/>
      <c r="T20" s="224"/>
      <c r="U20" s="224"/>
      <c r="V20" s="224"/>
      <c r="W20" s="224"/>
      <c r="X20" s="224"/>
      <c r="Y20" s="224"/>
      <c r="Z20" s="213"/>
      <c r="AA20" s="213"/>
      <c r="AB20" s="213"/>
      <c r="AC20" s="213"/>
      <c r="AD20" s="213"/>
      <c r="AE20" s="213"/>
      <c r="AF20" s="213"/>
      <c r="AG20" s="213" t="s">
        <v>360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2" x14ac:dyDescent="0.2">
      <c r="A21" s="220"/>
      <c r="B21" s="221"/>
      <c r="C21" s="252"/>
      <c r="D21" s="245"/>
      <c r="E21" s="245"/>
      <c r="F21" s="245"/>
      <c r="G21" s="245"/>
      <c r="H21" s="224"/>
      <c r="I21" s="224"/>
      <c r="J21" s="224"/>
      <c r="K21" s="224"/>
      <c r="L21" s="224"/>
      <c r="M21" s="224"/>
      <c r="N21" s="223"/>
      <c r="O21" s="223"/>
      <c r="P21" s="223"/>
      <c r="Q21" s="223"/>
      <c r="R21" s="224"/>
      <c r="S21" s="224"/>
      <c r="T21" s="224"/>
      <c r="U21" s="224"/>
      <c r="V21" s="224"/>
      <c r="W21" s="224"/>
      <c r="X21" s="224"/>
      <c r="Y21" s="224"/>
      <c r="Z21" s="213"/>
      <c r="AA21" s="213"/>
      <c r="AB21" s="213"/>
      <c r="AC21" s="213"/>
      <c r="AD21" s="213"/>
      <c r="AE21" s="213"/>
      <c r="AF21" s="213"/>
      <c r="AG21" s="213" t="s">
        <v>286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1" x14ac:dyDescent="0.2">
      <c r="A22" s="237">
        <v>6</v>
      </c>
      <c r="B22" s="238" t="s">
        <v>378</v>
      </c>
      <c r="C22" s="249" t="s">
        <v>379</v>
      </c>
      <c r="D22" s="239" t="s">
        <v>356</v>
      </c>
      <c r="E22" s="240">
        <v>65.915999999999997</v>
      </c>
      <c r="F22" s="241"/>
      <c r="G22" s="242">
        <f>ROUND(E22*F22,2)</f>
        <v>0</v>
      </c>
      <c r="H22" s="241"/>
      <c r="I22" s="242">
        <f>ROUND(E22*H22,2)</f>
        <v>0</v>
      </c>
      <c r="J22" s="241"/>
      <c r="K22" s="242">
        <f>ROUND(E22*J22,2)</f>
        <v>0</v>
      </c>
      <c r="L22" s="242">
        <v>21</v>
      </c>
      <c r="M22" s="242">
        <f>G22*(1+L22/100)</f>
        <v>0</v>
      </c>
      <c r="N22" s="240">
        <v>0</v>
      </c>
      <c r="O22" s="240">
        <f>ROUND(E22*N22,2)</f>
        <v>0</v>
      </c>
      <c r="P22" s="240">
        <v>0</v>
      </c>
      <c r="Q22" s="240">
        <f>ROUND(E22*P22,2)</f>
        <v>0</v>
      </c>
      <c r="R22" s="242" t="s">
        <v>357</v>
      </c>
      <c r="S22" s="242" t="s">
        <v>289</v>
      </c>
      <c r="T22" s="243" t="s">
        <v>289</v>
      </c>
      <c r="U22" s="224">
        <v>1.59</v>
      </c>
      <c r="V22" s="224">
        <f>ROUND(E22*U22,2)</f>
        <v>104.81</v>
      </c>
      <c r="W22" s="224"/>
      <c r="X22" s="224" t="s">
        <v>339</v>
      </c>
      <c r="Y22" s="224" t="s">
        <v>284</v>
      </c>
      <c r="Z22" s="213"/>
      <c r="AA22" s="213"/>
      <c r="AB22" s="213"/>
      <c r="AC22" s="213"/>
      <c r="AD22" s="213"/>
      <c r="AE22" s="213"/>
      <c r="AF22" s="213"/>
      <c r="AG22" s="213" t="s">
        <v>358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ht="22.5" outlineLevel="2" x14ac:dyDescent="0.2">
      <c r="A23" s="220"/>
      <c r="B23" s="221"/>
      <c r="C23" s="259" t="s">
        <v>380</v>
      </c>
      <c r="D23" s="257"/>
      <c r="E23" s="257"/>
      <c r="F23" s="257"/>
      <c r="G23" s="257"/>
      <c r="H23" s="224"/>
      <c r="I23" s="224"/>
      <c r="J23" s="224"/>
      <c r="K23" s="224"/>
      <c r="L23" s="224"/>
      <c r="M23" s="224"/>
      <c r="N23" s="223"/>
      <c r="O23" s="223"/>
      <c r="P23" s="223"/>
      <c r="Q23" s="223"/>
      <c r="R23" s="224"/>
      <c r="S23" s="224"/>
      <c r="T23" s="224"/>
      <c r="U23" s="224"/>
      <c r="V23" s="224"/>
      <c r="W23" s="224"/>
      <c r="X23" s="224"/>
      <c r="Y23" s="224"/>
      <c r="Z23" s="213"/>
      <c r="AA23" s="213"/>
      <c r="AB23" s="213"/>
      <c r="AC23" s="213"/>
      <c r="AD23" s="213"/>
      <c r="AE23" s="213"/>
      <c r="AF23" s="213"/>
      <c r="AG23" s="213" t="s">
        <v>360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56" t="str">
        <f>C23</f>
        <v>sypaninou z vhodných hornin tř. 1 - 4 nebo materiálem připraveným podél výkopu ve vzdálenosti do 3 m od jeho kraje, pro jakoukoliv hloubku výkopu a jakoukoliv míru zhutnění,</v>
      </c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52"/>
      <c r="D24" s="245"/>
      <c r="E24" s="245"/>
      <c r="F24" s="245"/>
      <c r="G24" s="245"/>
      <c r="H24" s="224"/>
      <c r="I24" s="224"/>
      <c r="J24" s="224"/>
      <c r="K24" s="224"/>
      <c r="L24" s="224"/>
      <c r="M24" s="224"/>
      <c r="N24" s="223"/>
      <c r="O24" s="223"/>
      <c r="P24" s="223"/>
      <c r="Q24" s="223"/>
      <c r="R24" s="224"/>
      <c r="S24" s="224"/>
      <c r="T24" s="224"/>
      <c r="U24" s="224"/>
      <c r="V24" s="224"/>
      <c r="W24" s="224"/>
      <c r="X24" s="224"/>
      <c r="Y24" s="224"/>
      <c r="Z24" s="213"/>
      <c r="AA24" s="213"/>
      <c r="AB24" s="213"/>
      <c r="AC24" s="213"/>
      <c r="AD24" s="213"/>
      <c r="AE24" s="213"/>
      <c r="AF24" s="213"/>
      <c r="AG24" s="213" t="s">
        <v>286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37">
        <v>7</v>
      </c>
      <c r="B25" s="238" t="s">
        <v>381</v>
      </c>
      <c r="C25" s="249" t="s">
        <v>382</v>
      </c>
      <c r="D25" s="239" t="s">
        <v>383</v>
      </c>
      <c r="E25" s="240">
        <v>131.83199999999999</v>
      </c>
      <c r="F25" s="241"/>
      <c r="G25" s="242">
        <f>ROUND(E25*F25,2)</f>
        <v>0</v>
      </c>
      <c r="H25" s="241"/>
      <c r="I25" s="242">
        <f>ROUND(E25*H25,2)</f>
        <v>0</v>
      </c>
      <c r="J25" s="241"/>
      <c r="K25" s="242">
        <f>ROUND(E25*J25,2)</f>
        <v>0</v>
      </c>
      <c r="L25" s="242">
        <v>21</v>
      </c>
      <c r="M25" s="242">
        <f>G25*(1+L25/100)</f>
        <v>0</v>
      </c>
      <c r="N25" s="240">
        <v>1</v>
      </c>
      <c r="O25" s="240">
        <f>ROUND(E25*N25,2)</f>
        <v>131.83000000000001</v>
      </c>
      <c r="P25" s="240">
        <v>0</v>
      </c>
      <c r="Q25" s="240">
        <f>ROUND(E25*P25,2)</f>
        <v>0</v>
      </c>
      <c r="R25" s="242" t="s">
        <v>324</v>
      </c>
      <c r="S25" s="242" t="s">
        <v>384</v>
      </c>
      <c r="T25" s="243" t="s">
        <v>384</v>
      </c>
      <c r="U25" s="224">
        <v>0</v>
      </c>
      <c r="V25" s="224">
        <f>ROUND(E25*U25,2)</f>
        <v>0</v>
      </c>
      <c r="W25" s="224"/>
      <c r="X25" s="224" t="s">
        <v>283</v>
      </c>
      <c r="Y25" s="224" t="s">
        <v>284</v>
      </c>
      <c r="Z25" s="213"/>
      <c r="AA25" s="213"/>
      <c r="AB25" s="213"/>
      <c r="AC25" s="213"/>
      <c r="AD25" s="213"/>
      <c r="AE25" s="213"/>
      <c r="AF25" s="213"/>
      <c r="AG25" s="213" t="s">
        <v>385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50"/>
      <c r="D26" s="246"/>
      <c r="E26" s="246"/>
      <c r="F26" s="246"/>
      <c r="G26" s="246"/>
      <c r="H26" s="224"/>
      <c r="I26" s="224"/>
      <c r="J26" s="224"/>
      <c r="K26" s="224"/>
      <c r="L26" s="224"/>
      <c r="M26" s="224"/>
      <c r="N26" s="223"/>
      <c r="O26" s="223"/>
      <c r="P26" s="223"/>
      <c r="Q26" s="223"/>
      <c r="R26" s="224"/>
      <c r="S26" s="224"/>
      <c r="T26" s="224"/>
      <c r="U26" s="224"/>
      <c r="V26" s="224"/>
      <c r="W26" s="224"/>
      <c r="X26" s="224"/>
      <c r="Y26" s="224"/>
      <c r="Z26" s="213"/>
      <c r="AA26" s="213"/>
      <c r="AB26" s="213"/>
      <c r="AC26" s="213"/>
      <c r="AD26" s="213"/>
      <c r="AE26" s="213"/>
      <c r="AF26" s="213"/>
      <c r="AG26" s="213" t="s">
        <v>286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37">
        <v>8</v>
      </c>
      <c r="B27" s="238" t="s">
        <v>386</v>
      </c>
      <c r="C27" s="249" t="s">
        <v>387</v>
      </c>
      <c r="D27" s="239" t="s">
        <v>388</v>
      </c>
      <c r="E27" s="240">
        <v>200</v>
      </c>
      <c r="F27" s="241"/>
      <c r="G27" s="242">
        <f>ROUND(E27*F27,2)</f>
        <v>0</v>
      </c>
      <c r="H27" s="241"/>
      <c r="I27" s="242">
        <f>ROUND(E27*H27,2)</f>
        <v>0</v>
      </c>
      <c r="J27" s="241"/>
      <c r="K27" s="242">
        <f>ROUND(E27*J27,2)</f>
        <v>0</v>
      </c>
      <c r="L27" s="242">
        <v>21</v>
      </c>
      <c r="M27" s="242">
        <f>G27*(1+L27/100)</f>
        <v>0</v>
      </c>
      <c r="N27" s="240">
        <v>0</v>
      </c>
      <c r="O27" s="240">
        <f>ROUND(E27*N27,2)</f>
        <v>0</v>
      </c>
      <c r="P27" s="240">
        <v>0</v>
      </c>
      <c r="Q27" s="240">
        <f>ROUND(E27*P27,2)</f>
        <v>0</v>
      </c>
      <c r="R27" s="242"/>
      <c r="S27" s="242" t="s">
        <v>281</v>
      </c>
      <c r="T27" s="243" t="s">
        <v>389</v>
      </c>
      <c r="U27" s="224">
        <v>0</v>
      </c>
      <c r="V27" s="224">
        <f>ROUND(E27*U27,2)</f>
        <v>0</v>
      </c>
      <c r="W27" s="224"/>
      <c r="X27" s="224" t="s">
        <v>390</v>
      </c>
      <c r="Y27" s="224" t="s">
        <v>284</v>
      </c>
      <c r="Z27" s="213"/>
      <c r="AA27" s="213"/>
      <c r="AB27" s="213"/>
      <c r="AC27" s="213"/>
      <c r="AD27" s="213"/>
      <c r="AE27" s="213"/>
      <c r="AF27" s="213"/>
      <c r="AG27" s="213" t="s">
        <v>391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1" t="s">
        <v>392</v>
      </c>
      <c r="D28" s="247"/>
      <c r="E28" s="247"/>
      <c r="F28" s="247"/>
      <c r="G28" s="247"/>
      <c r="H28" s="224"/>
      <c r="I28" s="224"/>
      <c r="J28" s="224"/>
      <c r="K28" s="224"/>
      <c r="L28" s="224"/>
      <c r="M28" s="224"/>
      <c r="N28" s="223"/>
      <c r="O28" s="223"/>
      <c r="P28" s="223"/>
      <c r="Q28" s="223"/>
      <c r="R28" s="224"/>
      <c r="S28" s="224"/>
      <c r="T28" s="224"/>
      <c r="U28" s="224"/>
      <c r="V28" s="224"/>
      <c r="W28" s="224"/>
      <c r="X28" s="224"/>
      <c r="Y28" s="224"/>
      <c r="Z28" s="213"/>
      <c r="AA28" s="213"/>
      <c r="AB28" s="213"/>
      <c r="AC28" s="213"/>
      <c r="AD28" s="213"/>
      <c r="AE28" s="213"/>
      <c r="AF28" s="213"/>
      <c r="AG28" s="213" t="s">
        <v>311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3" x14ac:dyDescent="0.2">
      <c r="A29" s="220"/>
      <c r="B29" s="221"/>
      <c r="C29" s="260" t="s">
        <v>393</v>
      </c>
      <c r="D29" s="258"/>
      <c r="E29" s="258"/>
      <c r="F29" s="258"/>
      <c r="G29" s="258"/>
      <c r="H29" s="224"/>
      <c r="I29" s="224"/>
      <c r="J29" s="224"/>
      <c r="K29" s="224"/>
      <c r="L29" s="224"/>
      <c r="M29" s="224"/>
      <c r="N29" s="223"/>
      <c r="O29" s="223"/>
      <c r="P29" s="223"/>
      <c r="Q29" s="223"/>
      <c r="R29" s="224"/>
      <c r="S29" s="224"/>
      <c r="T29" s="224"/>
      <c r="U29" s="224"/>
      <c r="V29" s="224"/>
      <c r="W29" s="224"/>
      <c r="X29" s="224"/>
      <c r="Y29" s="224"/>
      <c r="Z29" s="213"/>
      <c r="AA29" s="213"/>
      <c r="AB29" s="213"/>
      <c r="AC29" s="213"/>
      <c r="AD29" s="213"/>
      <c r="AE29" s="213"/>
      <c r="AF29" s="213"/>
      <c r="AG29" s="213" t="s">
        <v>311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3" x14ac:dyDescent="0.2">
      <c r="A30" s="220"/>
      <c r="B30" s="221"/>
      <c r="C30" s="260" t="s">
        <v>394</v>
      </c>
      <c r="D30" s="258"/>
      <c r="E30" s="258"/>
      <c r="F30" s="258"/>
      <c r="G30" s="258"/>
      <c r="H30" s="224"/>
      <c r="I30" s="224"/>
      <c r="J30" s="224"/>
      <c r="K30" s="224"/>
      <c r="L30" s="224"/>
      <c r="M30" s="224"/>
      <c r="N30" s="223"/>
      <c r="O30" s="223"/>
      <c r="P30" s="223"/>
      <c r="Q30" s="223"/>
      <c r="R30" s="224"/>
      <c r="S30" s="224"/>
      <c r="T30" s="224"/>
      <c r="U30" s="224"/>
      <c r="V30" s="224"/>
      <c r="W30" s="224"/>
      <c r="X30" s="224"/>
      <c r="Y30" s="224"/>
      <c r="Z30" s="213"/>
      <c r="AA30" s="213"/>
      <c r="AB30" s="213"/>
      <c r="AC30" s="213"/>
      <c r="AD30" s="213"/>
      <c r="AE30" s="213"/>
      <c r="AF30" s="213"/>
      <c r="AG30" s="213" t="s">
        <v>311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3" x14ac:dyDescent="0.2">
      <c r="A31" s="220"/>
      <c r="B31" s="221"/>
      <c r="C31" s="261" t="s">
        <v>395</v>
      </c>
      <c r="D31" s="226"/>
      <c r="E31" s="227"/>
      <c r="F31" s="228"/>
      <c r="G31" s="228"/>
      <c r="H31" s="224"/>
      <c r="I31" s="224"/>
      <c r="J31" s="224"/>
      <c r="K31" s="224"/>
      <c r="L31" s="224"/>
      <c r="M31" s="224"/>
      <c r="N31" s="223"/>
      <c r="O31" s="223"/>
      <c r="P31" s="223"/>
      <c r="Q31" s="223"/>
      <c r="R31" s="224"/>
      <c r="S31" s="224"/>
      <c r="T31" s="224"/>
      <c r="U31" s="224"/>
      <c r="V31" s="224"/>
      <c r="W31" s="224"/>
      <c r="X31" s="224"/>
      <c r="Y31" s="224"/>
      <c r="Z31" s="213"/>
      <c r="AA31" s="213"/>
      <c r="AB31" s="213"/>
      <c r="AC31" s="213"/>
      <c r="AD31" s="213"/>
      <c r="AE31" s="213"/>
      <c r="AF31" s="213"/>
      <c r="AG31" s="213" t="s">
        <v>311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3" x14ac:dyDescent="0.2">
      <c r="A32" s="220"/>
      <c r="B32" s="221"/>
      <c r="C32" s="260" t="s">
        <v>396</v>
      </c>
      <c r="D32" s="258"/>
      <c r="E32" s="258"/>
      <c r="F32" s="258"/>
      <c r="G32" s="258"/>
      <c r="H32" s="224"/>
      <c r="I32" s="224"/>
      <c r="J32" s="224"/>
      <c r="K32" s="224"/>
      <c r="L32" s="224"/>
      <c r="M32" s="224"/>
      <c r="N32" s="223"/>
      <c r="O32" s="223"/>
      <c r="P32" s="223"/>
      <c r="Q32" s="223"/>
      <c r="R32" s="224"/>
      <c r="S32" s="224"/>
      <c r="T32" s="224"/>
      <c r="U32" s="224"/>
      <c r="V32" s="224"/>
      <c r="W32" s="224"/>
      <c r="X32" s="224"/>
      <c r="Y32" s="224"/>
      <c r="Z32" s="213"/>
      <c r="AA32" s="213"/>
      <c r="AB32" s="213"/>
      <c r="AC32" s="213"/>
      <c r="AD32" s="213"/>
      <c r="AE32" s="213"/>
      <c r="AF32" s="213"/>
      <c r="AG32" s="213" t="s">
        <v>311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56" t="str">
        <f>C32</f>
        <v>"Výše uvedená položka vymezuje požadovaný standard, zadavatel umožňuje i jiné technicky a kvalitativně srovnatelné řešení".</v>
      </c>
      <c r="BB32" s="213"/>
      <c r="BC32" s="213"/>
      <c r="BD32" s="213"/>
      <c r="BE32" s="213"/>
      <c r="BF32" s="213"/>
      <c r="BG32" s="213"/>
      <c r="BH32" s="213"/>
    </row>
    <row r="33" spans="1:60" outlineLevel="2" x14ac:dyDescent="0.2">
      <c r="A33" s="220"/>
      <c r="B33" s="221"/>
      <c r="C33" s="252"/>
      <c r="D33" s="245"/>
      <c r="E33" s="245"/>
      <c r="F33" s="245"/>
      <c r="G33" s="245"/>
      <c r="H33" s="224"/>
      <c r="I33" s="224"/>
      <c r="J33" s="224"/>
      <c r="K33" s="224"/>
      <c r="L33" s="224"/>
      <c r="M33" s="224"/>
      <c r="N33" s="223"/>
      <c r="O33" s="223"/>
      <c r="P33" s="223"/>
      <c r="Q33" s="223"/>
      <c r="R33" s="224"/>
      <c r="S33" s="224"/>
      <c r="T33" s="224"/>
      <c r="U33" s="224"/>
      <c r="V33" s="224"/>
      <c r="W33" s="224"/>
      <c r="X33" s="224"/>
      <c r="Y33" s="224"/>
      <c r="Z33" s="213"/>
      <c r="AA33" s="213"/>
      <c r="AB33" s="213"/>
      <c r="AC33" s="213"/>
      <c r="AD33" s="213"/>
      <c r="AE33" s="213"/>
      <c r="AF33" s="213"/>
      <c r="AG33" s="213" t="s">
        <v>286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x14ac:dyDescent="0.2">
      <c r="A34" s="230" t="s">
        <v>276</v>
      </c>
      <c r="B34" s="231" t="s">
        <v>160</v>
      </c>
      <c r="C34" s="248" t="s">
        <v>161</v>
      </c>
      <c r="D34" s="232"/>
      <c r="E34" s="233"/>
      <c r="F34" s="234"/>
      <c r="G34" s="234">
        <f>SUMIF(AG35:AG37,"&lt;&gt;NOR",G35:G37)</f>
        <v>0</v>
      </c>
      <c r="H34" s="234"/>
      <c r="I34" s="234">
        <f>SUM(I35:I37)</f>
        <v>0</v>
      </c>
      <c r="J34" s="234"/>
      <c r="K34" s="234">
        <f>SUM(K35:K37)</f>
        <v>0</v>
      </c>
      <c r="L34" s="234"/>
      <c r="M34" s="234">
        <f>SUM(M35:M37)</f>
        <v>0</v>
      </c>
      <c r="N34" s="233"/>
      <c r="O34" s="233">
        <f>SUM(O35:O37)</f>
        <v>41.54</v>
      </c>
      <c r="P34" s="233"/>
      <c r="Q34" s="233">
        <f>SUM(Q35:Q37)</f>
        <v>0</v>
      </c>
      <c r="R34" s="234"/>
      <c r="S34" s="234"/>
      <c r="T34" s="235"/>
      <c r="U34" s="229"/>
      <c r="V34" s="229">
        <f>SUM(V35:V37)</f>
        <v>29</v>
      </c>
      <c r="W34" s="229"/>
      <c r="X34" s="229"/>
      <c r="Y34" s="229"/>
      <c r="AG34" t="s">
        <v>277</v>
      </c>
    </row>
    <row r="35" spans="1:60" outlineLevel="1" x14ac:dyDescent="0.2">
      <c r="A35" s="237">
        <v>9</v>
      </c>
      <c r="B35" s="238" t="s">
        <v>397</v>
      </c>
      <c r="C35" s="249" t="s">
        <v>398</v>
      </c>
      <c r="D35" s="239" t="s">
        <v>356</v>
      </c>
      <c r="E35" s="240">
        <v>21.972000000000001</v>
      </c>
      <c r="F35" s="241"/>
      <c r="G35" s="242">
        <f>ROUND(E35*F35,2)</f>
        <v>0</v>
      </c>
      <c r="H35" s="241"/>
      <c r="I35" s="242">
        <f>ROUND(E35*H35,2)</f>
        <v>0</v>
      </c>
      <c r="J35" s="241"/>
      <c r="K35" s="242">
        <f>ROUND(E35*J35,2)</f>
        <v>0</v>
      </c>
      <c r="L35" s="242">
        <v>21</v>
      </c>
      <c r="M35" s="242">
        <f>G35*(1+L35/100)</f>
        <v>0</v>
      </c>
      <c r="N35" s="240">
        <v>1.8907700000000001</v>
      </c>
      <c r="O35" s="240">
        <f>ROUND(E35*N35,2)</f>
        <v>41.54</v>
      </c>
      <c r="P35" s="240">
        <v>0</v>
      </c>
      <c r="Q35" s="240">
        <f>ROUND(E35*P35,2)</f>
        <v>0</v>
      </c>
      <c r="R35" s="242" t="s">
        <v>399</v>
      </c>
      <c r="S35" s="242" t="s">
        <v>289</v>
      </c>
      <c r="T35" s="243" t="s">
        <v>289</v>
      </c>
      <c r="U35" s="224">
        <v>1.32</v>
      </c>
      <c r="V35" s="224">
        <f>ROUND(E35*U35,2)</f>
        <v>29</v>
      </c>
      <c r="W35" s="224"/>
      <c r="X35" s="224" t="s">
        <v>339</v>
      </c>
      <c r="Y35" s="224" t="s">
        <v>284</v>
      </c>
      <c r="Z35" s="213"/>
      <c r="AA35" s="213"/>
      <c r="AB35" s="213"/>
      <c r="AC35" s="213"/>
      <c r="AD35" s="213"/>
      <c r="AE35" s="213"/>
      <c r="AF35" s="213"/>
      <c r="AG35" s="213" t="s">
        <v>358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59" t="s">
        <v>400</v>
      </c>
      <c r="D36" s="257"/>
      <c r="E36" s="257"/>
      <c r="F36" s="257"/>
      <c r="G36" s="257"/>
      <c r="H36" s="224"/>
      <c r="I36" s="224"/>
      <c r="J36" s="224"/>
      <c r="K36" s="224"/>
      <c r="L36" s="224"/>
      <c r="M36" s="224"/>
      <c r="N36" s="223"/>
      <c r="O36" s="223"/>
      <c r="P36" s="223"/>
      <c r="Q36" s="223"/>
      <c r="R36" s="224"/>
      <c r="S36" s="224"/>
      <c r="T36" s="224"/>
      <c r="U36" s="224"/>
      <c r="V36" s="224"/>
      <c r="W36" s="224"/>
      <c r="X36" s="224"/>
      <c r="Y36" s="224"/>
      <c r="Z36" s="213"/>
      <c r="AA36" s="213"/>
      <c r="AB36" s="213"/>
      <c r="AC36" s="213"/>
      <c r="AD36" s="213"/>
      <c r="AE36" s="213"/>
      <c r="AF36" s="213"/>
      <c r="AG36" s="213" t="s">
        <v>360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2" x14ac:dyDescent="0.2">
      <c r="A37" s="220"/>
      <c r="B37" s="221"/>
      <c r="C37" s="252"/>
      <c r="D37" s="245"/>
      <c r="E37" s="245"/>
      <c r="F37" s="245"/>
      <c r="G37" s="245"/>
      <c r="H37" s="224"/>
      <c r="I37" s="224"/>
      <c r="J37" s="224"/>
      <c r="K37" s="224"/>
      <c r="L37" s="224"/>
      <c r="M37" s="224"/>
      <c r="N37" s="223"/>
      <c r="O37" s="223"/>
      <c r="P37" s="223"/>
      <c r="Q37" s="223"/>
      <c r="R37" s="224"/>
      <c r="S37" s="224"/>
      <c r="T37" s="224"/>
      <c r="U37" s="224"/>
      <c r="V37" s="224"/>
      <c r="W37" s="224"/>
      <c r="X37" s="224"/>
      <c r="Y37" s="224"/>
      <c r="Z37" s="213"/>
      <c r="AA37" s="213"/>
      <c r="AB37" s="213"/>
      <c r="AC37" s="213"/>
      <c r="AD37" s="213"/>
      <c r="AE37" s="213"/>
      <c r="AF37" s="213"/>
      <c r="AG37" s="213" t="s">
        <v>286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x14ac:dyDescent="0.2">
      <c r="A38" s="230" t="s">
        <v>276</v>
      </c>
      <c r="B38" s="231" t="s">
        <v>173</v>
      </c>
      <c r="C38" s="248" t="s">
        <v>174</v>
      </c>
      <c r="D38" s="232"/>
      <c r="E38" s="233"/>
      <c r="F38" s="234"/>
      <c r="G38" s="234">
        <f>SUMIF(AG39:AG116,"&lt;&gt;NOR",G39:G116)</f>
        <v>0</v>
      </c>
      <c r="H38" s="234"/>
      <c r="I38" s="234">
        <f>SUM(I39:I116)</f>
        <v>0</v>
      </c>
      <c r="J38" s="234"/>
      <c r="K38" s="234">
        <f>SUM(K39:K116)</f>
        <v>0</v>
      </c>
      <c r="L38" s="234"/>
      <c r="M38" s="234">
        <f>SUM(M39:M116)</f>
        <v>0</v>
      </c>
      <c r="N38" s="233"/>
      <c r="O38" s="233">
        <f>SUM(O39:O116)</f>
        <v>19.669999999999998</v>
      </c>
      <c r="P38" s="233"/>
      <c r="Q38" s="233">
        <f>SUM(Q39:Q116)</f>
        <v>0</v>
      </c>
      <c r="R38" s="234"/>
      <c r="S38" s="234"/>
      <c r="T38" s="235"/>
      <c r="U38" s="229"/>
      <c r="V38" s="229">
        <f>SUM(V39:V116)</f>
        <v>125.16</v>
      </c>
      <c r="W38" s="229"/>
      <c r="X38" s="229"/>
      <c r="Y38" s="229"/>
      <c r="AG38" t="s">
        <v>277</v>
      </c>
    </row>
    <row r="39" spans="1:60" ht="22.5" outlineLevel="1" x14ac:dyDescent="0.2">
      <c r="A39" s="237">
        <v>10</v>
      </c>
      <c r="B39" s="238" t="s">
        <v>1249</v>
      </c>
      <c r="C39" s="249" t="s">
        <v>1250</v>
      </c>
      <c r="D39" s="239" t="s">
        <v>323</v>
      </c>
      <c r="E39" s="240">
        <v>107.4</v>
      </c>
      <c r="F39" s="241"/>
      <c r="G39" s="242">
        <f>ROUND(E39*F39,2)</f>
        <v>0</v>
      </c>
      <c r="H39" s="241"/>
      <c r="I39" s="242">
        <f>ROUND(E39*H39,2)</f>
        <v>0</v>
      </c>
      <c r="J39" s="241"/>
      <c r="K39" s="242">
        <f>ROUND(E39*J39,2)</f>
        <v>0</v>
      </c>
      <c r="L39" s="242">
        <v>21</v>
      </c>
      <c r="M39" s="242">
        <f>G39*(1+L39/100)</f>
        <v>0</v>
      </c>
      <c r="N39" s="240">
        <v>0</v>
      </c>
      <c r="O39" s="240">
        <f>ROUND(E39*N39,2)</f>
        <v>0</v>
      </c>
      <c r="P39" s="240">
        <v>0</v>
      </c>
      <c r="Q39" s="240">
        <f>ROUND(E39*P39,2)</f>
        <v>0</v>
      </c>
      <c r="R39" s="242" t="s">
        <v>399</v>
      </c>
      <c r="S39" s="242" t="s">
        <v>289</v>
      </c>
      <c r="T39" s="243" t="s">
        <v>289</v>
      </c>
      <c r="U39" s="224">
        <v>0.03</v>
      </c>
      <c r="V39" s="224">
        <f>ROUND(E39*U39,2)</f>
        <v>3.22</v>
      </c>
      <c r="W39" s="224"/>
      <c r="X39" s="224" t="s">
        <v>339</v>
      </c>
      <c r="Y39" s="224" t="s">
        <v>284</v>
      </c>
      <c r="Z39" s="213"/>
      <c r="AA39" s="213"/>
      <c r="AB39" s="213"/>
      <c r="AC39" s="213"/>
      <c r="AD39" s="213"/>
      <c r="AE39" s="213"/>
      <c r="AF39" s="213"/>
      <c r="AG39" s="213" t="s">
        <v>358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59" t="s">
        <v>400</v>
      </c>
      <c r="D40" s="257"/>
      <c r="E40" s="257"/>
      <c r="F40" s="257"/>
      <c r="G40" s="257"/>
      <c r="H40" s="224"/>
      <c r="I40" s="224"/>
      <c r="J40" s="224"/>
      <c r="K40" s="224"/>
      <c r="L40" s="224"/>
      <c r="M40" s="224"/>
      <c r="N40" s="223"/>
      <c r="O40" s="223"/>
      <c r="P40" s="223"/>
      <c r="Q40" s="223"/>
      <c r="R40" s="224"/>
      <c r="S40" s="224"/>
      <c r="T40" s="224"/>
      <c r="U40" s="224"/>
      <c r="V40" s="224"/>
      <c r="W40" s="224"/>
      <c r="X40" s="224"/>
      <c r="Y40" s="224"/>
      <c r="Z40" s="213"/>
      <c r="AA40" s="213"/>
      <c r="AB40" s="213"/>
      <c r="AC40" s="213"/>
      <c r="AD40" s="213"/>
      <c r="AE40" s="213"/>
      <c r="AF40" s="213"/>
      <c r="AG40" s="213" t="s">
        <v>360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2" x14ac:dyDescent="0.2">
      <c r="A41" s="220"/>
      <c r="B41" s="221"/>
      <c r="C41" s="252"/>
      <c r="D41" s="245"/>
      <c r="E41" s="245"/>
      <c r="F41" s="245"/>
      <c r="G41" s="245"/>
      <c r="H41" s="224"/>
      <c r="I41" s="224"/>
      <c r="J41" s="224"/>
      <c r="K41" s="224"/>
      <c r="L41" s="224"/>
      <c r="M41" s="224"/>
      <c r="N41" s="223"/>
      <c r="O41" s="223"/>
      <c r="P41" s="223"/>
      <c r="Q41" s="223"/>
      <c r="R41" s="224"/>
      <c r="S41" s="224"/>
      <c r="T41" s="224"/>
      <c r="U41" s="224"/>
      <c r="V41" s="224"/>
      <c r="W41" s="224"/>
      <c r="X41" s="224"/>
      <c r="Y41" s="224"/>
      <c r="Z41" s="213"/>
      <c r="AA41" s="213"/>
      <c r="AB41" s="213"/>
      <c r="AC41" s="213"/>
      <c r="AD41" s="213"/>
      <c r="AE41" s="213"/>
      <c r="AF41" s="213"/>
      <c r="AG41" s="213" t="s">
        <v>286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ht="22.5" outlineLevel="1" x14ac:dyDescent="0.2">
      <c r="A42" s="237">
        <v>11</v>
      </c>
      <c r="B42" s="238" t="s">
        <v>1251</v>
      </c>
      <c r="C42" s="249" t="s">
        <v>1252</v>
      </c>
      <c r="D42" s="239" t="s">
        <v>323</v>
      </c>
      <c r="E42" s="240">
        <v>78.5</v>
      </c>
      <c r="F42" s="241"/>
      <c r="G42" s="242">
        <f>ROUND(E42*F42,2)</f>
        <v>0</v>
      </c>
      <c r="H42" s="241"/>
      <c r="I42" s="242">
        <f>ROUND(E42*H42,2)</f>
        <v>0</v>
      </c>
      <c r="J42" s="241"/>
      <c r="K42" s="242">
        <f>ROUND(E42*J42,2)</f>
        <v>0</v>
      </c>
      <c r="L42" s="242">
        <v>21</v>
      </c>
      <c r="M42" s="242">
        <f>G42*(1+L42/100)</f>
        <v>0</v>
      </c>
      <c r="N42" s="240">
        <v>0</v>
      </c>
      <c r="O42" s="240">
        <f>ROUND(E42*N42,2)</f>
        <v>0</v>
      </c>
      <c r="P42" s="240">
        <v>0</v>
      </c>
      <c r="Q42" s="240">
        <f>ROUND(E42*P42,2)</f>
        <v>0</v>
      </c>
      <c r="R42" s="242" t="s">
        <v>399</v>
      </c>
      <c r="S42" s="242" t="s">
        <v>289</v>
      </c>
      <c r="T42" s="243" t="s">
        <v>289</v>
      </c>
      <c r="U42" s="224">
        <v>0.03</v>
      </c>
      <c r="V42" s="224">
        <f>ROUND(E42*U42,2)</f>
        <v>2.36</v>
      </c>
      <c r="W42" s="224"/>
      <c r="X42" s="224" t="s">
        <v>339</v>
      </c>
      <c r="Y42" s="224" t="s">
        <v>284</v>
      </c>
      <c r="Z42" s="213"/>
      <c r="AA42" s="213"/>
      <c r="AB42" s="213"/>
      <c r="AC42" s="213"/>
      <c r="AD42" s="213"/>
      <c r="AE42" s="213"/>
      <c r="AF42" s="213"/>
      <c r="AG42" s="213" t="s">
        <v>358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59" t="s">
        <v>400</v>
      </c>
      <c r="D43" s="257"/>
      <c r="E43" s="257"/>
      <c r="F43" s="257"/>
      <c r="G43" s="257"/>
      <c r="H43" s="224"/>
      <c r="I43" s="224"/>
      <c r="J43" s="224"/>
      <c r="K43" s="224"/>
      <c r="L43" s="224"/>
      <c r="M43" s="224"/>
      <c r="N43" s="223"/>
      <c r="O43" s="223"/>
      <c r="P43" s="223"/>
      <c r="Q43" s="223"/>
      <c r="R43" s="224"/>
      <c r="S43" s="224"/>
      <c r="T43" s="224"/>
      <c r="U43" s="224"/>
      <c r="V43" s="224"/>
      <c r="W43" s="224"/>
      <c r="X43" s="224"/>
      <c r="Y43" s="224"/>
      <c r="Z43" s="213"/>
      <c r="AA43" s="213"/>
      <c r="AB43" s="213"/>
      <c r="AC43" s="213"/>
      <c r="AD43" s="213"/>
      <c r="AE43" s="213"/>
      <c r="AF43" s="213"/>
      <c r="AG43" s="213" t="s">
        <v>360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2" x14ac:dyDescent="0.2">
      <c r="A44" s="220"/>
      <c r="B44" s="221"/>
      <c r="C44" s="252"/>
      <c r="D44" s="245"/>
      <c r="E44" s="245"/>
      <c r="F44" s="245"/>
      <c r="G44" s="245"/>
      <c r="H44" s="224"/>
      <c r="I44" s="224"/>
      <c r="J44" s="224"/>
      <c r="K44" s="224"/>
      <c r="L44" s="224"/>
      <c r="M44" s="224"/>
      <c r="N44" s="223"/>
      <c r="O44" s="223"/>
      <c r="P44" s="223"/>
      <c r="Q44" s="223"/>
      <c r="R44" s="224"/>
      <c r="S44" s="224"/>
      <c r="T44" s="224"/>
      <c r="U44" s="224"/>
      <c r="V44" s="224"/>
      <c r="W44" s="224"/>
      <c r="X44" s="224"/>
      <c r="Y44" s="224"/>
      <c r="Z44" s="213"/>
      <c r="AA44" s="213"/>
      <c r="AB44" s="213"/>
      <c r="AC44" s="213"/>
      <c r="AD44" s="213"/>
      <c r="AE44" s="213"/>
      <c r="AF44" s="213"/>
      <c r="AG44" s="213" t="s">
        <v>286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ht="22.5" outlineLevel="1" x14ac:dyDescent="0.2">
      <c r="A45" s="237">
        <v>12</v>
      </c>
      <c r="B45" s="238" t="s">
        <v>1253</v>
      </c>
      <c r="C45" s="249" t="s">
        <v>1254</v>
      </c>
      <c r="D45" s="239" t="s">
        <v>323</v>
      </c>
      <c r="E45" s="240">
        <v>92.3</v>
      </c>
      <c r="F45" s="241"/>
      <c r="G45" s="242">
        <f>ROUND(E45*F45,2)</f>
        <v>0</v>
      </c>
      <c r="H45" s="241"/>
      <c r="I45" s="242">
        <f>ROUND(E45*H45,2)</f>
        <v>0</v>
      </c>
      <c r="J45" s="241"/>
      <c r="K45" s="242">
        <f>ROUND(E45*J45,2)</f>
        <v>0</v>
      </c>
      <c r="L45" s="242">
        <v>21</v>
      </c>
      <c r="M45" s="242">
        <f>G45*(1+L45/100)</f>
        <v>0</v>
      </c>
      <c r="N45" s="240">
        <v>0</v>
      </c>
      <c r="O45" s="240">
        <f>ROUND(E45*N45,2)</f>
        <v>0</v>
      </c>
      <c r="P45" s="240">
        <v>0</v>
      </c>
      <c r="Q45" s="240">
        <f>ROUND(E45*P45,2)</f>
        <v>0</v>
      </c>
      <c r="R45" s="242" t="s">
        <v>399</v>
      </c>
      <c r="S45" s="242" t="s">
        <v>289</v>
      </c>
      <c r="T45" s="243" t="s">
        <v>289</v>
      </c>
      <c r="U45" s="224">
        <v>0.04</v>
      </c>
      <c r="V45" s="224">
        <f>ROUND(E45*U45,2)</f>
        <v>3.69</v>
      </c>
      <c r="W45" s="224"/>
      <c r="X45" s="224" t="s">
        <v>339</v>
      </c>
      <c r="Y45" s="224" t="s">
        <v>284</v>
      </c>
      <c r="Z45" s="213"/>
      <c r="AA45" s="213"/>
      <c r="AB45" s="213"/>
      <c r="AC45" s="213"/>
      <c r="AD45" s="213"/>
      <c r="AE45" s="213"/>
      <c r="AF45" s="213"/>
      <c r="AG45" s="213" t="s">
        <v>358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2" x14ac:dyDescent="0.2">
      <c r="A46" s="220"/>
      <c r="B46" s="221"/>
      <c r="C46" s="259" t="s">
        <v>400</v>
      </c>
      <c r="D46" s="257"/>
      <c r="E46" s="257"/>
      <c r="F46" s="257"/>
      <c r="G46" s="257"/>
      <c r="H46" s="224"/>
      <c r="I46" s="224"/>
      <c r="J46" s="224"/>
      <c r="K46" s="224"/>
      <c r="L46" s="224"/>
      <c r="M46" s="224"/>
      <c r="N46" s="223"/>
      <c r="O46" s="223"/>
      <c r="P46" s="223"/>
      <c r="Q46" s="223"/>
      <c r="R46" s="224"/>
      <c r="S46" s="224"/>
      <c r="T46" s="224"/>
      <c r="U46" s="224"/>
      <c r="V46" s="224"/>
      <c r="W46" s="224"/>
      <c r="X46" s="224"/>
      <c r="Y46" s="224"/>
      <c r="Z46" s="213"/>
      <c r="AA46" s="213"/>
      <c r="AB46" s="213"/>
      <c r="AC46" s="213"/>
      <c r="AD46" s="213"/>
      <c r="AE46" s="213"/>
      <c r="AF46" s="213"/>
      <c r="AG46" s="213" t="s">
        <v>360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2" x14ac:dyDescent="0.2">
      <c r="A47" s="220"/>
      <c r="B47" s="221"/>
      <c r="C47" s="252"/>
      <c r="D47" s="245"/>
      <c r="E47" s="245"/>
      <c r="F47" s="245"/>
      <c r="G47" s="245"/>
      <c r="H47" s="224"/>
      <c r="I47" s="224"/>
      <c r="J47" s="224"/>
      <c r="K47" s="224"/>
      <c r="L47" s="224"/>
      <c r="M47" s="224"/>
      <c r="N47" s="223"/>
      <c r="O47" s="223"/>
      <c r="P47" s="223"/>
      <c r="Q47" s="223"/>
      <c r="R47" s="224"/>
      <c r="S47" s="224"/>
      <c r="T47" s="224"/>
      <c r="U47" s="224"/>
      <c r="V47" s="224"/>
      <c r="W47" s="224"/>
      <c r="X47" s="224"/>
      <c r="Y47" s="224"/>
      <c r="Z47" s="213"/>
      <c r="AA47" s="213"/>
      <c r="AB47" s="213"/>
      <c r="AC47" s="213"/>
      <c r="AD47" s="213"/>
      <c r="AE47" s="213"/>
      <c r="AF47" s="213"/>
      <c r="AG47" s="213" t="s">
        <v>286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ht="22.5" outlineLevel="1" x14ac:dyDescent="0.2">
      <c r="A48" s="237">
        <v>13</v>
      </c>
      <c r="B48" s="238" t="s">
        <v>1255</v>
      </c>
      <c r="C48" s="249" t="s">
        <v>1256</v>
      </c>
      <c r="D48" s="239" t="s">
        <v>323</v>
      </c>
      <c r="E48" s="240">
        <v>22.5</v>
      </c>
      <c r="F48" s="241"/>
      <c r="G48" s="242">
        <f>ROUND(E48*F48,2)</f>
        <v>0</v>
      </c>
      <c r="H48" s="241"/>
      <c r="I48" s="242">
        <f>ROUND(E48*H48,2)</f>
        <v>0</v>
      </c>
      <c r="J48" s="241"/>
      <c r="K48" s="242">
        <f>ROUND(E48*J48,2)</f>
        <v>0</v>
      </c>
      <c r="L48" s="242">
        <v>21</v>
      </c>
      <c r="M48" s="242">
        <f>G48*(1+L48/100)</f>
        <v>0</v>
      </c>
      <c r="N48" s="240">
        <v>0</v>
      </c>
      <c r="O48" s="240">
        <f>ROUND(E48*N48,2)</f>
        <v>0</v>
      </c>
      <c r="P48" s="240">
        <v>0</v>
      </c>
      <c r="Q48" s="240">
        <f>ROUND(E48*P48,2)</f>
        <v>0</v>
      </c>
      <c r="R48" s="242" t="s">
        <v>399</v>
      </c>
      <c r="S48" s="242" t="s">
        <v>289</v>
      </c>
      <c r="T48" s="243" t="s">
        <v>289</v>
      </c>
      <c r="U48" s="224">
        <v>0.04</v>
      </c>
      <c r="V48" s="224">
        <f>ROUND(E48*U48,2)</f>
        <v>0.9</v>
      </c>
      <c r="W48" s="224"/>
      <c r="X48" s="224" t="s">
        <v>339</v>
      </c>
      <c r="Y48" s="224" t="s">
        <v>284</v>
      </c>
      <c r="Z48" s="213"/>
      <c r="AA48" s="213"/>
      <c r="AB48" s="213"/>
      <c r="AC48" s="213"/>
      <c r="AD48" s="213"/>
      <c r="AE48" s="213"/>
      <c r="AF48" s="213"/>
      <c r="AG48" s="213" t="s">
        <v>358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59" t="s">
        <v>400</v>
      </c>
      <c r="D49" s="257"/>
      <c r="E49" s="257"/>
      <c r="F49" s="257"/>
      <c r="G49" s="257"/>
      <c r="H49" s="224"/>
      <c r="I49" s="224"/>
      <c r="J49" s="224"/>
      <c r="K49" s="224"/>
      <c r="L49" s="224"/>
      <c r="M49" s="224"/>
      <c r="N49" s="223"/>
      <c r="O49" s="223"/>
      <c r="P49" s="223"/>
      <c r="Q49" s="223"/>
      <c r="R49" s="224"/>
      <c r="S49" s="224"/>
      <c r="T49" s="224"/>
      <c r="U49" s="224"/>
      <c r="V49" s="224"/>
      <c r="W49" s="224"/>
      <c r="X49" s="224"/>
      <c r="Y49" s="224"/>
      <c r="Z49" s="213"/>
      <c r="AA49" s="213"/>
      <c r="AB49" s="213"/>
      <c r="AC49" s="213"/>
      <c r="AD49" s="213"/>
      <c r="AE49" s="213"/>
      <c r="AF49" s="213"/>
      <c r="AG49" s="213" t="s">
        <v>360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2" x14ac:dyDescent="0.2">
      <c r="A50" s="220"/>
      <c r="B50" s="221"/>
      <c r="C50" s="252"/>
      <c r="D50" s="245"/>
      <c r="E50" s="245"/>
      <c r="F50" s="245"/>
      <c r="G50" s="245"/>
      <c r="H50" s="224"/>
      <c r="I50" s="224"/>
      <c r="J50" s="224"/>
      <c r="K50" s="224"/>
      <c r="L50" s="224"/>
      <c r="M50" s="224"/>
      <c r="N50" s="223"/>
      <c r="O50" s="223"/>
      <c r="P50" s="223"/>
      <c r="Q50" s="223"/>
      <c r="R50" s="224"/>
      <c r="S50" s="224"/>
      <c r="T50" s="224"/>
      <c r="U50" s="224"/>
      <c r="V50" s="224"/>
      <c r="W50" s="224"/>
      <c r="X50" s="224"/>
      <c r="Y50" s="224"/>
      <c r="Z50" s="213"/>
      <c r="AA50" s="213"/>
      <c r="AB50" s="213"/>
      <c r="AC50" s="213"/>
      <c r="AD50" s="213"/>
      <c r="AE50" s="213"/>
      <c r="AF50" s="213"/>
      <c r="AG50" s="213" t="s">
        <v>286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ht="22.5" outlineLevel="1" x14ac:dyDescent="0.2">
      <c r="A51" s="237">
        <v>14</v>
      </c>
      <c r="B51" s="238" t="s">
        <v>1257</v>
      </c>
      <c r="C51" s="249" t="s">
        <v>1258</v>
      </c>
      <c r="D51" s="239" t="s">
        <v>323</v>
      </c>
      <c r="E51" s="240">
        <v>15.7</v>
      </c>
      <c r="F51" s="241"/>
      <c r="G51" s="242">
        <f>ROUND(E51*F51,2)</f>
        <v>0</v>
      </c>
      <c r="H51" s="241"/>
      <c r="I51" s="242">
        <f>ROUND(E51*H51,2)</f>
        <v>0</v>
      </c>
      <c r="J51" s="241"/>
      <c r="K51" s="242">
        <f>ROUND(E51*J51,2)</f>
        <v>0</v>
      </c>
      <c r="L51" s="242">
        <v>21</v>
      </c>
      <c r="M51" s="242">
        <f>G51*(1+L51/100)</f>
        <v>0</v>
      </c>
      <c r="N51" s="240">
        <v>0</v>
      </c>
      <c r="O51" s="240">
        <f>ROUND(E51*N51,2)</f>
        <v>0</v>
      </c>
      <c r="P51" s="240">
        <v>0</v>
      </c>
      <c r="Q51" s="240">
        <f>ROUND(E51*P51,2)</f>
        <v>0</v>
      </c>
      <c r="R51" s="242" t="s">
        <v>399</v>
      </c>
      <c r="S51" s="242" t="s">
        <v>289</v>
      </c>
      <c r="T51" s="243" t="s">
        <v>289</v>
      </c>
      <c r="U51" s="224">
        <v>0.05</v>
      </c>
      <c r="V51" s="224">
        <f>ROUND(E51*U51,2)</f>
        <v>0.79</v>
      </c>
      <c r="W51" s="224"/>
      <c r="X51" s="224" t="s">
        <v>339</v>
      </c>
      <c r="Y51" s="224" t="s">
        <v>284</v>
      </c>
      <c r="Z51" s="213"/>
      <c r="AA51" s="213"/>
      <c r="AB51" s="213"/>
      <c r="AC51" s="213"/>
      <c r="AD51" s="213"/>
      <c r="AE51" s="213"/>
      <c r="AF51" s="213"/>
      <c r="AG51" s="213" t="s">
        <v>358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2" x14ac:dyDescent="0.2">
      <c r="A52" s="220"/>
      <c r="B52" s="221"/>
      <c r="C52" s="259" t="s">
        <v>400</v>
      </c>
      <c r="D52" s="257"/>
      <c r="E52" s="257"/>
      <c r="F52" s="257"/>
      <c r="G52" s="257"/>
      <c r="H52" s="224"/>
      <c r="I52" s="224"/>
      <c r="J52" s="224"/>
      <c r="K52" s="224"/>
      <c r="L52" s="224"/>
      <c r="M52" s="224"/>
      <c r="N52" s="223"/>
      <c r="O52" s="223"/>
      <c r="P52" s="223"/>
      <c r="Q52" s="223"/>
      <c r="R52" s="224"/>
      <c r="S52" s="224"/>
      <c r="T52" s="224"/>
      <c r="U52" s="224"/>
      <c r="V52" s="224"/>
      <c r="W52" s="224"/>
      <c r="X52" s="224"/>
      <c r="Y52" s="224"/>
      <c r="Z52" s="213"/>
      <c r="AA52" s="213"/>
      <c r="AB52" s="213"/>
      <c r="AC52" s="213"/>
      <c r="AD52" s="213"/>
      <c r="AE52" s="213"/>
      <c r="AF52" s="213"/>
      <c r="AG52" s="213" t="s">
        <v>360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52"/>
      <c r="D53" s="245"/>
      <c r="E53" s="245"/>
      <c r="F53" s="245"/>
      <c r="G53" s="245"/>
      <c r="H53" s="224"/>
      <c r="I53" s="224"/>
      <c r="J53" s="224"/>
      <c r="K53" s="224"/>
      <c r="L53" s="224"/>
      <c r="M53" s="224"/>
      <c r="N53" s="223"/>
      <c r="O53" s="223"/>
      <c r="P53" s="223"/>
      <c r="Q53" s="223"/>
      <c r="R53" s="224"/>
      <c r="S53" s="224"/>
      <c r="T53" s="224"/>
      <c r="U53" s="224"/>
      <c r="V53" s="224"/>
      <c r="W53" s="224"/>
      <c r="X53" s="224"/>
      <c r="Y53" s="224"/>
      <c r="Z53" s="213"/>
      <c r="AA53" s="213"/>
      <c r="AB53" s="213"/>
      <c r="AC53" s="213"/>
      <c r="AD53" s="213"/>
      <c r="AE53" s="213"/>
      <c r="AF53" s="213"/>
      <c r="AG53" s="213" t="s">
        <v>286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37">
        <v>15</v>
      </c>
      <c r="B54" s="238" t="s">
        <v>411</v>
      </c>
      <c r="C54" s="249" t="s">
        <v>1259</v>
      </c>
      <c r="D54" s="239" t="s">
        <v>323</v>
      </c>
      <c r="E54" s="240">
        <v>316.39999999999998</v>
      </c>
      <c r="F54" s="241"/>
      <c r="G54" s="242">
        <f>ROUND(E54*F54,2)</f>
        <v>0</v>
      </c>
      <c r="H54" s="241"/>
      <c r="I54" s="242">
        <f>ROUND(E54*H54,2)</f>
        <v>0</v>
      </c>
      <c r="J54" s="241"/>
      <c r="K54" s="242">
        <f>ROUND(E54*J54,2)</f>
        <v>0</v>
      </c>
      <c r="L54" s="242">
        <v>21</v>
      </c>
      <c r="M54" s="242">
        <f>G54*(1+L54/100)</f>
        <v>0</v>
      </c>
      <c r="N54" s="240">
        <v>0</v>
      </c>
      <c r="O54" s="240">
        <f>ROUND(E54*N54,2)</f>
        <v>0</v>
      </c>
      <c r="P54" s="240">
        <v>0</v>
      </c>
      <c r="Q54" s="240">
        <f>ROUND(E54*P54,2)</f>
        <v>0</v>
      </c>
      <c r="R54" s="242" t="s">
        <v>399</v>
      </c>
      <c r="S54" s="242" t="s">
        <v>289</v>
      </c>
      <c r="T54" s="243" t="s">
        <v>289</v>
      </c>
      <c r="U54" s="224">
        <v>0.04</v>
      </c>
      <c r="V54" s="224">
        <f>ROUND(E54*U54,2)</f>
        <v>12.66</v>
      </c>
      <c r="W54" s="224"/>
      <c r="X54" s="224" t="s">
        <v>339</v>
      </c>
      <c r="Y54" s="224" t="s">
        <v>284</v>
      </c>
      <c r="Z54" s="213"/>
      <c r="AA54" s="213"/>
      <c r="AB54" s="213"/>
      <c r="AC54" s="213"/>
      <c r="AD54" s="213"/>
      <c r="AE54" s="213"/>
      <c r="AF54" s="213"/>
      <c r="AG54" s="213" t="s">
        <v>413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59" t="s">
        <v>414</v>
      </c>
      <c r="D55" s="257"/>
      <c r="E55" s="257"/>
      <c r="F55" s="257"/>
      <c r="G55" s="257"/>
      <c r="H55" s="224"/>
      <c r="I55" s="224"/>
      <c r="J55" s="224"/>
      <c r="K55" s="224"/>
      <c r="L55" s="224"/>
      <c r="M55" s="224"/>
      <c r="N55" s="223"/>
      <c r="O55" s="223"/>
      <c r="P55" s="223"/>
      <c r="Q55" s="223"/>
      <c r="R55" s="224"/>
      <c r="S55" s="224"/>
      <c r="T55" s="224"/>
      <c r="U55" s="224"/>
      <c r="V55" s="224"/>
      <c r="W55" s="224"/>
      <c r="X55" s="224"/>
      <c r="Y55" s="224"/>
      <c r="Z55" s="213"/>
      <c r="AA55" s="213"/>
      <c r="AB55" s="213"/>
      <c r="AC55" s="213"/>
      <c r="AD55" s="213"/>
      <c r="AE55" s="213"/>
      <c r="AF55" s="213"/>
      <c r="AG55" s="213" t="s">
        <v>360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56" t="str">
        <f>C55</f>
        <v>přísun, montáže, demontáže a odsunu zkoušecího čerpadla, napuštění tlakovou vodou a dodání vody pro tlakovou zkoušku,</v>
      </c>
      <c r="BB55" s="213"/>
      <c r="BC55" s="213"/>
      <c r="BD55" s="213"/>
      <c r="BE55" s="213"/>
      <c r="BF55" s="213"/>
      <c r="BG55" s="213"/>
      <c r="BH55" s="213"/>
    </row>
    <row r="56" spans="1:60" outlineLevel="2" x14ac:dyDescent="0.2">
      <c r="A56" s="220"/>
      <c r="B56" s="221"/>
      <c r="C56" s="252"/>
      <c r="D56" s="245"/>
      <c r="E56" s="245"/>
      <c r="F56" s="245"/>
      <c r="G56" s="245"/>
      <c r="H56" s="224"/>
      <c r="I56" s="224"/>
      <c r="J56" s="224"/>
      <c r="K56" s="224"/>
      <c r="L56" s="224"/>
      <c r="M56" s="224"/>
      <c r="N56" s="223"/>
      <c r="O56" s="223"/>
      <c r="P56" s="223"/>
      <c r="Q56" s="223"/>
      <c r="R56" s="224"/>
      <c r="S56" s="224"/>
      <c r="T56" s="224"/>
      <c r="U56" s="224"/>
      <c r="V56" s="224"/>
      <c r="W56" s="224"/>
      <c r="X56" s="224"/>
      <c r="Y56" s="224"/>
      <c r="Z56" s="213"/>
      <c r="AA56" s="213"/>
      <c r="AB56" s="213"/>
      <c r="AC56" s="213"/>
      <c r="AD56" s="213"/>
      <c r="AE56" s="213"/>
      <c r="AF56" s="213"/>
      <c r="AG56" s="213" t="s">
        <v>286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ht="22.5" outlineLevel="1" x14ac:dyDescent="0.2">
      <c r="A57" s="237">
        <v>16</v>
      </c>
      <c r="B57" s="238" t="s">
        <v>1260</v>
      </c>
      <c r="C57" s="249" t="s">
        <v>1261</v>
      </c>
      <c r="D57" s="239" t="s">
        <v>318</v>
      </c>
      <c r="E57" s="240">
        <v>1</v>
      </c>
      <c r="F57" s="241"/>
      <c r="G57" s="242">
        <f>ROUND(E57*F57,2)</f>
        <v>0</v>
      </c>
      <c r="H57" s="241"/>
      <c r="I57" s="242">
        <f>ROUND(E57*H57,2)</f>
        <v>0</v>
      </c>
      <c r="J57" s="241"/>
      <c r="K57" s="242">
        <f>ROUND(E57*J57,2)</f>
        <v>0</v>
      </c>
      <c r="L57" s="242">
        <v>21</v>
      </c>
      <c r="M57" s="242">
        <f>G57*(1+L57/100)</f>
        <v>0</v>
      </c>
      <c r="N57" s="240">
        <v>19.472799999999999</v>
      </c>
      <c r="O57" s="240">
        <f>ROUND(E57*N57,2)</f>
        <v>19.47</v>
      </c>
      <c r="P57" s="240">
        <v>0</v>
      </c>
      <c r="Q57" s="240">
        <f>ROUND(E57*P57,2)</f>
        <v>0</v>
      </c>
      <c r="R57" s="242" t="s">
        <v>399</v>
      </c>
      <c r="S57" s="242" t="s">
        <v>289</v>
      </c>
      <c r="T57" s="243" t="s">
        <v>289</v>
      </c>
      <c r="U57" s="224">
        <v>53.466000000000001</v>
      </c>
      <c r="V57" s="224">
        <f>ROUND(E57*U57,2)</f>
        <v>53.47</v>
      </c>
      <c r="W57" s="224"/>
      <c r="X57" s="224" t="s">
        <v>339</v>
      </c>
      <c r="Y57" s="224" t="s">
        <v>284</v>
      </c>
      <c r="Z57" s="213"/>
      <c r="AA57" s="213"/>
      <c r="AB57" s="213"/>
      <c r="AC57" s="213"/>
      <c r="AD57" s="213"/>
      <c r="AE57" s="213"/>
      <c r="AF57" s="213"/>
      <c r="AG57" s="213" t="s">
        <v>358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2" x14ac:dyDescent="0.2">
      <c r="A58" s="220"/>
      <c r="B58" s="221"/>
      <c r="C58" s="259" t="s">
        <v>1262</v>
      </c>
      <c r="D58" s="257"/>
      <c r="E58" s="257"/>
      <c r="F58" s="257"/>
      <c r="G58" s="257"/>
      <c r="H58" s="224"/>
      <c r="I58" s="224"/>
      <c r="J58" s="224"/>
      <c r="K58" s="224"/>
      <c r="L58" s="224"/>
      <c r="M58" s="224"/>
      <c r="N58" s="223"/>
      <c r="O58" s="223"/>
      <c r="P58" s="223"/>
      <c r="Q58" s="223"/>
      <c r="R58" s="224"/>
      <c r="S58" s="224"/>
      <c r="T58" s="224"/>
      <c r="U58" s="224"/>
      <c r="V58" s="224"/>
      <c r="W58" s="224"/>
      <c r="X58" s="224"/>
      <c r="Y58" s="224"/>
      <c r="Z58" s="213"/>
      <c r="AA58" s="213"/>
      <c r="AB58" s="213"/>
      <c r="AC58" s="213"/>
      <c r="AD58" s="213"/>
      <c r="AE58" s="213"/>
      <c r="AF58" s="213"/>
      <c r="AG58" s="213" t="s">
        <v>360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2" x14ac:dyDescent="0.2">
      <c r="A59" s="220"/>
      <c r="B59" s="221"/>
      <c r="C59" s="252"/>
      <c r="D59" s="245"/>
      <c r="E59" s="245"/>
      <c r="F59" s="245"/>
      <c r="G59" s="245"/>
      <c r="H59" s="224"/>
      <c r="I59" s="224"/>
      <c r="J59" s="224"/>
      <c r="K59" s="224"/>
      <c r="L59" s="224"/>
      <c r="M59" s="224"/>
      <c r="N59" s="223"/>
      <c r="O59" s="223"/>
      <c r="P59" s="223"/>
      <c r="Q59" s="223"/>
      <c r="R59" s="224"/>
      <c r="S59" s="224"/>
      <c r="T59" s="224"/>
      <c r="U59" s="224"/>
      <c r="V59" s="224"/>
      <c r="W59" s="224"/>
      <c r="X59" s="224"/>
      <c r="Y59" s="224"/>
      <c r="Z59" s="213"/>
      <c r="AA59" s="213"/>
      <c r="AB59" s="213"/>
      <c r="AC59" s="213"/>
      <c r="AD59" s="213"/>
      <c r="AE59" s="213"/>
      <c r="AF59" s="213"/>
      <c r="AG59" s="213" t="s">
        <v>286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1" x14ac:dyDescent="0.2">
      <c r="A60" s="237">
        <v>17</v>
      </c>
      <c r="B60" s="238" t="s">
        <v>418</v>
      </c>
      <c r="C60" s="249" t="s">
        <v>419</v>
      </c>
      <c r="D60" s="239" t="s">
        <v>323</v>
      </c>
      <c r="E60" s="240">
        <v>316.39999999999998</v>
      </c>
      <c r="F60" s="241"/>
      <c r="G60" s="242">
        <f>ROUND(E60*F60,2)</f>
        <v>0</v>
      </c>
      <c r="H60" s="241"/>
      <c r="I60" s="242">
        <f>ROUND(E60*H60,2)</f>
        <v>0</v>
      </c>
      <c r="J60" s="241"/>
      <c r="K60" s="242">
        <f>ROUND(E60*J60,2)</f>
        <v>0</v>
      </c>
      <c r="L60" s="242">
        <v>21</v>
      </c>
      <c r="M60" s="242">
        <f>G60*(1+L60/100)</f>
        <v>0</v>
      </c>
      <c r="N60" s="240">
        <v>8.0000000000000007E-5</v>
      </c>
      <c r="O60" s="240">
        <f>ROUND(E60*N60,2)</f>
        <v>0.03</v>
      </c>
      <c r="P60" s="240">
        <v>0</v>
      </c>
      <c r="Q60" s="240">
        <f>ROUND(E60*P60,2)</f>
        <v>0</v>
      </c>
      <c r="R60" s="242" t="s">
        <v>399</v>
      </c>
      <c r="S60" s="242" t="s">
        <v>289</v>
      </c>
      <c r="T60" s="243" t="s">
        <v>289</v>
      </c>
      <c r="U60" s="224">
        <v>0.03</v>
      </c>
      <c r="V60" s="224">
        <f>ROUND(E60*U60,2)</f>
        <v>9.49</v>
      </c>
      <c r="W60" s="224"/>
      <c r="X60" s="224" t="s">
        <v>339</v>
      </c>
      <c r="Y60" s="224" t="s">
        <v>284</v>
      </c>
      <c r="Z60" s="213"/>
      <c r="AA60" s="213"/>
      <c r="AB60" s="213"/>
      <c r="AC60" s="213"/>
      <c r="AD60" s="213"/>
      <c r="AE60" s="213"/>
      <c r="AF60" s="213"/>
      <c r="AG60" s="213" t="s">
        <v>340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2" x14ac:dyDescent="0.2">
      <c r="A61" s="220"/>
      <c r="B61" s="221"/>
      <c r="C61" s="250"/>
      <c r="D61" s="246"/>
      <c r="E61" s="246"/>
      <c r="F61" s="246"/>
      <c r="G61" s="246"/>
      <c r="H61" s="224"/>
      <c r="I61" s="224"/>
      <c r="J61" s="224"/>
      <c r="K61" s="224"/>
      <c r="L61" s="224"/>
      <c r="M61" s="224"/>
      <c r="N61" s="223"/>
      <c r="O61" s="223"/>
      <c r="P61" s="223"/>
      <c r="Q61" s="223"/>
      <c r="R61" s="224"/>
      <c r="S61" s="224"/>
      <c r="T61" s="224"/>
      <c r="U61" s="224"/>
      <c r="V61" s="224"/>
      <c r="W61" s="224"/>
      <c r="X61" s="224"/>
      <c r="Y61" s="224"/>
      <c r="Z61" s="213"/>
      <c r="AA61" s="213"/>
      <c r="AB61" s="213"/>
      <c r="AC61" s="213"/>
      <c r="AD61" s="213"/>
      <c r="AE61" s="213"/>
      <c r="AF61" s="213"/>
      <c r="AG61" s="213" t="s">
        <v>286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ht="22.5" outlineLevel="1" x14ac:dyDescent="0.2">
      <c r="A62" s="237">
        <v>18</v>
      </c>
      <c r="B62" s="238" t="s">
        <v>1263</v>
      </c>
      <c r="C62" s="249" t="s">
        <v>1264</v>
      </c>
      <c r="D62" s="239" t="s">
        <v>318</v>
      </c>
      <c r="E62" s="240">
        <v>56</v>
      </c>
      <c r="F62" s="241"/>
      <c r="G62" s="242">
        <f>ROUND(E62*F62,2)</f>
        <v>0</v>
      </c>
      <c r="H62" s="241"/>
      <c r="I62" s="242">
        <f>ROUND(E62*H62,2)</f>
        <v>0</v>
      </c>
      <c r="J62" s="241"/>
      <c r="K62" s="242">
        <f>ROUND(E62*J62,2)</f>
        <v>0</v>
      </c>
      <c r="L62" s="242">
        <v>21</v>
      </c>
      <c r="M62" s="242">
        <f>G62*(1+L62/100)</f>
        <v>0</v>
      </c>
      <c r="N62" s="240">
        <v>0</v>
      </c>
      <c r="O62" s="240">
        <f>ROUND(E62*N62,2)</f>
        <v>0</v>
      </c>
      <c r="P62" s="240">
        <v>0</v>
      </c>
      <c r="Q62" s="240">
        <f>ROUND(E62*P62,2)</f>
        <v>0</v>
      </c>
      <c r="R62" s="242" t="s">
        <v>422</v>
      </c>
      <c r="S62" s="242" t="s">
        <v>289</v>
      </c>
      <c r="T62" s="243" t="s">
        <v>289</v>
      </c>
      <c r="U62" s="224">
        <v>0.14000000000000001</v>
      </c>
      <c r="V62" s="224">
        <f>ROUND(E62*U62,2)</f>
        <v>7.84</v>
      </c>
      <c r="W62" s="224"/>
      <c r="X62" s="224" t="s">
        <v>339</v>
      </c>
      <c r="Y62" s="224" t="s">
        <v>284</v>
      </c>
      <c r="Z62" s="213"/>
      <c r="AA62" s="213"/>
      <c r="AB62" s="213"/>
      <c r="AC62" s="213"/>
      <c r="AD62" s="213"/>
      <c r="AE62" s="213"/>
      <c r="AF62" s="213"/>
      <c r="AG62" s="213" t="s">
        <v>340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50"/>
      <c r="D63" s="246"/>
      <c r="E63" s="246"/>
      <c r="F63" s="246"/>
      <c r="G63" s="246"/>
      <c r="H63" s="224"/>
      <c r="I63" s="224"/>
      <c r="J63" s="224"/>
      <c r="K63" s="224"/>
      <c r="L63" s="224"/>
      <c r="M63" s="224"/>
      <c r="N63" s="223"/>
      <c r="O63" s="223"/>
      <c r="P63" s="223"/>
      <c r="Q63" s="223"/>
      <c r="R63" s="224"/>
      <c r="S63" s="224"/>
      <c r="T63" s="224"/>
      <c r="U63" s="224"/>
      <c r="V63" s="224"/>
      <c r="W63" s="224"/>
      <c r="X63" s="224"/>
      <c r="Y63" s="224"/>
      <c r="Z63" s="213"/>
      <c r="AA63" s="213"/>
      <c r="AB63" s="213"/>
      <c r="AC63" s="213"/>
      <c r="AD63" s="213"/>
      <c r="AE63" s="213"/>
      <c r="AF63" s="213"/>
      <c r="AG63" s="213" t="s">
        <v>286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ht="22.5" outlineLevel="1" x14ac:dyDescent="0.2">
      <c r="A64" s="237">
        <v>19</v>
      </c>
      <c r="B64" s="238" t="s">
        <v>1265</v>
      </c>
      <c r="C64" s="249" t="s">
        <v>1266</v>
      </c>
      <c r="D64" s="239" t="s">
        <v>318</v>
      </c>
      <c r="E64" s="240">
        <v>34</v>
      </c>
      <c r="F64" s="241"/>
      <c r="G64" s="242">
        <f>ROUND(E64*F64,2)</f>
        <v>0</v>
      </c>
      <c r="H64" s="241"/>
      <c r="I64" s="242">
        <f>ROUND(E64*H64,2)</f>
        <v>0</v>
      </c>
      <c r="J64" s="241"/>
      <c r="K64" s="242">
        <f>ROUND(E64*J64,2)</f>
        <v>0</v>
      </c>
      <c r="L64" s="242">
        <v>21</v>
      </c>
      <c r="M64" s="242">
        <f>G64*(1+L64/100)</f>
        <v>0</v>
      </c>
      <c r="N64" s="240">
        <v>0</v>
      </c>
      <c r="O64" s="240">
        <f>ROUND(E64*N64,2)</f>
        <v>0</v>
      </c>
      <c r="P64" s="240">
        <v>0</v>
      </c>
      <c r="Q64" s="240">
        <f>ROUND(E64*P64,2)</f>
        <v>0</v>
      </c>
      <c r="R64" s="242" t="s">
        <v>422</v>
      </c>
      <c r="S64" s="242" t="s">
        <v>289</v>
      </c>
      <c r="T64" s="243" t="s">
        <v>289</v>
      </c>
      <c r="U64" s="224">
        <v>0.15</v>
      </c>
      <c r="V64" s="224">
        <f>ROUND(E64*U64,2)</f>
        <v>5.0999999999999996</v>
      </c>
      <c r="W64" s="224"/>
      <c r="X64" s="224" t="s">
        <v>339</v>
      </c>
      <c r="Y64" s="224" t="s">
        <v>284</v>
      </c>
      <c r="Z64" s="213"/>
      <c r="AA64" s="213"/>
      <c r="AB64" s="213"/>
      <c r="AC64" s="213"/>
      <c r="AD64" s="213"/>
      <c r="AE64" s="213"/>
      <c r="AF64" s="213"/>
      <c r="AG64" s="213" t="s">
        <v>340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2" x14ac:dyDescent="0.2">
      <c r="A65" s="220"/>
      <c r="B65" s="221"/>
      <c r="C65" s="250"/>
      <c r="D65" s="246"/>
      <c r="E65" s="246"/>
      <c r="F65" s="246"/>
      <c r="G65" s="246"/>
      <c r="H65" s="224"/>
      <c r="I65" s="224"/>
      <c r="J65" s="224"/>
      <c r="K65" s="224"/>
      <c r="L65" s="224"/>
      <c r="M65" s="224"/>
      <c r="N65" s="223"/>
      <c r="O65" s="223"/>
      <c r="P65" s="223"/>
      <c r="Q65" s="223"/>
      <c r="R65" s="224"/>
      <c r="S65" s="224"/>
      <c r="T65" s="224"/>
      <c r="U65" s="224"/>
      <c r="V65" s="224"/>
      <c r="W65" s="224"/>
      <c r="X65" s="224"/>
      <c r="Y65" s="224"/>
      <c r="Z65" s="213"/>
      <c r="AA65" s="213"/>
      <c r="AB65" s="213"/>
      <c r="AC65" s="213"/>
      <c r="AD65" s="213"/>
      <c r="AE65" s="213"/>
      <c r="AF65" s="213"/>
      <c r="AG65" s="213" t="s">
        <v>286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ht="22.5" outlineLevel="1" x14ac:dyDescent="0.2">
      <c r="A66" s="237">
        <v>20</v>
      </c>
      <c r="B66" s="238" t="s">
        <v>1267</v>
      </c>
      <c r="C66" s="249" t="s">
        <v>1268</v>
      </c>
      <c r="D66" s="239" t="s">
        <v>318</v>
      </c>
      <c r="E66" s="240">
        <v>13</v>
      </c>
      <c r="F66" s="241"/>
      <c r="G66" s="242">
        <f>ROUND(E66*F66,2)</f>
        <v>0</v>
      </c>
      <c r="H66" s="241"/>
      <c r="I66" s="242">
        <f>ROUND(E66*H66,2)</f>
        <v>0</v>
      </c>
      <c r="J66" s="241"/>
      <c r="K66" s="242">
        <f>ROUND(E66*J66,2)</f>
        <v>0</v>
      </c>
      <c r="L66" s="242">
        <v>21</v>
      </c>
      <c r="M66" s="242">
        <f>G66*(1+L66/100)</f>
        <v>0</v>
      </c>
      <c r="N66" s="240">
        <v>0</v>
      </c>
      <c r="O66" s="240">
        <f>ROUND(E66*N66,2)</f>
        <v>0</v>
      </c>
      <c r="P66" s="240">
        <v>0</v>
      </c>
      <c r="Q66" s="240">
        <f>ROUND(E66*P66,2)</f>
        <v>0</v>
      </c>
      <c r="R66" s="242" t="s">
        <v>422</v>
      </c>
      <c r="S66" s="242" t="s">
        <v>289</v>
      </c>
      <c r="T66" s="243" t="s">
        <v>289</v>
      </c>
      <c r="U66" s="224">
        <v>0.16</v>
      </c>
      <c r="V66" s="224">
        <f>ROUND(E66*U66,2)</f>
        <v>2.08</v>
      </c>
      <c r="W66" s="224"/>
      <c r="X66" s="224" t="s">
        <v>339</v>
      </c>
      <c r="Y66" s="224" t="s">
        <v>284</v>
      </c>
      <c r="Z66" s="213"/>
      <c r="AA66" s="213"/>
      <c r="AB66" s="213"/>
      <c r="AC66" s="213"/>
      <c r="AD66" s="213"/>
      <c r="AE66" s="213"/>
      <c r="AF66" s="213"/>
      <c r="AG66" s="213" t="s">
        <v>340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2" x14ac:dyDescent="0.2">
      <c r="A67" s="220"/>
      <c r="B67" s="221"/>
      <c r="C67" s="250"/>
      <c r="D67" s="246"/>
      <c r="E67" s="246"/>
      <c r="F67" s="246"/>
      <c r="G67" s="246"/>
      <c r="H67" s="224"/>
      <c r="I67" s="224"/>
      <c r="J67" s="224"/>
      <c r="K67" s="224"/>
      <c r="L67" s="224"/>
      <c r="M67" s="224"/>
      <c r="N67" s="223"/>
      <c r="O67" s="223"/>
      <c r="P67" s="223"/>
      <c r="Q67" s="223"/>
      <c r="R67" s="224"/>
      <c r="S67" s="224"/>
      <c r="T67" s="224"/>
      <c r="U67" s="224"/>
      <c r="V67" s="224"/>
      <c r="W67" s="224"/>
      <c r="X67" s="224"/>
      <c r="Y67" s="224"/>
      <c r="Z67" s="213"/>
      <c r="AA67" s="213"/>
      <c r="AB67" s="213"/>
      <c r="AC67" s="213"/>
      <c r="AD67" s="213"/>
      <c r="AE67" s="213"/>
      <c r="AF67" s="213"/>
      <c r="AG67" s="213" t="s">
        <v>286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ht="22.5" outlineLevel="1" x14ac:dyDescent="0.2">
      <c r="A68" s="237">
        <v>21</v>
      </c>
      <c r="B68" s="238" t="s">
        <v>1269</v>
      </c>
      <c r="C68" s="249" t="s">
        <v>1270</v>
      </c>
      <c r="D68" s="239" t="s">
        <v>318</v>
      </c>
      <c r="E68" s="240">
        <v>17</v>
      </c>
      <c r="F68" s="241"/>
      <c r="G68" s="242">
        <f>ROUND(E68*F68,2)</f>
        <v>0</v>
      </c>
      <c r="H68" s="241"/>
      <c r="I68" s="242">
        <f>ROUND(E68*H68,2)</f>
        <v>0</v>
      </c>
      <c r="J68" s="241"/>
      <c r="K68" s="242">
        <f>ROUND(E68*J68,2)</f>
        <v>0</v>
      </c>
      <c r="L68" s="242">
        <v>21</v>
      </c>
      <c r="M68" s="242">
        <f>G68*(1+L68/100)</f>
        <v>0</v>
      </c>
      <c r="N68" s="240">
        <v>0</v>
      </c>
      <c r="O68" s="240">
        <f>ROUND(E68*N68,2)</f>
        <v>0</v>
      </c>
      <c r="P68" s="240">
        <v>0</v>
      </c>
      <c r="Q68" s="240">
        <f>ROUND(E68*P68,2)</f>
        <v>0</v>
      </c>
      <c r="R68" s="242" t="s">
        <v>422</v>
      </c>
      <c r="S68" s="242" t="s">
        <v>289</v>
      </c>
      <c r="T68" s="243" t="s">
        <v>289</v>
      </c>
      <c r="U68" s="224">
        <v>0.18</v>
      </c>
      <c r="V68" s="224">
        <f>ROUND(E68*U68,2)</f>
        <v>3.06</v>
      </c>
      <c r="W68" s="224"/>
      <c r="X68" s="224" t="s">
        <v>339</v>
      </c>
      <c r="Y68" s="224" t="s">
        <v>284</v>
      </c>
      <c r="Z68" s="213"/>
      <c r="AA68" s="213"/>
      <c r="AB68" s="213"/>
      <c r="AC68" s="213"/>
      <c r="AD68" s="213"/>
      <c r="AE68" s="213"/>
      <c r="AF68" s="213"/>
      <c r="AG68" s="213" t="s">
        <v>340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2" x14ac:dyDescent="0.2">
      <c r="A69" s="220"/>
      <c r="B69" s="221"/>
      <c r="C69" s="250"/>
      <c r="D69" s="246"/>
      <c r="E69" s="246"/>
      <c r="F69" s="246"/>
      <c r="G69" s="246"/>
      <c r="H69" s="224"/>
      <c r="I69" s="224"/>
      <c r="J69" s="224"/>
      <c r="K69" s="224"/>
      <c r="L69" s="224"/>
      <c r="M69" s="224"/>
      <c r="N69" s="223"/>
      <c r="O69" s="223"/>
      <c r="P69" s="223"/>
      <c r="Q69" s="223"/>
      <c r="R69" s="224"/>
      <c r="S69" s="224"/>
      <c r="T69" s="224"/>
      <c r="U69" s="224"/>
      <c r="V69" s="224"/>
      <c r="W69" s="224"/>
      <c r="X69" s="224"/>
      <c r="Y69" s="224"/>
      <c r="Z69" s="213"/>
      <c r="AA69" s="213"/>
      <c r="AB69" s="213"/>
      <c r="AC69" s="213"/>
      <c r="AD69" s="213"/>
      <c r="AE69" s="213"/>
      <c r="AF69" s="213"/>
      <c r="AG69" s="213" t="s">
        <v>286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ht="22.5" outlineLevel="1" x14ac:dyDescent="0.2">
      <c r="A70" s="237">
        <v>22</v>
      </c>
      <c r="B70" s="238" t="s">
        <v>1271</v>
      </c>
      <c r="C70" s="249" t="s">
        <v>1272</v>
      </c>
      <c r="D70" s="239" t="s">
        <v>318</v>
      </c>
      <c r="E70" s="240">
        <v>8</v>
      </c>
      <c r="F70" s="241"/>
      <c r="G70" s="242">
        <f>ROUND(E70*F70,2)</f>
        <v>0</v>
      </c>
      <c r="H70" s="241"/>
      <c r="I70" s="242">
        <f>ROUND(E70*H70,2)</f>
        <v>0</v>
      </c>
      <c r="J70" s="241"/>
      <c r="K70" s="242">
        <f>ROUND(E70*J70,2)</f>
        <v>0</v>
      </c>
      <c r="L70" s="242">
        <v>21</v>
      </c>
      <c r="M70" s="242">
        <f>G70*(1+L70/100)</f>
        <v>0</v>
      </c>
      <c r="N70" s="240">
        <v>0</v>
      </c>
      <c r="O70" s="240">
        <f>ROUND(E70*N70,2)</f>
        <v>0</v>
      </c>
      <c r="P70" s="240">
        <v>0</v>
      </c>
      <c r="Q70" s="240">
        <f>ROUND(E70*P70,2)</f>
        <v>0</v>
      </c>
      <c r="R70" s="242" t="s">
        <v>422</v>
      </c>
      <c r="S70" s="242" t="s">
        <v>289</v>
      </c>
      <c r="T70" s="243" t="s">
        <v>289</v>
      </c>
      <c r="U70" s="224">
        <v>0.19</v>
      </c>
      <c r="V70" s="224">
        <f>ROUND(E70*U70,2)</f>
        <v>1.52</v>
      </c>
      <c r="W70" s="224"/>
      <c r="X70" s="224" t="s">
        <v>339</v>
      </c>
      <c r="Y70" s="224" t="s">
        <v>284</v>
      </c>
      <c r="Z70" s="213"/>
      <c r="AA70" s="213"/>
      <c r="AB70" s="213"/>
      <c r="AC70" s="213"/>
      <c r="AD70" s="213"/>
      <c r="AE70" s="213"/>
      <c r="AF70" s="213"/>
      <c r="AG70" s="213" t="s">
        <v>340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2" x14ac:dyDescent="0.2">
      <c r="A71" s="220"/>
      <c r="B71" s="221"/>
      <c r="C71" s="250"/>
      <c r="D71" s="246"/>
      <c r="E71" s="246"/>
      <c r="F71" s="246"/>
      <c r="G71" s="246"/>
      <c r="H71" s="224"/>
      <c r="I71" s="224"/>
      <c r="J71" s="224"/>
      <c r="K71" s="224"/>
      <c r="L71" s="224"/>
      <c r="M71" s="224"/>
      <c r="N71" s="223"/>
      <c r="O71" s="223"/>
      <c r="P71" s="223"/>
      <c r="Q71" s="223"/>
      <c r="R71" s="224"/>
      <c r="S71" s="224"/>
      <c r="T71" s="224"/>
      <c r="U71" s="224"/>
      <c r="V71" s="224"/>
      <c r="W71" s="224"/>
      <c r="X71" s="224"/>
      <c r="Y71" s="224"/>
      <c r="Z71" s="213"/>
      <c r="AA71" s="213"/>
      <c r="AB71" s="213"/>
      <c r="AC71" s="213"/>
      <c r="AD71" s="213"/>
      <c r="AE71" s="213"/>
      <c r="AF71" s="213"/>
      <c r="AG71" s="213" t="s">
        <v>286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1" x14ac:dyDescent="0.2">
      <c r="A72" s="237">
        <v>23</v>
      </c>
      <c r="B72" s="238" t="s">
        <v>1273</v>
      </c>
      <c r="C72" s="249" t="s">
        <v>1274</v>
      </c>
      <c r="D72" s="239" t="s">
        <v>323</v>
      </c>
      <c r="E72" s="240">
        <v>316.39999999999998</v>
      </c>
      <c r="F72" s="241"/>
      <c r="G72" s="242">
        <f>ROUND(E72*F72,2)</f>
        <v>0</v>
      </c>
      <c r="H72" s="241"/>
      <c r="I72" s="242">
        <f>ROUND(E72*H72,2)</f>
        <v>0</v>
      </c>
      <c r="J72" s="241"/>
      <c r="K72" s="242">
        <f>ROUND(E72*J72,2)</f>
        <v>0</v>
      </c>
      <c r="L72" s="242">
        <v>21</v>
      </c>
      <c r="M72" s="242">
        <f>G72*(1+L72/100)</f>
        <v>0</v>
      </c>
      <c r="N72" s="240">
        <v>1.0000000000000001E-5</v>
      </c>
      <c r="O72" s="240">
        <f>ROUND(E72*N72,2)</f>
        <v>0</v>
      </c>
      <c r="P72" s="240">
        <v>0</v>
      </c>
      <c r="Q72" s="240">
        <f>ROUND(E72*P72,2)</f>
        <v>0</v>
      </c>
      <c r="R72" s="242" t="s">
        <v>422</v>
      </c>
      <c r="S72" s="242" t="s">
        <v>289</v>
      </c>
      <c r="T72" s="243" t="s">
        <v>289</v>
      </c>
      <c r="U72" s="224">
        <v>0.06</v>
      </c>
      <c r="V72" s="224">
        <f>ROUND(E72*U72,2)</f>
        <v>18.98</v>
      </c>
      <c r="W72" s="224"/>
      <c r="X72" s="224" t="s">
        <v>339</v>
      </c>
      <c r="Y72" s="224" t="s">
        <v>284</v>
      </c>
      <c r="Z72" s="213"/>
      <c r="AA72" s="213"/>
      <c r="AB72" s="213"/>
      <c r="AC72" s="213"/>
      <c r="AD72" s="213"/>
      <c r="AE72" s="213"/>
      <c r="AF72" s="213"/>
      <c r="AG72" s="213" t="s">
        <v>340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2" x14ac:dyDescent="0.2">
      <c r="A73" s="220"/>
      <c r="B73" s="221"/>
      <c r="C73" s="251" t="s">
        <v>1275</v>
      </c>
      <c r="D73" s="247"/>
      <c r="E73" s="247"/>
      <c r="F73" s="247"/>
      <c r="G73" s="247"/>
      <c r="H73" s="224"/>
      <c r="I73" s="224"/>
      <c r="J73" s="224"/>
      <c r="K73" s="224"/>
      <c r="L73" s="224"/>
      <c r="M73" s="224"/>
      <c r="N73" s="223"/>
      <c r="O73" s="223"/>
      <c r="P73" s="223"/>
      <c r="Q73" s="223"/>
      <c r="R73" s="224"/>
      <c r="S73" s="224"/>
      <c r="T73" s="224"/>
      <c r="U73" s="224"/>
      <c r="V73" s="224"/>
      <c r="W73" s="224"/>
      <c r="X73" s="224"/>
      <c r="Y73" s="224"/>
      <c r="Z73" s="213"/>
      <c r="AA73" s="213"/>
      <c r="AB73" s="213"/>
      <c r="AC73" s="213"/>
      <c r="AD73" s="213"/>
      <c r="AE73" s="213"/>
      <c r="AF73" s="213"/>
      <c r="AG73" s="213" t="s">
        <v>311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2" x14ac:dyDescent="0.2">
      <c r="A74" s="220"/>
      <c r="B74" s="221"/>
      <c r="C74" s="252"/>
      <c r="D74" s="245"/>
      <c r="E74" s="245"/>
      <c r="F74" s="245"/>
      <c r="G74" s="245"/>
      <c r="H74" s="224"/>
      <c r="I74" s="224"/>
      <c r="J74" s="224"/>
      <c r="K74" s="224"/>
      <c r="L74" s="224"/>
      <c r="M74" s="224"/>
      <c r="N74" s="223"/>
      <c r="O74" s="223"/>
      <c r="P74" s="223"/>
      <c r="Q74" s="223"/>
      <c r="R74" s="224"/>
      <c r="S74" s="224"/>
      <c r="T74" s="224"/>
      <c r="U74" s="224"/>
      <c r="V74" s="224"/>
      <c r="W74" s="224"/>
      <c r="X74" s="224"/>
      <c r="Y74" s="224"/>
      <c r="Z74" s="213"/>
      <c r="AA74" s="213"/>
      <c r="AB74" s="213"/>
      <c r="AC74" s="213"/>
      <c r="AD74" s="213"/>
      <c r="AE74" s="213"/>
      <c r="AF74" s="213"/>
      <c r="AG74" s="213" t="s">
        <v>286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1" x14ac:dyDescent="0.2">
      <c r="A75" s="237">
        <v>24</v>
      </c>
      <c r="B75" s="238" t="s">
        <v>423</v>
      </c>
      <c r="C75" s="249" t="s">
        <v>424</v>
      </c>
      <c r="D75" s="239" t="s">
        <v>323</v>
      </c>
      <c r="E75" s="240">
        <v>316.39999999999998</v>
      </c>
      <c r="F75" s="241"/>
      <c r="G75" s="242">
        <f>ROUND(E75*F75,2)</f>
        <v>0</v>
      </c>
      <c r="H75" s="241"/>
      <c r="I75" s="242">
        <f>ROUND(E75*H75,2)</f>
        <v>0</v>
      </c>
      <c r="J75" s="241"/>
      <c r="K75" s="242">
        <f>ROUND(E75*J75,2)</f>
        <v>0</v>
      </c>
      <c r="L75" s="242">
        <v>21</v>
      </c>
      <c r="M75" s="242">
        <f>G75*(1+L75/100)</f>
        <v>0</v>
      </c>
      <c r="N75" s="240">
        <v>0</v>
      </c>
      <c r="O75" s="240">
        <f>ROUND(E75*N75,2)</f>
        <v>0</v>
      </c>
      <c r="P75" s="240">
        <v>0</v>
      </c>
      <c r="Q75" s="240">
        <f>ROUND(E75*P75,2)</f>
        <v>0</v>
      </c>
      <c r="R75" s="242" t="s">
        <v>324</v>
      </c>
      <c r="S75" s="242" t="s">
        <v>289</v>
      </c>
      <c r="T75" s="243" t="s">
        <v>289</v>
      </c>
      <c r="U75" s="224">
        <v>0</v>
      </c>
      <c r="V75" s="224">
        <f>ROUND(E75*U75,2)</f>
        <v>0</v>
      </c>
      <c r="W75" s="224"/>
      <c r="X75" s="224" t="s">
        <v>283</v>
      </c>
      <c r="Y75" s="224" t="s">
        <v>284</v>
      </c>
      <c r="Z75" s="213"/>
      <c r="AA75" s="213"/>
      <c r="AB75" s="213"/>
      <c r="AC75" s="213"/>
      <c r="AD75" s="213"/>
      <c r="AE75" s="213"/>
      <c r="AF75" s="213"/>
      <c r="AG75" s="213" t="s">
        <v>385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2" x14ac:dyDescent="0.2">
      <c r="A76" s="220"/>
      <c r="B76" s="221"/>
      <c r="C76" s="250"/>
      <c r="D76" s="246"/>
      <c r="E76" s="246"/>
      <c r="F76" s="246"/>
      <c r="G76" s="246"/>
      <c r="H76" s="224"/>
      <c r="I76" s="224"/>
      <c r="J76" s="224"/>
      <c r="K76" s="224"/>
      <c r="L76" s="224"/>
      <c r="M76" s="224"/>
      <c r="N76" s="223"/>
      <c r="O76" s="223"/>
      <c r="P76" s="223"/>
      <c r="Q76" s="223"/>
      <c r="R76" s="224"/>
      <c r="S76" s="224"/>
      <c r="T76" s="224"/>
      <c r="U76" s="224"/>
      <c r="V76" s="224"/>
      <c r="W76" s="224"/>
      <c r="X76" s="224"/>
      <c r="Y76" s="224"/>
      <c r="Z76" s="213"/>
      <c r="AA76" s="213"/>
      <c r="AB76" s="213"/>
      <c r="AC76" s="213"/>
      <c r="AD76" s="213"/>
      <c r="AE76" s="213"/>
      <c r="AF76" s="213"/>
      <c r="AG76" s="213" t="s">
        <v>286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ht="22.5" outlineLevel="1" x14ac:dyDescent="0.2">
      <c r="A77" s="237">
        <v>25</v>
      </c>
      <c r="B77" s="238" t="s">
        <v>1276</v>
      </c>
      <c r="C77" s="249" t="s">
        <v>1277</v>
      </c>
      <c r="D77" s="239" t="s">
        <v>318</v>
      </c>
      <c r="E77" s="240">
        <v>20</v>
      </c>
      <c r="F77" s="241"/>
      <c r="G77" s="242">
        <f>ROUND(E77*F77,2)</f>
        <v>0</v>
      </c>
      <c r="H77" s="241"/>
      <c r="I77" s="242">
        <f>ROUND(E77*H77,2)</f>
        <v>0</v>
      </c>
      <c r="J77" s="241"/>
      <c r="K77" s="242">
        <f>ROUND(E77*J77,2)</f>
        <v>0</v>
      </c>
      <c r="L77" s="242">
        <v>21</v>
      </c>
      <c r="M77" s="242">
        <f>G77*(1+L77/100)</f>
        <v>0</v>
      </c>
      <c r="N77" s="240">
        <v>0</v>
      </c>
      <c r="O77" s="240">
        <f>ROUND(E77*N77,2)</f>
        <v>0</v>
      </c>
      <c r="P77" s="240">
        <v>0</v>
      </c>
      <c r="Q77" s="240">
        <f>ROUND(E77*P77,2)</f>
        <v>0</v>
      </c>
      <c r="R77" s="242" t="s">
        <v>324</v>
      </c>
      <c r="S77" s="242" t="s">
        <v>289</v>
      </c>
      <c r="T77" s="243" t="s">
        <v>289</v>
      </c>
      <c r="U77" s="224">
        <v>0</v>
      </c>
      <c r="V77" s="224">
        <f>ROUND(E77*U77,2)</f>
        <v>0</v>
      </c>
      <c r="W77" s="224"/>
      <c r="X77" s="224" t="s">
        <v>283</v>
      </c>
      <c r="Y77" s="224" t="s">
        <v>284</v>
      </c>
      <c r="Z77" s="213"/>
      <c r="AA77" s="213"/>
      <c r="AB77" s="213"/>
      <c r="AC77" s="213"/>
      <c r="AD77" s="213"/>
      <c r="AE77" s="213"/>
      <c r="AF77" s="213"/>
      <c r="AG77" s="213" t="s">
        <v>285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2" x14ac:dyDescent="0.2">
      <c r="A78" s="220"/>
      <c r="B78" s="221"/>
      <c r="C78" s="250"/>
      <c r="D78" s="246"/>
      <c r="E78" s="246"/>
      <c r="F78" s="246"/>
      <c r="G78" s="246"/>
      <c r="H78" s="224"/>
      <c r="I78" s="224"/>
      <c r="J78" s="224"/>
      <c r="K78" s="224"/>
      <c r="L78" s="224"/>
      <c r="M78" s="224"/>
      <c r="N78" s="223"/>
      <c r="O78" s="223"/>
      <c r="P78" s="223"/>
      <c r="Q78" s="223"/>
      <c r="R78" s="224"/>
      <c r="S78" s="224"/>
      <c r="T78" s="224"/>
      <c r="U78" s="224"/>
      <c r="V78" s="224"/>
      <c r="W78" s="224"/>
      <c r="X78" s="224"/>
      <c r="Y78" s="224"/>
      <c r="Z78" s="213"/>
      <c r="AA78" s="213"/>
      <c r="AB78" s="213"/>
      <c r="AC78" s="213"/>
      <c r="AD78" s="213"/>
      <c r="AE78" s="213"/>
      <c r="AF78" s="213"/>
      <c r="AG78" s="213" t="s">
        <v>286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ht="22.5" outlineLevel="1" x14ac:dyDescent="0.2">
      <c r="A79" s="237">
        <v>26</v>
      </c>
      <c r="B79" s="238" t="s">
        <v>1278</v>
      </c>
      <c r="C79" s="249" t="s">
        <v>1279</v>
      </c>
      <c r="D79" s="239" t="s">
        <v>323</v>
      </c>
      <c r="E79" s="240">
        <v>86.35</v>
      </c>
      <c r="F79" s="241"/>
      <c r="G79" s="242">
        <f>ROUND(E79*F79,2)</f>
        <v>0</v>
      </c>
      <c r="H79" s="241"/>
      <c r="I79" s="242">
        <f>ROUND(E79*H79,2)</f>
        <v>0</v>
      </c>
      <c r="J79" s="241"/>
      <c r="K79" s="242">
        <f>ROUND(E79*J79,2)</f>
        <v>0</v>
      </c>
      <c r="L79" s="242">
        <v>21</v>
      </c>
      <c r="M79" s="242">
        <f>G79*(1+L79/100)</f>
        <v>0</v>
      </c>
      <c r="N79" s="240">
        <v>4.8000000000000001E-4</v>
      </c>
      <c r="O79" s="240">
        <f>ROUND(E79*N79,2)</f>
        <v>0.04</v>
      </c>
      <c r="P79" s="240">
        <v>0</v>
      </c>
      <c r="Q79" s="240">
        <f>ROUND(E79*P79,2)</f>
        <v>0</v>
      </c>
      <c r="R79" s="242" t="s">
        <v>324</v>
      </c>
      <c r="S79" s="242" t="s">
        <v>289</v>
      </c>
      <c r="T79" s="243" t="s">
        <v>289</v>
      </c>
      <c r="U79" s="224">
        <v>0</v>
      </c>
      <c r="V79" s="224">
        <f>ROUND(E79*U79,2)</f>
        <v>0</v>
      </c>
      <c r="W79" s="224"/>
      <c r="X79" s="224" t="s">
        <v>283</v>
      </c>
      <c r="Y79" s="224" t="s">
        <v>284</v>
      </c>
      <c r="Z79" s="213"/>
      <c r="AA79" s="213"/>
      <c r="AB79" s="213"/>
      <c r="AC79" s="213"/>
      <c r="AD79" s="213"/>
      <c r="AE79" s="213"/>
      <c r="AF79" s="213"/>
      <c r="AG79" s="213" t="s">
        <v>385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2" x14ac:dyDescent="0.2">
      <c r="A80" s="220"/>
      <c r="B80" s="221"/>
      <c r="C80" s="250"/>
      <c r="D80" s="246"/>
      <c r="E80" s="246"/>
      <c r="F80" s="246"/>
      <c r="G80" s="246"/>
      <c r="H80" s="224"/>
      <c r="I80" s="224"/>
      <c r="J80" s="224"/>
      <c r="K80" s="224"/>
      <c r="L80" s="224"/>
      <c r="M80" s="224"/>
      <c r="N80" s="223"/>
      <c r="O80" s="223"/>
      <c r="P80" s="223"/>
      <c r="Q80" s="223"/>
      <c r="R80" s="224"/>
      <c r="S80" s="224"/>
      <c r="T80" s="224"/>
      <c r="U80" s="224"/>
      <c r="V80" s="224"/>
      <c r="W80" s="224"/>
      <c r="X80" s="224"/>
      <c r="Y80" s="224"/>
      <c r="Z80" s="213"/>
      <c r="AA80" s="213"/>
      <c r="AB80" s="213"/>
      <c r="AC80" s="213"/>
      <c r="AD80" s="213"/>
      <c r="AE80" s="213"/>
      <c r="AF80" s="213"/>
      <c r="AG80" s="213" t="s">
        <v>286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ht="22.5" outlineLevel="1" x14ac:dyDescent="0.2">
      <c r="A81" s="237">
        <v>27</v>
      </c>
      <c r="B81" s="238" t="s">
        <v>1280</v>
      </c>
      <c r="C81" s="249" t="s">
        <v>1281</v>
      </c>
      <c r="D81" s="239" t="s">
        <v>323</v>
      </c>
      <c r="E81" s="240">
        <v>101.53</v>
      </c>
      <c r="F81" s="241"/>
      <c r="G81" s="242">
        <f>ROUND(E81*F81,2)</f>
        <v>0</v>
      </c>
      <c r="H81" s="241"/>
      <c r="I81" s="242">
        <f>ROUND(E81*H81,2)</f>
        <v>0</v>
      </c>
      <c r="J81" s="241"/>
      <c r="K81" s="242">
        <f>ROUND(E81*J81,2)</f>
        <v>0</v>
      </c>
      <c r="L81" s="242">
        <v>21</v>
      </c>
      <c r="M81" s="242">
        <f>G81*(1+L81/100)</f>
        <v>0</v>
      </c>
      <c r="N81" s="240">
        <v>6.8999999999999997E-4</v>
      </c>
      <c r="O81" s="240">
        <f>ROUND(E81*N81,2)</f>
        <v>7.0000000000000007E-2</v>
      </c>
      <c r="P81" s="240">
        <v>0</v>
      </c>
      <c r="Q81" s="240">
        <f>ROUND(E81*P81,2)</f>
        <v>0</v>
      </c>
      <c r="R81" s="242" t="s">
        <v>324</v>
      </c>
      <c r="S81" s="242" t="s">
        <v>289</v>
      </c>
      <c r="T81" s="243" t="s">
        <v>289</v>
      </c>
      <c r="U81" s="224">
        <v>0</v>
      </c>
      <c r="V81" s="224">
        <f>ROUND(E81*U81,2)</f>
        <v>0</v>
      </c>
      <c r="W81" s="224"/>
      <c r="X81" s="224" t="s">
        <v>283</v>
      </c>
      <c r="Y81" s="224" t="s">
        <v>284</v>
      </c>
      <c r="Z81" s="213"/>
      <c r="AA81" s="213"/>
      <c r="AB81" s="213"/>
      <c r="AC81" s="213"/>
      <c r="AD81" s="213"/>
      <c r="AE81" s="213"/>
      <c r="AF81" s="213"/>
      <c r="AG81" s="213" t="s">
        <v>385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2" x14ac:dyDescent="0.2">
      <c r="A82" s="220"/>
      <c r="B82" s="221"/>
      <c r="C82" s="250"/>
      <c r="D82" s="246"/>
      <c r="E82" s="246"/>
      <c r="F82" s="246"/>
      <c r="G82" s="246"/>
      <c r="H82" s="224"/>
      <c r="I82" s="224"/>
      <c r="J82" s="224"/>
      <c r="K82" s="224"/>
      <c r="L82" s="224"/>
      <c r="M82" s="224"/>
      <c r="N82" s="223"/>
      <c r="O82" s="223"/>
      <c r="P82" s="223"/>
      <c r="Q82" s="223"/>
      <c r="R82" s="224"/>
      <c r="S82" s="224"/>
      <c r="T82" s="224"/>
      <c r="U82" s="224"/>
      <c r="V82" s="224"/>
      <c r="W82" s="224"/>
      <c r="X82" s="224"/>
      <c r="Y82" s="224"/>
      <c r="Z82" s="213"/>
      <c r="AA82" s="213"/>
      <c r="AB82" s="213"/>
      <c r="AC82" s="213"/>
      <c r="AD82" s="213"/>
      <c r="AE82" s="213"/>
      <c r="AF82" s="213"/>
      <c r="AG82" s="213" t="s">
        <v>286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ht="22.5" outlineLevel="1" x14ac:dyDescent="0.2">
      <c r="A83" s="237">
        <v>28</v>
      </c>
      <c r="B83" s="238" t="s">
        <v>1282</v>
      </c>
      <c r="C83" s="249" t="s">
        <v>1283</v>
      </c>
      <c r="D83" s="239" t="s">
        <v>323</v>
      </c>
      <c r="E83" s="240">
        <v>24.75</v>
      </c>
      <c r="F83" s="241"/>
      <c r="G83" s="242">
        <f>ROUND(E83*F83,2)</f>
        <v>0</v>
      </c>
      <c r="H83" s="241"/>
      <c r="I83" s="242">
        <f>ROUND(E83*H83,2)</f>
        <v>0</v>
      </c>
      <c r="J83" s="241"/>
      <c r="K83" s="242">
        <f>ROUND(E83*J83,2)</f>
        <v>0</v>
      </c>
      <c r="L83" s="242">
        <v>21</v>
      </c>
      <c r="M83" s="242">
        <f>G83*(1+L83/100)</f>
        <v>0</v>
      </c>
      <c r="N83" s="240">
        <v>9.7999999999999997E-4</v>
      </c>
      <c r="O83" s="240">
        <f>ROUND(E83*N83,2)</f>
        <v>0.02</v>
      </c>
      <c r="P83" s="240">
        <v>0</v>
      </c>
      <c r="Q83" s="240">
        <f>ROUND(E83*P83,2)</f>
        <v>0</v>
      </c>
      <c r="R83" s="242" t="s">
        <v>324</v>
      </c>
      <c r="S83" s="242" t="s">
        <v>289</v>
      </c>
      <c r="T83" s="243" t="s">
        <v>289</v>
      </c>
      <c r="U83" s="224">
        <v>0</v>
      </c>
      <c r="V83" s="224">
        <f>ROUND(E83*U83,2)</f>
        <v>0</v>
      </c>
      <c r="W83" s="224"/>
      <c r="X83" s="224" t="s">
        <v>283</v>
      </c>
      <c r="Y83" s="224" t="s">
        <v>284</v>
      </c>
      <c r="Z83" s="213"/>
      <c r="AA83" s="213"/>
      <c r="AB83" s="213"/>
      <c r="AC83" s="213"/>
      <c r="AD83" s="213"/>
      <c r="AE83" s="213"/>
      <c r="AF83" s="213"/>
      <c r="AG83" s="213" t="s">
        <v>385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2" x14ac:dyDescent="0.2">
      <c r="A84" s="220"/>
      <c r="B84" s="221"/>
      <c r="C84" s="250"/>
      <c r="D84" s="246"/>
      <c r="E84" s="246"/>
      <c r="F84" s="246"/>
      <c r="G84" s="246"/>
      <c r="H84" s="224"/>
      <c r="I84" s="224"/>
      <c r="J84" s="224"/>
      <c r="K84" s="224"/>
      <c r="L84" s="224"/>
      <c r="M84" s="224"/>
      <c r="N84" s="223"/>
      <c r="O84" s="223"/>
      <c r="P84" s="223"/>
      <c r="Q84" s="223"/>
      <c r="R84" s="224"/>
      <c r="S84" s="224"/>
      <c r="T84" s="224"/>
      <c r="U84" s="224"/>
      <c r="V84" s="224"/>
      <c r="W84" s="224"/>
      <c r="X84" s="224"/>
      <c r="Y84" s="224"/>
      <c r="Z84" s="213"/>
      <c r="AA84" s="213"/>
      <c r="AB84" s="213"/>
      <c r="AC84" s="213"/>
      <c r="AD84" s="213"/>
      <c r="AE84" s="213"/>
      <c r="AF84" s="213"/>
      <c r="AG84" s="213" t="s">
        <v>286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ht="22.5" outlineLevel="1" x14ac:dyDescent="0.2">
      <c r="A85" s="237">
        <v>29</v>
      </c>
      <c r="B85" s="238" t="s">
        <v>1284</v>
      </c>
      <c r="C85" s="249" t="s">
        <v>1285</v>
      </c>
      <c r="D85" s="239" t="s">
        <v>323</v>
      </c>
      <c r="E85" s="240">
        <v>17.27</v>
      </c>
      <c r="F85" s="241"/>
      <c r="G85" s="242">
        <f>ROUND(E85*F85,2)</f>
        <v>0</v>
      </c>
      <c r="H85" s="241"/>
      <c r="I85" s="242">
        <f>ROUND(E85*H85,2)</f>
        <v>0</v>
      </c>
      <c r="J85" s="241"/>
      <c r="K85" s="242">
        <f>ROUND(E85*J85,2)</f>
        <v>0</v>
      </c>
      <c r="L85" s="242">
        <v>21</v>
      </c>
      <c r="M85" s="242">
        <f>G85*(1+L85/100)</f>
        <v>0</v>
      </c>
      <c r="N85" s="240">
        <v>1.4400000000000001E-3</v>
      </c>
      <c r="O85" s="240">
        <f>ROUND(E85*N85,2)</f>
        <v>0.02</v>
      </c>
      <c r="P85" s="240">
        <v>0</v>
      </c>
      <c r="Q85" s="240">
        <f>ROUND(E85*P85,2)</f>
        <v>0</v>
      </c>
      <c r="R85" s="242" t="s">
        <v>324</v>
      </c>
      <c r="S85" s="242" t="s">
        <v>289</v>
      </c>
      <c r="T85" s="243" t="s">
        <v>289</v>
      </c>
      <c r="U85" s="224">
        <v>0</v>
      </c>
      <c r="V85" s="224">
        <f>ROUND(E85*U85,2)</f>
        <v>0</v>
      </c>
      <c r="W85" s="224"/>
      <c r="X85" s="224" t="s">
        <v>283</v>
      </c>
      <c r="Y85" s="224" t="s">
        <v>284</v>
      </c>
      <c r="Z85" s="213"/>
      <c r="AA85" s="213"/>
      <c r="AB85" s="213"/>
      <c r="AC85" s="213"/>
      <c r="AD85" s="213"/>
      <c r="AE85" s="213"/>
      <c r="AF85" s="213"/>
      <c r="AG85" s="213" t="s">
        <v>385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2" x14ac:dyDescent="0.2">
      <c r="A86" s="220"/>
      <c r="B86" s="221"/>
      <c r="C86" s="250"/>
      <c r="D86" s="246"/>
      <c r="E86" s="246"/>
      <c r="F86" s="246"/>
      <c r="G86" s="246"/>
      <c r="H86" s="224"/>
      <c r="I86" s="224"/>
      <c r="J86" s="224"/>
      <c r="K86" s="224"/>
      <c r="L86" s="224"/>
      <c r="M86" s="224"/>
      <c r="N86" s="223"/>
      <c r="O86" s="223"/>
      <c r="P86" s="223"/>
      <c r="Q86" s="223"/>
      <c r="R86" s="224"/>
      <c r="S86" s="224"/>
      <c r="T86" s="224"/>
      <c r="U86" s="224"/>
      <c r="V86" s="224"/>
      <c r="W86" s="224"/>
      <c r="X86" s="224"/>
      <c r="Y86" s="224"/>
      <c r="Z86" s="213"/>
      <c r="AA86" s="213"/>
      <c r="AB86" s="213"/>
      <c r="AC86" s="213"/>
      <c r="AD86" s="213"/>
      <c r="AE86" s="213"/>
      <c r="AF86" s="213"/>
      <c r="AG86" s="213" t="s">
        <v>286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ht="22.5" outlineLevel="1" x14ac:dyDescent="0.2">
      <c r="A87" s="237">
        <v>30</v>
      </c>
      <c r="B87" s="238" t="s">
        <v>1286</v>
      </c>
      <c r="C87" s="249" t="s">
        <v>1287</v>
      </c>
      <c r="D87" s="239" t="s">
        <v>672</v>
      </c>
      <c r="E87" s="240">
        <v>118.14</v>
      </c>
      <c r="F87" s="241"/>
      <c r="G87" s="242">
        <f>ROUND(E87*F87,2)</f>
        <v>0</v>
      </c>
      <c r="H87" s="241"/>
      <c r="I87" s="242">
        <f>ROUND(E87*H87,2)</f>
        <v>0</v>
      </c>
      <c r="J87" s="241"/>
      <c r="K87" s="242">
        <f>ROUND(E87*J87,2)</f>
        <v>0</v>
      </c>
      <c r="L87" s="242">
        <v>21</v>
      </c>
      <c r="M87" s="242">
        <f>G87*(1+L87/100)</f>
        <v>0</v>
      </c>
      <c r="N87" s="240">
        <v>2.1000000000000001E-4</v>
      </c>
      <c r="O87" s="240">
        <f>ROUND(E87*N87,2)</f>
        <v>0.02</v>
      </c>
      <c r="P87" s="240">
        <v>0</v>
      </c>
      <c r="Q87" s="240">
        <f>ROUND(E87*P87,2)</f>
        <v>0</v>
      </c>
      <c r="R87" s="242" t="s">
        <v>324</v>
      </c>
      <c r="S87" s="242" t="s">
        <v>289</v>
      </c>
      <c r="T87" s="243" t="s">
        <v>289</v>
      </c>
      <c r="U87" s="224">
        <v>0</v>
      </c>
      <c r="V87" s="224">
        <f>ROUND(E87*U87,2)</f>
        <v>0</v>
      </c>
      <c r="W87" s="224"/>
      <c r="X87" s="224" t="s">
        <v>283</v>
      </c>
      <c r="Y87" s="224" t="s">
        <v>284</v>
      </c>
      <c r="Z87" s="213"/>
      <c r="AA87" s="213"/>
      <c r="AB87" s="213"/>
      <c r="AC87" s="213"/>
      <c r="AD87" s="213"/>
      <c r="AE87" s="213"/>
      <c r="AF87" s="213"/>
      <c r="AG87" s="213" t="s">
        <v>385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2" x14ac:dyDescent="0.2">
      <c r="A88" s="220"/>
      <c r="B88" s="221"/>
      <c r="C88" s="250"/>
      <c r="D88" s="246"/>
      <c r="E88" s="246"/>
      <c r="F88" s="246"/>
      <c r="G88" s="246"/>
      <c r="H88" s="224"/>
      <c r="I88" s="224"/>
      <c r="J88" s="224"/>
      <c r="K88" s="224"/>
      <c r="L88" s="224"/>
      <c r="M88" s="224"/>
      <c r="N88" s="223"/>
      <c r="O88" s="223"/>
      <c r="P88" s="223"/>
      <c r="Q88" s="223"/>
      <c r="R88" s="224"/>
      <c r="S88" s="224"/>
      <c r="T88" s="224"/>
      <c r="U88" s="224"/>
      <c r="V88" s="224"/>
      <c r="W88" s="224"/>
      <c r="X88" s="224"/>
      <c r="Y88" s="224"/>
      <c r="Z88" s="213"/>
      <c r="AA88" s="213"/>
      <c r="AB88" s="213"/>
      <c r="AC88" s="213"/>
      <c r="AD88" s="213"/>
      <c r="AE88" s="213"/>
      <c r="AF88" s="213"/>
      <c r="AG88" s="213" t="s">
        <v>286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ht="22.5" outlineLevel="1" x14ac:dyDescent="0.2">
      <c r="A89" s="237">
        <v>31</v>
      </c>
      <c r="B89" s="238" t="s">
        <v>1288</v>
      </c>
      <c r="C89" s="249" t="s">
        <v>1289</v>
      </c>
      <c r="D89" s="239" t="s">
        <v>318</v>
      </c>
      <c r="E89" s="240">
        <v>19</v>
      </c>
      <c r="F89" s="241"/>
      <c r="G89" s="242">
        <f>ROUND(E89*F89,2)</f>
        <v>0</v>
      </c>
      <c r="H89" s="241"/>
      <c r="I89" s="242">
        <f>ROUND(E89*H89,2)</f>
        <v>0</v>
      </c>
      <c r="J89" s="241"/>
      <c r="K89" s="242">
        <f>ROUND(E89*J89,2)</f>
        <v>0</v>
      </c>
      <c r="L89" s="242">
        <v>21</v>
      </c>
      <c r="M89" s="242">
        <f>G89*(1+L89/100)</f>
        <v>0</v>
      </c>
      <c r="N89" s="240">
        <v>6.9999999999999994E-5</v>
      </c>
      <c r="O89" s="240">
        <f>ROUND(E89*N89,2)</f>
        <v>0</v>
      </c>
      <c r="P89" s="240">
        <v>0</v>
      </c>
      <c r="Q89" s="240">
        <f>ROUND(E89*P89,2)</f>
        <v>0</v>
      </c>
      <c r="R89" s="242" t="s">
        <v>324</v>
      </c>
      <c r="S89" s="242" t="s">
        <v>289</v>
      </c>
      <c r="T89" s="243" t="s">
        <v>289</v>
      </c>
      <c r="U89" s="224">
        <v>0</v>
      </c>
      <c r="V89" s="224">
        <f>ROUND(E89*U89,2)</f>
        <v>0</v>
      </c>
      <c r="W89" s="224"/>
      <c r="X89" s="224" t="s">
        <v>283</v>
      </c>
      <c r="Y89" s="224" t="s">
        <v>284</v>
      </c>
      <c r="Z89" s="213"/>
      <c r="AA89" s="213"/>
      <c r="AB89" s="213"/>
      <c r="AC89" s="213"/>
      <c r="AD89" s="213"/>
      <c r="AE89" s="213"/>
      <c r="AF89" s="213"/>
      <c r="AG89" s="213" t="s">
        <v>385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2" x14ac:dyDescent="0.2">
      <c r="A90" s="220"/>
      <c r="B90" s="221"/>
      <c r="C90" s="250"/>
      <c r="D90" s="246"/>
      <c r="E90" s="246"/>
      <c r="F90" s="246"/>
      <c r="G90" s="246"/>
      <c r="H90" s="224"/>
      <c r="I90" s="224"/>
      <c r="J90" s="224"/>
      <c r="K90" s="224"/>
      <c r="L90" s="224"/>
      <c r="M90" s="224"/>
      <c r="N90" s="223"/>
      <c r="O90" s="223"/>
      <c r="P90" s="223"/>
      <c r="Q90" s="223"/>
      <c r="R90" s="224"/>
      <c r="S90" s="224"/>
      <c r="T90" s="224"/>
      <c r="U90" s="224"/>
      <c r="V90" s="224"/>
      <c r="W90" s="224"/>
      <c r="X90" s="224"/>
      <c r="Y90" s="224"/>
      <c r="Z90" s="213"/>
      <c r="AA90" s="213"/>
      <c r="AB90" s="213"/>
      <c r="AC90" s="213"/>
      <c r="AD90" s="213"/>
      <c r="AE90" s="213"/>
      <c r="AF90" s="213"/>
      <c r="AG90" s="213" t="s">
        <v>286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ht="22.5" outlineLevel="1" x14ac:dyDescent="0.2">
      <c r="A91" s="237">
        <v>32</v>
      </c>
      <c r="B91" s="238" t="s">
        <v>1290</v>
      </c>
      <c r="C91" s="249" t="s">
        <v>1291</v>
      </c>
      <c r="D91" s="239" t="s">
        <v>318</v>
      </c>
      <c r="E91" s="240">
        <v>8</v>
      </c>
      <c r="F91" s="241"/>
      <c r="G91" s="242">
        <f>ROUND(E91*F91,2)</f>
        <v>0</v>
      </c>
      <c r="H91" s="241"/>
      <c r="I91" s="242">
        <f>ROUND(E91*H91,2)</f>
        <v>0</v>
      </c>
      <c r="J91" s="241"/>
      <c r="K91" s="242">
        <f>ROUND(E91*J91,2)</f>
        <v>0</v>
      </c>
      <c r="L91" s="242">
        <v>21</v>
      </c>
      <c r="M91" s="242">
        <f>G91*(1+L91/100)</f>
        <v>0</v>
      </c>
      <c r="N91" s="240">
        <v>9.0000000000000006E-5</v>
      </c>
      <c r="O91" s="240">
        <f>ROUND(E91*N91,2)</f>
        <v>0</v>
      </c>
      <c r="P91" s="240">
        <v>0</v>
      </c>
      <c r="Q91" s="240">
        <f>ROUND(E91*P91,2)</f>
        <v>0</v>
      </c>
      <c r="R91" s="242" t="s">
        <v>324</v>
      </c>
      <c r="S91" s="242" t="s">
        <v>289</v>
      </c>
      <c r="T91" s="243" t="s">
        <v>289</v>
      </c>
      <c r="U91" s="224">
        <v>0</v>
      </c>
      <c r="V91" s="224">
        <f>ROUND(E91*U91,2)</f>
        <v>0</v>
      </c>
      <c r="W91" s="224"/>
      <c r="X91" s="224" t="s">
        <v>283</v>
      </c>
      <c r="Y91" s="224" t="s">
        <v>284</v>
      </c>
      <c r="Z91" s="213"/>
      <c r="AA91" s="213"/>
      <c r="AB91" s="213"/>
      <c r="AC91" s="213"/>
      <c r="AD91" s="213"/>
      <c r="AE91" s="213"/>
      <c r="AF91" s="213"/>
      <c r="AG91" s="213" t="s">
        <v>385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2" x14ac:dyDescent="0.2">
      <c r="A92" s="220"/>
      <c r="B92" s="221"/>
      <c r="C92" s="250"/>
      <c r="D92" s="246"/>
      <c r="E92" s="246"/>
      <c r="F92" s="246"/>
      <c r="G92" s="246"/>
      <c r="H92" s="224"/>
      <c r="I92" s="224"/>
      <c r="J92" s="224"/>
      <c r="K92" s="224"/>
      <c r="L92" s="224"/>
      <c r="M92" s="224"/>
      <c r="N92" s="223"/>
      <c r="O92" s="223"/>
      <c r="P92" s="223"/>
      <c r="Q92" s="223"/>
      <c r="R92" s="224"/>
      <c r="S92" s="224"/>
      <c r="T92" s="224"/>
      <c r="U92" s="224"/>
      <c r="V92" s="224"/>
      <c r="W92" s="224"/>
      <c r="X92" s="224"/>
      <c r="Y92" s="224"/>
      <c r="Z92" s="213"/>
      <c r="AA92" s="213"/>
      <c r="AB92" s="213"/>
      <c r="AC92" s="213"/>
      <c r="AD92" s="213"/>
      <c r="AE92" s="213"/>
      <c r="AF92" s="213"/>
      <c r="AG92" s="213" t="s">
        <v>286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ht="22.5" outlineLevel="1" x14ac:dyDescent="0.2">
      <c r="A93" s="237">
        <v>33</v>
      </c>
      <c r="B93" s="238" t="s">
        <v>1292</v>
      </c>
      <c r="C93" s="249" t="s">
        <v>1293</v>
      </c>
      <c r="D93" s="239" t="s">
        <v>318</v>
      </c>
      <c r="E93" s="240">
        <v>1</v>
      </c>
      <c r="F93" s="241"/>
      <c r="G93" s="242">
        <f>ROUND(E93*F93,2)</f>
        <v>0</v>
      </c>
      <c r="H93" s="241"/>
      <c r="I93" s="242">
        <f>ROUND(E93*H93,2)</f>
        <v>0</v>
      </c>
      <c r="J93" s="241"/>
      <c r="K93" s="242">
        <f>ROUND(E93*J93,2)</f>
        <v>0</v>
      </c>
      <c r="L93" s="242">
        <v>21</v>
      </c>
      <c r="M93" s="242">
        <f>G93*(1+L93/100)</f>
        <v>0</v>
      </c>
      <c r="N93" s="240">
        <v>1.3999999999999999E-4</v>
      </c>
      <c r="O93" s="240">
        <f>ROUND(E93*N93,2)</f>
        <v>0</v>
      </c>
      <c r="P93" s="240">
        <v>0</v>
      </c>
      <c r="Q93" s="240">
        <f>ROUND(E93*P93,2)</f>
        <v>0</v>
      </c>
      <c r="R93" s="242" t="s">
        <v>324</v>
      </c>
      <c r="S93" s="242" t="s">
        <v>289</v>
      </c>
      <c r="T93" s="243" t="s">
        <v>289</v>
      </c>
      <c r="U93" s="224">
        <v>0</v>
      </c>
      <c r="V93" s="224">
        <f>ROUND(E93*U93,2)</f>
        <v>0</v>
      </c>
      <c r="W93" s="224"/>
      <c r="X93" s="224" t="s">
        <v>283</v>
      </c>
      <c r="Y93" s="224" t="s">
        <v>284</v>
      </c>
      <c r="Z93" s="213"/>
      <c r="AA93" s="213"/>
      <c r="AB93" s="213"/>
      <c r="AC93" s="213"/>
      <c r="AD93" s="213"/>
      <c r="AE93" s="213"/>
      <c r="AF93" s="213"/>
      <c r="AG93" s="213" t="s">
        <v>385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2" x14ac:dyDescent="0.2">
      <c r="A94" s="220"/>
      <c r="B94" s="221"/>
      <c r="C94" s="250"/>
      <c r="D94" s="246"/>
      <c r="E94" s="246"/>
      <c r="F94" s="246"/>
      <c r="G94" s="246"/>
      <c r="H94" s="224"/>
      <c r="I94" s="224"/>
      <c r="J94" s="224"/>
      <c r="K94" s="224"/>
      <c r="L94" s="224"/>
      <c r="M94" s="224"/>
      <c r="N94" s="223"/>
      <c r="O94" s="223"/>
      <c r="P94" s="223"/>
      <c r="Q94" s="223"/>
      <c r="R94" s="224"/>
      <c r="S94" s="224"/>
      <c r="T94" s="224"/>
      <c r="U94" s="224"/>
      <c r="V94" s="224"/>
      <c r="W94" s="224"/>
      <c r="X94" s="224"/>
      <c r="Y94" s="224"/>
      <c r="Z94" s="213"/>
      <c r="AA94" s="213"/>
      <c r="AB94" s="213"/>
      <c r="AC94" s="213"/>
      <c r="AD94" s="213"/>
      <c r="AE94" s="213"/>
      <c r="AF94" s="213"/>
      <c r="AG94" s="213" t="s">
        <v>286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ht="22.5" outlineLevel="1" x14ac:dyDescent="0.2">
      <c r="A95" s="237">
        <v>34</v>
      </c>
      <c r="B95" s="238" t="s">
        <v>1294</v>
      </c>
      <c r="C95" s="249" t="s">
        <v>1295</v>
      </c>
      <c r="D95" s="239" t="s">
        <v>318</v>
      </c>
      <c r="E95" s="240">
        <v>3</v>
      </c>
      <c r="F95" s="241"/>
      <c r="G95" s="242">
        <f>ROUND(E95*F95,2)</f>
        <v>0</v>
      </c>
      <c r="H95" s="241"/>
      <c r="I95" s="242">
        <f>ROUND(E95*H95,2)</f>
        <v>0</v>
      </c>
      <c r="J95" s="241"/>
      <c r="K95" s="242">
        <f>ROUND(E95*J95,2)</f>
        <v>0</v>
      </c>
      <c r="L95" s="242">
        <v>21</v>
      </c>
      <c r="M95" s="242">
        <f>G95*(1+L95/100)</f>
        <v>0</v>
      </c>
      <c r="N95" s="240">
        <v>2.2000000000000001E-4</v>
      </c>
      <c r="O95" s="240">
        <f>ROUND(E95*N95,2)</f>
        <v>0</v>
      </c>
      <c r="P95" s="240">
        <v>0</v>
      </c>
      <c r="Q95" s="240">
        <f>ROUND(E95*P95,2)</f>
        <v>0</v>
      </c>
      <c r="R95" s="242" t="s">
        <v>324</v>
      </c>
      <c r="S95" s="242" t="s">
        <v>289</v>
      </c>
      <c r="T95" s="243" t="s">
        <v>289</v>
      </c>
      <c r="U95" s="224">
        <v>0</v>
      </c>
      <c r="V95" s="224">
        <f>ROUND(E95*U95,2)</f>
        <v>0</v>
      </c>
      <c r="W95" s="224"/>
      <c r="X95" s="224" t="s">
        <v>283</v>
      </c>
      <c r="Y95" s="224" t="s">
        <v>284</v>
      </c>
      <c r="Z95" s="213"/>
      <c r="AA95" s="213"/>
      <c r="AB95" s="213"/>
      <c r="AC95" s="213"/>
      <c r="AD95" s="213"/>
      <c r="AE95" s="213"/>
      <c r="AF95" s="213"/>
      <c r="AG95" s="213" t="s">
        <v>385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2" x14ac:dyDescent="0.2">
      <c r="A96" s="220"/>
      <c r="B96" s="221"/>
      <c r="C96" s="250"/>
      <c r="D96" s="246"/>
      <c r="E96" s="246"/>
      <c r="F96" s="246"/>
      <c r="G96" s="246"/>
      <c r="H96" s="224"/>
      <c r="I96" s="224"/>
      <c r="J96" s="224"/>
      <c r="K96" s="224"/>
      <c r="L96" s="224"/>
      <c r="M96" s="224"/>
      <c r="N96" s="223"/>
      <c r="O96" s="223"/>
      <c r="P96" s="223"/>
      <c r="Q96" s="223"/>
      <c r="R96" s="224"/>
      <c r="S96" s="224"/>
      <c r="T96" s="224"/>
      <c r="U96" s="224"/>
      <c r="V96" s="224"/>
      <c r="W96" s="224"/>
      <c r="X96" s="224"/>
      <c r="Y96" s="224"/>
      <c r="Z96" s="213"/>
      <c r="AA96" s="213"/>
      <c r="AB96" s="213"/>
      <c r="AC96" s="213"/>
      <c r="AD96" s="213"/>
      <c r="AE96" s="213"/>
      <c r="AF96" s="213"/>
      <c r="AG96" s="213" t="s">
        <v>286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ht="22.5" outlineLevel="1" x14ac:dyDescent="0.2">
      <c r="A97" s="237">
        <v>35</v>
      </c>
      <c r="B97" s="238" t="s">
        <v>1296</v>
      </c>
      <c r="C97" s="249" t="s">
        <v>1297</v>
      </c>
      <c r="D97" s="239" t="s">
        <v>318</v>
      </c>
      <c r="E97" s="240">
        <v>36</v>
      </c>
      <c r="F97" s="241"/>
      <c r="G97" s="242">
        <f>ROUND(E97*F97,2)</f>
        <v>0</v>
      </c>
      <c r="H97" s="241"/>
      <c r="I97" s="242">
        <f>ROUND(E97*H97,2)</f>
        <v>0</v>
      </c>
      <c r="J97" s="241"/>
      <c r="K97" s="242">
        <f>ROUND(E97*J97,2)</f>
        <v>0</v>
      </c>
      <c r="L97" s="242">
        <v>21</v>
      </c>
      <c r="M97" s="242">
        <f>G97*(1+L97/100)</f>
        <v>0</v>
      </c>
      <c r="N97" s="240">
        <v>6.0000000000000002E-5</v>
      </c>
      <c r="O97" s="240">
        <f>ROUND(E97*N97,2)</f>
        <v>0</v>
      </c>
      <c r="P97" s="240">
        <v>0</v>
      </c>
      <c r="Q97" s="240">
        <f>ROUND(E97*P97,2)</f>
        <v>0</v>
      </c>
      <c r="R97" s="242" t="s">
        <v>324</v>
      </c>
      <c r="S97" s="242" t="s">
        <v>289</v>
      </c>
      <c r="T97" s="243" t="s">
        <v>289</v>
      </c>
      <c r="U97" s="224">
        <v>0</v>
      </c>
      <c r="V97" s="224">
        <f>ROUND(E97*U97,2)</f>
        <v>0</v>
      </c>
      <c r="W97" s="224"/>
      <c r="X97" s="224" t="s">
        <v>283</v>
      </c>
      <c r="Y97" s="224" t="s">
        <v>284</v>
      </c>
      <c r="Z97" s="213"/>
      <c r="AA97" s="213"/>
      <c r="AB97" s="213"/>
      <c r="AC97" s="213"/>
      <c r="AD97" s="213"/>
      <c r="AE97" s="213"/>
      <c r="AF97" s="213"/>
      <c r="AG97" s="213" t="s">
        <v>285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2" x14ac:dyDescent="0.2">
      <c r="A98" s="220"/>
      <c r="B98" s="221"/>
      <c r="C98" s="250"/>
      <c r="D98" s="246"/>
      <c r="E98" s="246"/>
      <c r="F98" s="246"/>
      <c r="G98" s="246"/>
      <c r="H98" s="224"/>
      <c r="I98" s="224"/>
      <c r="J98" s="224"/>
      <c r="K98" s="224"/>
      <c r="L98" s="224"/>
      <c r="M98" s="224"/>
      <c r="N98" s="223"/>
      <c r="O98" s="223"/>
      <c r="P98" s="223"/>
      <c r="Q98" s="223"/>
      <c r="R98" s="224"/>
      <c r="S98" s="224"/>
      <c r="T98" s="224"/>
      <c r="U98" s="224"/>
      <c r="V98" s="224"/>
      <c r="W98" s="224"/>
      <c r="X98" s="224"/>
      <c r="Y98" s="224"/>
      <c r="Z98" s="213"/>
      <c r="AA98" s="213"/>
      <c r="AB98" s="213"/>
      <c r="AC98" s="213"/>
      <c r="AD98" s="213"/>
      <c r="AE98" s="213"/>
      <c r="AF98" s="213"/>
      <c r="AG98" s="213" t="s">
        <v>286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ht="22.5" outlineLevel="1" x14ac:dyDescent="0.2">
      <c r="A99" s="237">
        <v>36</v>
      </c>
      <c r="B99" s="238" t="s">
        <v>1298</v>
      </c>
      <c r="C99" s="249" t="s">
        <v>1299</v>
      </c>
      <c r="D99" s="239" t="s">
        <v>318</v>
      </c>
      <c r="E99" s="240">
        <v>5</v>
      </c>
      <c r="F99" s="241"/>
      <c r="G99" s="242">
        <f>ROUND(E99*F99,2)</f>
        <v>0</v>
      </c>
      <c r="H99" s="241"/>
      <c r="I99" s="242">
        <f>ROUND(E99*H99,2)</f>
        <v>0</v>
      </c>
      <c r="J99" s="241"/>
      <c r="K99" s="242">
        <f>ROUND(E99*J99,2)</f>
        <v>0</v>
      </c>
      <c r="L99" s="242">
        <v>21</v>
      </c>
      <c r="M99" s="242">
        <f>G99*(1+L99/100)</f>
        <v>0</v>
      </c>
      <c r="N99" s="240">
        <v>6.9999999999999994E-5</v>
      </c>
      <c r="O99" s="240">
        <f>ROUND(E99*N99,2)</f>
        <v>0</v>
      </c>
      <c r="P99" s="240">
        <v>0</v>
      </c>
      <c r="Q99" s="240">
        <f>ROUND(E99*P99,2)</f>
        <v>0</v>
      </c>
      <c r="R99" s="242" t="s">
        <v>324</v>
      </c>
      <c r="S99" s="242" t="s">
        <v>289</v>
      </c>
      <c r="T99" s="243" t="s">
        <v>289</v>
      </c>
      <c r="U99" s="224">
        <v>0</v>
      </c>
      <c r="V99" s="224">
        <f>ROUND(E99*U99,2)</f>
        <v>0</v>
      </c>
      <c r="W99" s="224"/>
      <c r="X99" s="224" t="s">
        <v>283</v>
      </c>
      <c r="Y99" s="224" t="s">
        <v>284</v>
      </c>
      <c r="Z99" s="213"/>
      <c r="AA99" s="213"/>
      <c r="AB99" s="213"/>
      <c r="AC99" s="213"/>
      <c r="AD99" s="213"/>
      <c r="AE99" s="213"/>
      <c r="AF99" s="213"/>
      <c r="AG99" s="213" t="s">
        <v>285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2" x14ac:dyDescent="0.2">
      <c r="A100" s="220"/>
      <c r="B100" s="221"/>
      <c r="C100" s="250"/>
      <c r="D100" s="246"/>
      <c r="E100" s="246"/>
      <c r="F100" s="246"/>
      <c r="G100" s="246"/>
      <c r="H100" s="224"/>
      <c r="I100" s="224"/>
      <c r="J100" s="224"/>
      <c r="K100" s="224"/>
      <c r="L100" s="224"/>
      <c r="M100" s="224"/>
      <c r="N100" s="223"/>
      <c r="O100" s="223"/>
      <c r="P100" s="223"/>
      <c r="Q100" s="223"/>
      <c r="R100" s="224"/>
      <c r="S100" s="224"/>
      <c r="T100" s="224"/>
      <c r="U100" s="224"/>
      <c r="V100" s="224"/>
      <c r="W100" s="224"/>
      <c r="X100" s="224"/>
      <c r="Y100" s="224"/>
      <c r="Z100" s="213"/>
      <c r="AA100" s="213"/>
      <c r="AB100" s="213"/>
      <c r="AC100" s="213"/>
      <c r="AD100" s="213"/>
      <c r="AE100" s="213"/>
      <c r="AF100" s="213"/>
      <c r="AG100" s="213" t="s">
        <v>286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ht="22.5" outlineLevel="1" x14ac:dyDescent="0.2">
      <c r="A101" s="237">
        <v>37</v>
      </c>
      <c r="B101" s="238" t="s">
        <v>1300</v>
      </c>
      <c r="C101" s="249" t="s">
        <v>1301</v>
      </c>
      <c r="D101" s="239" t="s">
        <v>318</v>
      </c>
      <c r="E101" s="240">
        <v>9</v>
      </c>
      <c r="F101" s="241"/>
      <c r="G101" s="242">
        <f>ROUND(E101*F101,2)</f>
        <v>0</v>
      </c>
      <c r="H101" s="241"/>
      <c r="I101" s="242">
        <f>ROUND(E101*H101,2)</f>
        <v>0</v>
      </c>
      <c r="J101" s="241"/>
      <c r="K101" s="242">
        <f>ROUND(E101*J101,2)</f>
        <v>0</v>
      </c>
      <c r="L101" s="242">
        <v>21</v>
      </c>
      <c r="M101" s="242">
        <f>G101*(1+L101/100)</f>
        <v>0</v>
      </c>
      <c r="N101" s="240">
        <v>1.9000000000000001E-4</v>
      </c>
      <c r="O101" s="240">
        <f>ROUND(E101*N101,2)</f>
        <v>0</v>
      </c>
      <c r="P101" s="240">
        <v>0</v>
      </c>
      <c r="Q101" s="240">
        <f>ROUND(E101*P101,2)</f>
        <v>0</v>
      </c>
      <c r="R101" s="242" t="s">
        <v>324</v>
      </c>
      <c r="S101" s="242" t="s">
        <v>289</v>
      </c>
      <c r="T101" s="243" t="s">
        <v>289</v>
      </c>
      <c r="U101" s="224">
        <v>0</v>
      </c>
      <c r="V101" s="224">
        <f>ROUND(E101*U101,2)</f>
        <v>0</v>
      </c>
      <c r="W101" s="224"/>
      <c r="X101" s="224" t="s">
        <v>283</v>
      </c>
      <c r="Y101" s="224" t="s">
        <v>284</v>
      </c>
      <c r="Z101" s="213"/>
      <c r="AA101" s="213"/>
      <c r="AB101" s="213"/>
      <c r="AC101" s="213"/>
      <c r="AD101" s="213"/>
      <c r="AE101" s="213"/>
      <c r="AF101" s="213"/>
      <c r="AG101" s="213" t="s">
        <v>285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2" x14ac:dyDescent="0.2">
      <c r="A102" s="220"/>
      <c r="B102" s="221"/>
      <c r="C102" s="250"/>
      <c r="D102" s="246"/>
      <c r="E102" s="246"/>
      <c r="F102" s="246"/>
      <c r="G102" s="246"/>
      <c r="H102" s="224"/>
      <c r="I102" s="224"/>
      <c r="J102" s="224"/>
      <c r="K102" s="224"/>
      <c r="L102" s="224"/>
      <c r="M102" s="224"/>
      <c r="N102" s="223"/>
      <c r="O102" s="223"/>
      <c r="P102" s="223"/>
      <c r="Q102" s="223"/>
      <c r="R102" s="224"/>
      <c r="S102" s="224"/>
      <c r="T102" s="224"/>
      <c r="U102" s="224"/>
      <c r="V102" s="224"/>
      <c r="W102" s="224"/>
      <c r="X102" s="224"/>
      <c r="Y102" s="224"/>
      <c r="Z102" s="213"/>
      <c r="AA102" s="213"/>
      <c r="AB102" s="213"/>
      <c r="AC102" s="213"/>
      <c r="AD102" s="213"/>
      <c r="AE102" s="213"/>
      <c r="AF102" s="213"/>
      <c r="AG102" s="213" t="s">
        <v>286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ht="22.5" outlineLevel="1" x14ac:dyDescent="0.2">
      <c r="A103" s="237">
        <v>38</v>
      </c>
      <c r="B103" s="238" t="s">
        <v>1302</v>
      </c>
      <c r="C103" s="249" t="s">
        <v>1303</v>
      </c>
      <c r="D103" s="239" t="s">
        <v>318</v>
      </c>
      <c r="E103" s="240">
        <v>2</v>
      </c>
      <c r="F103" s="241"/>
      <c r="G103" s="242">
        <f>ROUND(E103*F103,2)</f>
        <v>0</v>
      </c>
      <c r="H103" s="241"/>
      <c r="I103" s="242">
        <f>ROUND(E103*H103,2)</f>
        <v>0</v>
      </c>
      <c r="J103" s="241"/>
      <c r="K103" s="242">
        <f>ROUND(E103*J103,2)</f>
        <v>0</v>
      </c>
      <c r="L103" s="242">
        <v>21</v>
      </c>
      <c r="M103" s="242">
        <f>G103*(1+L103/100)</f>
        <v>0</v>
      </c>
      <c r="N103" s="240">
        <v>3.4000000000000002E-4</v>
      </c>
      <c r="O103" s="240">
        <f>ROUND(E103*N103,2)</f>
        <v>0</v>
      </c>
      <c r="P103" s="240">
        <v>0</v>
      </c>
      <c r="Q103" s="240">
        <f>ROUND(E103*P103,2)</f>
        <v>0</v>
      </c>
      <c r="R103" s="242" t="s">
        <v>324</v>
      </c>
      <c r="S103" s="242" t="s">
        <v>289</v>
      </c>
      <c r="T103" s="243" t="s">
        <v>289</v>
      </c>
      <c r="U103" s="224">
        <v>0</v>
      </c>
      <c r="V103" s="224">
        <f>ROUND(E103*U103,2)</f>
        <v>0</v>
      </c>
      <c r="W103" s="224"/>
      <c r="X103" s="224" t="s">
        <v>283</v>
      </c>
      <c r="Y103" s="224" t="s">
        <v>284</v>
      </c>
      <c r="Z103" s="213"/>
      <c r="AA103" s="213"/>
      <c r="AB103" s="213"/>
      <c r="AC103" s="213"/>
      <c r="AD103" s="213"/>
      <c r="AE103" s="213"/>
      <c r="AF103" s="213"/>
      <c r="AG103" s="213" t="s">
        <v>285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2" x14ac:dyDescent="0.2">
      <c r="A104" s="220"/>
      <c r="B104" s="221"/>
      <c r="C104" s="250"/>
      <c r="D104" s="246"/>
      <c r="E104" s="246"/>
      <c r="F104" s="246"/>
      <c r="G104" s="246"/>
      <c r="H104" s="224"/>
      <c r="I104" s="224"/>
      <c r="J104" s="224"/>
      <c r="K104" s="224"/>
      <c r="L104" s="224"/>
      <c r="M104" s="224"/>
      <c r="N104" s="223"/>
      <c r="O104" s="223"/>
      <c r="P104" s="223"/>
      <c r="Q104" s="223"/>
      <c r="R104" s="224"/>
      <c r="S104" s="224"/>
      <c r="T104" s="224"/>
      <c r="U104" s="224"/>
      <c r="V104" s="224"/>
      <c r="W104" s="224"/>
      <c r="X104" s="224"/>
      <c r="Y104" s="224"/>
      <c r="Z104" s="213"/>
      <c r="AA104" s="213"/>
      <c r="AB104" s="213"/>
      <c r="AC104" s="213"/>
      <c r="AD104" s="213"/>
      <c r="AE104" s="213"/>
      <c r="AF104" s="213"/>
      <c r="AG104" s="213" t="s">
        <v>286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ht="22.5" outlineLevel="1" x14ac:dyDescent="0.2">
      <c r="A105" s="237">
        <v>39</v>
      </c>
      <c r="B105" s="238" t="s">
        <v>1304</v>
      </c>
      <c r="C105" s="249" t="s">
        <v>1305</v>
      </c>
      <c r="D105" s="239" t="s">
        <v>318</v>
      </c>
      <c r="E105" s="240">
        <v>10</v>
      </c>
      <c r="F105" s="241"/>
      <c r="G105" s="242">
        <f>ROUND(E105*F105,2)</f>
        <v>0</v>
      </c>
      <c r="H105" s="241"/>
      <c r="I105" s="242">
        <f>ROUND(E105*H105,2)</f>
        <v>0</v>
      </c>
      <c r="J105" s="241"/>
      <c r="K105" s="242">
        <f>ROUND(E105*J105,2)</f>
        <v>0</v>
      </c>
      <c r="L105" s="242">
        <v>21</v>
      </c>
      <c r="M105" s="242">
        <f>G105*(1+L105/100)</f>
        <v>0</v>
      </c>
      <c r="N105" s="240">
        <v>1.2E-4</v>
      </c>
      <c r="O105" s="240">
        <f>ROUND(E105*N105,2)</f>
        <v>0</v>
      </c>
      <c r="P105" s="240">
        <v>0</v>
      </c>
      <c r="Q105" s="240">
        <f>ROUND(E105*P105,2)</f>
        <v>0</v>
      </c>
      <c r="R105" s="242" t="s">
        <v>324</v>
      </c>
      <c r="S105" s="242" t="s">
        <v>289</v>
      </c>
      <c r="T105" s="243" t="s">
        <v>289</v>
      </c>
      <c r="U105" s="224">
        <v>0</v>
      </c>
      <c r="V105" s="224">
        <f>ROUND(E105*U105,2)</f>
        <v>0</v>
      </c>
      <c r="W105" s="224"/>
      <c r="X105" s="224" t="s">
        <v>283</v>
      </c>
      <c r="Y105" s="224" t="s">
        <v>284</v>
      </c>
      <c r="Z105" s="213"/>
      <c r="AA105" s="213"/>
      <c r="AB105" s="213"/>
      <c r="AC105" s="213"/>
      <c r="AD105" s="213"/>
      <c r="AE105" s="213"/>
      <c r="AF105" s="213"/>
      <c r="AG105" s="213" t="s">
        <v>285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2" x14ac:dyDescent="0.2">
      <c r="A106" s="220"/>
      <c r="B106" s="221"/>
      <c r="C106" s="250"/>
      <c r="D106" s="246"/>
      <c r="E106" s="246"/>
      <c r="F106" s="246"/>
      <c r="G106" s="246"/>
      <c r="H106" s="224"/>
      <c r="I106" s="224"/>
      <c r="J106" s="224"/>
      <c r="K106" s="224"/>
      <c r="L106" s="224"/>
      <c r="M106" s="224"/>
      <c r="N106" s="223"/>
      <c r="O106" s="223"/>
      <c r="P106" s="223"/>
      <c r="Q106" s="223"/>
      <c r="R106" s="224"/>
      <c r="S106" s="224"/>
      <c r="T106" s="224"/>
      <c r="U106" s="224"/>
      <c r="V106" s="224"/>
      <c r="W106" s="224"/>
      <c r="X106" s="224"/>
      <c r="Y106" s="224"/>
      <c r="Z106" s="213"/>
      <c r="AA106" s="213"/>
      <c r="AB106" s="213"/>
      <c r="AC106" s="213"/>
      <c r="AD106" s="213"/>
      <c r="AE106" s="213"/>
      <c r="AF106" s="213"/>
      <c r="AG106" s="213" t="s">
        <v>286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ht="22.5" outlineLevel="1" x14ac:dyDescent="0.2">
      <c r="A107" s="237">
        <v>40</v>
      </c>
      <c r="B107" s="238" t="s">
        <v>1306</v>
      </c>
      <c r="C107" s="249" t="s">
        <v>1307</v>
      </c>
      <c r="D107" s="239" t="s">
        <v>318</v>
      </c>
      <c r="E107" s="240">
        <v>5</v>
      </c>
      <c r="F107" s="241"/>
      <c r="G107" s="242">
        <f>ROUND(E107*F107,2)</f>
        <v>0</v>
      </c>
      <c r="H107" s="241"/>
      <c r="I107" s="242">
        <f>ROUND(E107*H107,2)</f>
        <v>0</v>
      </c>
      <c r="J107" s="241"/>
      <c r="K107" s="242">
        <f>ROUND(E107*J107,2)</f>
        <v>0</v>
      </c>
      <c r="L107" s="242">
        <v>21</v>
      </c>
      <c r="M107" s="242">
        <f>G107*(1+L107/100)</f>
        <v>0</v>
      </c>
      <c r="N107" s="240">
        <v>2.1000000000000001E-4</v>
      </c>
      <c r="O107" s="240">
        <f>ROUND(E107*N107,2)</f>
        <v>0</v>
      </c>
      <c r="P107" s="240">
        <v>0</v>
      </c>
      <c r="Q107" s="240">
        <f>ROUND(E107*P107,2)</f>
        <v>0</v>
      </c>
      <c r="R107" s="242" t="s">
        <v>324</v>
      </c>
      <c r="S107" s="242" t="s">
        <v>289</v>
      </c>
      <c r="T107" s="243" t="s">
        <v>289</v>
      </c>
      <c r="U107" s="224">
        <v>0</v>
      </c>
      <c r="V107" s="224">
        <f>ROUND(E107*U107,2)</f>
        <v>0</v>
      </c>
      <c r="W107" s="224"/>
      <c r="X107" s="224" t="s">
        <v>283</v>
      </c>
      <c r="Y107" s="224" t="s">
        <v>284</v>
      </c>
      <c r="Z107" s="213"/>
      <c r="AA107" s="213"/>
      <c r="AB107" s="213"/>
      <c r="AC107" s="213"/>
      <c r="AD107" s="213"/>
      <c r="AE107" s="213"/>
      <c r="AF107" s="213"/>
      <c r="AG107" s="213" t="s">
        <v>285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2" x14ac:dyDescent="0.2">
      <c r="A108" s="220"/>
      <c r="B108" s="221"/>
      <c r="C108" s="250"/>
      <c r="D108" s="246"/>
      <c r="E108" s="246"/>
      <c r="F108" s="246"/>
      <c r="G108" s="246"/>
      <c r="H108" s="224"/>
      <c r="I108" s="224"/>
      <c r="J108" s="224"/>
      <c r="K108" s="224"/>
      <c r="L108" s="224"/>
      <c r="M108" s="224"/>
      <c r="N108" s="223"/>
      <c r="O108" s="223"/>
      <c r="P108" s="223"/>
      <c r="Q108" s="223"/>
      <c r="R108" s="224"/>
      <c r="S108" s="224"/>
      <c r="T108" s="224"/>
      <c r="U108" s="224"/>
      <c r="V108" s="224"/>
      <c r="W108" s="224"/>
      <c r="X108" s="224"/>
      <c r="Y108" s="224"/>
      <c r="Z108" s="213"/>
      <c r="AA108" s="213"/>
      <c r="AB108" s="213"/>
      <c r="AC108" s="213"/>
      <c r="AD108" s="213"/>
      <c r="AE108" s="213"/>
      <c r="AF108" s="213"/>
      <c r="AG108" s="213" t="s">
        <v>286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ht="22.5" outlineLevel="1" x14ac:dyDescent="0.2">
      <c r="A109" s="237">
        <v>41</v>
      </c>
      <c r="B109" s="238" t="s">
        <v>1308</v>
      </c>
      <c r="C109" s="249" t="s">
        <v>1309</v>
      </c>
      <c r="D109" s="239" t="s">
        <v>318</v>
      </c>
      <c r="E109" s="240">
        <v>2</v>
      </c>
      <c r="F109" s="241"/>
      <c r="G109" s="242">
        <f>ROUND(E109*F109,2)</f>
        <v>0</v>
      </c>
      <c r="H109" s="241"/>
      <c r="I109" s="242">
        <f>ROUND(E109*H109,2)</f>
        <v>0</v>
      </c>
      <c r="J109" s="241"/>
      <c r="K109" s="242">
        <f>ROUND(E109*J109,2)</f>
        <v>0</v>
      </c>
      <c r="L109" s="242">
        <v>21</v>
      </c>
      <c r="M109" s="242">
        <f>G109*(1+L109/100)</f>
        <v>0</v>
      </c>
      <c r="N109" s="240">
        <v>3.6000000000000002E-4</v>
      </c>
      <c r="O109" s="240">
        <f>ROUND(E109*N109,2)</f>
        <v>0</v>
      </c>
      <c r="P109" s="240">
        <v>0</v>
      </c>
      <c r="Q109" s="240">
        <f>ROUND(E109*P109,2)</f>
        <v>0</v>
      </c>
      <c r="R109" s="242" t="s">
        <v>324</v>
      </c>
      <c r="S109" s="242" t="s">
        <v>289</v>
      </c>
      <c r="T109" s="243" t="s">
        <v>289</v>
      </c>
      <c r="U109" s="224">
        <v>0</v>
      </c>
      <c r="V109" s="224">
        <f>ROUND(E109*U109,2)</f>
        <v>0</v>
      </c>
      <c r="W109" s="224"/>
      <c r="X109" s="224" t="s">
        <v>283</v>
      </c>
      <c r="Y109" s="224" t="s">
        <v>284</v>
      </c>
      <c r="Z109" s="213"/>
      <c r="AA109" s="213"/>
      <c r="AB109" s="213"/>
      <c r="AC109" s="213"/>
      <c r="AD109" s="213"/>
      <c r="AE109" s="213"/>
      <c r="AF109" s="213"/>
      <c r="AG109" s="213" t="s">
        <v>285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2" x14ac:dyDescent="0.2">
      <c r="A110" s="220"/>
      <c r="B110" s="221"/>
      <c r="C110" s="250"/>
      <c r="D110" s="246"/>
      <c r="E110" s="246"/>
      <c r="F110" s="246"/>
      <c r="G110" s="246"/>
      <c r="H110" s="224"/>
      <c r="I110" s="224"/>
      <c r="J110" s="224"/>
      <c r="K110" s="224"/>
      <c r="L110" s="224"/>
      <c r="M110" s="224"/>
      <c r="N110" s="223"/>
      <c r="O110" s="223"/>
      <c r="P110" s="223"/>
      <c r="Q110" s="223"/>
      <c r="R110" s="224"/>
      <c r="S110" s="224"/>
      <c r="T110" s="224"/>
      <c r="U110" s="224"/>
      <c r="V110" s="224"/>
      <c r="W110" s="224"/>
      <c r="X110" s="224"/>
      <c r="Y110" s="224"/>
      <c r="Z110" s="213"/>
      <c r="AA110" s="213"/>
      <c r="AB110" s="213"/>
      <c r="AC110" s="213"/>
      <c r="AD110" s="213"/>
      <c r="AE110" s="213"/>
      <c r="AF110" s="213"/>
      <c r="AG110" s="213" t="s">
        <v>286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1" x14ac:dyDescent="0.2">
      <c r="A111" s="237">
        <v>42</v>
      </c>
      <c r="B111" s="238" t="s">
        <v>1310</v>
      </c>
      <c r="C111" s="249" t="s">
        <v>1311</v>
      </c>
      <c r="D111" s="239" t="s">
        <v>318</v>
      </c>
      <c r="E111" s="240">
        <v>2</v>
      </c>
      <c r="F111" s="241"/>
      <c r="G111" s="242">
        <f>ROUND(E111*F111,2)</f>
        <v>0</v>
      </c>
      <c r="H111" s="241"/>
      <c r="I111" s="242">
        <f>ROUND(E111*H111,2)</f>
        <v>0</v>
      </c>
      <c r="J111" s="241"/>
      <c r="K111" s="242">
        <f>ROUND(E111*J111,2)</f>
        <v>0</v>
      </c>
      <c r="L111" s="242">
        <v>21</v>
      </c>
      <c r="M111" s="242">
        <f>G111*(1+L111/100)</f>
        <v>0</v>
      </c>
      <c r="N111" s="240">
        <v>5.2999999999999998E-4</v>
      </c>
      <c r="O111" s="240">
        <f>ROUND(E111*N111,2)</f>
        <v>0</v>
      </c>
      <c r="P111" s="240">
        <v>0</v>
      </c>
      <c r="Q111" s="240">
        <f>ROUND(E111*P111,2)</f>
        <v>0</v>
      </c>
      <c r="R111" s="242" t="s">
        <v>324</v>
      </c>
      <c r="S111" s="242" t="s">
        <v>289</v>
      </c>
      <c r="T111" s="243" t="s">
        <v>289</v>
      </c>
      <c r="U111" s="224">
        <v>0</v>
      </c>
      <c r="V111" s="224">
        <f>ROUND(E111*U111,2)</f>
        <v>0</v>
      </c>
      <c r="W111" s="224"/>
      <c r="X111" s="224" t="s">
        <v>283</v>
      </c>
      <c r="Y111" s="224" t="s">
        <v>284</v>
      </c>
      <c r="Z111" s="213"/>
      <c r="AA111" s="213"/>
      <c r="AB111" s="213"/>
      <c r="AC111" s="213"/>
      <c r="AD111" s="213"/>
      <c r="AE111" s="213"/>
      <c r="AF111" s="213"/>
      <c r="AG111" s="213" t="s">
        <v>285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2" x14ac:dyDescent="0.2">
      <c r="A112" s="220"/>
      <c r="B112" s="221"/>
      <c r="C112" s="250"/>
      <c r="D112" s="246"/>
      <c r="E112" s="246"/>
      <c r="F112" s="246"/>
      <c r="G112" s="246"/>
      <c r="H112" s="224"/>
      <c r="I112" s="224"/>
      <c r="J112" s="224"/>
      <c r="K112" s="224"/>
      <c r="L112" s="224"/>
      <c r="M112" s="224"/>
      <c r="N112" s="223"/>
      <c r="O112" s="223"/>
      <c r="P112" s="223"/>
      <c r="Q112" s="223"/>
      <c r="R112" s="224"/>
      <c r="S112" s="224"/>
      <c r="T112" s="224"/>
      <c r="U112" s="224"/>
      <c r="V112" s="224"/>
      <c r="W112" s="224"/>
      <c r="X112" s="224"/>
      <c r="Y112" s="224"/>
      <c r="Z112" s="213"/>
      <c r="AA112" s="213"/>
      <c r="AB112" s="213"/>
      <c r="AC112" s="213"/>
      <c r="AD112" s="213"/>
      <c r="AE112" s="213"/>
      <c r="AF112" s="213"/>
      <c r="AG112" s="213" t="s">
        <v>286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ht="22.5" outlineLevel="1" x14ac:dyDescent="0.2">
      <c r="A113" s="237">
        <v>43</v>
      </c>
      <c r="B113" s="238" t="s">
        <v>1312</v>
      </c>
      <c r="C113" s="249" t="s">
        <v>1313</v>
      </c>
      <c r="D113" s="239" t="s">
        <v>318</v>
      </c>
      <c r="E113" s="240">
        <v>5</v>
      </c>
      <c r="F113" s="241"/>
      <c r="G113" s="242">
        <f>ROUND(E113*F113,2)</f>
        <v>0</v>
      </c>
      <c r="H113" s="241"/>
      <c r="I113" s="242">
        <f>ROUND(E113*H113,2)</f>
        <v>0</v>
      </c>
      <c r="J113" s="241"/>
      <c r="K113" s="242">
        <f>ROUND(E113*J113,2)</f>
        <v>0</v>
      </c>
      <c r="L113" s="242">
        <v>21</v>
      </c>
      <c r="M113" s="242">
        <f>G113*(1+L113/100)</f>
        <v>0</v>
      </c>
      <c r="N113" s="240">
        <v>0</v>
      </c>
      <c r="O113" s="240">
        <f>ROUND(E113*N113,2)</f>
        <v>0</v>
      </c>
      <c r="P113" s="240">
        <v>0</v>
      </c>
      <c r="Q113" s="240">
        <f>ROUND(E113*P113,2)</f>
        <v>0</v>
      </c>
      <c r="R113" s="242" t="s">
        <v>324</v>
      </c>
      <c r="S113" s="242" t="s">
        <v>289</v>
      </c>
      <c r="T113" s="243" t="s">
        <v>289</v>
      </c>
      <c r="U113" s="224">
        <v>0</v>
      </c>
      <c r="V113" s="224">
        <f>ROUND(E113*U113,2)</f>
        <v>0</v>
      </c>
      <c r="W113" s="224"/>
      <c r="X113" s="224" t="s">
        <v>283</v>
      </c>
      <c r="Y113" s="224" t="s">
        <v>284</v>
      </c>
      <c r="Z113" s="213"/>
      <c r="AA113" s="213"/>
      <c r="AB113" s="213"/>
      <c r="AC113" s="213"/>
      <c r="AD113" s="213"/>
      <c r="AE113" s="213"/>
      <c r="AF113" s="213"/>
      <c r="AG113" s="213" t="s">
        <v>285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2" x14ac:dyDescent="0.2">
      <c r="A114" s="220"/>
      <c r="B114" s="221"/>
      <c r="C114" s="250"/>
      <c r="D114" s="246"/>
      <c r="E114" s="246"/>
      <c r="F114" s="246"/>
      <c r="G114" s="246"/>
      <c r="H114" s="224"/>
      <c r="I114" s="224"/>
      <c r="J114" s="224"/>
      <c r="K114" s="224"/>
      <c r="L114" s="224"/>
      <c r="M114" s="224"/>
      <c r="N114" s="223"/>
      <c r="O114" s="223"/>
      <c r="P114" s="223"/>
      <c r="Q114" s="223"/>
      <c r="R114" s="224"/>
      <c r="S114" s="224"/>
      <c r="T114" s="224"/>
      <c r="U114" s="224"/>
      <c r="V114" s="224"/>
      <c r="W114" s="224"/>
      <c r="X114" s="224"/>
      <c r="Y114" s="224"/>
      <c r="Z114" s="213"/>
      <c r="AA114" s="213"/>
      <c r="AB114" s="213"/>
      <c r="AC114" s="213"/>
      <c r="AD114" s="213"/>
      <c r="AE114" s="213"/>
      <c r="AF114" s="213"/>
      <c r="AG114" s="213" t="s">
        <v>286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ht="22.5" outlineLevel="1" x14ac:dyDescent="0.2">
      <c r="A115" s="237">
        <v>44</v>
      </c>
      <c r="B115" s="238" t="s">
        <v>1314</v>
      </c>
      <c r="C115" s="249" t="s">
        <v>1315</v>
      </c>
      <c r="D115" s="239" t="s">
        <v>318</v>
      </c>
      <c r="E115" s="240">
        <v>1</v>
      </c>
      <c r="F115" s="241"/>
      <c r="G115" s="242">
        <f>ROUND(E115*F115,2)</f>
        <v>0</v>
      </c>
      <c r="H115" s="241"/>
      <c r="I115" s="242">
        <f>ROUND(E115*H115,2)</f>
        <v>0</v>
      </c>
      <c r="J115" s="241"/>
      <c r="K115" s="242">
        <f>ROUND(E115*J115,2)</f>
        <v>0</v>
      </c>
      <c r="L115" s="242">
        <v>21</v>
      </c>
      <c r="M115" s="242">
        <f>G115*(1+L115/100)</f>
        <v>0</v>
      </c>
      <c r="N115" s="240">
        <v>0</v>
      </c>
      <c r="O115" s="240">
        <f>ROUND(E115*N115,2)</f>
        <v>0</v>
      </c>
      <c r="P115" s="240">
        <v>0</v>
      </c>
      <c r="Q115" s="240">
        <f>ROUND(E115*P115,2)</f>
        <v>0</v>
      </c>
      <c r="R115" s="242" t="s">
        <v>324</v>
      </c>
      <c r="S115" s="242" t="s">
        <v>289</v>
      </c>
      <c r="T115" s="243" t="s">
        <v>289</v>
      </c>
      <c r="U115" s="224">
        <v>0</v>
      </c>
      <c r="V115" s="224">
        <f>ROUND(E115*U115,2)</f>
        <v>0</v>
      </c>
      <c r="W115" s="224"/>
      <c r="X115" s="224" t="s">
        <v>283</v>
      </c>
      <c r="Y115" s="224" t="s">
        <v>284</v>
      </c>
      <c r="Z115" s="213"/>
      <c r="AA115" s="213"/>
      <c r="AB115" s="213"/>
      <c r="AC115" s="213"/>
      <c r="AD115" s="213"/>
      <c r="AE115" s="213"/>
      <c r="AF115" s="213"/>
      <c r="AG115" s="213" t="s">
        <v>285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2" x14ac:dyDescent="0.2">
      <c r="A116" s="220"/>
      <c r="B116" s="221"/>
      <c r="C116" s="250"/>
      <c r="D116" s="246"/>
      <c r="E116" s="246"/>
      <c r="F116" s="246"/>
      <c r="G116" s="246"/>
      <c r="H116" s="224"/>
      <c r="I116" s="224"/>
      <c r="J116" s="224"/>
      <c r="K116" s="224"/>
      <c r="L116" s="224"/>
      <c r="M116" s="224"/>
      <c r="N116" s="223"/>
      <c r="O116" s="223"/>
      <c r="P116" s="223"/>
      <c r="Q116" s="223"/>
      <c r="R116" s="224"/>
      <c r="S116" s="224"/>
      <c r="T116" s="224"/>
      <c r="U116" s="224"/>
      <c r="V116" s="224"/>
      <c r="W116" s="224"/>
      <c r="X116" s="224"/>
      <c r="Y116" s="224"/>
      <c r="Z116" s="213"/>
      <c r="AA116" s="213"/>
      <c r="AB116" s="213"/>
      <c r="AC116" s="213"/>
      <c r="AD116" s="213"/>
      <c r="AE116" s="213"/>
      <c r="AF116" s="213"/>
      <c r="AG116" s="213" t="s">
        <v>286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x14ac:dyDescent="0.2">
      <c r="A117" s="230" t="s">
        <v>276</v>
      </c>
      <c r="B117" s="231" t="s">
        <v>191</v>
      </c>
      <c r="C117" s="248" t="s">
        <v>192</v>
      </c>
      <c r="D117" s="232"/>
      <c r="E117" s="233"/>
      <c r="F117" s="234"/>
      <c r="G117" s="234">
        <f>SUMIF(AG118:AG153,"&lt;&gt;NOR",G118:G153)</f>
        <v>0</v>
      </c>
      <c r="H117" s="234"/>
      <c r="I117" s="234">
        <f>SUM(I118:I153)</f>
        <v>0</v>
      </c>
      <c r="J117" s="234"/>
      <c r="K117" s="234">
        <f>SUM(K118:K153)</f>
        <v>0</v>
      </c>
      <c r="L117" s="234"/>
      <c r="M117" s="234">
        <f>SUM(M118:M153)</f>
        <v>0</v>
      </c>
      <c r="N117" s="233"/>
      <c r="O117" s="233">
        <f>SUM(O118:O153)</f>
        <v>0.01</v>
      </c>
      <c r="P117" s="233"/>
      <c r="Q117" s="233">
        <f>SUM(Q118:Q153)</f>
        <v>0</v>
      </c>
      <c r="R117" s="234"/>
      <c r="S117" s="234"/>
      <c r="T117" s="235"/>
      <c r="U117" s="229"/>
      <c r="V117" s="229">
        <f>SUM(V118:V153)</f>
        <v>40.090000000000003</v>
      </c>
      <c r="W117" s="229"/>
      <c r="X117" s="229"/>
      <c r="Y117" s="229"/>
      <c r="AG117" t="s">
        <v>277</v>
      </c>
    </row>
    <row r="118" spans="1:60" ht="22.5" outlineLevel="1" x14ac:dyDescent="0.2">
      <c r="A118" s="237">
        <v>45</v>
      </c>
      <c r="B118" s="238" t="s">
        <v>1316</v>
      </c>
      <c r="C118" s="249" t="s">
        <v>1317</v>
      </c>
      <c r="D118" s="239" t="s">
        <v>323</v>
      </c>
      <c r="E118" s="240">
        <v>19.690000000000001</v>
      </c>
      <c r="F118" s="241"/>
      <c r="G118" s="242">
        <f>ROUND(E118*F118,2)</f>
        <v>0</v>
      </c>
      <c r="H118" s="241"/>
      <c r="I118" s="242">
        <f>ROUND(E118*H118,2)</f>
        <v>0</v>
      </c>
      <c r="J118" s="241"/>
      <c r="K118" s="242">
        <f>ROUND(E118*J118,2)</f>
        <v>0</v>
      </c>
      <c r="L118" s="242">
        <v>21</v>
      </c>
      <c r="M118" s="242">
        <f>G118*(1+L118/100)</f>
        <v>0</v>
      </c>
      <c r="N118" s="240">
        <v>2.0000000000000002E-5</v>
      </c>
      <c r="O118" s="240">
        <f>ROUND(E118*N118,2)</f>
        <v>0</v>
      </c>
      <c r="P118" s="240">
        <v>0</v>
      </c>
      <c r="Q118" s="240">
        <f>ROUND(E118*P118,2)</f>
        <v>0</v>
      </c>
      <c r="R118" s="242" t="s">
        <v>422</v>
      </c>
      <c r="S118" s="242" t="s">
        <v>289</v>
      </c>
      <c r="T118" s="243" t="s">
        <v>289</v>
      </c>
      <c r="U118" s="224">
        <v>0.13</v>
      </c>
      <c r="V118" s="224">
        <f>ROUND(E118*U118,2)</f>
        <v>2.56</v>
      </c>
      <c r="W118" s="224"/>
      <c r="X118" s="224" t="s">
        <v>339</v>
      </c>
      <c r="Y118" s="224" t="s">
        <v>284</v>
      </c>
      <c r="Z118" s="213"/>
      <c r="AA118" s="213"/>
      <c r="AB118" s="213"/>
      <c r="AC118" s="213"/>
      <c r="AD118" s="213"/>
      <c r="AE118" s="213"/>
      <c r="AF118" s="213"/>
      <c r="AG118" s="213" t="s">
        <v>413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2" x14ac:dyDescent="0.2">
      <c r="A119" s="220"/>
      <c r="B119" s="221"/>
      <c r="C119" s="251" t="s">
        <v>1318</v>
      </c>
      <c r="D119" s="247"/>
      <c r="E119" s="247"/>
      <c r="F119" s="247"/>
      <c r="G119" s="247"/>
      <c r="H119" s="224"/>
      <c r="I119" s="224"/>
      <c r="J119" s="224"/>
      <c r="K119" s="224"/>
      <c r="L119" s="224"/>
      <c r="M119" s="224"/>
      <c r="N119" s="223"/>
      <c r="O119" s="223"/>
      <c r="P119" s="223"/>
      <c r="Q119" s="223"/>
      <c r="R119" s="224"/>
      <c r="S119" s="224"/>
      <c r="T119" s="224"/>
      <c r="U119" s="224"/>
      <c r="V119" s="224"/>
      <c r="W119" s="224"/>
      <c r="X119" s="224"/>
      <c r="Y119" s="224"/>
      <c r="Z119" s="213"/>
      <c r="AA119" s="213"/>
      <c r="AB119" s="213"/>
      <c r="AC119" s="213"/>
      <c r="AD119" s="213"/>
      <c r="AE119" s="213"/>
      <c r="AF119" s="213"/>
      <c r="AG119" s="213" t="s">
        <v>311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2" x14ac:dyDescent="0.2">
      <c r="A120" s="220"/>
      <c r="B120" s="221"/>
      <c r="C120" s="252"/>
      <c r="D120" s="245"/>
      <c r="E120" s="245"/>
      <c r="F120" s="245"/>
      <c r="G120" s="245"/>
      <c r="H120" s="224"/>
      <c r="I120" s="224"/>
      <c r="J120" s="224"/>
      <c r="K120" s="224"/>
      <c r="L120" s="224"/>
      <c r="M120" s="224"/>
      <c r="N120" s="223"/>
      <c r="O120" s="223"/>
      <c r="P120" s="223"/>
      <c r="Q120" s="223"/>
      <c r="R120" s="224"/>
      <c r="S120" s="224"/>
      <c r="T120" s="224"/>
      <c r="U120" s="224"/>
      <c r="V120" s="224"/>
      <c r="W120" s="224"/>
      <c r="X120" s="224"/>
      <c r="Y120" s="224"/>
      <c r="Z120" s="213"/>
      <c r="AA120" s="213"/>
      <c r="AB120" s="213"/>
      <c r="AC120" s="213"/>
      <c r="AD120" s="213"/>
      <c r="AE120" s="213"/>
      <c r="AF120" s="213"/>
      <c r="AG120" s="213" t="s">
        <v>286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ht="22.5" outlineLevel="1" x14ac:dyDescent="0.2">
      <c r="A121" s="237">
        <v>46</v>
      </c>
      <c r="B121" s="238" t="s">
        <v>1319</v>
      </c>
      <c r="C121" s="249" t="s">
        <v>1320</v>
      </c>
      <c r="D121" s="239" t="s">
        <v>323</v>
      </c>
      <c r="E121" s="240">
        <v>32.56</v>
      </c>
      <c r="F121" s="241"/>
      <c r="G121" s="242">
        <f>ROUND(E121*F121,2)</f>
        <v>0</v>
      </c>
      <c r="H121" s="241"/>
      <c r="I121" s="242">
        <f>ROUND(E121*H121,2)</f>
        <v>0</v>
      </c>
      <c r="J121" s="241"/>
      <c r="K121" s="242">
        <f>ROUND(E121*J121,2)</f>
        <v>0</v>
      </c>
      <c r="L121" s="242">
        <v>21</v>
      </c>
      <c r="M121" s="242">
        <f>G121*(1+L121/100)</f>
        <v>0</v>
      </c>
      <c r="N121" s="240">
        <v>6.9999999999999994E-5</v>
      </c>
      <c r="O121" s="240">
        <f>ROUND(E121*N121,2)</f>
        <v>0</v>
      </c>
      <c r="P121" s="240">
        <v>0</v>
      </c>
      <c r="Q121" s="240">
        <f>ROUND(E121*P121,2)</f>
        <v>0</v>
      </c>
      <c r="R121" s="242" t="s">
        <v>422</v>
      </c>
      <c r="S121" s="242" t="s">
        <v>289</v>
      </c>
      <c r="T121" s="243" t="s">
        <v>289</v>
      </c>
      <c r="U121" s="224">
        <v>0.13</v>
      </c>
      <c r="V121" s="224">
        <f>ROUND(E121*U121,2)</f>
        <v>4.2300000000000004</v>
      </c>
      <c r="W121" s="224"/>
      <c r="X121" s="224" t="s">
        <v>339</v>
      </c>
      <c r="Y121" s="224" t="s">
        <v>284</v>
      </c>
      <c r="Z121" s="213"/>
      <c r="AA121" s="213"/>
      <c r="AB121" s="213"/>
      <c r="AC121" s="213"/>
      <c r="AD121" s="213"/>
      <c r="AE121" s="213"/>
      <c r="AF121" s="213"/>
      <c r="AG121" s="213" t="s">
        <v>413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2" x14ac:dyDescent="0.2">
      <c r="A122" s="220"/>
      <c r="B122" s="221"/>
      <c r="C122" s="251" t="s">
        <v>1318</v>
      </c>
      <c r="D122" s="247"/>
      <c r="E122" s="247"/>
      <c r="F122" s="247"/>
      <c r="G122" s="247"/>
      <c r="H122" s="224"/>
      <c r="I122" s="224"/>
      <c r="J122" s="224"/>
      <c r="K122" s="224"/>
      <c r="L122" s="224"/>
      <c r="M122" s="224"/>
      <c r="N122" s="223"/>
      <c r="O122" s="223"/>
      <c r="P122" s="223"/>
      <c r="Q122" s="223"/>
      <c r="R122" s="224"/>
      <c r="S122" s="224"/>
      <c r="T122" s="224"/>
      <c r="U122" s="224"/>
      <c r="V122" s="224"/>
      <c r="W122" s="224"/>
      <c r="X122" s="224"/>
      <c r="Y122" s="224"/>
      <c r="Z122" s="213"/>
      <c r="AA122" s="213"/>
      <c r="AB122" s="213"/>
      <c r="AC122" s="213"/>
      <c r="AD122" s="213"/>
      <c r="AE122" s="213"/>
      <c r="AF122" s="213"/>
      <c r="AG122" s="213" t="s">
        <v>311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2" x14ac:dyDescent="0.2">
      <c r="A123" s="220"/>
      <c r="B123" s="221"/>
      <c r="C123" s="252"/>
      <c r="D123" s="245"/>
      <c r="E123" s="245"/>
      <c r="F123" s="245"/>
      <c r="G123" s="245"/>
      <c r="H123" s="224"/>
      <c r="I123" s="224"/>
      <c r="J123" s="224"/>
      <c r="K123" s="224"/>
      <c r="L123" s="224"/>
      <c r="M123" s="224"/>
      <c r="N123" s="223"/>
      <c r="O123" s="223"/>
      <c r="P123" s="223"/>
      <c r="Q123" s="223"/>
      <c r="R123" s="224"/>
      <c r="S123" s="224"/>
      <c r="T123" s="224"/>
      <c r="U123" s="224"/>
      <c r="V123" s="224"/>
      <c r="W123" s="224"/>
      <c r="X123" s="224"/>
      <c r="Y123" s="224"/>
      <c r="Z123" s="213"/>
      <c r="AA123" s="213"/>
      <c r="AB123" s="213"/>
      <c r="AC123" s="213"/>
      <c r="AD123" s="213"/>
      <c r="AE123" s="213"/>
      <c r="AF123" s="213"/>
      <c r="AG123" s="213" t="s">
        <v>286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ht="22.5" outlineLevel="1" x14ac:dyDescent="0.2">
      <c r="A124" s="237">
        <v>47</v>
      </c>
      <c r="B124" s="238" t="s">
        <v>1321</v>
      </c>
      <c r="C124" s="249" t="s">
        <v>1322</v>
      </c>
      <c r="D124" s="239" t="s">
        <v>323</v>
      </c>
      <c r="E124" s="240">
        <v>11.77</v>
      </c>
      <c r="F124" s="241"/>
      <c r="G124" s="242">
        <f>ROUND(E124*F124,2)</f>
        <v>0</v>
      </c>
      <c r="H124" s="241"/>
      <c r="I124" s="242">
        <f>ROUND(E124*H124,2)</f>
        <v>0</v>
      </c>
      <c r="J124" s="241"/>
      <c r="K124" s="242">
        <f>ROUND(E124*J124,2)</f>
        <v>0</v>
      </c>
      <c r="L124" s="242">
        <v>21</v>
      </c>
      <c r="M124" s="242">
        <f>G124*(1+L124/100)</f>
        <v>0</v>
      </c>
      <c r="N124" s="240">
        <v>6.0000000000000002E-5</v>
      </c>
      <c r="O124" s="240">
        <f>ROUND(E124*N124,2)</f>
        <v>0</v>
      </c>
      <c r="P124" s="240">
        <v>0</v>
      </c>
      <c r="Q124" s="240">
        <f>ROUND(E124*P124,2)</f>
        <v>0</v>
      </c>
      <c r="R124" s="242" t="s">
        <v>422</v>
      </c>
      <c r="S124" s="242" t="s">
        <v>289</v>
      </c>
      <c r="T124" s="243" t="s">
        <v>289</v>
      </c>
      <c r="U124" s="224">
        <v>0.14000000000000001</v>
      </c>
      <c r="V124" s="224">
        <f>ROUND(E124*U124,2)</f>
        <v>1.65</v>
      </c>
      <c r="W124" s="224"/>
      <c r="X124" s="224" t="s">
        <v>339</v>
      </c>
      <c r="Y124" s="224" t="s">
        <v>284</v>
      </c>
      <c r="Z124" s="213"/>
      <c r="AA124" s="213"/>
      <c r="AB124" s="213"/>
      <c r="AC124" s="213"/>
      <c r="AD124" s="213"/>
      <c r="AE124" s="213"/>
      <c r="AF124" s="213"/>
      <c r="AG124" s="213" t="s">
        <v>413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2" x14ac:dyDescent="0.2">
      <c r="A125" s="220"/>
      <c r="B125" s="221"/>
      <c r="C125" s="251" t="s">
        <v>1318</v>
      </c>
      <c r="D125" s="247"/>
      <c r="E125" s="247"/>
      <c r="F125" s="247"/>
      <c r="G125" s="247"/>
      <c r="H125" s="224"/>
      <c r="I125" s="224"/>
      <c r="J125" s="224"/>
      <c r="K125" s="224"/>
      <c r="L125" s="224"/>
      <c r="M125" s="224"/>
      <c r="N125" s="223"/>
      <c r="O125" s="223"/>
      <c r="P125" s="223"/>
      <c r="Q125" s="223"/>
      <c r="R125" s="224"/>
      <c r="S125" s="224"/>
      <c r="T125" s="224"/>
      <c r="U125" s="224"/>
      <c r="V125" s="224"/>
      <c r="W125" s="224"/>
      <c r="X125" s="224"/>
      <c r="Y125" s="224"/>
      <c r="Z125" s="213"/>
      <c r="AA125" s="213"/>
      <c r="AB125" s="213"/>
      <c r="AC125" s="213"/>
      <c r="AD125" s="213"/>
      <c r="AE125" s="213"/>
      <c r="AF125" s="213"/>
      <c r="AG125" s="213" t="s">
        <v>311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2" x14ac:dyDescent="0.2">
      <c r="A126" s="220"/>
      <c r="B126" s="221"/>
      <c r="C126" s="252"/>
      <c r="D126" s="245"/>
      <c r="E126" s="245"/>
      <c r="F126" s="245"/>
      <c r="G126" s="245"/>
      <c r="H126" s="224"/>
      <c r="I126" s="224"/>
      <c r="J126" s="224"/>
      <c r="K126" s="224"/>
      <c r="L126" s="224"/>
      <c r="M126" s="224"/>
      <c r="N126" s="223"/>
      <c r="O126" s="223"/>
      <c r="P126" s="223"/>
      <c r="Q126" s="223"/>
      <c r="R126" s="224"/>
      <c r="S126" s="224"/>
      <c r="T126" s="224"/>
      <c r="U126" s="224"/>
      <c r="V126" s="224"/>
      <c r="W126" s="224"/>
      <c r="X126" s="224"/>
      <c r="Y126" s="224"/>
      <c r="Z126" s="213"/>
      <c r="AA126" s="213"/>
      <c r="AB126" s="213"/>
      <c r="AC126" s="213"/>
      <c r="AD126" s="213"/>
      <c r="AE126" s="213"/>
      <c r="AF126" s="213"/>
      <c r="AG126" s="213" t="s">
        <v>286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ht="22.5" outlineLevel="1" x14ac:dyDescent="0.2">
      <c r="A127" s="237">
        <v>48</v>
      </c>
      <c r="B127" s="238" t="s">
        <v>1323</v>
      </c>
      <c r="C127" s="249" t="s">
        <v>1324</v>
      </c>
      <c r="D127" s="239" t="s">
        <v>323</v>
      </c>
      <c r="E127" s="240">
        <v>38.61</v>
      </c>
      <c r="F127" s="241"/>
      <c r="G127" s="242">
        <f>ROUND(E127*F127,2)</f>
        <v>0</v>
      </c>
      <c r="H127" s="241"/>
      <c r="I127" s="242">
        <f>ROUND(E127*H127,2)</f>
        <v>0</v>
      </c>
      <c r="J127" s="241"/>
      <c r="K127" s="242">
        <f>ROUND(E127*J127,2)</f>
        <v>0</v>
      </c>
      <c r="L127" s="242">
        <v>21</v>
      </c>
      <c r="M127" s="242">
        <f>G127*(1+L127/100)</f>
        <v>0</v>
      </c>
      <c r="N127" s="240">
        <v>6.9999999999999994E-5</v>
      </c>
      <c r="O127" s="240">
        <f>ROUND(E127*N127,2)</f>
        <v>0</v>
      </c>
      <c r="P127" s="240">
        <v>0</v>
      </c>
      <c r="Q127" s="240">
        <f>ROUND(E127*P127,2)</f>
        <v>0</v>
      </c>
      <c r="R127" s="242" t="s">
        <v>422</v>
      </c>
      <c r="S127" s="242" t="s">
        <v>289</v>
      </c>
      <c r="T127" s="243" t="s">
        <v>289</v>
      </c>
      <c r="U127" s="224">
        <v>0.16</v>
      </c>
      <c r="V127" s="224">
        <f>ROUND(E127*U127,2)</f>
        <v>6.18</v>
      </c>
      <c r="W127" s="224"/>
      <c r="X127" s="224" t="s">
        <v>339</v>
      </c>
      <c r="Y127" s="224" t="s">
        <v>284</v>
      </c>
      <c r="Z127" s="213"/>
      <c r="AA127" s="213"/>
      <c r="AB127" s="213"/>
      <c r="AC127" s="213"/>
      <c r="AD127" s="213"/>
      <c r="AE127" s="213"/>
      <c r="AF127" s="213"/>
      <c r="AG127" s="213" t="s">
        <v>413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2" x14ac:dyDescent="0.2">
      <c r="A128" s="220"/>
      <c r="B128" s="221"/>
      <c r="C128" s="251" t="s">
        <v>1318</v>
      </c>
      <c r="D128" s="247"/>
      <c r="E128" s="247"/>
      <c r="F128" s="247"/>
      <c r="G128" s="247"/>
      <c r="H128" s="224"/>
      <c r="I128" s="224"/>
      <c r="J128" s="224"/>
      <c r="K128" s="224"/>
      <c r="L128" s="224"/>
      <c r="M128" s="224"/>
      <c r="N128" s="223"/>
      <c r="O128" s="223"/>
      <c r="P128" s="223"/>
      <c r="Q128" s="223"/>
      <c r="R128" s="224"/>
      <c r="S128" s="224"/>
      <c r="T128" s="224"/>
      <c r="U128" s="224"/>
      <c r="V128" s="224"/>
      <c r="W128" s="224"/>
      <c r="X128" s="224"/>
      <c r="Y128" s="224"/>
      <c r="Z128" s="213"/>
      <c r="AA128" s="213"/>
      <c r="AB128" s="213"/>
      <c r="AC128" s="213"/>
      <c r="AD128" s="213"/>
      <c r="AE128" s="213"/>
      <c r="AF128" s="213"/>
      <c r="AG128" s="213" t="s">
        <v>311</v>
      </c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2" x14ac:dyDescent="0.2">
      <c r="A129" s="220"/>
      <c r="B129" s="221"/>
      <c r="C129" s="252"/>
      <c r="D129" s="245"/>
      <c r="E129" s="245"/>
      <c r="F129" s="245"/>
      <c r="G129" s="245"/>
      <c r="H129" s="224"/>
      <c r="I129" s="224"/>
      <c r="J129" s="224"/>
      <c r="K129" s="224"/>
      <c r="L129" s="224"/>
      <c r="M129" s="224"/>
      <c r="N129" s="223"/>
      <c r="O129" s="223"/>
      <c r="P129" s="223"/>
      <c r="Q129" s="223"/>
      <c r="R129" s="224"/>
      <c r="S129" s="224"/>
      <c r="T129" s="224"/>
      <c r="U129" s="224"/>
      <c r="V129" s="224"/>
      <c r="W129" s="224"/>
      <c r="X129" s="224"/>
      <c r="Y129" s="224"/>
      <c r="Z129" s="213"/>
      <c r="AA129" s="213"/>
      <c r="AB129" s="213"/>
      <c r="AC129" s="213"/>
      <c r="AD129" s="213"/>
      <c r="AE129" s="213"/>
      <c r="AF129" s="213"/>
      <c r="AG129" s="213" t="s">
        <v>286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ht="22.5" outlineLevel="1" x14ac:dyDescent="0.2">
      <c r="A130" s="237">
        <v>49</v>
      </c>
      <c r="B130" s="238" t="s">
        <v>1325</v>
      </c>
      <c r="C130" s="249" t="s">
        <v>1326</v>
      </c>
      <c r="D130" s="239" t="s">
        <v>323</v>
      </c>
      <c r="E130" s="240">
        <v>2.2000000000000002</v>
      </c>
      <c r="F130" s="241"/>
      <c r="G130" s="242">
        <f>ROUND(E130*F130,2)</f>
        <v>0</v>
      </c>
      <c r="H130" s="241"/>
      <c r="I130" s="242">
        <f>ROUND(E130*H130,2)</f>
        <v>0</v>
      </c>
      <c r="J130" s="241"/>
      <c r="K130" s="242">
        <f>ROUND(E130*J130,2)</f>
        <v>0</v>
      </c>
      <c r="L130" s="242">
        <v>21</v>
      </c>
      <c r="M130" s="242">
        <f>G130*(1+L130/100)</f>
        <v>0</v>
      </c>
      <c r="N130" s="240">
        <v>1.2999999999999999E-4</v>
      </c>
      <c r="O130" s="240">
        <f>ROUND(E130*N130,2)</f>
        <v>0</v>
      </c>
      <c r="P130" s="240">
        <v>0</v>
      </c>
      <c r="Q130" s="240">
        <f>ROUND(E130*P130,2)</f>
        <v>0</v>
      </c>
      <c r="R130" s="242" t="s">
        <v>422</v>
      </c>
      <c r="S130" s="242" t="s">
        <v>289</v>
      </c>
      <c r="T130" s="243" t="s">
        <v>289</v>
      </c>
      <c r="U130" s="224">
        <v>0.17</v>
      </c>
      <c r="V130" s="224">
        <f>ROUND(E130*U130,2)</f>
        <v>0.37</v>
      </c>
      <c r="W130" s="224"/>
      <c r="X130" s="224" t="s">
        <v>339</v>
      </c>
      <c r="Y130" s="224" t="s">
        <v>284</v>
      </c>
      <c r="Z130" s="213"/>
      <c r="AA130" s="213"/>
      <c r="AB130" s="213"/>
      <c r="AC130" s="213"/>
      <c r="AD130" s="213"/>
      <c r="AE130" s="213"/>
      <c r="AF130" s="213"/>
      <c r="AG130" s="213" t="s">
        <v>413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2" x14ac:dyDescent="0.2">
      <c r="A131" s="220"/>
      <c r="B131" s="221"/>
      <c r="C131" s="251" t="s">
        <v>1318</v>
      </c>
      <c r="D131" s="247"/>
      <c r="E131" s="247"/>
      <c r="F131" s="247"/>
      <c r="G131" s="247"/>
      <c r="H131" s="224"/>
      <c r="I131" s="224"/>
      <c r="J131" s="224"/>
      <c r="K131" s="224"/>
      <c r="L131" s="224"/>
      <c r="M131" s="224"/>
      <c r="N131" s="223"/>
      <c r="O131" s="223"/>
      <c r="P131" s="223"/>
      <c r="Q131" s="223"/>
      <c r="R131" s="224"/>
      <c r="S131" s="224"/>
      <c r="T131" s="224"/>
      <c r="U131" s="224"/>
      <c r="V131" s="224"/>
      <c r="W131" s="224"/>
      <c r="X131" s="224"/>
      <c r="Y131" s="224"/>
      <c r="Z131" s="213"/>
      <c r="AA131" s="213"/>
      <c r="AB131" s="213"/>
      <c r="AC131" s="213"/>
      <c r="AD131" s="213"/>
      <c r="AE131" s="213"/>
      <c r="AF131" s="213"/>
      <c r="AG131" s="213" t="s">
        <v>311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2" x14ac:dyDescent="0.2">
      <c r="A132" s="220"/>
      <c r="B132" s="221"/>
      <c r="C132" s="252"/>
      <c r="D132" s="245"/>
      <c r="E132" s="245"/>
      <c r="F132" s="245"/>
      <c r="G132" s="245"/>
      <c r="H132" s="224"/>
      <c r="I132" s="224"/>
      <c r="J132" s="224"/>
      <c r="K132" s="224"/>
      <c r="L132" s="224"/>
      <c r="M132" s="224"/>
      <c r="N132" s="223"/>
      <c r="O132" s="223"/>
      <c r="P132" s="223"/>
      <c r="Q132" s="223"/>
      <c r="R132" s="224"/>
      <c r="S132" s="224"/>
      <c r="T132" s="224"/>
      <c r="U132" s="224"/>
      <c r="V132" s="224"/>
      <c r="W132" s="224"/>
      <c r="X132" s="224"/>
      <c r="Y132" s="224"/>
      <c r="Z132" s="213"/>
      <c r="AA132" s="213"/>
      <c r="AB132" s="213"/>
      <c r="AC132" s="213"/>
      <c r="AD132" s="213"/>
      <c r="AE132" s="213"/>
      <c r="AF132" s="213"/>
      <c r="AG132" s="213" t="s">
        <v>286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ht="22.5" outlineLevel="1" x14ac:dyDescent="0.2">
      <c r="A133" s="237">
        <v>50</v>
      </c>
      <c r="B133" s="238" t="s">
        <v>1327</v>
      </c>
      <c r="C133" s="249" t="s">
        <v>1328</v>
      </c>
      <c r="D133" s="239" t="s">
        <v>323</v>
      </c>
      <c r="E133" s="240">
        <v>20.79</v>
      </c>
      <c r="F133" s="241"/>
      <c r="G133" s="242">
        <f>ROUND(E133*F133,2)</f>
        <v>0</v>
      </c>
      <c r="H133" s="241"/>
      <c r="I133" s="242">
        <f>ROUND(E133*H133,2)</f>
        <v>0</v>
      </c>
      <c r="J133" s="241"/>
      <c r="K133" s="242">
        <f>ROUND(E133*J133,2)</f>
        <v>0</v>
      </c>
      <c r="L133" s="242">
        <v>21</v>
      </c>
      <c r="M133" s="242">
        <f>G133*(1+L133/100)</f>
        <v>0</v>
      </c>
      <c r="N133" s="240">
        <v>6.0000000000000002E-5</v>
      </c>
      <c r="O133" s="240">
        <f>ROUND(E133*N133,2)</f>
        <v>0</v>
      </c>
      <c r="P133" s="240">
        <v>0</v>
      </c>
      <c r="Q133" s="240">
        <f>ROUND(E133*P133,2)</f>
        <v>0</v>
      </c>
      <c r="R133" s="242" t="s">
        <v>422</v>
      </c>
      <c r="S133" s="242" t="s">
        <v>289</v>
      </c>
      <c r="T133" s="243" t="s">
        <v>289</v>
      </c>
      <c r="U133" s="224">
        <v>0.13</v>
      </c>
      <c r="V133" s="224">
        <f>ROUND(E133*U133,2)</f>
        <v>2.7</v>
      </c>
      <c r="W133" s="224"/>
      <c r="X133" s="224" t="s">
        <v>339</v>
      </c>
      <c r="Y133" s="224" t="s">
        <v>284</v>
      </c>
      <c r="Z133" s="213"/>
      <c r="AA133" s="213"/>
      <c r="AB133" s="213"/>
      <c r="AC133" s="213"/>
      <c r="AD133" s="213"/>
      <c r="AE133" s="213"/>
      <c r="AF133" s="213"/>
      <c r="AG133" s="213" t="s">
        <v>413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2" x14ac:dyDescent="0.2">
      <c r="A134" s="220"/>
      <c r="B134" s="221"/>
      <c r="C134" s="251" t="s">
        <v>1318</v>
      </c>
      <c r="D134" s="247"/>
      <c r="E134" s="247"/>
      <c r="F134" s="247"/>
      <c r="G134" s="247"/>
      <c r="H134" s="224"/>
      <c r="I134" s="224"/>
      <c r="J134" s="224"/>
      <c r="K134" s="224"/>
      <c r="L134" s="224"/>
      <c r="M134" s="224"/>
      <c r="N134" s="223"/>
      <c r="O134" s="223"/>
      <c r="P134" s="223"/>
      <c r="Q134" s="223"/>
      <c r="R134" s="224"/>
      <c r="S134" s="224"/>
      <c r="T134" s="224"/>
      <c r="U134" s="224"/>
      <c r="V134" s="224"/>
      <c r="W134" s="224"/>
      <c r="X134" s="224"/>
      <c r="Y134" s="224"/>
      <c r="Z134" s="213"/>
      <c r="AA134" s="213"/>
      <c r="AB134" s="213"/>
      <c r="AC134" s="213"/>
      <c r="AD134" s="213"/>
      <c r="AE134" s="213"/>
      <c r="AF134" s="213"/>
      <c r="AG134" s="213" t="s">
        <v>311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2" x14ac:dyDescent="0.2">
      <c r="A135" s="220"/>
      <c r="B135" s="221"/>
      <c r="C135" s="252"/>
      <c r="D135" s="245"/>
      <c r="E135" s="245"/>
      <c r="F135" s="245"/>
      <c r="G135" s="245"/>
      <c r="H135" s="224"/>
      <c r="I135" s="224"/>
      <c r="J135" s="224"/>
      <c r="K135" s="224"/>
      <c r="L135" s="224"/>
      <c r="M135" s="224"/>
      <c r="N135" s="223"/>
      <c r="O135" s="223"/>
      <c r="P135" s="223"/>
      <c r="Q135" s="223"/>
      <c r="R135" s="224"/>
      <c r="S135" s="224"/>
      <c r="T135" s="224"/>
      <c r="U135" s="224"/>
      <c r="V135" s="224"/>
      <c r="W135" s="224"/>
      <c r="X135" s="224"/>
      <c r="Y135" s="224"/>
      <c r="Z135" s="213"/>
      <c r="AA135" s="213"/>
      <c r="AB135" s="213"/>
      <c r="AC135" s="213"/>
      <c r="AD135" s="213"/>
      <c r="AE135" s="213"/>
      <c r="AF135" s="213"/>
      <c r="AG135" s="213" t="s">
        <v>286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ht="22.5" outlineLevel="1" x14ac:dyDescent="0.2">
      <c r="A136" s="237">
        <v>51</v>
      </c>
      <c r="B136" s="238" t="s">
        <v>1329</v>
      </c>
      <c r="C136" s="249" t="s">
        <v>1330</v>
      </c>
      <c r="D136" s="239" t="s">
        <v>323</v>
      </c>
      <c r="E136" s="240">
        <v>29.48</v>
      </c>
      <c r="F136" s="241"/>
      <c r="G136" s="242">
        <f>ROUND(E136*F136,2)</f>
        <v>0</v>
      </c>
      <c r="H136" s="241"/>
      <c r="I136" s="242">
        <f>ROUND(E136*H136,2)</f>
        <v>0</v>
      </c>
      <c r="J136" s="241"/>
      <c r="K136" s="242">
        <f>ROUND(E136*J136,2)</f>
        <v>0</v>
      </c>
      <c r="L136" s="242">
        <v>21</v>
      </c>
      <c r="M136" s="242">
        <f>G136*(1+L136/100)</f>
        <v>0</v>
      </c>
      <c r="N136" s="240">
        <v>6.9999999999999994E-5</v>
      </c>
      <c r="O136" s="240">
        <f>ROUND(E136*N136,2)</f>
        <v>0</v>
      </c>
      <c r="P136" s="240">
        <v>0</v>
      </c>
      <c r="Q136" s="240">
        <f>ROUND(E136*P136,2)</f>
        <v>0</v>
      </c>
      <c r="R136" s="242" t="s">
        <v>422</v>
      </c>
      <c r="S136" s="242" t="s">
        <v>289</v>
      </c>
      <c r="T136" s="243" t="s">
        <v>289</v>
      </c>
      <c r="U136" s="224">
        <v>0.13</v>
      </c>
      <c r="V136" s="224">
        <f>ROUND(E136*U136,2)</f>
        <v>3.83</v>
      </c>
      <c r="W136" s="224"/>
      <c r="X136" s="224" t="s">
        <v>339</v>
      </c>
      <c r="Y136" s="224" t="s">
        <v>284</v>
      </c>
      <c r="Z136" s="213"/>
      <c r="AA136" s="213"/>
      <c r="AB136" s="213"/>
      <c r="AC136" s="213"/>
      <c r="AD136" s="213"/>
      <c r="AE136" s="213"/>
      <c r="AF136" s="213"/>
      <c r="AG136" s="213" t="s">
        <v>413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2" x14ac:dyDescent="0.2">
      <c r="A137" s="220"/>
      <c r="B137" s="221"/>
      <c r="C137" s="251" t="s">
        <v>1318</v>
      </c>
      <c r="D137" s="247"/>
      <c r="E137" s="247"/>
      <c r="F137" s="247"/>
      <c r="G137" s="247"/>
      <c r="H137" s="224"/>
      <c r="I137" s="224"/>
      <c r="J137" s="224"/>
      <c r="K137" s="224"/>
      <c r="L137" s="224"/>
      <c r="M137" s="224"/>
      <c r="N137" s="223"/>
      <c r="O137" s="223"/>
      <c r="P137" s="223"/>
      <c r="Q137" s="223"/>
      <c r="R137" s="224"/>
      <c r="S137" s="224"/>
      <c r="T137" s="224"/>
      <c r="U137" s="224"/>
      <c r="V137" s="224"/>
      <c r="W137" s="224"/>
      <c r="X137" s="224"/>
      <c r="Y137" s="224"/>
      <c r="Z137" s="213"/>
      <c r="AA137" s="213"/>
      <c r="AB137" s="213"/>
      <c r="AC137" s="213"/>
      <c r="AD137" s="213"/>
      <c r="AE137" s="213"/>
      <c r="AF137" s="213"/>
      <c r="AG137" s="213" t="s">
        <v>311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2" x14ac:dyDescent="0.2">
      <c r="A138" s="220"/>
      <c r="B138" s="221"/>
      <c r="C138" s="252"/>
      <c r="D138" s="245"/>
      <c r="E138" s="245"/>
      <c r="F138" s="245"/>
      <c r="G138" s="245"/>
      <c r="H138" s="224"/>
      <c r="I138" s="224"/>
      <c r="J138" s="224"/>
      <c r="K138" s="224"/>
      <c r="L138" s="224"/>
      <c r="M138" s="224"/>
      <c r="N138" s="223"/>
      <c r="O138" s="223"/>
      <c r="P138" s="223"/>
      <c r="Q138" s="223"/>
      <c r="R138" s="224"/>
      <c r="S138" s="224"/>
      <c r="T138" s="224"/>
      <c r="U138" s="224"/>
      <c r="V138" s="224"/>
      <c r="W138" s="224"/>
      <c r="X138" s="224"/>
      <c r="Y138" s="224"/>
      <c r="Z138" s="213"/>
      <c r="AA138" s="213"/>
      <c r="AB138" s="213"/>
      <c r="AC138" s="213"/>
      <c r="AD138" s="213"/>
      <c r="AE138" s="213"/>
      <c r="AF138" s="213"/>
      <c r="AG138" s="213" t="s">
        <v>286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ht="22.5" outlineLevel="1" x14ac:dyDescent="0.2">
      <c r="A139" s="237">
        <v>52</v>
      </c>
      <c r="B139" s="238" t="s">
        <v>1329</v>
      </c>
      <c r="C139" s="249" t="s">
        <v>1330</v>
      </c>
      <c r="D139" s="239" t="s">
        <v>323</v>
      </c>
      <c r="E139" s="240">
        <v>33.494999999999997</v>
      </c>
      <c r="F139" s="241"/>
      <c r="G139" s="242">
        <f>ROUND(E139*F139,2)</f>
        <v>0</v>
      </c>
      <c r="H139" s="241"/>
      <c r="I139" s="242">
        <f>ROUND(E139*H139,2)</f>
        <v>0</v>
      </c>
      <c r="J139" s="241"/>
      <c r="K139" s="242">
        <f>ROUND(E139*J139,2)</f>
        <v>0</v>
      </c>
      <c r="L139" s="242">
        <v>21</v>
      </c>
      <c r="M139" s="242">
        <f>G139*(1+L139/100)</f>
        <v>0</v>
      </c>
      <c r="N139" s="240">
        <v>6.9999999999999994E-5</v>
      </c>
      <c r="O139" s="240">
        <f>ROUND(E139*N139,2)</f>
        <v>0</v>
      </c>
      <c r="P139" s="240">
        <v>0</v>
      </c>
      <c r="Q139" s="240">
        <f>ROUND(E139*P139,2)</f>
        <v>0</v>
      </c>
      <c r="R139" s="242" t="s">
        <v>422</v>
      </c>
      <c r="S139" s="242" t="s">
        <v>289</v>
      </c>
      <c r="T139" s="243" t="s">
        <v>289</v>
      </c>
      <c r="U139" s="224">
        <v>0.13</v>
      </c>
      <c r="V139" s="224">
        <f>ROUND(E139*U139,2)</f>
        <v>4.3499999999999996</v>
      </c>
      <c r="W139" s="224"/>
      <c r="X139" s="224" t="s">
        <v>339</v>
      </c>
      <c r="Y139" s="224" t="s">
        <v>284</v>
      </c>
      <c r="Z139" s="213"/>
      <c r="AA139" s="213"/>
      <c r="AB139" s="213"/>
      <c r="AC139" s="213"/>
      <c r="AD139" s="213"/>
      <c r="AE139" s="213"/>
      <c r="AF139" s="213"/>
      <c r="AG139" s="213" t="s">
        <v>413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2" x14ac:dyDescent="0.2">
      <c r="A140" s="220"/>
      <c r="B140" s="221"/>
      <c r="C140" s="251" t="s">
        <v>1318</v>
      </c>
      <c r="D140" s="247"/>
      <c r="E140" s="247"/>
      <c r="F140" s="247"/>
      <c r="G140" s="247"/>
      <c r="H140" s="224"/>
      <c r="I140" s="224"/>
      <c r="J140" s="224"/>
      <c r="K140" s="224"/>
      <c r="L140" s="224"/>
      <c r="M140" s="224"/>
      <c r="N140" s="223"/>
      <c r="O140" s="223"/>
      <c r="P140" s="223"/>
      <c r="Q140" s="223"/>
      <c r="R140" s="224"/>
      <c r="S140" s="224"/>
      <c r="T140" s="224"/>
      <c r="U140" s="224"/>
      <c r="V140" s="224"/>
      <c r="W140" s="224"/>
      <c r="X140" s="224"/>
      <c r="Y140" s="224"/>
      <c r="Z140" s="213"/>
      <c r="AA140" s="213"/>
      <c r="AB140" s="213"/>
      <c r="AC140" s="213"/>
      <c r="AD140" s="213"/>
      <c r="AE140" s="213"/>
      <c r="AF140" s="213"/>
      <c r="AG140" s="213" t="s">
        <v>311</v>
      </c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2" x14ac:dyDescent="0.2">
      <c r="A141" s="220"/>
      <c r="B141" s="221"/>
      <c r="C141" s="252"/>
      <c r="D141" s="245"/>
      <c r="E141" s="245"/>
      <c r="F141" s="245"/>
      <c r="G141" s="245"/>
      <c r="H141" s="224"/>
      <c r="I141" s="224"/>
      <c r="J141" s="224"/>
      <c r="K141" s="224"/>
      <c r="L141" s="224"/>
      <c r="M141" s="224"/>
      <c r="N141" s="223"/>
      <c r="O141" s="223"/>
      <c r="P141" s="223"/>
      <c r="Q141" s="223"/>
      <c r="R141" s="224"/>
      <c r="S141" s="224"/>
      <c r="T141" s="224"/>
      <c r="U141" s="224"/>
      <c r="V141" s="224"/>
      <c r="W141" s="224"/>
      <c r="X141" s="224"/>
      <c r="Y141" s="224"/>
      <c r="Z141" s="213"/>
      <c r="AA141" s="213"/>
      <c r="AB141" s="213"/>
      <c r="AC141" s="213"/>
      <c r="AD141" s="213"/>
      <c r="AE141" s="213"/>
      <c r="AF141" s="213"/>
      <c r="AG141" s="213" t="s">
        <v>286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ht="22.5" outlineLevel="1" x14ac:dyDescent="0.2">
      <c r="A142" s="237">
        <v>53</v>
      </c>
      <c r="B142" s="238" t="s">
        <v>1331</v>
      </c>
      <c r="C142" s="249" t="s">
        <v>1332</v>
      </c>
      <c r="D142" s="239" t="s">
        <v>323</v>
      </c>
      <c r="E142" s="240">
        <v>10.23</v>
      </c>
      <c r="F142" s="241"/>
      <c r="G142" s="242">
        <f>ROUND(E142*F142,2)</f>
        <v>0</v>
      </c>
      <c r="H142" s="241"/>
      <c r="I142" s="242">
        <f>ROUND(E142*H142,2)</f>
        <v>0</v>
      </c>
      <c r="J142" s="241"/>
      <c r="K142" s="242">
        <f>ROUND(E142*J142,2)</f>
        <v>0</v>
      </c>
      <c r="L142" s="242">
        <v>21</v>
      </c>
      <c r="M142" s="242">
        <f>G142*(1+L142/100)</f>
        <v>0</v>
      </c>
      <c r="N142" s="240">
        <v>6.9999999999999994E-5</v>
      </c>
      <c r="O142" s="240">
        <f>ROUND(E142*N142,2)</f>
        <v>0</v>
      </c>
      <c r="P142" s="240">
        <v>0</v>
      </c>
      <c r="Q142" s="240">
        <f>ROUND(E142*P142,2)</f>
        <v>0</v>
      </c>
      <c r="R142" s="242" t="s">
        <v>422</v>
      </c>
      <c r="S142" s="242" t="s">
        <v>289</v>
      </c>
      <c r="T142" s="243" t="s">
        <v>289</v>
      </c>
      <c r="U142" s="224">
        <v>0.14000000000000001</v>
      </c>
      <c r="V142" s="224">
        <f>ROUND(E142*U142,2)</f>
        <v>1.43</v>
      </c>
      <c r="W142" s="224"/>
      <c r="X142" s="224" t="s">
        <v>339</v>
      </c>
      <c r="Y142" s="224" t="s">
        <v>284</v>
      </c>
      <c r="Z142" s="213"/>
      <c r="AA142" s="213"/>
      <c r="AB142" s="213"/>
      <c r="AC142" s="213"/>
      <c r="AD142" s="213"/>
      <c r="AE142" s="213"/>
      <c r="AF142" s="213"/>
      <c r="AG142" s="213" t="s">
        <v>413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outlineLevel="2" x14ac:dyDescent="0.2">
      <c r="A143" s="220"/>
      <c r="B143" s="221"/>
      <c r="C143" s="251" t="s">
        <v>1318</v>
      </c>
      <c r="D143" s="247"/>
      <c r="E143" s="247"/>
      <c r="F143" s="247"/>
      <c r="G143" s="247"/>
      <c r="H143" s="224"/>
      <c r="I143" s="224"/>
      <c r="J143" s="224"/>
      <c r="K143" s="224"/>
      <c r="L143" s="224"/>
      <c r="M143" s="224"/>
      <c r="N143" s="223"/>
      <c r="O143" s="223"/>
      <c r="P143" s="223"/>
      <c r="Q143" s="223"/>
      <c r="R143" s="224"/>
      <c r="S143" s="224"/>
      <c r="T143" s="224"/>
      <c r="U143" s="224"/>
      <c r="V143" s="224"/>
      <c r="W143" s="224"/>
      <c r="X143" s="224"/>
      <c r="Y143" s="224"/>
      <c r="Z143" s="213"/>
      <c r="AA143" s="213"/>
      <c r="AB143" s="213"/>
      <c r="AC143" s="213"/>
      <c r="AD143" s="213"/>
      <c r="AE143" s="213"/>
      <c r="AF143" s="213"/>
      <c r="AG143" s="213" t="s">
        <v>311</v>
      </c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2" x14ac:dyDescent="0.2">
      <c r="A144" s="220"/>
      <c r="B144" s="221"/>
      <c r="C144" s="252"/>
      <c r="D144" s="245"/>
      <c r="E144" s="245"/>
      <c r="F144" s="245"/>
      <c r="G144" s="245"/>
      <c r="H144" s="224"/>
      <c r="I144" s="224"/>
      <c r="J144" s="224"/>
      <c r="K144" s="224"/>
      <c r="L144" s="224"/>
      <c r="M144" s="224"/>
      <c r="N144" s="223"/>
      <c r="O144" s="223"/>
      <c r="P144" s="223"/>
      <c r="Q144" s="223"/>
      <c r="R144" s="224"/>
      <c r="S144" s="224"/>
      <c r="T144" s="224"/>
      <c r="U144" s="224"/>
      <c r="V144" s="224"/>
      <c r="W144" s="224"/>
      <c r="X144" s="224"/>
      <c r="Y144" s="224"/>
      <c r="Z144" s="213"/>
      <c r="AA144" s="213"/>
      <c r="AB144" s="213"/>
      <c r="AC144" s="213"/>
      <c r="AD144" s="213"/>
      <c r="AE144" s="213"/>
      <c r="AF144" s="213"/>
      <c r="AG144" s="213" t="s">
        <v>286</v>
      </c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ht="22.5" outlineLevel="1" x14ac:dyDescent="0.2">
      <c r="A145" s="237">
        <v>54</v>
      </c>
      <c r="B145" s="238" t="s">
        <v>1333</v>
      </c>
      <c r="C145" s="249" t="s">
        <v>1334</v>
      </c>
      <c r="D145" s="239" t="s">
        <v>323</v>
      </c>
      <c r="E145" s="240">
        <v>37.840000000000003</v>
      </c>
      <c r="F145" s="241"/>
      <c r="G145" s="242">
        <f>ROUND(E145*F145,2)</f>
        <v>0</v>
      </c>
      <c r="H145" s="241"/>
      <c r="I145" s="242">
        <f>ROUND(E145*H145,2)</f>
        <v>0</v>
      </c>
      <c r="J145" s="241"/>
      <c r="K145" s="242">
        <f>ROUND(E145*J145,2)</f>
        <v>0</v>
      </c>
      <c r="L145" s="242">
        <v>21</v>
      </c>
      <c r="M145" s="242">
        <f>G145*(1+L145/100)</f>
        <v>0</v>
      </c>
      <c r="N145" s="240">
        <v>1.2999999999999999E-4</v>
      </c>
      <c r="O145" s="240">
        <f>ROUND(E145*N145,2)</f>
        <v>0</v>
      </c>
      <c r="P145" s="240">
        <v>0</v>
      </c>
      <c r="Q145" s="240">
        <f>ROUND(E145*P145,2)</f>
        <v>0</v>
      </c>
      <c r="R145" s="242" t="s">
        <v>422</v>
      </c>
      <c r="S145" s="242" t="s">
        <v>289</v>
      </c>
      <c r="T145" s="243" t="s">
        <v>289</v>
      </c>
      <c r="U145" s="224">
        <v>0.16</v>
      </c>
      <c r="V145" s="224">
        <f>ROUND(E145*U145,2)</f>
        <v>6.05</v>
      </c>
      <c r="W145" s="224"/>
      <c r="X145" s="224" t="s">
        <v>339</v>
      </c>
      <c r="Y145" s="224" t="s">
        <v>284</v>
      </c>
      <c r="Z145" s="213"/>
      <c r="AA145" s="213"/>
      <c r="AB145" s="213"/>
      <c r="AC145" s="213"/>
      <c r="AD145" s="213"/>
      <c r="AE145" s="213"/>
      <c r="AF145" s="213"/>
      <c r="AG145" s="213" t="s">
        <v>413</v>
      </c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2" x14ac:dyDescent="0.2">
      <c r="A146" s="220"/>
      <c r="B146" s="221"/>
      <c r="C146" s="251" t="s">
        <v>1318</v>
      </c>
      <c r="D146" s="247"/>
      <c r="E146" s="247"/>
      <c r="F146" s="247"/>
      <c r="G146" s="247"/>
      <c r="H146" s="224"/>
      <c r="I146" s="224"/>
      <c r="J146" s="224"/>
      <c r="K146" s="224"/>
      <c r="L146" s="224"/>
      <c r="M146" s="224"/>
      <c r="N146" s="223"/>
      <c r="O146" s="223"/>
      <c r="P146" s="223"/>
      <c r="Q146" s="223"/>
      <c r="R146" s="224"/>
      <c r="S146" s="224"/>
      <c r="T146" s="224"/>
      <c r="U146" s="224"/>
      <c r="V146" s="224"/>
      <c r="W146" s="224"/>
      <c r="X146" s="224"/>
      <c r="Y146" s="224"/>
      <c r="Z146" s="213"/>
      <c r="AA146" s="213"/>
      <c r="AB146" s="213"/>
      <c r="AC146" s="213"/>
      <c r="AD146" s="213"/>
      <c r="AE146" s="213"/>
      <c r="AF146" s="213"/>
      <c r="AG146" s="213" t="s">
        <v>311</v>
      </c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outlineLevel="2" x14ac:dyDescent="0.2">
      <c r="A147" s="220"/>
      <c r="B147" s="221"/>
      <c r="C147" s="252"/>
      <c r="D147" s="245"/>
      <c r="E147" s="245"/>
      <c r="F147" s="245"/>
      <c r="G147" s="245"/>
      <c r="H147" s="224"/>
      <c r="I147" s="224"/>
      <c r="J147" s="224"/>
      <c r="K147" s="224"/>
      <c r="L147" s="224"/>
      <c r="M147" s="224"/>
      <c r="N147" s="223"/>
      <c r="O147" s="223"/>
      <c r="P147" s="223"/>
      <c r="Q147" s="223"/>
      <c r="R147" s="224"/>
      <c r="S147" s="224"/>
      <c r="T147" s="224"/>
      <c r="U147" s="224"/>
      <c r="V147" s="224"/>
      <c r="W147" s="224"/>
      <c r="X147" s="224"/>
      <c r="Y147" s="224"/>
      <c r="Z147" s="213"/>
      <c r="AA147" s="213"/>
      <c r="AB147" s="213"/>
      <c r="AC147" s="213"/>
      <c r="AD147" s="213"/>
      <c r="AE147" s="213"/>
      <c r="AF147" s="213"/>
      <c r="AG147" s="213" t="s">
        <v>286</v>
      </c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ht="22.5" outlineLevel="1" x14ac:dyDescent="0.2">
      <c r="A148" s="237">
        <v>55</v>
      </c>
      <c r="B148" s="238" t="s">
        <v>1335</v>
      </c>
      <c r="C148" s="249" t="s">
        <v>1336</v>
      </c>
      <c r="D148" s="239" t="s">
        <v>323</v>
      </c>
      <c r="E148" s="240">
        <v>33.494999999999997</v>
      </c>
      <c r="F148" s="241"/>
      <c r="G148" s="242">
        <f>ROUND(E148*F148,2)</f>
        <v>0</v>
      </c>
      <c r="H148" s="241"/>
      <c r="I148" s="242">
        <f>ROUND(E148*H148,2)</f>
        <v>0</v>
      </c>
      <c r="J148" s="241"/>
      <c r="K148" s="242">
        <f>ROUND(E148*J148,2)</f>
        <v>0</v>
      </c>
      <c r="L148" s="242">
        <v>21</v>
      </c>
      <c r="M148" s="242">
        <f>G148*(1+L148/100)</f>
        <v>0</v>
      </c>
      <c r="N148" s="240">
        <v>2.1000000000000001E-4</v>
      </c>
      <c r="O148" s="240">
        <f>ROUND(E148*N148,2)</f>
        <v>0.01</v>
      </c>
      <c r="P148" s="240">
        <v>0</v>
      </c>
      <c r="Q148" s="240">
        <f>ROUND(E148*P148,2)</f>
        <v>0</v>
      </c>
      <c r="R148" s="242" t="s">
        <v>422</v>
      </c>
      <c r="S148" s="242" t="s">
        <v>289</v>
      </c>
      <c r="T148" s="243" t="s">
        <v>289</v>
      </c>
      <c r="U148" s="224">
        <v>0.2</v>
      </c>
      <c r="V148" s="224">
        <f>ROUND(E148*U148,2)</f>
        <v>6.7</v>
      </c>
      <c r="W148" s="224"/>
      <c r="X148" s="224" t="s">
        <v>339</v>
      </c>
      <c r="Y148" s="224" t="s">
        <v>284</v>
      </c>
      <c r="Z148" s="213"/>
      <c r="AA148" s="213"/>
      <c r="AB148" s="213"/>
      <c r="AC148" s="213"/>
      <c r="AD148" s="213"/>
      <c r="AE148" s="213"/>
      <c r="AF148" s="213"/>
      <c r="AG148" s="213" t="s">
        <v>413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outlineLevel="2" x14ac:dyDescent="0.2">
      <c r="A149" s="220"/>
      <c r="B149" s="221"/>
      <c r="C149" s="251" t="s">
        <v>1318</v>
      </c>
      <c r="D149" s="247"/>
      <c r="E149" s="247"/>
      <c r="F149" s="247"/>
      <c r="G149" s="247"/>
      <c r="H149" s="224"/>
      <c r="I149" s="224"/>
      <c r="J149" s="224"/>
      <c r="K149" s="224"/>
      <c r="L149" s="224"/>
      <c r="M149" s="224"/>
      <c r="N149" s="223"/>
      <c r="O149" s="223"/>
      <c r="P149" s="223"/>
      <c r="Q149" s="223"/>
      <c r="R149" s="224"/>
      <c r="S149" s="224"/>
      <c r="T149" s="224"/>
      <c r="U149" s="224"/>
      <c r="V149" s="224"/>
      <c r="W149" s="224"/>
      <c r="X149" s="224"/>
      <c r="Y149" s="224"/>
      <c r="Z149" s="213"/>
      <c r="AA149" s="213"/>
      <c r="AB149" s="213"/>
      <c r="AC149" s="213"/>
      <c r="AD149" s="213"/>
      <c r="AE149" s="213"/>
      <c r="AF149" s="213"/>
      <c r="AG149" s="213" t="s">
        <v>311</v>
      </c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outlineLevel="2" x14ac:dyDescent="0.2">
      <c r="A150" s="220"/>
      <c r="B150" s="221"/>
      <c r="C150" s="252"/>
      <c r="D150" s="245"/>
      <c r="E150" s="245"/>
      <c r="F150" s="245"/>
      <c r="G150" s="245"/>
      <c r="H150" s="224"/>
      <c r="I150" s="224"/>
      <c r="J150" s="224"/>
      <c r="K150" s="224"/>
      <c r="L150" s="224"/>
      <c r="M150" s="224"/>
      <c r="N150" s="223"/>
      <c r="O150" s="223"/>
      <c r="P150" s="223"/>
      <c r="Q150" s="223"/>
      <c r="R150" s="224"/>
      <c r="S150" s="224"/>
      <c r="T150" s="224"/>
      <c r="U150" s="224"/>
      <c r="V150" s="224"/>
      <c r="W150" s="224"/>
      <c r="X150" s="224"/>
      <c r="Y150" s="224"/>
      <c r="Z150" s="213"/>
      <c r="AA150" s="213"/>
      <c r="AB150" s="213"/>
      <c r="AC150" s="213"/>
      <c r="AD150" s="213"/>
      <c r="AE150" s="213"/>
      <c r="AF150" s="213"/>
      <c r="AG150" s="213" t="s">
        <v>286</v>
      </c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outlineLevel="1" x14ac:dyDescent="0.2">
      <c r="A151" s="237">
        <v>56</v>
      </c>
      <c r="B151" s="238" t="s">
        <v>1337</v>
      </c>
      <c r="C151" s="249" t="s">
        <v>1338</v>
      </c>
      <c r="D151" s="239" t="s">
        <v>383</v>
      </c>
      <c r="E151" s="240">
        <v>2.469E-2</v>
      </c>
      <c r="F151" s="241"/>
      <c r="G151" s="242">
        <f>ROUND(E151*F151,2)</f>
        <v>0</v>
      </c>
      <c r="H151" s="241"/>
      <c r="I151" s="242">
        <f>ROUND(E151*H151,2)</f>
        <v>0</v>
      </c>
      <c r="J151" s="241"/>
      <c r="K151" s="242">
        <f>ROUND(E151*J151,2)</f>
        <v>0</v>
      </c>
      <c r="L151" s="242">
        <v>21</v>
      </c>
      <c r="M151" s="242">
        <f>G151*(1+L151/100)</f>
        <v>0</v>
      </c>
      <c r="N151" s="240">
        <v>0</v>
      </c>
      <c r="O151" s="240">
        <f>ROUND(E151*N151,2)</f>
        <v>0</v>
      </c>
      <c r="P151" s="240">
        <v>0</v>
      </c>
      <c r="Q151" s="240">
        <f>ROUND(E151*P151,2)</f>
        <v>0</v>
      </c>
      <c r="R151" s="242" t="s">
        <v>1339</v>
      </c>
      <c r="S151" s="242" t="s">
        <v>289</v>
      </c>
      <c r="T151" s="243" t="s">
        <v>289</v>
      </c>
      <c r="U151" s="224">
        <v>1.74</v>
      </c>
      <c r="V151" s="224">
        <f>ROUND(E151*U151,2)</f>
        <v>0.04</v>
      </c>
      <c r="W151" s="224"/>
      <c r="X151" s="224" t="s">
        <v>447</v>
      </c>
      <c r="Y151" s="224" t="s">
        <v>284</v>
      </c>
      <c r="Z151" s="213"/>
      <c r="AA151" s="213"/>
      <c r="AB151" s="213"/>
      <c r="AC151" s="213"/>
      <c r="AD151" s="213"/>
      <c r="AE151" s="213"/>
      <c r="AF151" s="213"/>
      <c r="AG151" s="213" t="s">
        <v>448</v>
      </c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outlineLevel="2" x14ac:dyDescent="0.2">
      <c r="A152" s="220"/>
      <c r="B152" s="221"/>
      <c r="C152" s="259" t="s">
        <v>804</v>
      </c>
      <c r="D152" s="257"/>
      <c r="E152" s="257"/>
      <c r="F152" s="257"/>
      <c r="G152" s="257"/>
      <c r="H152" s="224"/>
      <c r="I152" s="224"/>
      <c r="J152" s="224"/>
      <c r="K152" s="224"/>
      <c r="L152" s="224"/>
      <c r="M152" s="224"/>
      <c r="N152" s="223"/>
      <c r="O152" s="223"/>
      <c r="P152" s="223"/>
      <c r="Q152" s="223"/>
      <c r="R152" s="224"/>
      <c r="S152" s="224"/>
      <c r="T152" s="224"/>
      <c r="U152" s="224"/>
      <c r="V152" s="224"/>
      <c r="W152" s="224"/>
      <c r="X152" s="224"/>
      <c r="Y152" s="224"/>
      <c r="Z152" s="213"/>
      <c r="AA152" s="213"/>
      <c r="AB152" s="213"/>
      <c r="AC152" s="213"/>
      <c r="AD152" s="213"/>
      <c r="AE152" s="213"/>
      <c r="AF152" s="213"/>
      <c r="AG152" s="213" t="s">
        <v>360</v>
      </c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outlineLevel="2" x14ac:dyDescent="0.2">
      <c r="A153" s="220"/>
      <c r="B153" s="221"/>
      <c r="C153" s="252"/>
      <c r="D153" s="245"/>
      <c r="E153" s="245"/>
      <c r="F153" s="245"/>
      <c r="G153" s="245"/>
      <c r="H153" s="224"/>
      <c r="I153" s="224"/>
      <c r="J153" s="224"/>
      <c r="K153" s="224"/>
      <c r="L153" s="224"/>
      <c r="M153" s="224"/>
      <c r="N153" s="223"/>
      <c r="O153" s="223"/>
      <c r="P153" s="223"/>
      <c r="Q153" s="223"/>
      <c r="R153" s="224"/>
      <c r="S153" s="224"/>
      <c r="T153" s="224"/>
      <c r="U153" s="224"/>
      <c r="V153" s="224"/>
      <c r="W153" s="224"/>
      <c r="X153" s="224"/>
      <c r="Y153" s="224"/>
      <c r="Z153" s="213"/>
      <c r="AA153" s="213"/>
      <c r="AB153" s="213"/>
      <c r="AC153" s="213"/>
      <c r="AD153" s="213"/>
      <c r="AE153" s="213"/>
      <c r="AF153" s="213"/>
      <c r="AG153" s="213" t="s">
        <v>286</v>
      </c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x14ac:dyDescent="0.2">
      <c r="A154" s="230" t="s">
        <v>276</v>
      </c>
      <c r="B154" s="231" t="s">
        <v>195</v>
      </c>
      <c r="C154" s="248" t="s">
        <v>196</v>
      </c>
      <c r="D154" s="232"/>
      <c r="E154" s="233"/>
      <c r="F154" s="234"/>
      <c r="G154" s="234">
        <f>SUMIF(AG155:AG270,"&lt;&gt;NOR",G155:G270)</f>
        <v>0</v>
      </c>
      <c r="H154" s="234"/>
      <c r="I154" s="234">
        <f>SUM(I155:I270)</f>
        <v>0</v>
      </c>
      <c r="J154" s="234"/>
      <c r="K154" s="234">
        <f>SUM(K155:K270)</f>
        <v>0</v>
      </c>
      <c r="L154" s="234"/>
      <c r="M154" s="234">
        <f>SUM(M155:M270)</f>
        <v>0</v>
      </c>
      <c r="N154" s="233"/>
      <c r="O154" s="233">
        <f>SUM(O155:O270)</f>
        <v>0.16999999999999998</v>
      </c>
      <c r="P154" s="233"/>
      <c r="Q154" s="233">
        <f>SUM(Q155:Q270)</f>
        <v>0</v>
      </c>
      <c r="R154" s="234"/>
      <c r="S154" s="234"/>
      <c r="T154" s="235"/>
      <c r="U154" s="229"/>
      <c r="V154" s="229">
        <f>SUM(V155:V270)</f>
        <v>133.41999999999999</v>
      </c>
      <c r="W154" s="229"/>
      <c r="X154" s="229"/>
      <c r="Y154" s="229"/>
      <c r="AG154" t="s">
        <v>277</v>
      </c>
    </row>
    <row r="155" spans="1:60" ht="22.5" outlineLevel="1" x14ac:dyDescent="0.2">
      <c r="A155" s="237">
        <v>57</v>
      </c>
      <c r="B155" s="238" t="s">
        <v>1340</v>
      </c>
      <c r="C155" s="249" t="s">
        <v>1341</v>
      </c>
      <c r="D155" s="239" t="s">
        <v>323</v>
      </c>
      <c r="E155" s="240">
        <v>3</v>
      </c>
      <c r="F155" s="241"/>
      <c r="G155" s="242">
        <f>ROUND(E155*F155,2)</f>
        <v>0</v>
      </c>
      <c r="H155" s="241"/>
      <c r="I155" s="242">
        <f>ROUND(E155*H155,2)</f>
        <v>0</v>
      </c>
      <c r="J155" s="241"/>
      <c r="K155" s="242">
        <f>ROUND(E155*J155,2)</f>
        <v>0</v>
      </c>
      <c r="L155" s="242">
        <v>21</v>
      </c>
      <c r="M155" s="242">
        <f>G155*(1+L155/100)</f>
        <v>0</v>
      </c>
      <c r="N155" s="240">
        <v>1.7930000000000001E-2</v>
      </c>
      <c r="O155" s="240">
        <f>ROUND(E155*N155,2)</f>
        <v>0.05</v>
      </c>
      <c r="P155" s="240">
        <v>0</v>
      </c>
      <c r="Q155" s="240">
        <f>ROUND(E155*P155,2)</f>
        <v>0</v>
      </c>
      <c r="R155" s="242" t="s">
        <v>422</v>
      </c>
      <c r="S155" s="242" t="s">
        <v>289</v>
      </c>
      <c r="T155" s="243" t="s">
        <v>289</v>
      </c>
      <c r="U155" s="224">
        <v>1.02</v>
      </c>
      <c r="V155" s="224">
        <f>ROUND(E155*U155,2)</f>
        <v>3.06</v>
      </c>
      <c r="W155" s="224"/>
      <c r="X155" s="224" t="s">
        <v>339</v>
      </c>
      <c r="Y155" s="224" t="s">
        <v>284</v>
      </c>
      <c r="Z155" s="213"/>
      <c r="AA155" s="213"/>
      <c r="AB155" s="213"/>
      <c r="AC155" s="213"/>
      <c r="AD155" s="213"/>
      <c r="AE155" s="213"/>
      <c r="AF155" s="213"/>
      <c r="AG155" s="213" t="s">
        <v>413</v>
      </c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2" x14ac:dyDescent="0.2">
      <c r="A156" s="220"/>
      <c r="B156" s="221"/>
      <c r="C156" s="251" t="s">
        <v>1342</v>
      </c>
      <c r="D156" s="247"/>
      <c r="E156" s="247"/>
      <c r="F156" s="247"/>
      <c r="G156" s="247"/>
      <c r="H156" s="224"/>
      <c r="I156" s="224"/>
      <c r="J156" s="224"/>
      <c r="K156" s="224"/>
      <c r="L156" s="224"/>
      <c r="M156" s="224"/>
      <c r="N156" s="223"/>
      <c r="O156" s="223"/>
      <c r="P156" s="223"/>
      <c r="Q156" s="223"/>
      <c r="R156" s="224"/>
      <c r="S156" s="224"/>
      <c r="T156" s="224"/>
      <c r="U156" s="224"/>
      <c r="V156" s="224"/>
      <c r="W156" s="224"/>
      <c r="X156" s="224"/>
      <c r="Y156" s="224"/>
      <c r="Z156" s="213"/>
      <c r="AA156" s="213"/>
      <c r="AB156" s="213"/>
      <c r="AC156" s="213"/>
      <c r="AD156" s="213"/>
      <c r="AE156" s="213"/>
      <c r="AF156" s="213"/>
      <c r="AG156" s="213" t="s">
        <v>311</v>
      </c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outlineLevel="2" x14ac:dyDescent="0.2">
      <c r="A157" s="220"/>
      <c r="B157" s="221"/>
      <c r="C157" s="252"/>
      <c r="D157" s="245"/>
      <c r="E157" s="245"/>
      <c r="F157" s="245"/>
      <c r="G157" s="245"/>
      <c r="H157" s="224"/>
      <c r="I157" s="224"/>
      <c r="J157" s="224"/>
      <c r="K157" s="224"/>
      <c r="L157" s="224"/>
      <c r="M157" s="224"/>
      <c r="N157" s="223"/>
      <c r="O157" s="223"/>
      <c r="P157" s="223"/>
      <c r="Q157" s="223"/>
      <c r="R157" s="224"/>
      <c r="S157" s="224"/>
      <c r="T157" s="224"/>
      <c r="U157" s="224"/>
      <c r="V157" s="224"/>
      <c r="W157" s="224"/>
      <c r="X157" s="224"/>
      <c r="Y157" s="224"/>
      <c r="Z157" s="213"/>
      <c r="AA157" s="213"/>
      <c r="AB157" s="213"/>
      <c r="AC157" s="213"/>
      <c r="AD157" s="213"/>
      <c r="AE157" s="213"/>
      <c r="AF157" s="213"/>
      <c r="AG157" s="213" t="s">
        <v>286</v>
      </c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ht="22.5" outlineLevel="1" x14ac:dyDescent="0.2">
      <c r="A158" s="237">
        <v>58</v>
      </c>
      <c r="B158" s="238" t="s">
        <v>1343</v>
      </c>
      <c r="C158" s="249" t="s">
        <v>1344</v>
      </c>
      <c r="D158" s="239" t="s">
        <v>318</v>
      </c>
      <c r="E158" s="240">
        <v>33</v>
      </c>
      <c r="F158" s="241"/>
      <c r="G158" s="242">
        <f>ROUND(E158*F158,2)</f>
        <v>0</v>
      </c>
      <c r="H158" s="241"/>
      <c r="I158" s="242">
        <f>ROUND(E158*H158,2)</f>
        <v>0</v>
      </c>
      <c r="J158" s="241"/>
      <c r="K158" s="242">
        <f>ROUND(E158*J158,2)</f>
        <v>0</v>
      </c>
      <c r="L158" s="242">
        <v>21</v>
      </c>
      <c r="M158" s="242">
        <f>G158*(1+L158/100)</f>
        <v>0</v>
      </c>
      <c r="N158" s="240">
        <v>8.0000000000000007E-5</v>
      </c>
      <c r="O158" s="240">
        <f>ROUND(E158*N158,2)</f>
        <v>0</v>
      </c>
      <c r="P158" s="240">
        <v>0</v>
      </c>
      <c r="Q158" s="240">
        <f>ROUND(E158*P158,2)</f>
        <v>0</v>
      </c>
      <c r="R158" s="242" t="s">
        <v>422</v>
      </c>
      <c r="S158" s="242" t="s">
        <v>289</v>
      </c>
      <c r="T158" s="243" t="s">
        <v>289</v>
      </c>
      <c r="U158" s="224">
        <v>0.18</v>
      </c>
      <c r="V158" s="224">
        <f>ROUND(E158*U158,2)</f>
        <v>5.94</v>
      </c>
      <c r="W158" s="224"/>
      <c r="X158" s="224" t="s">
        <v>339</v>
      </c>
      <c r="Y158" s="224" t="s">
        <v>284</v>
      </c>
      <c r="Z158" s="213"/>
      <c r="AA158" s="213"/>
      <c r="AB158" s="213"/>
      <c r="AC158" s="213"/>
      <c r="AD158" s="213"/>
      <c r="AE158" s="213"/>
      <c r="AF158" s="213"/>
      <c r="AG158" s="213" t="s">
        <v>340</v>
      </c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2" x14ac:dyDescent="0.2">
      <c r="A159" s="220"/>
      <c r="B159" s="221"/>
      <c r="C159" s="251" t="s">
        <v>1345</v>
      </c>
      <c r="D159" s="247"/>
      <c r="E159" s="247"/>
      <c r="F159" s="247"/>
      <c r="G159" s="247"/>
      <c r="H159" s="224"/>
      <c r="I159" s="224"/>
      <c r="J159" s="224"/>
      <c r="K159" s="224"/>
      <c r="L159" s="224"/>
      <c r="M159" s="224"/>
      <c r="N159" s="223"/>
      <c r="O159" s="223"/>
      <c r="P159" s="223"/>
      <c r="Q159" s="223"/>
      <c r="R159" s="224"/>
      <c r="S159" s="224"/>
      <c r="T159" s="224"/>
      <c r="U159" s="224"/>
      <c r="V159" s="224"/>
      <c r="W159" s="224"/>
      <c r="X159" s="224"/>
      <c r="Y159" s="224"/>
      <c r="Z159" s="213"/>
      <c r="AA159" s="213"/>
      <c r="AB159" s="213"/>
      <c r="AC159" s="213"/>
      <c r="AD159" s="213"/>
      <c r="AE159" s="213"/>
      <c r="AF159" s="213"/>
      <c r="AG159" s="213" t="s">
        <v>311</v>
      </c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outlineLevel="2" x14ac:dyDescent="0.2">
      <c r="A160" s="220"/>
      <c r="B160" s="221"/>
      <c r="C160" s="252"/>
      <c r="D160" s="245"/>
      <c r="E160" s="245"/>
      <c r="F160" s="245"/>
      <c r="G160" s="245"/>
      <c r="H160" s="224"/>
      <c r="I160" s="224"/>
      <c r="J160" s="224"/>
      <c r="K160" s="224"/>
      <c r="L160" s="224"/>
      <c r="M160" s="224"/>
      <c r="N160" s="223"/>
      <c r="O160" s="223"/>
      <c r="P160" s="223"/>
      <c r="Q160" s="223"/>
      <c r="R160" s="224"/>
      <c r="S160" s="224"/>
      <c r="T160" s="224"/>
      <c r="U160" s="224"/>
      <c r="V160" s="224"/>
      <c r="W160" s="224"/>
      <c r="X160" s="224"/>
      <c r="Y160" s="224"/>
      <c r="Z160" s="213"/>
      <c r="AA160" s="213"/>
      <c r="AB160" s="213"/>
      <c r="AC160" s="213"/>
      <c r="AD160" s="213"/>
      <c r="AE160" s="213"/>
      <c r="AF160" s="213"/>
      <c r="AG160" s="213" t="s">
        <v>286</v>
      </c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ht="22.5" outlineLevel="1" x14ac:dyDescent="0.2">
      <c r="A161" s="237">
        <v>59</v>
      </c>
      <c r="B161" s="238" t="s">
        <v>1346</v>
      </c>
      <c r="C161" s="249" t="s">
        <v>1347</v>
      </c>
      <c r="D161" s="239" t="s">
        <v>318</v>
      </c>
      <c r="E161" s="240">
        <v>55</v>
      </c>
      <c r="F161" s="241"/>
      <c r="G161" s="242">
        <f>ROUND(E161*F161,2)</f>
        <v>0</v>
      </c>
      <c r="H161" s="241"/>
      <c r="I161" s="242">
        <f>ROUND(E161*H161,2)</f>
        <v>0</v>
      </c>
      <c r="J161" s="241"/>
      <c r="K161" s="242">
        <f>ROUND(E161*J161,2)</f>
        <v>0</v>
      </c>
      <c r="L161" s="242">
        <v>21</v>
      </c>
      <c r="M161" s="242">
        <f>G161*(1+L161/100)</f>
        <v>0</v>
      </c>
      <c r="N161" s="240">
        <v>8.0000000000000007E-5</v>
      </c>
      <c r="O161" s="240">
        <f>ROUND(E161*N161,2)</f>
        <v>0</v>
      </c>
      <c r="P161" s="240">
        <v>0</v>
      </c>
      <c r="Q161" s="240">
        <f>ROUND(E161*P161,2)</f>
        <v>0</v>
      </c>
      <c r="R161" s="242" t="s">
        <v>422</v>
      </c>
      <c r="S161" s="242" t="s">
        <v>289</v>
      </c>
      <c r="T161" s="243" t="s">
        <v>289</v>
      </c>
      <c r="U161" s="224">
        <v>0.19</v>
      </c>
      <c r="V161" s="224">
        <f>ROUND(E161*U161,2)</f>
        <v>10.45</v>
      </c>
      <c r="W161" s="224"/>
      <c r="X161" s="224" t="s">
        <v>339</v>
      </c>
      <c r="Y161" s="224" t="s">
        <v>284</v>
      </c>
      <c r="Z161" s="213"/>
      <c r="AA161" s="213"/>
      <c r="AB161" s="213"/>
      <c r="AC161" s="213"/>
      <c r="AD161" s="213"/>
      <c r="AE161" s="213"/>
      <c r="AF161" s="213"/>
      <c r="AG161" s="213" t="s">
        <v>340</v>
      </c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outlineLevel="2" x14ac:dyDescent="0.2">
      <c r="A162" s="220"/>
      <c r="B162" s="221"/>
      <c r="C162" s="251" t="s">
        <v>1345</v>
      </c>
      <c r="D162" s="247"/>
      <c r="E162" s="247"/>
      <c r="F162" s="247"/>
      <c r="G162" s="247"/>
      <c r="H162" s="224"/>
      <c r="I162" s="224"/>
      <c r="J162" s="224"/>
      <c r="K162" s="224"/>
      <c r="L162" s="224"/>
      <c r="M162" s="224"/>
      <c r="N162" s="223"/>
      <c r="O162" s="223"/>
      <c r="P162" s="223"/>
      <c r="Q162" s="223"/>
      <c r="R162" s="224"/>
      <c r="S162" s="224"/>
      <c r="T162" s="224"/>
      <c r="U162" s="224"/>
      <c r="V162" s="224"/>
      <c r="W162" s="224"/>
      <c r="X162" s="224"/>
      <c r="Y162" s="224"/>
      <c r="Z162" s="213"/>
      <c r="AA162" s="213"/>
      <c r="AB162" s="213"/>
      <c r="AC162" s="213"/>
      <c r="AD162" s="213"/>
      <c r="AE162" s="213"/>
      <c r="AF162" s="213"/>
      <c r="AG162" s="213" t="s">
        <v>311</v>
      </c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outlineLevel="2" x14ac:dyDescent="0.2">
      <c r="A163" s="220"/>
      <c r="B163" s="221"/>
      <c r="C163" s="252"/>
      <c r="D163" s="245"/>
      <c r="E163" s="245"/>
      <c r="F163" s="245"/>
      <c r="G163" s="245"/>
      <c r="H163" s="224"/>
      <c r="I163" s="224"/>
      <c r="J163" s="224"/>
      <c r="K163" s="224"/>
      <c r="L163" s="224"/>
      <c r="M163" s="224"/>
      <c r="N163" s="223"/>
      <c r="O163" s="223"/>
      <c r="P163" s="223"/>
      <c r="Q163" s="223"/>
      <c r="R163" s="224"/>
      <c r="S163" s="224"/>
      <c r="T163" s="224"/>
      <c r="U163" s="224"/>
      <c r="V163" s="224"/>
      <c r="W163" s="224"/>
      <c r="X163" s="224"/>
      <c r="Y163" s="224"/>
      <c r="Z163" s="213"/>
      <c r="AA163" s="213"/>
      <c r="AB163" s="213"/>
      <c r="AC163" s="213"/>
      <c r="AD163" s="213"/>
      <c r="AE163" s="213"/>
      <c r="AF163" s="213"/>
      <c r="AG163" s="213" t="s">
        <v>286</v>
      </c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ht="22.5" outlineLevel="1" x14ac:dyDescent="0.2">
      <c r="A164" s="237">
        <v>60</v>
      </c>
      <c r="B164" s="238" t="s">
        <v>1348</v>
      </c>
      <c r="C164" s="249" t="s">
        <v>1349</v>
      </c>
      <c r="D164" s="239" t="s">
        <v>318</v>
      </c>
      <c r="E164" s="240">
        <v>20</v>
      </c>
      <c r="F164" s="241"/>
      <c r="G164" s="242">
        <f>ROUND(E164*F164,2)</f>
        <v>0</v>
      </c>
      <c r="H164" s="241"/>
      <c r="I164" s="242">
        <f>ROUND(E164*H164,2)</f>
        <v>0</v>
      </c>
      <c r="J164" s="241"/>
      <c r="K164" s="242">
        <f>ROUND(E164*J164,2)</f>
        <v>0</v>
      </c>
      <c r="L164" s="242">
        <v>21</v>
      </c>
      <c r="M164" s="242">
        <f>G164*(1+L164/100)</f>
        <v>0</v>
      </c>
      <c r="N164" s="240">
        <v>8.0000000000000007E-5</v>
      </c>
      <c r="O164" s="240">
        <f>ROUND(E164*N164,2)</f>
        <v>0</v>
      </c>
      <c r="P164" s="240">
        <v>0</v>
      </c>
      <c r="Q164" s="240">
        <f>ROUND(E164*P164,2)</f>
        <v>0</v>
      </c>
      <c r="R164" s="242" t="s">
        <v>422</v>
      </c>
      <c r="S164" s="242" t="s">
        <v>289</v>
      </c>
      <c r="T164" s="243" t="s">
        <v>289</v>
      </c>
      <c r="U164" s="224">
        <v>0.23</v>
      </c>
      <c r="V164" s="224">
        <f>ROUND(E164*U164,2)</f>
        <v>4.5999999999999996</v>
      </c>
      <c r="W164" s="224"/>
      <c r="X164" s="224" t="s">
        <v>339</v>
      </c>
      <c r="Y164" s="224" t="s">
        <v>284</v>
      </c>
      <c r="Z164" s="213"/>
      <c r="AA164" s="213"/>
      <c r="AB164" s="213"/>
      <c r="AC164" s="213"/>
      <c r="AD164" s="213"/>
      <c r="AE164" s="213"/>
      <c r="AF164" s="213"/>
      <c r="AG164" s="213" t="s">
        <v>340</v>
      </c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</row>
    <row r="165" spans="1:60" outlineLevel="2" x14ac:dyDescent="0.2">
      <c r="A165" s="220"/>
      <c r="B165" s="221"/>
      <c r="C165" s="251" t="s">
        <v>1345</v>
      </c>
      <c r="D165" s="247"/>
      <c r="E165" s="247"/>
      <c r="F165" s="247"/>
      <c r="G165" s="247"/>
      <c r="H165" s="224"/>
      <c r="I165" s="224"/>
      <c r="J165" s="224"/>
      <c r="K165" s="224"/>
      <c r="L165" s="224"/>
      <c r="M165" s="224"/>
      <c r="N165" s="223"/>
      <c r="O165" s="223"/>
      <c r="P165" s="223"/>
      <c r="Q165" s="223"/>
      <c r="R165" s="224"/>
      <c r="S165" s="224"/>
      <c r="T165" s="224"/>
      <c r="U165" s="224"/>
      <c r="V165" s="224"/>
      <c r="W165" s="224"/>
      <c r="X165" s="224"/>
      <c r="Y165" s="224"/>
      <c r="Z165" s="213"/>
      <c r="AA165" s="213"/>
      <c r="AB165" s="213"/>
      <c r="AC165" s="213"/>
      <c r="AD165" s="213"/>
      <c r="AE165" s="213"/>
      <c r="AF165" s="213"/>
      <c r="AG165" s="213" t="s">
        <v>311</v>
      </c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outlineLevel="2" x14ac:dyDescent="0.2">
      <c r="A166" s="220"/>
      <c r="B166" s="221"/>
      <c r="C166" s="252"/>
      <c r="D166" s="245"/>
      <c r="E166" s="245"/>
      <c r="F166" s="245"/>
      <c r="G166" s="245"/>
      <c r="H166" s="224"/>
      <c r="I166" s="224"/>
      <c r="J166" s="224"/>
      <c r="K166" s="224"/>
      <c r="L166" s="224"/>
      <c r="M166" s="224"/>
      <c r="N166" s="223"/>
      <c r="O166" s="223"/>
      <c r="P166" s="223"/>
      <c r="Q166" s="223"/>
      <c r="R166" s="224"/>
      <c r="S166" s="224"/>
      <c r="T166" s="224"/>
      <c r="U166" s="224"/>
      <c r="V166" s="224"/>
      <c r="W166" s="224"/>
      <c r="X166" s="224"/>
      <c r="Y166" s="224"/>
      <c r="Z166" s="213"/>
      <c r="AA166" s="213"/>
      <c r="AB166" s="213"/>
      <c r="AC166" s="213"/>
      <c r="AD166" s="213"/>
      <c r="AE166" s="213"/>
      <c r="AF166" s="213"/>
      <c r="AG166" s="213" t="s">
        <v>286</v>
      </c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ht="22.5" outlineLevel="1" x14ac:dyDescent="0.2">
      <c r="A167" s="237">
        <v>61</v>
      </c>
      <c r="B167" s="238" t="s">
        <v>1350</v>
      </c>
      <c r="C167" s="249" t="s">
        <v>1351</v>
      </c>
      <c r="D167" s="239" t="s">
        <v>318</v>
      </c>
      <c r="E167" s="240">
        <v>60</v>
      </c>
      <c r="F167" s="241"/>
      <c r="G167" s="242">
        <f>ROUND(E167*F167,2)</f>
        <v>0</v>
      </c>
      <c r="H167" s="241"/>
      <c r="I167" s="242">
        <f>ROUND(E167*H167,2)</f>
        <v>0</v>
      </c>
      <c r="J167" s="241"/>
      <c r="K167" s="242">
        <f>ROUND(E167*J167,2)</f>
        <v>0</v>
      </c>
      <c r="L167" s="242">
        <v>21</v>
      </c>
      <c r="M167" s="242">
        <f>G167*(1+L167/100)</f>
        <v>0</v>
      </c>
      <c r="N167" s="240">
        <v>8.0000000000000007E-5</v>
      </c>
      <c r="O167" s="240">
        <f>ROUND(E167*N167,2)</f>
        <v>0</v>
      </c>
      <c r="P167" s="240">
        <v>0</v>
      </c>
      <c r="Q167" s="240">
        <f>ROUND(E167*P167,2)</f>
        <v>0</v>
      </c>
      <c r="R167" s="242" t="s">
        <v>422</v>
      </c>
      <c r="S167" s="242" t="s">
        <v>289</v>
      </c>
      <c r="T167" s="243" t="s">
        <v>289</v>
      </c>
      <c r="U167" s="224">
        <v>0.27</v>
      </c>
      <c r="V167" s="224">
        <f>ROUND(E167*U167,2)</f>
        <v>16.2</v>
      </c>
      <c r="W167" s="224"/>
      <c r="X167" s="224" t="s">
        <v>339</v>
      </c>
      <c r="Y167" s="224" t="s">
        <v>284</v>
      </c>
      <c r="Z167" s="213"/>
      <c r="AA167" s="213"/>
      <c r="AB167" s="213"/>
      <c r="AC167" s="213"/>
      <c r="AD167" s="213"/>
      <c r="AE167" s="213"/>
      <c r="AF167" s="213"/>
      <c r="AG167" s="213" t="s">
        <v>340</v>
      </c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outlineLevel="2" x14ac:dyDescent="0.2">
      <c r="A168" s="220"/>
      <c r="B168" s="221"/>
      <c r="C168" s="251" t="s">
        <v>1345</v>
      </c>
      <c r="D168" s="247"/>
      <c r="E168" s="247"/>
      <c r="F168" s="247"/>
      <c r="G168" s="247"/>
      <c r="H168" s="224"/>
      <c r="I168" s="224"/>
      <c r="J168" s="224"/>
      <c r="K168" s="224"/>
      <c r="L168" s="224"/>
      <c r="M168" s="224"/>
      <c r="N168" s="223"/>
      <c r="O168" s="223"/>
      <c r="P168" s="223"/>
      <c r="Q168" s="223"/>
      <c r="R168" s="224"/>
      <c r="S168" s="224"/>
      <c r="T168" s="224"/>
      <c r="U168" s="224"/>
      <c r="V168" s="224"/>
      <c r="W168" s="224"/>
      <c r="X168" s="224"/>
      <c r="Y168" s="224"/>
      <c r="Z168" s="213"/>
      <c r="AA168" s="213"/>
      <c r="AB168" s="213"/>
      <c r="AC168" s="213"/>
      <c r="AD168" s="213"/>
      <c r="AE168" s="213"/>
      <c r="AF168" s="213"/>
      <c r="AG168" s="213" t="s">
        <v>311</v>
      </c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outlineLevel="2" x14ac:dyDescent="0.2">
      <c r="A169" s="220"/>
      <c r="B169" s="221"/>
      <c r="C169" s="252"/>
      <c r="D169" s="245"/>
      <c r="E169" s="245"/>
      <c r="F169" s="245"/>
      <c r="G169" s="245"/>
      <c r="H169" s="224"/>
      <c r="I169" s="224"/>
      <c r="J169" s="224"/>
      <c r="K169" s="224"/>
      <c r="L169" s="224"/>
      <c r="M169" s="224"/>
      <c r="N169" s="223"/>
      <c r="O169" s="223"/>
      <c r="P169" s="223"/>
      <c r="Q169" s="223"/>
      <c r="R169" s="224"/>
      <c r="S169" s="224"/>
      <c r="T169" s="224"/>
      <c r="U169" s="224"/>
      <c r="V169" s="224"/>
      <c r="W169" s="224"/>
      <c r="X169" s="224"/>
      <c r="Y169" s="224"/>
      <c r="Z169" s="213"/>
      <c r="AA169" s="213"/>
      <c r="AB169" s="213"/>
      <c r="AC169" s="213"/>
      <c r="AD169" s="213"/>
      <c r="AE169" s="213"/>
      <c r="AF169" s="213"/>
      <c r="AG169" s="213" t="s">
        <v>286</v>
      </c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ht="22.5" outlineLevel="1" x14ac:dyDescent="0.2">
      <c r="A170" s="237">
        <v>62</v>
      </c>
      <c r="B170" s="238" t="s">
        <v>1352</v>
      </c>
      <c r="C170" s="249" t="s">
        <v>1353</v>
      </c>
      <c r="D170" s="239" t="s">
        <v>318</v>
      </c>
      <c r="E170" s="240">
        <v>6</v>
      </c>
      <c r="F170" s="241"/>
      <c r="G170" s="242">
        <f>ROUND(E170*F170,2)</f>
        <v>0</v>
      </c>
      <c r="H170" s="241"/>
      <c r="I170" s="242">
        <f>ROUND(E170*H170,2)</f>
        <v>0</v>
      </c>
      <c r="J170" s="241"/>
      <c r="K170" s="242">
        <f>ROUND(E170*J170,2)</f>
        <v>0</v>
      </c>
      <c r="L170" s="242">
        <v>21</v>
      </c>
      <c r="M170" s="242">
        <f>G170*(1+L170/100)</f>
        <v>0</v>
      </c>
      <c r="N170" s="240">
        <v>8.0000000000000007E-5</v>
      </c>
      <c r="O170" s="240">
        <f>ROUND(E170*N170,2)</f>
        <v>0</v>
      </c>
      <c r="P170" s="240">
        <v>0</v>
      </c>
      <c r="Q170" s="240">
        <f>ROUND(E170*P170,2)</f>
        <v>0</v>
      </c>
      <c r="R170" s="242" t="s">
        <v>422</v>
      </c>
      <c r="S170" s="242" t="s">
        <v>289</v>
      </c>
      <c r="T170" s="243" t="s">
        <v>289</v>
      </c>
      <c r="U170" s="224">
        <v>0.34</v>
      </c>
      <c r="V170" s="224">
        <f>ROUND(E170*U170,2)</f>
        <v>2.04</v>
      </c>
      <c r="W170" s="224"/>
      <c r="X170" s="224" t="s">
        <v>339</v>
      </c>
      <c r="Y170" s="224" t="s">
        <v>284</v>
      </c>
      <c r="Z170" s="213"/>
      <c r="AA170" s="213"/>
      <c r="AB170" s="213"/>
      <c r="AC170" s="213"/>
      <c r="AD170" s="213"/>
      <c r="AE170" s="213"/>
      <c r="AF170" s="213"/>
      <c r="AG170" s="213" t="s">
        <v>340</v>
      </c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2" x14ac:dyDescent="0.2">
      <c r="A171" s="220"/>
      <c r="B171" s="221"/>
      <c r="C171" s="251" t="s">
        <v>1345</v>
      </c>
      <c r="D171" s="247"/>
      <c r="E171" s="247"/>
      <c r="F171" s="247"/>
      <c r="G171" s="247"/>
      <c r="H171" s="224"/>
      <c r="I171" s="224"/>
      <c r="J171" s="224"/>
      <c r="K171" s="224"/>
      <c r="L171" s="224"/>
      <c r="M171" s="224"/>
      <c r="N171" s="223"/>
      <c r="O171" s="223"/>
      <c r="P171" s="223"/>
      <c r="Q171" s="223"/>
      <c r="R171" s="224"/>
      <c r="S171" s="224"/>
      <c r="T171" s="224"/>
      <c r="U171" s="224"/>
      <c r="V171" s="224"/>
      <c r="W171" s="224"/>
      <c r="X171" s="224"/>
      <c r="Y171" s="224"/>
      <c r="Z171" s="213"/>
      <c r="AA171" s="213"/>
      <c r="AB171" s="213"/>
      <c r="AC171" s="213"/>
      <c r="AD171" s="213"/>
      <c r="AE171" s="213"/>
      <c r="AF171" s="213"/>
      <c r="AG171" s="213" t="s">
        <v>311</v>
      </c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2" x14ac:dyDescent="0.2">
      <c r="A172" s="220"/>
      <c r="B172" s="221"/>
      <c r="C172" s="252"/>
      <c r="D172" s="245"/>
      <c r="E172" s="245"/>
      <c r="F172" s="245"/>
      <c r="G172" s="245"/>
      <c r="H172" s="224"/>
      <c r="I172" s="224"/>
      <c r="J172" s="224"/>
      <c r="K172" s="224"/>
      <c r="L172" s="224"/>
      <c r="M172" s="224"/>
      <c r="N172" s="223"/>
      <c r="O172" s="223"/>
      <c r="P172" s="223"/>
      <c r="Q172" s="223"/>
      <c r="R172" s="224"/>
      <c r="S172" s="224"/>
      <c r="T172" s="224"/>
      <c r="U172" s="224"/>
      <c r="V172" s="224"/>
      <c r="W172" s="224"/>
      <c r="X172" s="224"/>
      <c r="Y172" s="224"/>
      <c r="Z172" s="213"/>
      <c r="AA172" s="213"/>
      <c r="AB172" s="213"/>
      <c r="AC172" s="213"/>
      <c r="AD172" s="213"/>
      <c r="AE172" s="213"/>
      <c r="AF172" s="213"/>
      <c r="AG172" s="213" t="s">
        <v>286</v>
      </c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ht="22.5" outlineLevel="1" x14ac:dyDescent="0.2">
      <c r="A173" s="237">
        <v>63</v>
      </c>
      <c r="B173" s="238" t="s">
        <v>1354</v>
      </c>
      <c r="C173" s="249" t="s">
        <v>1355</v>
      </c>
      <c r="D173" s="239" t="s">
        <v>323</v>
      </c>
      <c r="E173" s="240">
        <v>36.799999999999997</v>
      </c>
      <c r="F173" s="241"/>
      <c r="G173" s="242">
        <f>ROUND(E173*F173,2)</f>
        <v>0</v>
      </c>
      <c r="H173" s="241"/>
      <c r="I173" s="242">
        <f>ROUND(E173*H173,2)</f>
        <v>0</v>
      </c>
      <c r="J173" s="241"/>
      <c r="K173" s="242">
        <f>ROUND(E173*J173,2)</f>
        <v>0</v>
      </c>
      <c r="L173" s="242">
        <v>21</v>
      </c>
      <c r="M173" s="242">
        <f>G173*(1+L173/100)</f>
        <v>0</v>
      </c>
      <c r="N173" s="240">
        <v>2.7999999999999998E-4</v>
      </c>
      <c r="O173" s="240">
        <f>ROUND(E173*N173,2)</f>
        <v>0.01</v>
      </c>
      <c r="P173" s="240">
        <v>0</v>
      </c>
      <c r="Q173" s="240">
        <f>ROUND(E173*P173,2)</f>
        <v>0</v>
      </c>
      <c r="R173" s="242" t="s">
        <v>422</v>
      </c>
      <c r="S173" s="242" t="s">
        <v>289</v>
      </c>
      <c r="T173" s="243" t="s">
        <v>289</v>
      </c>
      <c r="U173" s="224">
        <v>0.37</v>
      </c>
      <c r="V173" s="224">
        <f>ROUND(E173*U173,2)</f>
        <v>13.62</v>
      </c>
      <c r="W173" s="224"/>
      <c r="X173" s="224" t="s">
        <v>339</v>
      </c>
      <c r="Y173" s="224" t="s">
        <v>284</v>
      </c>
      <c r="Z173" s="213"/>
      <c r="AA173" s="213"/>
      <c r="AB173" s="213"/>
      <c r="AC173" s="213"/>
      <c r="AD173" s="213"/>
      <c r="AE173" s="213"/>
      <c r="AF173" s="213"/>
      <c r="AG173" s="213" t="s">
        <v>413</v>
      </c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ht="22.5" outlineLevel="2" x14ac:dyDescent="0.2">
      <c r="A174" s="220"/>
      <c r="B174" s="221"/>
      <c r="C174" s="251" t="s">
        <v>1356</v>
      </c>
      <c r="D174" s="247"/>
      <c r="E174" s="247"/>
      <c r="F174" s="247"/>
      <c r="G174" s="247"/>
      <c r="H174" s="224"/>
      <c r="I174" s="224"/>
      <c r="J174" s="224"/>
      <c r="K174" s="224"/>
      <c r="L174" s="224"/>
      <c r="M174" s="224"/>
      <c r="N174" s="223"/>
      <c r="O174" s="223"/>
      <c r="P174" s="223"/>
      <c r="Q174" s="223"/>
      <c r="R174" s="224"/>
      <c r="S174" s="224"/>
      <c r="T174" s="224"/>
      <c r="U174" s="224"/>
      <c r="V174" s="224"/>
      <c r="W174" s="224"/>
      <c r="X174" s="224"/>
      <c r="Y174" s="224"/>
      <c r="Z174" s="213"/>
      <c r="AA174" s="213"/>
      <c r="AB174" s="213"/>
      <c r="AC174" s="213"/>
      <c r="AD174" s="213"/>
      <c r="AE174" s="213"/>
      <c r="AF174" s="213"/>
      <c r="AG174" s="213" t="s">
        <v>311</v>
      </c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56" t="str">
        <f>C174</f>
        <v>V položkách jsou započteny 3 svary na 1m délky rozvodu, náklady na montáž tvarovek, bez dodávky potrubí, tvarovek a závěsů. Včetně zednických výpomocí.</v>
      </c>
      <c r="BB174" s="213"/>
      <c r="BC174" s="213"/>
      <c r="BD174" s="213"/>
      <c r="BE174" s="213"/>
      <c r="BF174" s="213"/>
      <c r="BG174" s="213"/>
      <c r="BH174" s="213"/>
    </row>
    <row r="175" spans="1:60" outlineLevel="3" x14ac:dyDescent="0.2">
      <c r="A175" s="220"/>
      <c r="B175" s="221"/>
      <c r="C175" s="260" t="s">
        <v>1345</v>
      </c>
      <c r="D175" s="258"/>
      <c r="E175" s="258"/>
      <c r="F175" s="258"/>
      <c r="G175" s="258"/>
      <c r="H175" s="224"/>
      <c r="I175" s="224"/>
      <c r="J175" s="224"/>
      <c r="K175" s="224"/>
      <c r="L175" s="224"/>
      <c r="M175" s="224"/>
      <c r="N175" s="223"/>
      <c r="O175" s="223"/>
      <c r="P175" s="223"/>
      <c r="Q175" s="223"/>
      <c r="R175" s="224"/>
      <c r="S175" s="224"/>
      <c r="T175" s="224"/>
      <c r="U175" s="224"/>
      <c r="V175" s="224"/>
      <c r="W175" s="224"/>
      <c r="X175" s="224"/>
      <c r="Y175" s="224"/>
      <c r="Z175" s="213"/>
      <c r="AA175" s="213"/>
      <c r="AB175" s="213"/>
      <c r="AC175" s="213"/>
      <c r="AD175" s="213"/>
      <c r="AE175" s="213"/>
      <c r="AF175" s="213"/>
      <c r="AG175" s="213" t="s">
        <v>311</v>
      </c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</row>
    <row r="176" spans="1:60" outlineLevel="2" x14ac:dyDescent="0.2">
      <c r="A176" s="220"/>
      <c r="B176" s="221"/>
      <c r="C176" s="252"/>
      <c r="D176" s="245"/>
      <c r="E176" s="245"/>
      <c r="F176" s="245"/>
      <c r="G176" s="245"/>
      <c r="H176" s="224"/>
      <c r="I176" s="224"/>
      <c r="J176" s="224"/>
      <c r="K176" s="224"/>
      <c r="L176" s="224"/>
      <c r="M176" s="224"/>
      <c r="N176" s="223"/>
      <c r="O176" s="223"/>
      <c r="P176" s="223"/>
      <c r="Q176" s="223"/>
      <c r="R176" s="224"/>
      <c r="S176" s="224"/>
      <c r="T176" s="224"/>
      <c r="U176" s="224"/>
      <c r="V176" s="224"/>
      <c r="W176" s="224"/>
      <c r="X176" s="224"/>
      <c r="Y176" s="224"/>
      <c r="Z176" s="213"/>
      <c r="AA176" s="213"/>
      <c r="AB176" s="213"/>
      <c r="AC176" s="213"/>
      <c r="AD176" s="213"/>
      <c r="AE176" s="213"/>
      <c r="AF176" s="213"/>
      <c r="AG176" s="213" t="s">
        <v>286</v>
      </c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</row>
    <row r="177" spans="1:60" ht="22.5" outlineLevel="1" x14ac:dyDescent="0.2">
      <c r="A177" s="237">
        <v>64</v>
      </c>
      <c r="B177" s="238" t="s">
        <v>1357</v>
      </c>
      <c r="C177" s="249" t="s">
        <v>1358</v>
      </c>
      <c r="D177" s="239" t="s">
        <v>323</v>
      </c>
      <c r="E177" s="240">
        <v>56.4</v>
      </c>
      <c r="F177" s="241"/>
      <c r="G177" s="242">
        <f>ROUND(E177*F177,2)</f>
        <v>0</v>
      </c>
      <c r="H177" s="241"/>
      <c r="I177" s="242">
        <f>ROUND(E177*H177,2)</f>
        <v>0</v>
      </c>
      <c r="J177" s="241"/>
      <c r="K177" s="242">
        <f>ROUND(E177*J177,2)</f>
        <v>0</v>
      </c>
      <c r="L177" s="242">
        <v>21</v>
      </c>
      <c r="M177" s="242">
        <f>G177*(1+L177/100)</f>
        <v>0</v>
      </c>
      <c r="N177" s="240">
        <v>2.7999999999999998E-4</v>
      </c>
      <c r="O177" s="240">
        <f>ROUND(E177*N177,2)</f>
        <v>0.02</v>
      </c>
      <c r="P177" s="240">
        <v>0</v>
      </c>
      <c r="Q177" s="240">
        <f>ROUND(E177*P177,2)</f>
        <v>0</v>
      </c>
      <c r="R177" s="242" t="s">
        <v>422</v>
      </c>
      <c r="S177" s="242" t="s">
        <v>289</v>
      </c>
      <c r="T177" s="243" t="s">
        <v>289</v>
      </c>
      <c r="U177" s="224">
        <v>0.4</v>
      </c>
      <c r="V177" s="224">
        <f>ROUND(E177*U177,2)</f>
        <v>22.56</v>
      </c>
      <c r="W177" s="224"/>
      <c r="X177" s="224" t="s">
        <v>339</v>
      </c>
      <c r="Y177" s="224" t="s">
        <v>284</v>
      </c>
      <c r="Z177" s="213"/>
      <c r="AA177" s="213"/>
      <c r="AB177" s="213"/>
      <c r="AC177" s="213"/>
      <c r="AD177" s="213"/>
      <c r="AE177" s="213"/>
      <c r="AF177" s="213"/>
      <c r="AG177" s="213" t="s">
        <v>413</v>
      </c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</row>
    <row r="178" spans="1:60" ht="22.5" outlineLevel="2" x14ac:dyDescent="0.2">
      <c r="A178" s="220"/>
      <c r="B178" s="221"/>
      <c r="C178" s="251" t="s">
        <v>1356</v>
      </c>
      <c r="D178" s="247"/>
      <c r="E178" s="247"/>
      <c r="F178" s="247"/>
      <c r="G178" s="247"/>
      <c r="H178" s="224"/>
      <c r="I178" s="224"/>
      <c r="J178" s="224"/>
      <c r="K178" s="224"/>
      <c r="L178" s="224"/>
      <c r="M178" s="224"/>
      <c r="N178" s="223"/>
      <c r="O178" s="223"/>
      <c r="P178" s="223"/>
      <c r="Q178" s="223"/>
      <c r="R178" s="224"/>
      <c r="S178" s="224"/>
      <c r="T178" s="224"/>
      <c r="U178" s="224"/>
      <c r="V178" s="224"/>
      <c r="W178" s="224"/>
      <c r="X178" s="224"/>
      <c r="Y178" s="224"/>
      <c r="Z178" s="213"/>
      <c r="AA178" s="213"/>
      <c r="AB178" s="213"/>
      <c r="AC178" s="213"/>
      <c r="AD178" s="213"/>
      <c r="AE178" s="213"/>
      <c r="AF178" s="213"/>
      <c r="AG178" s="213" t="s">
        <v>311</v>
      </c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56" t="str">
        <f>C178</f>
        <v>V položkách jsou započteny 3 svary na 1m délky rozvodu, náklady na montáž tvarovek, bez dodávky potrubí, tvarovek a závěsů. Včetně zednických výpomocí.</v>
      </c>
      <c r="BB178" s="213"/>
      <c r="BC178" s="213"/>
      <c r="BD178" s="213"/>
      <c r="BE178" s="213"/>
      <c r="BF178" s="213"/>
      <c r="BG178" s="213"/>
      <c r="BH178" s="213"/>
    </row>
    <row r="179" spans="1:60" outlineLevel="3" x14ac:dyDescent="0.2">
      <c r="A179" s="220"/>
      <c r="B179" s="221"/>
      <c r="C179" s="260" t="s">
        <v>1345</v>
      </c>
      <c r="D179" s="258"/>
      <c r="E179" s="258"/>
      <c r="F179" s="258"/>
      <c r="G179" s="258"/>
      <c r="H179" s="224"/>
      <c r="I179" s="224"/>
      <c r="J179" s="224"/>
      <c r="K179" s="224"/>
      <c r="L179" s="224"/>
      <c r="M179" s="224"/>
      <c r="N179" s="223"/>
      <c r="O179" s="223"/>
      <c r="P179" s="223"/>
      <c r="Q179" s="223"/>
      <c r="R179" s="224"/>
      <c r="S179" s="224"/>
      <c r="T179" s="224"/>
      <c r="U179" s="224"/>
      <c r="V179" s="224"/>
      <c r="W179" s="224"/>
      <c r="X179" s="224"/>
      <c r="Y179" s="224"/>
      <c r="Z179" s="213"/>
      <c r="AA179" s="213"/>
      <c r="AB179" s="213"/>
      <c r="AC179" s="213"/>
      <c r="AD179" s="213"/>
      <c r="AE179" s="213"/>
      <c r="AF179" s="213"/>
      <c r="AG179" s="213" t="s">
        <v>311</v>
      </c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</row>
    <row r="180" spans="1:60" outlineLevel="2" x14ac:dyDescent="0.2">
      <c r="A180" s="220"/>
      <c r="B180" s="221"/>
      <c r="C180" s="252"/>
      <c r="D180" s="245"/>
      <c r="E180" s="245"/>
      <c r="F180" s="245"/>
      <c r="G180" s="245"/>
      <c r="H180" s="224"/>
      <c r="I180" s="224"/>
      <c r="J180" s="224"/>
      <c r="K180" s="224"/>
      <c r="L180" s="224"/>
      <c r="M180" s="224"/>
      <c r="N180" s="223"/>
      <c r="O180" s="223"/>
      <c r="P180" s="223"/>
      <c r="Q180" s="223"/>
      <c r="R180" s="224"/>
      <c r="S180" s="224"/>
      <c r="T180" s="224"/>
      <c r="U180" s="224"/>
      <c r="V180" s="224"/>
      <c r="W180" s="224"/>
      <c r="X180" s="224"/>
      <c r="Y180" s="224"/>
      <c r="Z180" s="213"/>
      <c r="AA180" s="213"/>
      <c r="AB180" s="213"/>
      <c r="AC180" s="213"/>
      <c r="AD180" s="213"/>
      <c r="AE180" s="213"/>
      <c r="AF180" s="213"/>
      <c r="AG180" s="213" t="s">
        <v>286</v>
      </c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</row>
    <row r="181" spans="1:60" ht="22.5" outlineLevel="1" x14ac:dyDescent="0.2">
      <c r="A181" s="237">
        <v>65</v>
      </c>
      <c r="B181" s="238" t="s">
        <v>1359</v>
      </c>
      <c r="C181" s="249" t="s">
        <v>1360</v>
      </c>
      <c r="D181" s="239" t="s">
        <v>323</v>
      </c>
      <c r="E181" s="240">
        <v>20</v>
      </c>
      <c r="F181" s="241"/>
      <c r="G181" s="242">
        <f>ROUND(E181*F181,2)</f>
        <v>0</v>
      </c>
      <c r="H181" s="241"/>
      <c r="I181" s="242">
        <f>ROUND(E181*H181,2)</f>
        <v>0</v>
      </c>
      <c r="J181" s="241"/>
      <c r="K181" s="242">
        <f>ROUND(E181*J181,2)</f>
        <v>0</v>
      </c>
      <c r="L181" s="242">
        <v>21</v>
      </c>
      <c r="M181" s="242">
        <f>G181*(1+L181/100)</f>
        <v>0</v>
      </c>
      <c r="N181" s="240">
        <v>2.7999999999999998E-4</v>
      </c>
      <c r="O181" s="240">
        <f>ROUND(E181*N181,2)</f>
        <v>0.01</v>
      </c>
      <c r="P181" s="240">
        <v>0</v>
      </c>
      <c r="Q181" s="240">
        <f>ROUND(E181*P181,2)</f>
        <v>0</v>
      </c>
      <c r="R181" s="242" t="s">
        <v>422</v>
      </c>
      <c r="S181" s="242" t="s">
        <v>289</v>
      </c>
      <c r="T181" s="243" t="s">
        <v>289</v>
      </c>
      <c r="U181" s="224">
        <v>0.48</v>
      </c>
      <c r="V181" s="224">
        <f>ROUND(E181*U181,2)</f>
        <v>9.6</v>
      </c>
      <c r="W181" s="224"/>
      <c r="X181" s="224" t="s">
        <v>339</v>
      </c>
      <c r="Y181" s="224" t="s">
        <v>284</v>
      </c>
      <c r="Z181" s="213"/>
      <c r="AA181" s="213"/>
      <c r="AB181" s="213"/>
      <c r="AC181" s="213"/>
      <c r="AD181" s="213"/>
      <c r="AE181" s="213"/>
      <c r="AF181" s="213"/>
      <c r="AG181" s="213" t="s">
        <v>413</v>
      </c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</row>
    <row r="182" spans="1:60" ht="22.5" outlineLevel="2" x14ac:dyDescent="0.2">
      <c r="A182" s="220"/>
      <c r="B182" s="221"/>
      <c r="C182" s="251" t="s">
        <v>1356</v>
      </c>
      <c r="D182" s="247"/>
      <c r="E182" s="247"/>
      <c r="F182" s="247"/>
      <c r="G182" s="247"/>
      <c r="H182" s="224"/>
      <c r="I182" s="224"/>
      <c r="J182" s="224"/>
      <c r="K182" s="224"/>
      <c r="L182" s="224"/>
      <c r="M182" s="224"/>
      <c r="N182" s="223"/>
      <c r="O182" s="223"/>
      <c r="P182" s="223"/>
      <c r="Q182" s="223"/>
      <c r="R182" s="224"/>
      <c r="S182" s="224"/>
      <c r="T182" s="224"/>
      <c r="U182" s="224"/>
      <c r="V182" s="224"/>
      <c r="W182" s="224"/>
      <c r="X182" s="224"/>
      <c r="Y182" s="224"/>
      <c r="Z182" s="213"/>
      <c r="AA182" s="213"/>
      <c r="AB182" s="213"/>
      <c r="AC182" s="213"/>
      <c r="AD182" s="213"/>
      <c r="AE182" s="213"/>
      <c r="AF182" s="213"/>
      <c r="AG182" s="213" t="s">
        <v>311</v>
      </c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56" t="str">
        <f>C182</f>
        <v>V položkách jsou započteny 3 svary na 1m délky rozvodu, náklady na montáž tvarovek, bez dodávky potrubí, tvarovek a závěsů. Včetně zednických výpomocí.</v>
      </c>
      <c r="BB182" s="213"/>
      <c r="BC182" s="213"/>
      <c r="BD182" s="213"/>
      <c r="BE182" s="213"/>
      <c r="BF182" s="213"/>
      <c r="BG182" s="213"/>
      <c r="BH182" s="213"/>
    </row>
    <row r="183" spans="1:60" outlineLevel="3" x14ac:dyDescent="0.2">
      <c r="A183" s="220"/>
      <c r="B183" s="221"/>
      <c r="C183" s="260" t="s">
        <v>1345</v>
      </c>
      <c r="D183" s="258"/>
      <c r="E183" s="258"/>
      <c r="F183" s="258"/>
      <c r="G183" s="258"/>
      <c r="H183" s="224"/>
      <c r="I183" s="224"/>
      <c r="J183" s="224"/>
      <c r="K183" s="224"/>
      <c r="L183" s="224"/>
      <c r="M183" s="224"/>
      <c r="N183" s="223"/>
      <c r="O183" s="223"/>
      <c r="P183" s="223"/>
      <c r="Q183" s="223"/>
      <c r="R183" s="224"/>
      <c r="S183" s="224"/>
      <c r="T183" s="224"/>
      <c r="U183" s="224"/>
      <c r="V183" s="224"/>
      <c r="W183" s="224"/>
      <c r="X183" s="224"/>
      <c r="Y183" s="224"/>
      <c r="Z183" s="213"/>
      <c r="AA183" s="213"/>
      <c r="AB183" s="213"/>
      <c r="AC183" s="213"/>
      <c r="AD183" s="213"/>
      <c r="AE183" s="213"/>
      <c r="AF183" s="213"/>
      <c r="AG183" s="213" t="s">
        <v>311</v>
      </c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</row>
    <row r="184" spans="1:60" outlineLevel="2" x14ac:dyDescent="0.2">
      <c r="A184" s="220"/>
      <c r="B184" s="221"/>
      <c r="C184" s="252"/>
      <c r="D184" s="245"/>
      <c r="E184" s="245"/>
      <c r="F184" s="245"/>
      <c r="G184" s="245"/>
      <c r="H184" s="224"/>
      <c r="I184" s="224"/>
      <c r="J184" s="224"/>
      <c r="K184" s="224"/>
      <c r="L184" s="224"/>
      <c r="M184" s="224"/>
      <c r="N184" s="223"/>
      <c r="O184" s="223"/>
      <c r="P184" s="223"/>
      <c r="Q184" s="223"/>
      <c r="R184" s="224"/>
      <c r="S184" s="224"/>
      <c r="T184" s="224"/>
      <c r="U184" s="224"/>
      <c r="V184" s="224"/>
      <c r="W184" s="224"/>
      <c r="X184" s="224"/>
      <c r="Y184" s="224"/>
      <c r="Z184" s="213"/>
      <c r="AA184" s="213"/>
      <c r="AB184" s="213"/>
      <c r="AC184" s="213"/>
      <c r="AD184" s="213"/>
      <c r="AE184" s="213"/>
      <c r="AF184" s="213"/>
      <c r="AG184" s="213" t="s">
        <v>286</v>
      </c>
      <c r="AH184" s="213"/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</row>
    <row r="185" spans="1:60" ht="22.5" outlineLevel="1" x14ac:dyDescent="0.2">
      <c r="A185" s="237">
        <v>66</v>
      </c>
      <c r="B185" s="238" t="s">
        <v>1361</v>
      </c>
      <c r="C185" s="249" t="s">
        <v>1362</v>
      </c>
      <c r="D185" s="239" t="s">
        <v>323</v>
      </c>
      <c r="E185" s="240">
        <v>69.5</v>
      </c>
      <c r="F185" s="241"/>
      <c r="G185" s="242">
        <f>ROUND(E185*F185,2)</f>
        <v>0</v>
      </c>
      <c r="H185" s="241"/>
      <c r="I185" s="242">
        <f>ROUND(E185*H185,2)</f>
        <v>0</v>
      </c>
      <c r="J185" s="241"/>
      <c r="K185" s="242">
        <f>ROUND(E185*J185,2)</f>
        <v>0</v>
      </c>
      <c r="L185" s="242">
        <v>21</v>
      </c>
      <c r="M185" s="242">
        <f>G185*(1+L185/100)</f>
        <v>0</v>
      </c>
      <c r="N185" s="240">
        <v>2.9999999999999997E-4</v>
      </c>
      <c r="O185" s="240">
        <f>ROUND(E185*N185,2)</f>
        <v>0.02</v>
      </c>
      <c r="P185" s="240">
        <v>0</v>
      </c>
      <c r="Q185" s="240">
        <f>ROUND(E185*P185,2)</f>
        <v>0</v>
      </c>
      <c r="R185" s="242" t="s">
        <v>422</v>
      </c>
      <c r="S185" s="242" t="s">
        <v>289</v>
      </c>
      <c r="T185" s="243" t="s">
        <v>289</v>
      </c>
      <c r="U185" s="224">
        <v>0.55000000000000004</v>
      </c>
      <c r="V185" s="224">
        <f>ROUND(E185*U185,2)</f>
        <v>38.229999999999997</v>
      </c>
      <c r="W185" s="224"/>
      <c r="X185" s="224" t="s">
        <v>339</v>
      </c>
      <c r="Y185" s="224" t="s">
        <v>284</v>
      </c>
      <c r="Z185" s="213"/>
      <c r="AA185" s="213"/>
      <c r="AB185" s="213"/>
      <c r="AC185" s="213"/>
      <c r="AD185" s="213"/>
      <c r="AE185" s="213"/>
      <c r="AF185" s="213"/>
      <c r="AG185" s="213" t="s">
        <v>413</v>
      </c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  <c r="BB185" s="213"/>
      <c r="BC185" s="213"/>
      <c r="BD185" s="213"/>
      <c r="BE185" s="213"/>
      <c r="BF185" s="213"/>
      <c r="BG185" s="213"/>
      <c r="BH185" s="213"/>
    </row>
    <row r="186" spans="1:60" ht="22.5" outlineLevel="2" x14ac:dyDescent="0.2">
      <c r="A186" s="220"/>
      <c r="B186" s="221"/>
      <c r="C186" s="251" t="s">
        <v>1356</v>
      </c>
      <c r="D186" s="247"/>
      <c r="E186" s="247"/>
      <c r="F186" s="247"/>
      <c r="G186" s="247"/>
      <c r="H186" s="224"/>
      <c r="I186" s="224"/>
      <c r="J186" s="224"/>
      <c r="K186" s="224"/>
      <c r="L186" s="224"/>
      <c r="M186" s="224"/>
      <c r="N186" s="223"/>
      <c r="O186" s="223"/>
      <c r="P186" s="223"/>
      <c r="Q186" s="223"/>
      <c r="R186" s="224"/>
      <c r="S186" s="224"/>
      <c r="T186" s="224"/>
      <c r="U186" s="224"/>
      <c r="V186" s="224"/>
      <c r="W186" s="224"/>
      <c r="X186" s="224"/>
      <c r="Y186" s="224"/>
      <c r="Z186" s="213"/>
      <c r="AA186" s="213"/>
      <c r="AB186" s="213"/>
      <c r="AC186" s="213"/>
      <c r="AD186" s="213"/>
      <c r="AE186" s="213"/>
      <c r="AF186" s="213"/>
      <c r="AG186" s="213" t="s">
        <v>311</v>
      </c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56" t="str">
        <f>C186</f>
        <v>V položkách jsou započteny 3 svary na 1m délky rozvodu, náklady na montáž tvarovek, bez dodávky potrubí, tvarovek a závěsů. Včetně zednických výpomocí.</v>
      </c>
      <c r="BB186" s="213"/>
      <c r="BC186" s="213"/>
      <c r="BD186" s="213"/>
      <c r="BE186" s="213"/>
      <c r="BF186" s="213"/>
      <c r="BG186" s="213"/>
      <c r="BH186" s="213"/>
    </row>
    <row r="187" spans="1:60" outlineLevel="3" x14ac:dyDescent="0.2">
      <c r="A187" s="220"/>
      <c r="B187" s="221"/>
      <c r="C187" s="260" t="s">
        <v>1345</v>
      </c>
      <c r="D187" s="258"/>
      <c r="E187" s="258"/>
      <c r="F187" s="258"/>
      <c r="G187" s="258"/>
      <c r="H187" s="224"/>
      <c r="I187" s="224"/>
      <c r="J187" s="224"/>
      <c r="K187" s="224"/>
      <c r="L187" s="224"/>
      <c r="M187" s="224"/>
      <c r="N187" s="223"/>
      <c r="O187" s="223"/>
      <c r="P187" s="223"/>
      <c r="Q187" s="223"/>
      <c r="R187" s="224"/>
      <c r="S187" s="224"/>
      <c r="T187" s="224"/>
      <c r="U187" s="224"/>
      <c r="V187" s="224"/>
      <c r="W187" s="224"/>
      <c r="X187" s="224"/>
      <c r="Y187" s="224"/>
      <c r="Z187" s="213"/>
      <c r="AA187" s="213"/>
      <c r="AB187" s="213"/>
      <c r="AC187" s="213"/>
      <c r="AD187" s="213"/>
      <c r="AE187" s="213"/>
      <c r="AF187" s="213"/>
      <c r="AG187" s="213" t="s">
        <v>311</v>
      </c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  <c r="BB187" s="213"/>
      <c r="BC187" s="213"/>
      <c r="BD187" s="213"/>
      <c r="BE187" s="213"/>
      <c r="BF187" s="213"/>
      <c r="BG187" s="213"/>
      <c r="BH187" s="213"/>
    </row>
    <row r="188" spans="1:60" outlineLevel="2" x14ac:dyDescent="0.2">
      <c r="A188" s="220"/>
      <c r="B188" s="221"/>
      <c r="C188" s="252"/>
      <c r="D188" s="245"/>
      <c r="E188" s="245"/>
      <c r="F188" s="245"/>
      <c r="G188" s="245"/>
      <c r="H188" s="224"/>
      <c r="I188" s="224"/>
      <c r="J188" s="224"/>
      <c r="K188" s="224"/>
      <c r="L188" s="224"/>
      <c r="M188" s="224"/>
      <c r="N188" s="223"/>
      <c r="O188" s="223"/>
      <c r="P188" s="223"/>
      <c r="Q188" s="223"/>
      <c r="R188" s="224"/>
      <c r="S188" s="224"/>
      <c r="T188" s="224"/>
      <c r="U188" s="224"/>
      <c r="V188" s="224"/>
      <c r="W188" s="224"/>
      <c r="X188" s="224"/>
      <c r="Y188" s="224"/>
      <c r="Z188" s="213"/>
      <c r="AA188" s="213"/>
      <c r="AB188" s="213"/>
      <c r="AC188" s="213"/>
      <c r="AD188" s="213"/>
      <c r="AE188" s="213"/>
      <c r="AF188" s="213"/>
      <c r="AG188" s="213" t="s">
        <v>286</v>
      </c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</row>
    <row r="189" spans="1:60" ht="22.5" outlineLevel="1" x14ac:dyDescent="0.2">
      <c r="A189" s="237">
        <v>67</v>
      </c>
      <c r="B189" s="238" t="s">
        <v>1363</v>
      </c>
      <c r="C189" s="249" t="s">
        <v>1364</v>
      </c>
      <c r="D189" s="239" t="s">
        <v>323</v>
      </c>
      <c r="E189" s="240">
        <v>2</v>
      </c>
      <c r="F189" s="241"/>
      <c r="G189" s="242">
        <f>ROUND(E189*F189,2)</f>
        <v>0</v>
      </c>
      <c r="H189" s="241"/>
      <c r="I189" s="242">
        <f>ROUND(E189*H189,2)</f>
        <v>0</v>
      </c>
      <c r="J189" s="241"/>
      <c r="K189" s="242">
        <f>ROUND(E189*J189,2)</f>
        <v>0</v>
      </c>
      <c r="L189" s="242">
        <v>21</v>
      </c>
      <c r="M189" s="242">
        <f>G189*(1+L189/100)</f>
        <v>0</v>
      </c>
      <c r="N189" s="240">
        <v>2.9999999999999997E-4</v>
      </c>
      <c r="O189" s="240">
        <f>ROUND(E189*N189,2)</f>
        <v>0</v>
      </c>
      <c r="P189" s="240">
        <v>0</v>
      </c>
      <c r="Q189" s="240">
        <f>ROUND(E189*P189,2)</f>
        <v>0</v>
      </c>
      <c r="R189" s="242" t="s">
        <v>422</v>
      </c>
      <c r="S189" s="242" t="s">
        <v>289</v>
      </c>
      <c r="T189" s="243" t="s">
        <v>289</v>
      </c>
      <c r="U189" s="224">
        <v>0.65</v>
      </c>
      <c r="V189" s="224">
        <f>ROUND(E189*U189,2)</f>
        <v>1.3</v>
      </c>
      <c r="W189" s="224"/>
      <c r="X189" s="224" t="s">
        <v>339</v>
      </c>
      <c r="Y189" s="224" t="s">
        <v>284</v>
      </c>
      <c r="Z189" s="213"/>
      <c r="AA189" s="213"/>
      <c r="AB189" s="213"/>
      <c r="AC189" s="213"/>
      <c r="AD189" s="213"/>
      <c r="AE189" s="213"/>
      <c r="AF189" s="213"/>
      <c r="AG189" s="213" t="s">
        <v>413</v>
      </c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</row>
    <row r="190" spans="1:60" ht="22.5" outlineLevel="2" x14ac:dyDescent="0.2">
      <c r="A190" s="220"/>
      <c r="B190" s="221"/>
      <c r="C190" s="251" t="s">
        <v>1356</v>
      </c>
      <c r="D190" s="247"/>
      <c r="E190" s="247"/>
      <c r="F190" s="247"/>
      <c r="G190" s="247"/>
      <c r="H190" s="224"/>
      <c r="I190" s="224"/>
      <c r="J190" s="224"/>
      <c r="K190" s="224"/>
      <c r="L190" s="224"/>
      <c r="M190" s="224"/>
      <c r="N190" s="223"/>
      <c r="O190" s="223"/>
      <c r="P190" s="223"/>
      <c r="Q190" s="223"/>
      <c r="R190" s="224"/>
      <c r="S190" s="224"/>
      <c r="T190" s="224"/>
      <c r="U190" s="224"/>
      <c r="V190" s="224"/>
      <c r="W190" s="224"/>
      <c r="X190" s="224"/>
      <c r="Y190" s="224"/>
      <c r="Z190" s="213"/>
      <c r="AA190" s="213"/>
      <c r="AB190" s="213"/>
      <c r="AC190" s="213"/>
      <c r="AD190" s="213"/>
      <c r="AE190" s="213"/>
      <c r="AF190" s="213"/>
      <c r="AG190" s="213" t="s">
        <v>311</v>
      </c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56" t="str">
        <f>C190</f>
        <v>V položkách jsou započteny 3 svary na 1m délky rozvodu, náklady na montáž tvarovek, bez dodávky potrubí, tvarovek a závěsů. Včetně zednických výpomocí.</v>
      </c>
      <c r="BB190" s="213"/>
      <c r="BC190" s="213"/>
      <c r="BD190" s="213"/>
      <c r="BE190" s="213"/>
      <c r="BF190" s="213"/>
      <c r="BG190" s="213"/>
      <c r="BH190" s="213"/>
    </row>
    <row r="191" spans="1:60" outlineLevel="3" x14ac:dyDescent="0.2">
      <c r="A191" s="220"/>
      <c r="B191" s="221"/>
      <c r="C191" s="260" t="s">
        <v>1345</v>
      </c>
      <c r="D191" s="258"/>
      <c r="E191" s="258"/>
      <c r="F191" s="258"/>
      <c r="G191" s="258"/>
      <c r="H191" s="224"/>
      <c r="I191" s="224"/>
      <c r="J191" s="224"/>
      <c r="K191" s="224"/>
      <c r="L191" s="224"/>
      <c r="M191" s="224"/>
      <c r="N191" s="223"/>
      <c r="O191" s="223"/>
      <c r="P191" s="223"/>
      <c r="Q191" s="223"/>
      <c r="R191" s="224"/>
      <c r="S191" s="224"/>
      <c r="T191" s="224"/>
      <c r="U191" s="224"/>
      <c r="V191" s="224"/>
      <c r="W191" s="224"/>
      <c r="X191" s="224"/>
      <c r="Y191" s="224"/>
      <c r="Z191" s="213"/>
      <c r="AA191" s="213"/>
      <c r="AB191" s="213"/>
      <c r="AC191" s="213"/>
      <c r="AD191" s="213"/>
      <c r="AE191" s="213"/>
      <c r="AF191" s="213"/>
      <c r="AG191" s="213" t="s">
        <v>311</v>
      </c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</row>
    <row r="192" spans="1:60" outlineLevel="2" x14ac:dyDescent="0.2">
      <c r="A192" s="220"/>
      <c r="B192" s="221"/>
      <c r="C192" s="252"/>
      <c r="D192" s="245"/>
      <c r="E192" s="245"/>
      <c r="F192" s="245"/>
      <c r="G192" s="245"/>
      <c r="H192" s="224"/>
      <c r="I192" s="224"/>
      <c r="J192" s="224"/>
      <c r="K192" s="224"/>
      <c r="L192" s="224"/>
      <c r="M192" s="224"/>
      <c r="N192" s="223"/>
      <c r="O192" s="223"/>
      <c r="P192" s="223"/>
      <c r="Q192" s="223"/>
      <c r="R192" s="224"/>
      <c r="S192" s="224"/>
      <c r="T192" s="224"/>
      <c r="U192" s="224"/>
      <c r="V192" s="224"/>
      <c r="W192" s="224"/>
      <c r="X192" s="224"/>
      <c r="Y192" s="224"/>
      <c r="Z192" s="213"/>
      <c r="AA192" s="213"/>
      <c r="AB192" s="213"/>
      <c r="AC192" s="213"/>
      <c r="AD192" s="213"/>
      <c r="AE192" s="213"/>
      <c r="AF192" s="213"/>
      <c r="AG192" s="213" t="s">
        <v>286</v>
      </c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</row>
    <row r="193" spans="1:60" outlineLevel="1" x14ac:dyDescent="0.2">
      <c r="A193" s="237">
        <v>68</v>
      </c>
      <c r="B193" s="238" t="s">
        <v>1365</v>
      </c>
      <c r="C193" s="249" t="s">
        <v>1366</v>
      </c>
      <c r="D193" s="239" t="s">
        <v>323</v>
      </c>
      <c r="E193" s="240">
        <v>184.7</v>
      </c>
      <c r="F193" s="241"/>
      <c r="G193" s="242">
        <f>ROUND(E193*F193,2)</f>
        <v>0</v>
      </c>
      <c r="H193" s="241"/>
      <c r="I193" s="242">
        <f>ROUND(E193*H193,2)</f>
        <v>0</v>
      </c>
      <c r="J193" s="241"/>
      <c r="K193" s="242">
        <f>ROUND(E193*J193,2)</f>
        <v>0</v>
      </c>
      <c r="L193" s="242">
        <v>21</v>
      </c>
      <c r="M193" s="242">
        <f>G193*(1+L193/100)</f>
        <v>0</v>
      </c>
      <c r="N193" s="240">
        <v>0</v>
      </c>
      <c r="O193" s="240">
        <f>ROUND(E193*N193,2)</f>
        <v>0</v>
      </c>
      <c r="P193" s="240">
        <v>0</v>
      </c>
      <c r="Q193" s="240">
        <f>ROUND(E193*P193,2)</f>
        <v>0</v>
      </c>
      <c r="R193" s="242" t="s">
        <v>422</v>
      </c>
      <c r="S193" s="242" t="s">
        <v>289</v>
      </c>
      <c r="T193" s="243" t="s">
        <v>289</v>
      </c>
      <c r="U193" s="224">
        <v>0.03</v>
      </c>
      <c r="V193" s="224">
        <f>ROUND(E193*U193,2)</f>
        <v>5.54</v>
      </c>
      <c r="W193" s="224"/>
      <c r="X193" s="224" t="s">
        <v>339</v>
      </c>
      <c r="Y193" s="224" t="s">
        <v>284</v>
      </c>
      <c r="Z193" s="213"/>
      <c r="AA193" s="213"/>
      <c r="AB193" s="213"/>
      <c r="AC193" s="213"/>
      <c r="AD193" s="213"/>
      <c r="AE193" s="213"/>
      <c r="AF193" s="213"/>
      <c r="AG193" s="213" t="s">
        <v>413</v>
      </c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</row>
    <row r="194" spans="1:60" outlineLevel="2" x14ac:dyDescent="0.2">
      <c r="A194" s="220"/>
      <c r="B194" s="221"/>
      <c r="C194" s="251" t="s">
        <v>1367</v>
      </c>
      <c r="D194" s="247"/>
      <c r="E194" s="247"/>
      <c r="F194" s="247"/>
      <c r="G194" s="247"/>
      <c r="H194" s="224"/>
      <c r="I194" s="224"/>
      <c r="J194" s="224"/>
      <c r="K194" s="224"/>
      <c r="L194" s="224"/>
      <c r="M194" s="224"/>
      <c r="N194" s="223"/>
      <c r="O194" s="223"/>
      <c r="P194" s="223"/>
      <c r="Q194" s="223"/>
      <c r="R194" s="224"/>
      <c r="S194" s="224"/>
      <c r="T194" s="224"/>
      <c r="U194" s="224"/>
      <c r="V194" s="224"/>
      <c r="W194" s="224"/>
      <c r="X194" s="224"/>
      <c r="Y194" s="224"/>
      <c r="Z194" s="213"/>
      <c r="AA194" s="213"/>
      <c r="AB194" s="213"/>
      <c r="AC194" s="213"/>
      <c r="AD194" s="213"/>
      <c r="AE194" s="213"/>
      <c r="AF194" s="213"/>
      <c r="AG194" s="213" t="s">
        <v>311</v>
      </c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</row>
    <row r="195" spans="1:60" outlineLevel="2" x14ac:dyDescent="0.2">
      <c r="A195" s="220"/>
      <c r="B195" s="221"/>
      <c r="C195" s="252"/>
      <c r="D195" s="245"/>
      <c r="E195" s="245"/>
      <c r="F195" s="245"/>
      <c r="G195" s="245"/>
      <c r="H195" s="224"/>
      <c r="I195" s="224"/>
      <c r="J195" s="224"/>
      <c r="K195" s="224"/>
      <c r="L195" s="224"/>
      <c r="M195" s="224"/>
      <c r="N195" s="223"/>
      <c r="O195" s="223"/>
      <c r="P195" s="223"/>
      <c r="Q195" s="223"/>
      <c r="R195" s="224"/>
      <c r="S195" s="224"/>
      <c r="T195" s="224"/>
      <c r="U195" s="224"/>
      <c r="V195" s="224"/>
      <c r="W195" s="224"/>
      <c r="X195" s="224"/>
      <c r="Y195" s="224"/>
      <c r="Z195" s="213"/>
      <c r="AA195" s="213"/>
      <c r="AB195" s="213"/>
      <c r="AC195" s="213"/>
      <c r="AD195" s="213"/>
      <c r="AE195" s="213"/>
      <c r="AF195" s="213"/>
      <c r="AG195" s="213" t="s">
        <v>286</v>
      </c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</row>
    <row r="196" spans="1:60" ht="22.5" outlineLevel="1" x14ac:dyDescent="0.2">
      <c r="A196" s="237">
        <v>69</v>
      </c>
      <c r="B196" s="238" t="s">
        <v>1368</v>
      </c>
      <c r="C196" s="249" t="s">
        <v>1369</v>
      </c>
      <c r="D196" s="239" t="s">
        <v>1370</v>
      </c>
      <c r="E196" s="240">
        <v>17</v>
      </c>
      <c r="F196" s="241"/>
      <c r="G196" s="242">
        <f>ROUND(E196*F196,2)</f>
        <v>0</v>
      </c>
      <c r="H196" s="241"/>
      <c r="I196" s="242">
        <f>ROUND(E196*H196,2)</f>
        <v>0</v>
      </c>
      <c r="J196" s="241"/>
      <c r="K196" s="242">
        <f>ROUND(E196*J196,2)</f>
        <v>0</v>
      </c>
      <c r="L196" s="242">
        <v>21</v>
      </c>
      <c r="M196" s="242">
        <f>G196*(1+L196/100)</f>
        <v>0</v>
      </c>
      <c r="N196" s="240">
        <v>0</v>
      </c>
      <c r="O196" s="240">
        <f>ROUND(E196*N196,2)</f>
        <v>0</v>
      </c>
      <c r="P196" s="240">
        <v>0</v>
      </c>
      <c r="Q196" s="240">
        <f>ROUND(E196*P196,2)</f>
        <v>0</v>
      </c>
      <c r="R196" s="242"/>
      <c r="S196" s="242" t="s">
        <v>281</v>
      </c>
      <c r="T196" s="243" t="s">
        <v>282</v>
      </c>
      <c r="U196" s="224">
        <v>0</v>
      </c>
      <c r="V196" s="224">
        <f>ROUND(E196*U196,2)</f>
        <v>0</v>
      </c>
      <c r="W196" s="224"/>
      <c r="X196" s="224" t="s">
        <v>339</v>
      </c>
      <c r="Y196" s="224" t="s">
        <v>284</v>
      </c>
      <c r="Z196" s="213"/>
      <c r="AA196" s="213"/>
      <c r="AB196" s="213"/>
      <c r="AC196" s="213"/>
      <c r="AD196" s="213"/>
      <c r="AE196" s="213"/>
      <c r="AF196" s="213"/>
      <c r="AG196" s="213" t="s">
        <v>413</v>
      </c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</row>
    <row r="197" spans="1:60" outlineLevel="2" x14ac:dyDescent="0.2">
      <c r="A197" s="220"/>
      <c r="B197" s="221"/>
      <c r="C197" s="250"/>
      <c r="D197" s="246"/>
      <c r="E197" s="246"/>
      <c r="F197" s="246"/>
      <c r="G197" s="246"/>
      <c r="H197" s="224"/>
      <c r="I197" s="224"/>
      <c r="J197" s="224"/>
      <c r="K197" s="224"/>
      <c r="L197" s="224"/>
      <c r="M197" s="224"/>
      <c r="N197" s="223"/>
      <c r="O197" s="223"/>
      <c r="P197" s="223"/>
      <c r="Q197" s="223"/>
      <c r="R197" s="224"/>
      <c r="S197" s="224"/>
      <c r="T197" s="224"/>
      <c r="U197" s="224"/>
      <c r="V197" s="224"/>
      <c r="W197" s="224"/>
      <c r="X197" s="224"/>
      <c r="Y197" s="224"/>
      <c r="Z197" s="213"/>
      <c r="AA197" s="213"/>
      <c r="AB197" s="213"/>
      <c r="AC197" s="213"/>
      <c r="AD197" s="213"/>
      <c r="AE197" s="213"/>
      <c r="AF197" s="213"/>
      <c r="AG197" s="213" t="s">
        <v>286</v>
      </c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C197" s="213"/>
      <c r="BD197" s="213"/>
      <c r="BE197" s="213"/>
      <c r="BF197" s="213"/>
      <c r="BG197" s="213"/>
      <c r="BH197" s="213"/>
    </row>
    <row r="198" spans="1:60" outlineLevel="1" x14ac:dyDescent="0.2">
      <c r="A198" s="237">
        <v>70</v>
      </c>
      <c r="B198" s="238" t="s">
        <v>1371</v>
      </c>
      <c r="C198" s="249" t="s">
        <v>1372</v>
      </c>
      <c r="D198" s="239" t="s">
        <v>1370</v>
      </c>
      <c r="E198" s="240">
        <v>17</v>
      </c>
      <c r="F198" s="241"/>
      <c r="G198" s="242">
        <f>ROUND(E198*F198,2)</f>
        <v>0</v>
      </c>
      <c r="H198" s="241"/>
      <c r="I198" s="242">
        <f>ROUND(E198*H198,2)</f>
        <v>0</v>
      </c>
      <c r="J198" s="241"/>
      <c r="K198" s="242">
        <f>ROUND(E198*J198,2)</f>
        <v>0</v>
      </c>
      <c r="L198" s="242">
        <v>21</v>
      </c>
      <c r="M198" s="242">
        <f>G198*(1+L198/100)</f>
        <v>0</v>
      </c>
      <c r="N198" s="240">
        <v>0</v>
      </c>
      <c r="O198" s="240">
        <f>ROUND(E198*N198,2)</f>
        <v>0</v>
      </c>
      <c r="P198" s="240">
        <v>0</v>
      </c>
      <c r="Q198" s="240">
        <f>ROUND(E198*P198,2)</f>
        <v>0</v>
      </c>
      <c r="R198" s="242"/>
      <c r="S198" s="242" t="s">
        <v>281</v>
      </c>
      <c r="T198" s="243" t="s">
        <v>282</v>
      </c>
      <c r="U198" s="224">
        <v>0</v>
      </c>
      <c r="V198" s="224">
        <f>ROUND(E198*U198,2)</f>
        <v>0</v>
      </c>
      <c r="W198" s="224"/>
      <c r="X198" s="224" t="s">
        <v>339</v>
      </c>
      <c r="Y198" s="224" t="s">
        <v>284</v>
      </c>
      <c r="Z198" s="213"/>
      <c r="AA198" s="213"/>
      <c r="AB198" s="213"/>
      <c r="AC198" s="213"/>
      <c r="AD198" s="213"/>
      <c r="AE198" s="213"/>
      <c r="AF198" s="213"/>
      <c r="AG198" s="213" t="s">
        <v>413</v>
      </c>
      <c r="AH198" s="213"/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3"/>
      <c r="BH198" s="213"/>
    </row>
    <row r="199" spans="1:60" outlineLevel="2" x14ac:dyDescent="0.2">
      <c r="A199" s="220"/>
      <c r="B199" s="221"/>
      <c r="C199" s="250"/>
      <c r="D199" s="246"/>
      <c r="E199" s="246"/>
      <c r="F199" s="246"/>
      <c r="G199" s="246"/>
      <c r="H199" s="224"/>
      <c r="I199" s="224"/>
      <c r="J199" s="224"/>
      <c r="K199" s="224"/>
      <c r="L199" s="224"/>
      <c r="M199" s="224"/>
      <c r="N199" s="223"/>
      <c r="O199" s="223"/>
      <c r="P199" s="223"/>
      <c r="Q199" s="223"/>
      <c r="R199" s="224"/>
      <c r="S199" s="224"/>
      <c r="T199" s="224"/>
      <c r="U199" s="224"/>
      <c r="V199" s="224"/>
      <c r="W199" s="224"/>
      <c r="X199" s="224"/>
      <c r="Y199" s="224"/>
      <c r="Z199" s="213"/>
      <c r="AA199" s="213"/>
      <c r="AB199" s="213"/>
      <c r="AC199" s="213"/>
      <c r="AD199" s="213"/>
      <c r="AE199" s="213"/>
      <c r="AF199" s="213"/>
      <c r="AG199" s="213" t="s">
        <v>286</v>
      </c>
      <c r="AH199" s="213"/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3"/>
      <c r="BH199" s="213"/>
    </row>
    <row r="200" spans="1:60" ht="22.5" outlineLevel="1" x14ac:dyDescent="0.2">
      <c r="A200" s="237">
        <v>71</v>
      </c>
      <c r="B200" s="238" t="s">
        <v>1373</v>
      </c>
      <c r="C200" s="249" t="s">
        <v>1374</v>
      </c>
      <c r="D200" s="239" t="s">
        <v>323</v>
      </c>
      <c r="E200" s="240">
        <v>19.690000000000001</v>
      </c>
      <c r="F200" s="241"/>
      <c r="G200" s="242">
        <f>ROUND(E200*F200,2)</f>
        <v>0</v>
      </c>
      <c r="H200" s="241"/>
      <c r="I200" s="242">
        <f>ROUND(E200*H200,2)</f>
        <v>0</v>
      </c>
      <c r="J200" s="241"/>
      <c r="K200" s="242">
        <f>ROUND(E200*J200,2)</f>
        <v>0</v>
      </c>
      <c r="L200" s="242">
        <v>21</v>
      </c>
      <c r="M200" s="242">
        <f>G200*(1+L200/100)</f>
        <v>0</v>
      </c>
      <c r="N200" s="240">
        <v>1.3999999999999999E-4</v>
      </c>
      <c r="O200" s="240">
        <f>ROUND(E200*N200,2)</f>
        <v>0</v>
      </c>
      <c r="P200" s="240">
        <v>0</v>
      </c>
      <c r="Q200" s="240">
        <f>ROUND(E200*P200,2)</f>
        <v>0</v>
      </c>
      <c r="R200" s="242" t="s">
        <v>324</v>
      </c>
      <c r="S200" s="242" t="s">
        <v>289</v>
      </c>
      <c r="T200" s="243" t="s">
        <v>289</v>
      </c>
      <c r="U200" s="224">
        <v>0</v>
      </c>
      <c r="V200" s="224">
        <f>ROUND(E200*U200,2)</f>
        <v>0</v>
      </c>
      <c r="W200" s="224"/>
      <c r="X200" s="224" t="s">
        <v>283</v>
      </c>
      <c r="Y200" s="224" t="s">
        <v>284</v>
      </c>
      <c r="Z200" s="213"/>
      <c r="AA200" s="213"/>
      <c r="AB200" s="213"/>
      <c r="AC200" s="213"/>
      <c r="AD200" s="213"/>
      <c r="AE200" s="213"/>
      <c r="AF200" s="213"/>
      <c r="AG200" s="213" t="s">
        <v>285</v>
      </c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  <c r="BB200" s="213"/>
      <c r="BC200" s="213"/>
      <c r="BD200" s="213"/>
      <c r="BE200" s="213"/>
      <c r="BF200" s="213"/>
      <c r="BG200" s="213"/>
      <c r="BH200" s="213"/>
    </row>
    <row r="201" spans="1:60" outlineLevel="2" x14ac:dyDescent="0.2">
      <c r="A201" s="220"/>
      <c r="B201" s="221"/>
      <c r="C201" s="250"/>
      <c r="D201" s="246"/>
      <c r="E201" s="246"/>
      <c r="F201" s="246"/>
      <c r="G201" s="246"/>
      <c r="H201" s="224"/>
      <c r="I201" s="224"/>
      <c r="J201" s="224"/>
      <c r="K201" s="224"/>
      <c r="L201" s="224"/>
      <c r="M201" s="224"/>
      <c r="N201" s="223"/>
      <c r="O201" s="223"/>
      <c r="P201" s="223"/>
      <c r="Q201" s="223"/>
      <c r="R201" s="224"/>
      <c r="S201" s="224"/>
      <c r="T201" s="224"/>
      <c r="U201" s="224"/>
      <c r="V201" s="224"/>
      <c r="W201" s="224"/>
      <c r="X201" s="224"/>
      <c r="Y201" s="224"/>
      <c r="Z201" s="213"/>
      <c r="AA201" s="213"/>
      <c r="AB201" s="213"/>
      <c r="AC201" s="213"/>
      <c r="AD201" s="213"/>
      <c r="AE201" s="213"/>
      <c r="AF201" s="213"/>
      <c r="AG201" s="213" t="s">
        <v>286</v>
      </c>
      <c r="AH201" s="213"/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  <c r="BB201" s="213"/>
      <c r="BC201" s="213"/>
      <c r="BD201" s="213"/>
      <c r="BE201" s="213"/>
      <c r="BF201" s="213"/>
      <c r="BG201" s="213"/>
      <c r="BH201" s="213"/>
    </row>
    <row r="202" spans="1:60" ht="22.5" outlineLevel="1" x14ac:dyDescent="0.2">
      <c r="A202" s="237">
        <v>72</v>
      </c>
      <c r="B202" s="238" t="s">
        <v>1375</v>
      </c>
      <c r="C202" s="249" t="s">
        <v>1376</v>
      </c>
      <c r="D202" s="239" t="s">
        <v>323</v>
      </c>
      <c r="E202" s="240">
        <v>32.56</v>
      </c>
      <c r="F202" s="241"/>
      <c r="G202" s="242">
        <f>ROUND(E202*F202,2)</f>
        <v>0</v>
      </c>
      <c r="H202" s="241"/>
      <c r="I202" s="242">
        <f>ROUND(E202*H202,2)</f>
        <v>0</v>
      </c>
      <c r="J202" s="241"/>
      <c r="K202" s="242">
        <f>ROUND(E202*J202,2)</f>
        <v>0</v>
      </c>
      <c r="L202" s="242">
        <v>21</v>
      </c>
      <c r="M202" s="242">
        <f>G202*(1+L202/100)</f>
        <v>0</v>
      </c>
      <c r="N202" s="240">
        <v>2.3000000000000001E-4</v>
      </c>
      <c r="O202" s="240">
        <f>ROUND(E202*N202,2)</f>
        <v>0.01</v>
      </c>
      <c r="P202" s="240">
        <v>0</v>
      </c>
      <c r="Q202" s="240">
        <f>ROUND(E202*P202,2)</f>
        <v>0</v>
      </c>
      <c r="R202" s="242" t="s">
        <v>324</v>
      </c>
      <c r="S202" s="242" t="s">
        <v>289</v>
      </c>
      <c r="T202" s="243" t="s">
        <v>289</v>
      </c>
      <c r="U202" s="224">
        <v>0</v>
      </c>
      <c r="V202" s="224">
        <f>ROUND(E202*U202,2)</f>
        <v>0</v>
      </c>
      <c r="W202" s="224"/>
      <c r="X202" s="224" t="s">
        <v>283</v>
      </c>
      <c r="Y202" s="224" t="s">
        <v>284</v>
      </c>
      <c r="Z202" s="213"/>
      <c r="AA202" s="213"/>
      <c r="AB202" s="213"/>
      <c r="AC202" s="213"/>
      <c r="AD202" s="213"/>
      <c r="AE202" s="213"/>
      <c r="AF202" s="213"/>
      <c r="AG202" s="213" t="s">
        <v>285</v>
      </c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</row>
    <row r="203" spans="1:60" outlineLevel="2" x14ac:dyDescent="0.2">
      <c r="A203" s="220"/>
      <c r="B203" s="221"/>
      <c r="C203" s="250"/>
      <c r="D203" s="246"/>
      <c r="E203" s="246"/>
      <c r="F203" s="246"/>
      <c r="G203" s="246"/>
      <c r="H203" s="224"/>
      <c r="I203" s="224"/>
      <c r="J203" s="224"/>
      <c r="K203" s="224"/>
      <c r="L203" s="224"/>
      <c r="M203" s="224"/>
      <c r="N203" s="223"/>
      <c r="O203" s="223"/>
      <c r="P203" s="223"/>
      <c r="Q203" s="223"/>
      <c r="R203" s="224"/>
      <c r="S203" s="224"/>
      <c r="T203" s="224"/>
      <c r="U203" s="224"/>
      <c r="V203" s="224"/>
      <c r="W203" s="224"/>
      <c r="X203" s="224"/>
      <c r="Y203" s="224"/>
      <c r="Z203" s="213"/>
      <c r="AA203" s="213"/>
      <c r="AB203" s="213"/>
      <c r="AC203" s="213"/>
      <c r="AD203" s="213"/>
      <c r="AE203" s="213"/>
      <c r="AF203" s="213"/>
      <c r="AG203" s="213" t="s">
        <v>286</v>
      </c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</row>
    <row r="204" spans="1:60" ht="22.5" outlineLevel="1" x14ac:dyDescent="0.2">
      <c r="A204" s="237">
        <v>73</v>
      </c>
      <c r="B204" s="238" t="s">
        <v>1377</v>
      </c>
      <c r="C204" s="249" t="s">
        <v>1378</v>
      </c>
      <c r="D204" s="239" t="s">
        <v>323</v>
      </c>
      <c r="E204" s="240">
        <v>11.77</v>
      </c>
      <c r="F204" s="241"/>
      <c r="G204" s="242">
        <f>ROUND(E204*F204,2)</f>
        <v>0</v>
      </c>
      <c r="H204" s="241"/>
      <c r="I204" s="242">
        <f>ROUND(E204*H204,2)</f>
        <v>0</v>
      </c>
      <c r="J204" s="241"/>
      <c r="K204" s="242">
        <f>ROUND(E204*J204,2)</f>
        <v>0</v>
      </c>
      <c r="L204" s="242">
        <v>21</v>
      </c>
      <c r="M204" s="242">
        <f>G204*(1+L204/100)</f>
        <v>0</v>
      </c>
      <c r="N204" s="240">
        <v>3.6999999999999999E-4</v>
      </c>
      <c r="O204" s="240">
        <f>ROUND(E204*N204,2)</f>
        <v>0</v>
      </c>
      <c r="P204" s="240">
        <v>0</v>
      </c>
      <c r="Q204" s="240">
        <f>ROUND(E204*P204,2)</f>
        <v>0</v>
      </c>
      <c r="R204" s="242" t="s">
        <v>324</v>
      </c>
      <c r="S204" s="242" t="s">
        <v>289</v>
      </c>
      <c r="T204" s="243" t="s">
        <v>289</v>
      </c>
      <c r="U204" s="224">
        <v>0</v>
      </c>
      <c r="V204" s="224">
        <f>ROUND(E204*U204,2)</f>
        <v>0</v>
      </c>
      <c r="W204" s="224"/>
      <c r="X204" s="224" t="s">
        <v>283</v>
      </c>
      <c r="Y204" s="224" t="s">
        <v>284</v>
      </c>
      <c r="Z204" s="213"/>
      <c r="AA204" s="213"/>
      <c r="AB204" s="213"/>
      <c r="AC204" s="213"/>
      <c r="AD204" s="213"/>
      <c r="AE204" s="213"/>
      <c r="AF204" s="213"/>
      <c r="AG204" s="213" t="s">
        <v>285</v>
      </c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</row>
    <row r="205" spans="1:60" outlineLevel="2" x14ac:dyDescent="0.2">
      <c r="A205" s="220"/>
      <c r="B205" s="221"/>
      <c r="C205" s="250"/>
      <c r="D205" s="246"/>
      <c r="E205" s="246"/>
      <c r="F205" s="246"/>
      <c r="G205" s="246"/>
      <c r="H205" s="224"/>
      <c r="I205" s="224"/>
      <c r="J205" s="224"/>
      <c r="K205" s="224"/>
      <c r="L205" s="224"/>
      <c r="M205" s="224"/>
      <c r="N205" s="223"/>
      <c r="O205" s="223"/>
      <c r="P205" s="223"/>
      <c r="Q205" s="223"/>
      <c r="R205" s="224"/>
      <c r="S205" s="224"/>
      <c r="T205" s="224"/>
      <c r="U205" s="224"/>
      <c r="V205" s="224"/>
      <c r="W205" s="224"/>
      <c r="X205" s="224"/>
      <c r="Y205" s="224"/>
      <c r="Z205" s="213"/>
      <c r="AA205" s="213"/>
      <c r="AB205" s="213"/>
      <c r="AC205" s="213"/>
      <c r="AD205" s="213"/>
      <c r="AE205" s="213"/>
      <c r="AF205" s="213"/>
      <c r="AG205" s="213" t="s">
        <v>286</v>
      </c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</row>
    <row r="206" spans="1:60" ht="22.5" outlineLevel="1" x14ac:dyDescent="0.2">
      <c r="A206" s="237">
        <v>74</v>
      </c>
      <c r="B206" s="238" t="s">
        <v>1379</v>
      </c>
      <c r="C206" s="249" t="s">
        <v>1380</v>
      </c>
      <c r="D206" s="239" t="s">
        <v>323</v>
      </c>
      <c r="E206" s="240">
        <v>38.61</v>
      </c>
      <c r="F206" s="241"/>
      <c r="G206" s="242">
        <f>ROUND(E206*F206,2)</f>
        <v>0</v>
      </c>
      <c r="H206" s="241"/>
      <c r="I206" s="242">
        <f>ROUND(E206*H206,2)</f>
        <v>0</v>
      </c>
      <c r="J206" s="241"/>
      <c r="K206" s="242">
        <f>ROUND(E206*J206,2)</f>
        <v>0</v>
      </c>
      <c r="L206" s="242">
        <v>21</v>
      </c>
      <c r="M206" s="242">
        <f>G206*(1+L206/100)</f>
        <v>0</v>
      </c>
      <c r="N206" s="240">
        <v>5.6999999999999998E-4</v>
      </c>
      <c r="O206" s="240">
        <f>ROUND(E206*N206,2)</f>
        <v>0.02</v>
      </c>
      <c r="P206" s="240">
        <v>0</v>
      </c>
      <c r="Q206" s="240">
        <f>ROUND(E206*P206,2)</f>
        <v>0</v>
      </c>
      <c r="R206" s="242" t="s">
        <v>324</v>
      </c>
      <c r="S206" s="242" t="s">
        <v>289</v>
      </c>
      <c r="T206" s="243" t="s">
        <v>289</v>
      </c>
      <c r="U206" s="224">
        <v>0</v>
      </c>
      <c r="V206" s="224">
        <f>ROUND(E206*U206,2)</f>
        <v>0</v>
      </c>
      <c r="W206" s="224"/>
      <c r="X206" s="224" t="s">
        <v>283</v>
      </c>
      <c r="Y206" s="224" t="s">
        <v>284</v>
      </c>
      <c r="Z206" s="213"/>
      <c r="AA206" s="213"/>
      <c r="AB206" s="213"/>
      <c r="AC206" s="213"/>
      <c r="AD206" s="213"/>
      <c r="AE206" s="213"/>
      <c r="AF206" s="213"/>
      <c r="AG206" s="213" t="s">
        <v>285</v>
      </c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</row>
    <row r="207" spans="1:60" outlineLevel="2" x14ac:dyDescent="0.2">
      <c r="A207" s="220"/>
      <c r="B207" s="221"/>
      <c r="C207" s="250"/>
      <c r="D207" s="246"/>
      <c r="E207" s="246"/>
      <c r="F207" s="246"/>
      <c r="G207" s="246"/>
      <c r="H207" s="224"/>
      <c r="I207" s="224"/>
      <c r="J207" s="224"/>
      <c r="K207" s="224"/>
      <c r="L207" s="224"/>
      <c r="M207" s="224"/>
      <c r="N207" s="223"/>
      <c r="O207" s="223"/>
      <c r="P207" s="223"/>
      <c r="Q207" s="223"/>
      <c r="R207" s="224"/>
      <c r="S207" s="224"/>
      <c r="T207" s="224"/>
      <c r="U207" s="224"/>
      <c r="V207" s="224"/>
      <c r="W207" s="224"/>
      <c r="X207" s="224"/>
      <c r="Y207" s="224"/>
      <c r="Z207" s="213"/>
      <c r="AA207" s="213"/>
      <c r="AB207" s="213"/>
      <c r="AC207" s="213"/>
      <c r="AD207" s="213"/>
      <c r="AE207" s="213"/>
      <c r="AF207" s="213"/>
      <c r="AG207" s="213" t="s">
        <v>286</v>
      </c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</row>
    <row r="208" spans="1:60" ht="22.5" outlineLevel="1" x14ac:dyDescent="0.2">
      <c r="A208" s="237">
        <v>75</v>
      </c>
      <c r="B208" s="238" t="s">
        <v>1381</v>
      </c>
      <c r="C208" s="249" t="s">
        <v>1382</v>
      </c>
      <c r="D208" s="239" t="s">
        <v>323</v>
      </c>
      <c r="E208" s="240">
        <v>2.2000000000000002</v>
      </c>
      <c r="F208" s="241"/>
      <c r="G208" s="242">
        <f>ROUND(E208*F208,2)</f>
        <v>0</v>
      </c>
      <c r="H208" s="241"/>
      <c r="I208" s="242">
        <f>ROUND(E208*H208,2)</f>
        <v>0</v>
      </c>
      <c r="J208" s="241"/>
      <c r="K208" s="242">
        <f>ROUND(E208*J208,2)</f>
        <v>0</v>
      </c>
      <c r="L208" s="242">
        <v>21</v>
      </c>
      <c r="M208" s="242">
        <f>G208*(1+L208/100)</f>
        <v>0</v>
      </c>
      <c r="N208" s="240">
        <v>8.8999999999999995E-4</v>
      </c>
      <c r="O208" s="240">
        <f>ROUND(E208*N208,2)</f>
        <v>0</v>
      </c>
      <c r="P208" s="240">
        <v>0</v>
      </c>
      <c r="Q208" s="240">
        <f>ROUND(E208*P208,2)</f>
        <v>0</v>
      </c>
      <c r="R208" s="242" t="s">
        <v>324</v>
      </c>
      <c r="S208" s="242" t="s">
        <v>289</v>
      </c>
      <c r="T208" s="243" t="s">
        <v>289</v>
      </c>
      <c r="U208" s="224">
        <v>0</v>
      </c>
      <c r="V208" s="224">
        <f>ROUND(E208*U208,2)</f>
        <v>0</v>
      </c>
      <c r="W208" s="224"/>
      <c r="X208" s="224" t="s">
        <v>283</v>
      </c>
      <c r="Y208" s="224" t="s">
        <v>284</v>
      </c>
      <c r="Z208" s="213"/>
      <c r="AA208" s="213"/>
      <c r="AB208" s="213"/>
      <c r="AC208" s="213"/>
      <c r="AD208" s="213"/>
      <c r="AE208" s="213"/>
      <c r="AF208" s="213"/>
      <c r="AG208" s="213" t="s">
        <v>285</v>
      </c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</row>
    <row r="209" spans="1:60" outlineLevel="2" x14ac:dyDescent="0.2">
      <c r="A209" s="220"/>
      <c r="B209" s="221"/>
      <c r="C209" s="250"/>
      <c r="D209" s="246"/>
      <c r="E209" s="246"/>
      <c r="F209" s="246"/>
      <c r="G209" s="246"/>
      <c r="H209" s="224"/>
      <c r="I209" s="224"/>
      <c r="J209" s="224"/>
      <c r="K209" s="224"/>
      <c r="L209" s="224"/>
      <c r="M209" s="224"/>
      <c r="N209" s="223"/>
      <c r="O209" s="223"/>
      <c r="P209" s="223"/>
      <c r="Q209" s="223"/>
      <c r="R209" s="224"/>
      <c r="S209" s="224"/>
      <c r="T209" s="224"/>
      <c r="U209" s="224"/>
      <c r="V209" s="224"/>
      <c r="W209" s="224"/>
      <c r="X209" s="224"/>
      <c r="Y209" s="224"/>
      <c r="Z209" s="213"/>
      <c r="AA209" s="213"/>
      <c r="AB209" s="213"/>
      <c r="AC209" s="213"/>
      <c r="AD209" s="213"/>
      <c r="AE209" s="213"/>
      <c r="AF209" s="213"/>
      <c r="AG209" s="213" t="s">
        <v>286</v>
      </c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</row>
    <row r="210" spans="1:60" ht="22.5" outlineLevel="1" x14ac:dyDescent="0.2">
      <c r="A210" s="237">
        <v>76</v>
      </c>
      <c r="B210" s="238" t="s">
        <v>1383</v>
      </c>
      <c r="C210" s="249" t="s">
        <v>1384</v>
      </c>
      <c r="D210" s="239" t="s">
        <v>323</v>
      </c>
      <c r="E210" s="240">
        <v>20.79</v>
      </c>
      <c r="F210" s="241"/>
      <c r="G210" s="242">
        <f>ROUND(E210*F210,2)</f>
        <v>0</v>
      </c>
      <c r="H210" s="241"/>
      <c r="I210" s="242">
        <f>ROUND(E210*H210,2)</f>
        <v>0</v>
      </c>
      <c r="J210" s="241"/>
      <c r="K210" s="242">
        <f>ROUND(E210*J210,2)</f>
        <v>0</v>
      </c>
      <c r="L210" s="242">
        <v>21</v>
      </c>
      <c r="M210" s="242">
        <f>G210*(1+L210/100)</f>
        <v>0</v>
      </c>
      <c r="N210" s="240">
        <v>1.4999999999999999E-4</v>
      </c>
      <c r="O210" s="240">
        <f>ROUND(E210*N210,2)</f>
        <v>0</v>
      </c>
      <c r="P210" s="240">
        <v>0</v>
      </c>
      <c r="Q210" s="240">
        <f>ROUND(E210*P210,2)</f>
        <v>0</v>
      </c>
      <c r="R210" s="242" t="s">
        <v>324</v>
      </c>
      <c r="S210" s="242" t="s">
        <v>289</v>
      </c>
      <c r="T210" s="243" t="s">
        <v>289</v>
      </c>
      <c r="U210" s="224">
        <v>0</v>
      </c>
      <c r="V210" s="224">
        <f>ROUND(E210*U210,2)</f>
        <v>0</v>
      </c>
      <c r="W210" s="224"/>
      <c r="X210" s="224" t="s">
        <v>283</v>
      </c>
      <c r="Y210" s="224" t="s">
        <v>284</v>
      </c>
      <c r="Z210" s="213"/>
      <c r="AA210" s="213"/>
      <c r="AB210" s="213"/>
      <c r="AC210" s="213"/>
      <c r="AD210" s="213"/>
      <c r="AE210" s="213"/>
      <c r="AF210" s="213"/>
      <c r="AG210" s="213" t="s">
        <v>285</v>
      </c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</row>
    <row r="211" spans="1:60" outlineLevel="2" x14ac:dyDescent="0.2">
      <c r="A211" s="220"/>
      <c r="B211" s="221"/>
      <c r="C211" s="250"/>
      <c r="D211" s="246"/>
      <c r="E211" s="246"/>
      <c r="F211" s="246"/>
      <c r="G211" s="246"/>
      <c r="H211" s="224"/>
      <c r="I211" s="224"/>
      <c r="J211" s="224"/>
      <c r="K211" s="224"/>
      <c r="L211" s="224"/>
      <c r="M211" s="224"/>
      <c r="N211" s="223"/>
      <c r="O211" s="223"/>
      <c r="P211" s="223"/>
      <c r="Q211" s="223"/>
      <c r="R211" s="224"/>
      <c r="S211" s="224"/>
      <c r="T211" s="224"/>
      <c r="U211" s="224"/>
      <c r="V211" s="224"/>
      <c r="W211" s="224"/>
      <c r="X211" s="224"/>
      <c r="Y211" s="224"/>
      <c r="Z211" s="213"/>
      <c r="AA211" s="213"/>
      <c r="AB211" s="213"/>
      <c r="AC211" s="213"/>
      <c r="AD211" s="213"/>
      <c r="AE211" s="213"/>
      <c r="AF211" s="213"/>
      <c r="AG211" s="213" t="s">
        <v>286</v>
      </c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</row>
    <row r="212" spans="1:60" ht="22.5" outlineLevel="1" x14ac:dyDescent="0.2">
      <c r="A212" s="237">
        <v>77</v>
      </c>
      <c r="B212" s="238" t="s">
        <v>1385</v>
      </c>
      <c r="C212" s="249" t="s">
        <v>1386</v>
      </c>
      <c r="D212" s="239" t="s">
        <v>323</v>
      </c>
      <c r="E212" s="240">
        <v>29.48</v>
      </c>
      <c r="F212" s="241"/>
      <c r="G212" s="242">
        <f>ROUND(E212*F212,2)</f>
        <v>0</v>
      </c>
      <c r="H212" s="241"/>
      <c r="I212" s="242">
        <f>ROUND(E212*H212,2)</f>
        <v>0</v>
      </c>
      <c r="J212" s="241"/>
      <c r="K212" s="242">
        <f>ROUND(E212*J212,2)</f>
        <v>0</v>
      </c>
      <c r="L212" s="242">
        <v>21</v>
      </c>
      <c r="M212" s="242">
        <f>G212*(1+L212/100)</f>
        <v>0</v>
      </c>
      <c r="N212" s="240">
        <v>2.4000000000000001E-4</v>
      </c>
      <c r="O212" s="240">
        <f>ROUND(E212*N212,2)</f>
        <v>0.01</v>
      </c>
      <c r="P212" s="240">
        <v>0</v>
      </c>
      <c r="Q212" s="240">
        <f>ROUND(E212*P212,2)</f>
        <v>0</v>
      </c>
      <c r="R212" s="242" t="s">
        <v>324</v>
      </c>
      <c r="S212" s="242" t="s">
        <v>289</v>
      </c>
      <c r="T212" s="243" t="s">
        <v>289</v>
      </c>
      <c r="U212" s="224">
        <v>0</v>
      </c>
      <c r="V212" s="224">
        <f>ROUND(E212*U212,2)</f>
        <v>0</v>
      </c>
      <c r="W212" s="224"/>
      <c r="X212" s="224" t="s">
        <v>283</v>
      </c>
      <c r="Y212" s="224" t="s">
        <v>284</v>
      </c>
      <c r="Z212" s="213"/>
      <c r="AA212" s="213"/>
      <c r="AB212" s="213"/>
      <c r="AC212" s="213"/>
      <c r="AD212" s="213"/>
      <c r="AE212" s="213"/>
      <c r="AF212" s="213"/>
      <c r="AG212" s="213" t="s">
        <v>285</v>
      </c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</row>
    <row r="213" spans="1:60" outlineLevel="2" x14ac:dyDescent="0.2">
      <c r="A213" s="220"/>
      <c r="B213" s="221"/>
      <c r="C213" s="250"/>
      <c r="D213" s="246"/>
      <c r="E213" s="246"/>
      <c r="F213" s="246"/>
      <c r="G213" s="246"/>
      <c r="H213" s="224"/>
      <c r="I213" s="224"/>
      <c r="J213" s="224"/>
      <c r="K213" s="224"/>
      <c r="L213" s="224"/>
      <c r="M213" s="224"/>
      <c r="N213" s="223"/>
      <c r="O213" s="223"/>
      <c r="P213" s="223"/>
      <c r="Q213" s="223"/>
      <c r="R213" s="224"/>
      <c r="S213" s="224"/>
      <c r="T213" s="224"/>
      <c r="U213" s="224"/>
      <c r="V213" s="224"/>
      <c r="W213" s="224"/>
      <c r="X213" s="224"/>
      <c r="Y213" s="224"/>
      <c r="Z213" s="213"/>
      <c r="AA213" s="213"/>
      <c r="AB213" s="213"/>
      <c r="AC213" s="213"/>
      <c r="AD213" s="213"/>
      <c r="AE213" s="213"/>
      <c r="AF213" s="213"/>
      <c r="AG213" s="213" t="s">
        <v>286</v>
      </c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</row>
    <row r="214" spans="1:60" ht="22.5" outlineLevel="1" x14ac:dyDescent="0.2">
      <c r="A214" s="237">
        <v>78</v>
      </c>
      <c r="B214" s="238" t="s">
        <v>1387</v>
      </c>
      <c r="C214" s="249" t="s">
        <v>1388</v>
      </c>
      <c r="D214" s="239" t="s">
        <v>323</v>
      </c>
      <c r="E214" s="240">
        <v>10.23</v>
      </c>
      <c r="F214" s="241"/>
      <c r="G214" s="242">
        <f>ROUND(E214*F214,2)</f>
        <v>0</v>
      </c>
      <c r="H214" s="241"/>
      <c r="I214" s="242">
        <f>ROUND(E214*H214,2)</f>
        <v>0</v>
      </c>
      <c r="J214" s="241"/>
      <c r="K214" s="242">
        <f>ROUND(E214*J214,2)</f>
        <v>0</v>
      </c>
      <c r="L214" s="242">
        <v>21</v>
      </c>
      <c r="M214" s="242">
        <f>G214*(1+L214/100)</f>
        <v>0</v>
      </c>
      <c r="N214" s="240">
        <v>3.8999999999999999E-4</v>
      </c>
      <c r="O214" s="240">
        <f>ROUND(E214*N214,2)</f>
        <v>0</v>
      </c>
      <c r="P214" s="240">
        <v>0</v>
      </c>
      <c r="Q214" s="240">
        <f>ROUND(E214*P214,2)</f>
        <v>0</v>
      </c>
      <c r="R214" s="242" t="s">
        <v>324</v>
      </c>
      <c r="S214" s="242" t="s">
        <v>289</v>
      </c>
      <c r="T214" s="243" t="s">
        <v>289</v>
      </c>
      <c r="U214" s="224">
        <v>0</v>
      </c>
      <c r="V214" s="224">
        <f>ROUND(E214*U214,2)</f>
        <v>0</v>
      </c>
      <c r="W214" s="224"/>
      <c r="X214" s="224" t="s">
        <v>283</v>
      </c>
      <c r="Y214" s="224" t="s">
        <v>284</v>
      </c>
      <c r="Z214" s="213"/>
      <c r="AA214" s="213"/>
      <c r="AB214" s="213"/>
      <c r="AC214" s="213"/>
      <c r="AD214" s="213"/>
      <c r="AE214" s="213"/>
      <c r="AF214" s="213"/>
      <c r="AG214" s="213" t="s">
        <v>285</v>
      </c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</row>
    <row r="215" spans="1:60" outlineLevel="2" x14ac:dyDescent="0.2">
      <c r="A215" s="220"/>
      <c r="B215" s="221"/>
      <c r="C215" s="250"/>
      <c r="D215" s="246"/>
      <c r="E215" s="246"/>
      <c r="F215" s="246"/>
      <c r="G215" s="246"/>
      <c r="H215" s="224"/>
      <c r="I215" s="224"/>
      <c r="J215" s="224"/>
      <c r="K215" s="224"/>
      <c r="L215" s="224"/>
      <c r="M215" s="224"/>
      <c r="N215" s="223"/>
      <c r="O215" s="223"/>
      <c r="P215" s="223"/>
      <c r="Q215" s="223"/>
      <c r="R215" s="224"/>
      <c r="S215" s="224"/>
      <c r="T215" s="224"/>
      <c r="U215" s="224"/>
      <c r="V215" s="224"/>
      <c r="W215" s="224"/>
      <c r="X215" s="224"/>
      <c r="Y215" s="224"/>
      <c r="Z215" s="213"/>
      <c r="AA215" s="213"/>
      <c r="AB215" s="213"/>
      <c r="AC215" s="213"/>
      <c r="AD215" s="213"/>
      <c r="AE215" s="213"/>
      <c r="AF215" s="213"/>
      <c r="AG215" s="213" t="s">
        <v>286</v>
      </c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</row>
    <row r="216" spans="1:60" ht="22.5" outlineLevel="1" x14ac:dyDescent="0.2">
      <c r="A216" s="237">
        <v>79</v>
      </c>
      <c r="B216" s="238" t="s">
        <v>1389</v>
      </c>
      <c r="C216" s="249" t="s">
        <v>1390</v>
      </c>
      <c r="D216" s="239" t="s">
        <v>323</v>
      </c>
      <c r="E216" s="240">
        <v>37.840000000000003</v>
      </c>
      <c r="F216" s="241"/>
      <c r="G216" s="242">
        <f>ROUND(E216*F216,2)</f>
        <v>0</v>
      </c>
      <c r="H216" s="241"/>
      <c r="I216" s="242">
        <f>ROUND(E216*H216,2)</f>
        <v>0</v>
      </c>
      <c r="J216" s="241"/>
      <c r="K216" s="242">
        <f>ROUND(E216*J216,2)</f>
        <v>0</v>
      </c>
      <c r="L216" s="242">
        <v>21</v>
      </c>
      <c r="M216" s="242">
        <f>G216*(1+L216/100)</f>
        <v>0</v>
      </c>
      <c r="N216" s="240">
        <v>5.9999999999999995E-4</v>
      </c>
      <c r="O216" s="240">
        <f>ROUND(E216*N216,2)</f>
        <v>0.02</v>
      </c>
      <c r="P216" s="240">
        <v>0</v>
      </c>
      <c r="Q216" s="240">
        <f>ROUND(E216*P216,2)</f>
        <v>0</v>
      </c>
      <c r="R216" s="242" t="s">
        <v>324</v>
      </c>
      <c r="S216" s="242" t="s">
        <v>289</v>
      </c>
      <c r="T216" s="243" t="s">
        <v>289</v>
      </c>
      <c r="U216" s="224">
        <v>0</v>
      </c>
      <c r="V216" s="224">
        <f>ROUND(E216*U216,2)</f>
        <v>0</v>
      </c>
      <c r="W216" s="224"/>
      <c r="X216" s="224" t="s">
        <v>283</v>
      </c>
      <c r="Y216" s="224" t="s">
        <v>284</v>
      </c>
      <c r="Z216" s="213"/>
      <c r="AA216" s="213"/>
      <c r="AB216" s="213"/>
      <c r="AC216" s="213"/>
      <c r="AD216" s="213"/>
      <c r="AE216" s="213"/>
      <c r="AF216" s="213"/>
      <c r="AG216" s="213" t="s">
        <v>285</v>
      </c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</row>
    <row r="217" spans="1:60" outlineLevel="2" x14ac:dyDescent="0.2">
      <c r="A217" s="220"/>
      <c r="B217" s="221"/>
      <c r="C217" s="250"/>
      <c r="D217" s="246"/>
      <c r="E217" s="246"/>
      <c r="F217" s="246"/>
      <c r="G217" s="246"/>
      <c r="H217" s="224"/>
      <c r="I217" s="224"/>
      <c r="J217" s="224"/>
      <c r="K217" s="224"/>
      <c r="L217" s="224"/>
      <c r="M217" s="224"/>
      <c r="N217" s="223"/>
      <c r="O217" s="223"/>
      <c r="P217" s="223"/>
      <c r="Q217" s="223"/>
      <c r="R217" s="224"/>
      <c r="S217" s="224"/>
      <c r="T217" s="224"/>
      <c r="U217" s="224"/>
      <c r="V217" s="224"/>
      <c r="W217" s="224"/>
      <c r="X217" s="224"/>
      <c r="Y217" s="224"/>
      <c r="Z217" s="213"/>
      <c r="AA217" s="213"/>
      <c r="AB217" s="213"/>
      <c r="AC217" s="213"/>
      <c r="AD217" s="213"/>
      <c r="AE217" s="213"/>
      <c r="AF217" s="213"/>
      <c r="AG217" s="213" t="s">
        <v>286</v>
      </c>
      <c r="AH217" s="213"/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</row>
    <row r="218" spans="1:60" ht="22.5" outlineLevel="1" x14ac:dyDescent="0.2">
      <c r="A218" s="237">
        <v>80</v>
      </c>
      <c r="B218" s="238" t="s">
        <v>1391</v>
      </c>
      <c r="C218" s="249" t="s">
        <v>1392</v>
      </c>
      <c r="D218" s="239" t="s">
        <v>318</v>
      </c>
      <c r="E218" s="240">
        <v>22</v>
      </c>
      <c r="F218" s="241"/>
      <c r="G218" s="242">
        <f>ROUND(E218*F218,2)</f>
        <v>0</v>
      </c>
      <c r="H218" s="241"/>
      <c r="I218" s="242">
        <f>ROUND(E218*H218,2)</f>
        <v>0</v>
      </c>
      <c r="J218" s="241"/>
      <c r="K218" s="242">
        <f>ROUND(E218*J218,2)</f>
        <v>0</v>
      </c>
      <c r="L218" s="242">
        <v>21</v>
      </c>
      <c r="M218" s="242">
        <f>G218*(1+L218/100)</f>
        <v>0</v>
      </c>
      <c r="N218" s="240">
        <v>1.0000000000000001E-5</v>
      </c>
      <c r="O218" s="240">
        <f>ROUND(E218*N218,2)</f>
        <v>0</v>
      </c>
      <c r="P218" s="240">
        <v>0</v>
      </c>
      <c r="Q218" s="240">
        <f>ROUND(E218*P218,2)</f>
        <v>0</v>
      </c>
      <c r="R218" s="242" t="s">
        <v>324</v>
      </c>
      <c r="S218" s="242" t="s">
        <v>289</v>
      </c>
      <c r="T218" s="243" t="s">
        <v>289</v>
      </c>
      <c r="U218" s="224">
        <v>0</v>
      </c>
      <c r="V218" s="224">
        <f>ROUND(E218*U218,2)</f>
        <v>0</v>
      </c>
      <c r="W218" s="224"/>
      <c r="X218" s="224" t="s">
        <v>283</v>
      </c>
      <c r="Y218" s="224" t="s">
        <v>284</v>
      </c>
      <c r="Z218" s="213"/>
      <c r="AA218" s="213"/>
      <c r="AB218" s="213"/>
      <c r="AC218" s="213"/>
      <c r="AD218" s="213"/>
      <c r="AE218" s="213"/>
      <c r="AF218" s="213"/>
      <c r="AG218" s="213" t="s">
        <v>285</v>
      </c>
      <c r="AH218" s="213"/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</row>
    <row r="219" spans="1:60" outlineLevel="2" x14ac:dyDescent="0.2">
      <c r="A219" s="220"/>
      <c r="B219" s="221"/>
      <c r="C219" s="250"/>
      <c r="D219" s="246"/>
      <c r="E219" s="246"/>
      <c r="F219" s="246"/>
      <c r="G219" s="246"/>
      <c r="H219" s="224"/>
      <c r="I219" s="224"/>
      <c r="J219" s="224"/>
      <c r="K219" s="224"/>
      <c r="L219" s="224"/>
      <c r="M219" s="224"/>
      <c r="N219" s="223"/>
      <c r="O219" s="223"/>
      <c r="P219" s="223"/>
      <c r="Q219" s="223"/>
      <c r="R219" s="224"/>
      <c r="S219" s="224"/>
      <c r="T219" s="224"/>
      <c r="U219" s="224"/>
      <c r="V219" s="224"/>
      <c r="W219" s="224"/>
      <c r="X219" s="224"/>
      <c r="Y219" s="224"/>
      <c r="Z219" s="213"/>
      <c r="AA219" s="213"/>
      <c r="AB219" s="213"/>
      <c r="AC219" s="213"/>
      <c r="AD219" s="213"/>
      <c r="AE219" s="213"/>
      <c r="AF219" s="213"/>
      <c r="AG219" s="213" t="s">
        <v>286</v>
      </c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</row>
    <row r="220" spans="1:60" ht="22.5" outlineLevel="1" x14ac:dyDescent="0.2">
      <c r="A220" s="237">
        <v>81</v>
      </c>
      <c r="B220" s="238" t="s">
        <v>1393</v>
      </c>
      <c r="C220" s="249" t="s">
        <v>1394</v>
      </c>
      <c r="D220" s="239" t="s">
        <v>318</v>
      </c>
      <c r="E220" s="240">
        <v>31</v>
      </c>
      <c r="F220" s="241"/>
      <c r="G220" s="242">
        <f>ROUND(E220*F220,2)</f>
        <v>0</v>
      </c>
      <c r="H220" s="241"/>
      <c r="I220" s="242">
        <f>ROUND(E220*H220,2)</f>
        <v>0</v>
      </c>
      <c r="J220" s="241"/>
      <c r="K220" s="242">
        <f>ROUND(E220*J220,2)</f>
        <v>0</v>
      </c>
      <c r="L220" s="242">
        <v>21</v>
      </c>
      <c r="M220" s="242">
        <f>G220*(1+L220/100)</f>
        <v>0</v>
      </c>
      <c r="N220" s="240">
        <v>2.0000000000000002E-5</v>
      </c>
      <c r="O220" s="240">
        <f>ROUND(E220*N220,2)</f>
        <v>0</v>
      </c>
      <c r="P220" s="240">
        <v>0</v>
      </c>
      <c r="Q220" s="240">
        <f>ROUND(E220*P220,2)</f>
        <v>0</v>
      </c>
      <c r="R220" s="242" t="s">
        <v>324</v>
      </c>
      <c r="S220" s="242" t="s">
        <v>289</v>
      </c>
      <c r="T220" s="243" t="s">
        <v>289</v>
      </c>
      <c r="U220" s="224">
        <v>0</v>
      </c>
      <c r="V220" s="224">
        <f>ROUND(E220*U220,2)</f>
        <v>0</v>
      </c>
      <c r="W220" s="224"/>
      <c r="X220" s="224" t="s">
        <v>283</v>
      </c>
      <c r="Y220" s="224" t="s">
        <v>284</v>
      </c>
      <c r="Z220" s="213"/>
      <c r="AA220" s="213"/>
      <c r="AB220" s="213"/>
      <c r="AC220" s="213"/>
      <c r="AD220" s="213"/>
      <c r="AE220" s="213"/>
      <c r="AF220" s="213"/>
      <c r="AG220" s="213" t="s">
        <v>285</v>
      </c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  <c r="BA220" s="213"/>
      <c r="BB220" s="213"/>
      <c r="BC220" s="213"/>
      <c r="BD220" s="213"/>
      <c r="BE220" s="213"/>
      <c r="BF220" s="213"/>
      <c r="BG220" s="213"/>
      <c r="BH220" s="213"/>
    </row>
    <row r="221" spans="1:60" outlineLevel="2" x14ac:dyDescent="0.2">
      <c r="A221" s="220"/>
      <c r="B221" s="221"/>
      <c r="C221" s="250"/>
      <c r="D221" s="246"/>
      <c r="E221" s="246"/>
      <c r="F221" s="246"/>
      <c r="G221" s="246"/>
      <c r="H221" s="224"/>
      <c r="I221" s="224"/>
      <c r="J221" s="224"/>
      <c r="K221" s="224"/>
      <c r="L221" s="224"/>
      <c r="M221" s="224"/>
      <c r="N221" s="223"/>
      <c r="O221" s="223"/>
      <c r="P221" s="223"/>
      <c r="Q221" s="223"/>
      <c r="R221" s="224"/>
      <c r="S221" s="224"/>
      <c r="T221" s="224"/>
      <c r="U221" s="224"/>
      <c r="V221" s="224"/>
      <c r="W221" s="224"/>
      <c r="X221" s="224"/>
      <c r="Y221" s="224"/>
      <c r="Z221" s="213"/>
      <c r="AA221" s="213"/>
      <c r="AB221" s="213"/>
      <c r="AC221" s="213"/>
      <c r="AD221" s="213"/>
      <c r="AE221" s="213"/>
      <c r="AF221" s="213"/>
      <c r="AG221" s="213" t="s">
        <v>286</v>
      </c>
      <c r="AH221" s="213"/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  <c r="BA221" s="213"/>
      <c r="BB221" s="213"/>
      <c r="BC221" s="213"/>
      <c r="BD221" s="213"/>
      <c r="BE221" s="213"/>
      <c r="BF221" s="213"/>
      <c r="BG221" s="213"/>
      <c r="BH221" s="213"/>
    </row>
    <row r="222" spans="1:60" ht="22.5" outlineLevel="1" x14ac:dyDescent="0.2">
      <c r="A222" s="237">
        <v>82</v>
      </c>
      <c r="B222" s="238" t="s">
        <v>1395</v>
      </c>
      <c r="C222" s="249" t="s">
        <v>1396</v>
      </c>
      <c r="D222" s="239" t="s">
        <v>318</v>
      </c>
      <c r="E222" s="240">
        <v>4</v>
      </c>
      <c r="F222" s="241"/>
      <c r="G222" s="242">
        <f>ROUND(E222*F222,2)</f>
        <v>0</v>
      </c>
      <c r="H222" s="241"/>
      <c r="I222" s="242">
        <f>ROUND(E222*H222,2)</f>
        <v>0</v>
      </c>
      <c r="J222" s="241"/>
      <c r="K222" s="242">
        <f>ROUND(E222*J222,2)</f>
        <v>0</v>
      </c>
      <c r="L222" s="242">
        <v>21</v>
      </c>
      <c r="M222" s="242">
        <f>G222*(1+L222/100)</f>
        <v>0</v>
      </c>
      <c r="N222" s="240">
        <v>5.0000000000000002E-5</v>
      </c>
      <c r="O222" s="240">
        <f>ROUND(E222*N222,2)</f>
        <v>0</v>
      </c>
      <c r="P222" s="240">
        <v>0</v>
      </c>
      <c r="Q222" s="240">
        <f>ROUND(E222*P222,2)</f>
        <v>0</v>
      </c>
      <c r="R222" s="242" t="s">
        <v>324</v>
      </c>
      <c r="S222" s="242" t="s">
        <v>289</v>
      </c>
      <c r="T222" s="243" t="s">
        <v>289</v>
      </c>
      <c r="U222" s="224">
        <v>0</v>
      </c>
      <c r="V222" s="224">
        <f>ROUND(E222*U222,2)</f>
        <v>0</v>
      </c>
      <c r="W222" s="224"/>
      <c r="X222" s="224" t="s">
        <v>283</v>
      </c>
      <c r="Y222" s="224" t="s">
        <v>284</v>
      </c>
      <c r="Z222" s="213"/>
      <c r="AA222" s="213"/>
      <c r="AB222" s="213"/>
      <c r="AC222" s="213"/>
      <c r="AD222" s="213"/>
      <c r="AE222" s="213"/>
      <c r="AF222" s="213"/>
      <c r="AG222" s="213" t="s">
        <v>285</v>
      </c>
      <c r="AH222" s="213"/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  <c r="BA222" s="213"/>
      <c r="BB222" s="213"/>
      <c r="BC222" s="213"/>
      <c r="BD222" s="213"/>
      <c r="BE222" s="213"/>
      <c r="BF222" s="213"/>
      <c r="BG222" s="213"/>
      <c r="BH222" s="213"/>
    </row>
    <row r="223" spans="1:60" outlineLevel="2" x14ac:dyDescent="0.2">
      <c r="A223" s="220"/>
      <c r="B223" s="221"/>
      <c r="C223" s="250"/>
      <c r="D223" s="246"/>
      <c r="E223" s="246"/>
      <c r="F223" s="246"/>
      <c r="G223" s="246"/>
      <c r="H223" s="224"/>
      <c r="I223" s="224"/>
      <c r="J223" s="224"/>
      <c r="K223" s="224"/>
      <c r="L223" s="224"/>
      <c r="M223" s="224"/>
      <c r="N223" s="223"/>
      <c r="O223" s="223"/>
      <c r="P223" s="223"/>
      <c r="Q223" s="223"/>
      <c r="R223" s="224"/>
      <c r="S223" s="224"/>
      <c r="T223" s="224"/>
      <c r="U223" s="224"/>
      <c r="V223" s="224"/>
      <c r="W223" s="224"/>
      <c r="X223" s="224"/>
      <c r="Y223" s="224"/>
      <c r="Z223" s="213"/>
      <c r="AA223" s="213"/>
      <c r="AB223" s="213"/>
      <c r="AC223" s="213"/>
      <c r="AD223" s="213"/>
      <c r="AE223" s="213"/>
      <c r="AF223" s="213"/>
      <c r="AG223" s="213" t="s">
        <v>286</v>
      </c>
      <c r="AH223" s="213"/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  <c r="BA223" s="213"/>
      <c r="BB223" s="213"/>
      <c r="BC223" s="213"/>
      <c r="BD223" s="213"/>
      <c r="BE223" s="213"/>
      <c r="BF223" s="213"/>
      <c r="BG223" s="213"/>
      <c r="BH223" s="213"/>
    </row>
    <row r="224" spans="1:60" ht="22.5" outlineLevel="1" x14ac:dyDescent="0.2">
      <c r="A224" s="237">
        <v>83</v>
      </c>
      <c r="B224" s="238" t="s">
        <v>1397</v>
      </c>
      <c r="C224" s="249" t="s">
        <v>1398</v>
      </c>
      <c r="D224" s="239" t="s">
        <v>318</v>
      </c>
      <c r="E224" s="240">
        <v>21</v>
      </c>
      <c r="F224" s="241"/>
      <c r="G224" s="242">
        <f>ROUND(E224*F224,2)</f>
        <v>0</v>
      </c>
      <c r="H224" s="241"/>
      <c r="I224" s="242">
        <f>ROUND(E224*H224,2)</f>
        <v>0</v>
      </c>
      <c r="J224" s="241"/>
      <c r="K224" s="242">
        <f>ROUND(E224*J224,2)</f>
        <v>0</v>
      </c>
      <c r="L224" s="242">
        <v>21</v>
      </c>
      <c r="M224" s="242">
        <f>G224*(1+L224/100)</f>
        <v>0</v>
      </c>
      <c r="N224" s="240">
        <v>1E-4</v>
      </c>
      <c r="O224" s="240">
        <f>ROUND(E224*N224,2)</f>
        <v>0</v>
      </c>
      <c r="P224" s="240">
        <v>0</v>
      </c>
      <c r="Q224" s="240">
        <f>ROUND(E224*P224,2)</f>
        <v>0</v>
      </c>
      <c r="R224" s="242" t="s">
        <v>324</v>
      </c>
      <c r="S224" s="242" t="s">
        <v>289</v>
      </c>
      <c r="T224" s="243" t="s">
        <v>289</v>
      </c>
      <c r="U224" s="224">
        <v>0</v>
      </c>
      <c r="V224" s="224">
        <f>ROUND(E224*U224,2)</f>
        <v>0</v>
      </c>
      <c r="W224" s="224"/>
      <c r="X224" s="224" t="s">
        <v>283</v>
      </c>
      <c r="Y224" s="224" t="s">
        <v>284</v>
      </c>
      <c r="Z224" s="213"/>
      <c r="AA224" s="213"/>
      <c r="AB224" s="213"/>
      <c r="AC224" s="213"/>
      <c r="AD224" s="213"/>
      <c r="AE224" s="213"/>
      <c r="AF224" s="213"/>
      <c r="AG224" s="213" t="s">
        <v>285</v>
      </c>
      <c r="AH224" s="213"/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  <c r="BA224" s="213"/>
      <c r="BB224" s="213"/>
      <c r="BC224" s="213"/>
      <c r="BD224" s="213"/>
      <c r="BE224" s="213"/>
      <c r="BF224" s="213"/>
      <c r="BG224" s="213"/>
      <c r="BH224" s="213"/>
    </row>
    <row r="225" spans="1:60" outlineLevel="2" x14ac:dyDescent="0.2">
      <c r="A225" s="220"/>
      <c r="B225" s="221"/>
      <c r="C225" s="250"/>
      <c r="D225" s="246"/>
      <c r="E225" s="246"/>
      <c r="F225" s="246"/>
      <c r="G225" s="246"/>
      <c r="H225" s="224"/>
      <c r="I225" s="224"/>
      <c r="J225" s="224"/>
      <c r="K225" s="224"/>
      <c r="L225" s="224"/>
      <c r="M225" s="224"/>
      <c r="N225" s="223"/>
      <c r="O225" s="223"/>
      <c r="P225" s="223"/>
      <c r="Q225" s="223"/>
      <c r="R225" s="224"/>
      <c r="S225" s="224"/>
      <c r="T225" s="224"/>
      <c r="U225" s="224"/>
      <c r="V225" s="224"/>
      <c r="W225" s="224"/>
      <c r="X225" s="224"/>
      <c r="Y225" s="224"/>
      <c r="Z225" s="213"/>
      <c r="AA225" s="213"/>
      <c r="AB225" s="213"/>
      <c r="AC225" s="213"/>
      <c r="AD225" s="213"/>
      <c r="AE225" s="213"/>
      <c r="AF225" s="213"/>
      <c r="AG225" s="213" t="s">
        <v>286</v>
      </c>
      <c r="AH225" s="213"/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  <c r="BA225" s="213"/>
      <c r="BB225" s="213"/>
      <c r="BC225" s="213"/>
      <c r="BD225" s="213"/>
      <c r="BE225" s="213"/>
      <c r="BF225" s="213"/>
      <c r="BG225" s="213"/>
      <c r="BH225" s="213"/>
    </row>
    <row r="226" spans="1:60" ht="22.5" outlineLevel="1" x14ac:dyDescent="0.2">
      <c r="A226" s="237">
        <v>84</v>
      </c>
      <c r="B226" s="238" t="s">
        <v>1399</v>
      </c>
      <c r="C226" s="249" t="s">
        <v>1400</v>
      </c>
      <c r="D226" s="239" t="s">
        <v>318</v>
      </c>
      <c r="E226" s="240">
        <v>4</v>
      </c>
      <c r="F226" s="241"/>
      <c r="G226" s="242">
        <f>ROUND(E226*F226,2)</f>
        <v>0</v>
      </c>
      <c r="H226" s="241"/>
      <c r="I226" s="242">
        <f>ROUND(E226*H226,2)</f>
        <v>0</v>
      </c>
      <c r="J226" s="241"/>
      <c r="K226" s="242">
        <f>ROUND(E226*J226,2)</f>
        <v>0</v>
      </c>
      <c r="L226" s="242">
        <v>21</v>
      </c>
      <c r="M226" s="242">
        <f>G226*(1+L226/100)</f>
        <v>0</v>
      </c>
      <c r="N226" s="240">
        <v>3.0000000000000001E-5</v>
      </c>
      <c r="O226" s="240">
        <f>ROUND(E226*N226,2)</f>
        <v>0</v>
      </c>
      <c r="P226" s="240">
        <v>0</v>
      </c>
      <c r="Q226" s="240">
        <f>ROUND(E226*P226,2)</f>
        <v>0</v>
      </c>
      <c r="R226" s="242" t="s">
        <v>324</v>
      </c>
      <c r="S226" s="242" t="s">
        <v>289</v>
      </c>
      <c r="T226" s="243" t="s">
        <v>289</v>
      </c>
      <c r="U226" s="224">
        <v>0</v>
      </c>
      <c r="V226" s="224">
        <f>ROUND(E226*U226,2)</f>
        <v>0</v>
      </c>
      <c r="W226" s="224"/>
      <c r="X226" s="224" t="s">
        <v>283</v>
      </c>
      <c r="Y226" s="224" t="s">
        <v>284</v>
      </c>
      <c r="Z226" s="213"/>
      <c r="AA226" s="213"/>
      <c r="AB226" s="213"/>
      <c r="AC226" s="213"/>
      <c r="AD226" s="213"/>
      <c r="AE226" s="213"/>
      <c r="AF226" s="213"/>
      <c r="AG226" s="213" t="s">
        <v>285</v>
      </c>
      <c r="AH226" s="213"/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  <c r="BA226" s="213"/>
      <c r="BB226" s="213"/>
      <c r="BC226" s="213"/>
      <c r="BD226" s="213"/>
      <c r="BE226" s="213"/>
      <c r="BF226" s="213"/>
      <c r="BG226" s="213"/>
      <c r="BH226" s="213"/>
    </row>
    <row r="227" spans="1:60" outlineLevel="2" x14ac:dyDescent="0.2">
      <c r="A227" s="220"/>
      <c r="B227" s="221"/>
      <c r="C227" s="250"/>
      <c r="D227" s="246"/>
      <c r="E227" s="246"/>
      <c r="F227" s="246"/>
      <c r="G227" s="246"/>
      <c r="H227" s="224"/>
      <c r="I227" s="224"/>
      <c r="J227" s="224"/>
      <c r="K227" s="224"/>
      <c r="L227" s="224"/>
      <c r="M227" s="224"/>
      <c r="N227" s="223"/>
      <c r="O227" s="223"/>
      <c r="P227" s="223"/>
      <c r="Q227" s="223"/>
      <c r="R227" s="224"/>
      <c r="S227" s="224"/>
      <c r="T227" s="224"/>
      <c r="U227" s="224"/>
      <c r="V227" s="224"/>
      <c r="W227" s="224"/>
      <c r="X227" s="224"/>
      <c r="Y227" s="224"/>
      <c r="Z227" s="213"/>
      <c r="AA227" s="213"/>
      <c r="AB227" s="213"/>
      <c r="AC227" s="213"/>
      <c r="AD227" s="213"/>
      <c r="AE227" s="213"/>
      <c r="AF227" s="213"/>
      <c r="AG227" s="213" t="s">
        <v>286</v>
      </c>
      <c r="AH227" s="213"/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  <c r="BA227" s="213"/>
      <c r="BB227" s="213"/>
      <c r="BC227" s="213"/>
      <c r="BD227" s="213"/>
      <c r="BE227" s="213"/>
      <c r="BF227" s="213"/>
      <c r="BG227" s="213"/>
      <c r="BH227" s="213"/>
    </row>
    <row r="228" spans="1:60" ht="22.5" outlineLevel="1" x14ac:dyDescent="0.2">
      <c r="A228" s="237">
        <v>85</v>
      </c>
      <c r="B228" s="238" t="s">
        <v>1401</v>
      </c>
      <c r="C228" s="249" t="s">
        <v>1402</v>
      </c>
      <c r="D228" s="239" t="s">
        <v>318</v>
      </c>
      <c r="E228" s="240">
        <v>5</v>
      </c>
      <c r="F228" s="241"/>
      <c r="G228" s="242">
        <f>ROUND(E228*F228,2)</f>
        <v>0</v>
      </c>
      <c r="H228" s="241"/>
      <c r="I228" s="242">
        <f>ROUND(E228*H228,2)</f>
        <v>0</v>
      </c>
      <c r="J228" s="241"/>
      <c r="K228" s="242">
        <f>ROUND(E228*J228,2)</f>
        <v>0</v>
      </c>
      <c r="L228" s="242">
        <v>21</v>
      </c>
      <c r="M228" s="242">
        <f>G228*(1+L228/100)</f>
        <v>0</v>
      </c>
      <c r="N228" s="240">
        <v>6.0000000000000002E-5</v>
      </c>
      <c r="O228" s="240">
        <f>ROUND(E228*N228,2)</f>
        <v>0</v>
      </c>
      <c r="P228" s="240">
        <v>0</v>
      </c>
      <c r="Q228" s="240">
        <f>ROUND(E228*P228,2)</f>
        <v>0</v>
      </c>
      <c r="R228" s="242" t="s">
        <v>324</v>
      </c>
      <c r="S228" s="242" t="s">
        <v>289</v>
      </c>
      <c r="T228" s="243" t="s">
        <v>289</v>
      </c>
      <c r="U228" s="224">
        <v>0</v>
      </c>
      <c r="V228" s="224">
        <f>ROUND(E228*U228,2)</f>
        <v>0</v>
      </c>
      <c r="W228" s="224"/>
      <c r="X228" s="224" t="s">
        <v>283</v>
      </c>
      <c r="Y228" s="224" t="s">
        <v>284</v>
      </c>
      <c r="Z228" s="213"/>
      <c r="AA228" s="213"/>
      <c r="AB228" s="213"/>
      <c r="AC228" s="213"/>
      <c r="AD228" s="213"/>
      <c r="AE228" s="213"/>
      <c r="AF228" s="213"/>
      <c r="AG228" s="213" t="s">
        <v>285</v>
      </c>
      <c r="AH228" s="213"/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  <c r="BA228" s="213"/>
      <c r="BB228" s="213"/>
      <c r="BC228" s="213"/>
      <c r="BD228" s="213"/>
      <c r="BE228" s="213"/>
      <c r="BF228" s="213"/>
      <c r="BG228" s="213"/>
      <c r="BH228" s="213"/>
    </row>
    <row r="229" spans="1:60" outlineLevel="2" x14ac:dyDescent="0.2">
      <c r="A229" s="220"/>
      <c r="B229" s="221"/>
      <c r="C229" s="250"/>
      <c r="D229" s="246"/>
      <c r="E229" s="246"/>
      <c r="F229" s="246"/>
      <c r="G229" s="246"/>
      <c r="H229" s="224"/>
      <c r="I229" s="224"/>
      <c r="J229" s="224"/>
      <c r="K229" s="224"/>
      <c r="L229" s="224"/>
      <c r="M229" s="224"/>
      <c r="N229" s="223"/>
      <c r="O229" s="223"/>
      <c r="P229" s="223"/>
      <c r="Q229" s="223"/>
      <c r="R229" s="224"/>
      <c r="S229" s="224"/>
      <c r="T229" s="224"/>
      <c r="U229" s="224"/>
      <c r="V229" s="224"/>
      <c r="W229" s="224"/>
      <c r="X229" s="224"/>
      <c r="Y229" s="224"/>
      <c r="Z229" s="213"/>
      <c r="AA229" s="213"/>
      <c r="AB229" s="213"/>
      <c r="AC229" s="213"/>
      <c r="AD229" s="213"/>
      <c r="AE229" s="213"/>
      <c r="AF229" s="213"/>
      <c r="AG229" s="213" t="s">
        <v>286</v>
      </c>
      <c r="AH229" s="213"/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  <c r="AX229" s="213"/>
      <c r="AY229" s="213"/>
      <c r="AZ229" s="213"/>
      <c r="BA229" s="213"/>
      <c r="BB229" s="213"/>
      <c r="BC229" s="213"/>
      <c r="BD229" s="213"/>
      <c r="BE229" s="213"/>
      <c r="BF229" s="213"/>
      <c r="BG229" s="213"/>
      <c r="BH229" s="213"/>
    </row>
    <row r="230" spans="1:60" ht="22.5" outlineLevel="1" x14ac:dyDescent="0.2">
      <c r="A230" s="237">
        <v>86</v>
      </c>
      <c r="B230" s="238" t="s">
        <v>1403</v>
      </c>
      <c r="C230" s="249" t="s">
        <v>1404</v>
      </c>
      <c r="D230" s="239" t="s">
        <v>318</v>
      </c>
      <c r="E230" s="240">
        <v>18</v>
      </c>
      <c r="F230" s="241"/>
      <c r="G230" s="242">
        <f>ROUND(E230*F230,2)</f>
        <v>0</v>
      </c>
      <c r="H230" s="241"/>
      <c r="I230" s="242">
        <f>ROUND(E230*H230,2)</f>
        <v>0</v>
      </c>
      <c r="J230" s="241"/>
      <c r="K230" s="242">
        <f>ROUND(E230*J230,2)</f>
        <v>0</v>
      </c>
      <c r="L230" s="242">
        <v>21</v>
      </c>
      <c r="M230" s="242">
        <f>G230*(1+L230/100)</f>
        <v>0</v>
      </c>
      <c r="N230" s="240">
        <v>1.1E-4</v>
      </c>
      <c r="O230" s="240">
        <f>ROUND(E230*N230,2)</f>
        <v>0</v>
      </c>
      <c r="P230" s="240">
        <v>0</v>
      </c>
      <c r="Q230" s="240">
        <f>ROUND(E230*P230,2)</f>
        <v>0</v>
      </c>
      <c r="R230" s="242" t="s">
        <v>324</v>
      </c>
      <c r="S230" s="242" t="s">
        <v>289</v>
      </c>
      <c r="T230" s="243" t="s">
        <v>289</v>
      </c>
      <c r="U230" s="224">
        <v>0</v>
      </c>
      <c r="V230" s="224">
        <f>ROUND(E230*U230,2)</f>
        <v>0</v>
      </c>
      <c r="W230" s="224"/>
      <c r="X230" s="224" t="s">
        <v>283</v>
      </c>
      <c r="Y230" s="224" t="s">
        <v>284</v>
      </c>
      <c r="Z230" s="213"/>
      <c r="AA230" s="213"/>
      <c r="AB230" s="213"/>
      <c r="AC230" s="213"/>
      <c r="AD230" s="213"/>
      <c r="AE230" s="213"/>
      <c r="AF230" s="213"/>
      <c r="AG230" s="213" t="s">
        <v>285</v>
      </c>
      <c r="AH230" s="213"/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</row>
    <row r="231" spans="1:60" outlineLevel="2" x14ac:dyDescent="0.2">
      <c r="A231" s="220"/>
      <c r="B231" s="221"/>
      <c r="C231" s="250"/>
      <c r="D231" s="246"/>
      <c r="E231" s="246"/>
      <c r="F231" s="246"/>
      <c r="G231" s="246"/>
      <c r="H231" s="224"/>
      <c r="I231" s="224"/>
      <c r="J231" s="224"/>
      <c r="K231" s="224"/>
      <c r="L231" s="224"/>
      <c r="M231" s="224"/>
      <c r="N231" s="223"/>
      <c r="O231" s="223"/>
      <c r="P231" s="223"/>
      <c r="Q231" s="223"/>
      <c r="R231" s="224"/>
      <c r="S231" s="224"/>
      <c r="T231" s="224"/>
      <c r="U231" s="224"/>
      <c r="V231" s="224"/>
      <c r="W231" s="224"/>
      <c r="X231" s="224"/>
      <c r="Y231" s="224"/>
      <c r="Z231" s="213"/>
      <c r="AA231" s="213"/>
      <c r="AB231" s="213"/>
      <c r="AC231" s="213"/>
      <c r="AD231" s="213"/>
      <c r="AE231" s="213"/>
      <c r="AF231" s="213"/>
      <c r="AG231" s="213" t="s">
        <v>286</v>
      </c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</row>
    <row r="232" spans="1:60" ht="22.5" outlineLevel="1" x14ac:dyDescent="0.2">
      <c r="A232" s="237">
        <v>87</v>
      </c>
      <c r="B232" s="238" t="s">
        <v>1405</v>
      </c>
      <c r="C232" s="249" t="s">
        <v>1406</v>
      </c>
      <c r="D232" s="239" t="s">
        <v>318</v>
      </c>
      <c r="E232" s="240">
        <v>2</v>
      </c>
      <c r="F232" s="241"/>
      <c r="G232" s="242">
        <f>ROUND(E232*F232,2)</f>
        <v>0</v>
      </c>
      <c r="H232" s="241"/>
      <c r="I232" s="242">
        <f>ROUND(E232*H232,2)</f>
        <v>0</v>
      </c>
      <c r="J232" s="241"/>
      <c r="K232" s="242">
        <f>ROUND(E232*J232,2)</f>
        <v>0</v>
      </c>
      <c r="L232" s="242">
        <v>21</v>
      </c>
      <c r="M232" s="242">
        <f>G232*(1+L232/100)</f>
        <v>0</v>
      </c>
      <c r="N232" s="240">
        <v>2.0000000000000001E-4</v>
      </c>
      <c r="O232" s="240">
        <f>ROUND(E232*N232,2)</f>
        <v>0</v>
      </c>
      <c r="P232" s="240">
        <v>0</v>
      </c>
      <c r="Q232" s="240">
        <f>ROUND(E232*P232,2)</f>
        <v>0</v>
      </c>
      <c r="R232" s="242" t="s">
        <v>324</v>
      </c>
      <c r="S232" s="242" t="s">
        <v>289</v>
      </c>
      <c r="T232" s="243" t="s">
        <v>289</v>
      </c>
      <c r="U232" s="224">
        <v>0</v>
      </c>
      <c r="V232" s="224">
        <f>ROUND(E232*U232,2)</f>
        <v>0</v>
      </c>
      <c r="W232" s="224"/>
      <c r="X232" s="224" t="s">
        <v>283</v>
      </c>
      <c r="Y232" s="224" t="s">
        <v>284</v>
      </c>
      <c r="Z232" s="213"/>
      <c r="AA232" s="213"/>
      <c r="AB232" s="213"/>
      <c r="AC232" s="213"/>
      <c r="AD232" s="213"/>
      <c r="AE232" s="213"/>
      <c r="AF232" s="213"/>
      <c r="AG232" s="213" t="s">
        <v>285</v>
      </c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</row>
    <row r="233" spans="1:60" outlineLevel="2" x14ac:dyDescent="0.2">
      <c r="A233" s="220"/>
      <c r="B233" s="221"/>
      <c r="C233" s="250"/>
      <c r="D233" s="246"/>
      <c r="E233" s="246"/>
      <c r="F233" s="246"/>
      <c r="G233" s="246"/>
      <c r="H233" s="224"/>
      <c r="I233" s="224"/>
      <c r="J233" s="224"/>
      <c r="K233" s="224"/>
      <c r="L233" s="224"/>
      <c r="M233" s="224"/>
      <c r="N233" s="223"/>
      <c r="O233" s="223"/>
      <c r="P233" s="223"/>
      <c r="Q233" s="223"/>
      <c r="R233" s="224"/>
      <c r="S233" s="224"/>
      <c r="T233" s="224"/>
      <c r="U233" s="224"/>
      <c r="V233" s="224"/>
      <c r="W233" s="224"/>
      <c r="X233" s="224"/>
      <c r="Y233" s="224"/>
      <c r="Z233" s="213"/>
      <c r="AA233" s="213"/>
      <c r="AB233" s="213"/>
      <c r="AC233" s="213"/>
      <c r="AD233" s="213"/>
      <c r="AE233" s="213"/>
      <c r="AF233" s="213"/>
      <c r="AG233" s="213" t="s">
        <v>286</v>
      </c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</row>
    <row r="234" spans="1:60" ht="22.5" outlineLevel="1" x14ac:dyDescent="0.2">
      <c r="A234" s="237">
        <v>88</v>
      </c>
      <c r="B234" s="238" t="s">
        <v>1407</v>
      </c>
      <c r="C234" s="249" t="s">
        <v>1408</v>
      </c>
      <c r="D234" s="239" t="s">
        <v>318</v>
      </c>
      <c r="E234" s="240">
        <v>5</v>
      </c>
      <c r="F234" s="241"/>
      <c r="G234" s="242">
        <f>ROUND(E234*F234,2)</f>
        <v>0</v>
      </c>
      <c r="H234" s="241"/>
      <c r="I234" s="242">
        <f>ROUND(E234*H234,2)</f>
        <v>0</v>
      </c>
      <c r="J234" s="241"/>
      <c r="K234" s="242">
        <f>ROUND(E234*J234,2)</f>
        <v>0</v>
      </c>
      <c r="L234" s="242">
        <v>21</v>
      </c>
      <c r="M234" s="242">
        <f>G234*(1+L234/100)</f>
        <v>0</v>
      </c>
      <c r="N234" s="240">
        <v>1.0000000000000001E-5</v>
      </c>
      <c r="O234" s="240">
        <f>ROUND(E234*N234,2)</f>
        <v>0</v>
      </c>
      <c r="P234" s="240">
        <v>0</v>
      </c>
      <c r="Q234" s="240">
        <f>ROUND(E234*P234,2)</f>
        <v>0</v>
      </c>
      <c r="R234" s="242" t="s">
        <v>324</v>
      </c>
      <c r="S234" s="242" t="s">
        <v>289</v>
      </c>
      <c r="T234" s="243" t="s">
        <v>289</v>
      </c>
      <c r="U234" s="224">
        <v>0</v>
      </c>
      <c r="V234" s="224">
        <f>ROUND(E234*U234,2)</f>
        <v>0</v>
      </c>
      <c r="W234" s="224"/>
      <c r="X234" s="224" t="s">
        <v>283</v>
      </c>
      <c r="Y234" s="224" t="s">
        <v>284</v>
      </c>
      <c r="Z234" s="213"/>
      <c r="AA234" s="213"/>
      <c r="AB234" s="213"/>
      <c r="AC234" s="213"/>
      <c r="AD234" s="213"/>
      <c r="AE234" s="213"/>
      <c r="AF234" s="213"/>
      <c r="AG234" s="213" t="s">
        <v>285</v>
      </c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</row>
    <row r="235" spans="1:60" outlineLevel="2" x14ac:dyDescent="0.2">
      <c r="A235" s="220"/>
      <c r="B235" s="221"/>
      <c r="C235" s="250"/>
      <c r="D235" s="246"/>
      <c r="E235" s="246"/>
      <c r="F235" s="246"/>
      <c r="G235" s="246"/>
      <c r="H235" s="224"/>
      <c r="I235" s="224"/>
      <c r="J235" s="224"/>
      <c r="K235" s="224"/>
      <c r="L235" s="224"/>
      <c r="M235" s="224"/>
      <c r="N235" s="223"/>
      <c r="O235" s="223"/>
      <c r="P235" s="223"/>
      <c r="Q235" s="223"/>
      <c r="R235" s="224"/>
      <c r="S235" s="224"/>
      <c r="T235" s="224"/>
      <c r="U235" s="224"/>
      <c r="V235" s="224"/>
      <c r="W235" s="224"/>
      <c r="X235" s="224"/>
      <c r="Y235" s="224"/>
      <c r="Z235" s="213"/>
      <c r="AA235" s="213"/>
      <c r="AB235" s="213"/>
      <c r="AC235" s="213"/>
      <c r="AD235" s="213"/>
      <c r="AE235" s="213"/>
      <c r="AF235" s="213"/>
      <c r="AG235" s="213" t="s">
        <v>286</v>
      </c>
      <c r="AH235" s="213"/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  <c r="BA235" s="213"/>
      <c r="BB235" s="213"/>
      <c r="BC235" s="213"/>
      <c r="BD235" s="213"/>
      <c r="BE235" s="213"/>
      <c r="BF235" s="213"/>
      <c r="BG235" s="213"/>
      <c r="BH235" s="213"/>
    </row>
    <row r="236" spans="1:60" ht="22.5" outlineLevel="1" x14ac:dyDescent="0.2">
      <c r="A236" s="237">
        <v>89</v>
      </c>
      <c r="B236" s="238" t="s">
        <v>1409</v>
      </c>
      <c r="C236" s="249" t="s">
        <v>1410</v>
      </c>
      <c r="D236" s="239" t="s">
        <v>318</v>
      </c>
      <c r="E236" s="240">
        <v>4</v>
      </c>
      <c r="F236" s="241"/>
      <c r="G236" s="242">
        <f>ROUND(E236*F236,2)</f>
        <v>0</v>
      </c>
      <c r="H236" s="241"/>
      <c r="I236" s="242">
        <f>ROUND(E236*H236,2)</f>
        <v>0</v>
      </c>
      <c r="J236" s="241"/>
      <c r="K236" s="242">
        <f>ROUND(E236*J236,2)</f>
        <v>0</v>
      </c>
      <c r="L236" s="242">
        <v>21</v>
      </c>
      <c r="M236" s="242">
        <f>G236*(1+L236/100)</f>
        <v>0</v>
      </c>
      <c r="N236" s="240">
        <v>1.0000000000000001E-5</v>
      </c>
      <c r="O236" s="240">
        <f>ROUND(E236*N236,2)</f>
        <v>0</v>
      </c>
      <c r="P236" s="240">
        <v>0</v>
      </c>
      <c r="Q236" s="240">
        <f>ROUND(E236*P236,2)</f>
        <v>0</v>
      </c>
      <c r="R236" s="242" t="s">
        <v>324</v>
      </c>
      <c r="S236" s="242" t="s">
        <v>289</v>
      </c>
      <c r="T236" s="243" t="s">
        <v>289</v>
      </c>
      <c r="U236" s="224">
        <v>0</v>
      </c>
      <c r="V236" s="224">
        <f>ROUND(E236*U236,2)</f>
        <v>0</v>
      </c>
      <c r="W236" s="224"/>
      <c r="X236" s="224" t="s">
        <v>283</v>
      </c>
      <c r="Y236" s="224" t="s">
        <v>284</v>
      </c>
      <c r="Z236" s="213"/>
      <c r="AA236" s="213"/>
      <c r="AB236" s="213"/>
      <c r="AC236" s="213"/>
      <c r="AD236" s="213"/>
      <c r="AE236" s="213"/>
      <c r="AF236" s="213"/>
      <c r="AG236" s="213" t="s">
        <v>285</v>
      </c>
      <c r="AH236" s="213"/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  <c r="BA236" s="213"/>
      <c r="BB236" s="213"/>
      <c r="BC236" s="213"/>
      <c r="BD236" s="213"/>
      <c r="BE236" s="213"/>
      <c r="BF236" s="213"/>
      <c r="BG236" s="213"/>
      <c r="BH236" s="213"/>
    </row>
    <row r="237" spans="1:60" outlineLevel="2" x14ac:dyDescent="0.2">
      <c r="A237" s="220"/>
      <c r="B237" s="221"/>
      <c r="C237" s="250"/>
      <c r="D237" s="246"/>
      <c r="E237" s="246"/>
      <c r="F237" s="246"/>
      <c r="G237" s="246"/>
      <c r="H237" s="224"/>
      <c r="I237" s="224"/>
      <c r="J237" s="224"/>
      <c r="K237" s="224"/>
      <c r="L237" s="224"/>
      <c r="M237" s="224"/>
      <c r="N237" s="223"/>
      <c r="O237" s="223"/>
      <c r="P237" s="223"/>
      <c r="Q237" s="223"/>
      <c r="R237" s="224"/>
      <c r="S237" s="224"/>
      <c r="T237" s="224"/>
      <c r="U237" s="224"/>
      <c r="V237" s="224"/>
      <c r="W237" s="224"/>
      <c r="X237" s="224"/>
      <c r="Y237" s="224"/>
      <c r="Z237" s="213"/>
      <c r="AA237" s="213"/>
      <c r="AB237" s="213"/>
      <c r="AC237" s="213"/>
      <c r="AD237" s="213"/>
      <c r="AE237" s="213"/>
      <c r="AF237" s="213"/>
      <c r="AG237" s="213" t="s">
        <v>286</v>
      </c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  <c r="BA237" s="213"/>
      <c r="BB237" s="213"/>
      <c r="BC237" s="213"/>
      <c r="BD237" s="213"/>
      <c r="BE237" s="213"/>
      <c r="BF237" s="213"/>
      <c r="BG237" s="213"/>
      <c r="BH237" s="213"/>
    </row>
    <row r="238" spans="1:60" ht="22.5" outlineLevel="1" x14ac:dyDescent="0.2">
      <c r="A238" s="237">
        <v>90</v>
      </c>
      <c r="B238" s="238" t="s">
        <v>1411</v>
      </c>
      <c r="C238" s="249" t="s">
        <v>1412</v>
      </c>
      <c r="D238" s="239" t="s">
        <v>318</v>
      </c>
      <c r="E238" s="240">
        <v>5</v>
      </c>
      <c r="F238" s="241"/>
      <c r="G238" s="242">
        <f>ROUND(E238*F238,2)</f>
        <v>0</v>
      </c>
      <c r="H238" s="241"/>
      <c r="I238" s="242">
        <f>ROUND(E238*H238,2)</f>
        <v>0</v>
      </c>
      <c r="J238" s="241"/>
      <c r="K238" s="242">
        <f>ROUND(E238*J238,2)</f>
        <v>0</v>
      </c>
      <c r="L238" s="242">
        <v>21</v>
      </c>
      <c r="M238" s="242">
        <f>G238*(1+L238/100)</f>
        <v>0</v>
      </c>
      <c r="N238" s="240">
        <v>1.0000000000000001E-5</v>
      </c>
      <c r="O238" s="240">
        <f>ROUND(E238*N238,2)</f>
        <v>0</v>
      </c>
      <c r="P238" s="240">
        <v>0</v>
      </c>
      <c r="Q238" s="240">
        <f>ROUND(E238*P238,2)</f>
        <v>0</v>
      </c>
      <c r="R238" s="242" t="s">
        <v>324</v>
      </c>
      <c r="S238" s="242" t="s">
        <v>289</v>
      </c>
      <c r="T238" s="243" t="s">
        <v>289</v>
      </c>
      <c r="U238" s="224">
        <v>0</v>
      </c>
      <c r="V238" s="224">
        <f>ROUND(E238*U238,2)</f>
        <v>0</v>
      </c>
      <c r="W238" s="224"/>
      <c r="X238" s="224" t="s">
        <v>283</v>
      </c>
      <c r="Y238" s="224" t="s">
        <v>284</v>
      </c>
      <c r="Z238" s="213"/>
      <c r="AA238" s="213"/>
      <c r="AB238" s="213"/>
      <c r="AC238" s="213"/>
      <c r="AD238" s="213"/>
      <c r="AE238" s="213"/>
      <c r="AF238" s="213"/>
      <c r="AG238" s="213" t="s">
        <v>285</v>
      </c>
      <c r="AH238" s="213"/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  <c r="BA238" s="213"/>
      <c r="BB238" s="213"/>
      <c r="BC238" s="213"/>
      <c r="BD238" s="213"/>
      <c r="BE238" s="213"/>
      <c r="BF238" s="213"/>
      <c r="BG238" s="213"/>
      <c r="BH238" s="213"/>
    </row>
    <row r="239" spans="1:60" outlineLevel="2" x14ac:dyDescent="0.2">
      <c r="A239" s="220"/>
      <c r="B239" s="221"/>
      <c r="C239" s="250"/>
      <c r="D239" s="246"/>
      <c r="E239" s="246"/>
      <c r="F239" s="246"/>
      <c r="G239" s="246"/>
      <c r="H239" s="224"/>
      <c r="I239" s="224"/>
      <c r="J239" s="224"/>
      <c r="K239" s="224"/>
      <c r="L239" s="224"/>
      <c r="M239" s="224"/>
      <c r="N239" s="223"/>
      <c r="O239" s="223"/>
      <c r="P239" s="223"/>
      <c r="Q239" s="223"/>
      <c r="R239" s="224"/>
      <c r="S239" s="224"/>
      <c r="T239" s="224"/>
      <c r="U239" s="224"/>
      <c r="V239" s="224"/>
      <c r="W239" s="224"/>
      <c r="X239" s="224"/>
      <c r="Y239" s="224"/>
      <c r="Z239" s="213"/>
      <c r="AA239" s="213"/>
      <c r="AB239" s="213"/>
      <c r="AC239" s="213"/>
      <c r="AD239" s="213"/>
      <c r="AE239" s="213"/>
      <c r="AF239" s="213"/>
      <c r="AG239" s="213" t="s">
        <v>286</v>
      </c>
      <c r="AH239" s="213"/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  <c r="BA239" s="213"/>
      <c r="BB239" s="213"/>
      <c r="BC239" s="213"/>
      <c r="BD239" s="213"/>
      <c r="BE239" s="213"/>
      <c r="BF239" s="213"/>
      <c r="BG239" s="213"/>
      <c r="BH239" s="213"/>
    </row>
    <row r="240" spans="1:60" ht="22.5" outlineLevel="1" x14ac:dyDescent="0.2">
      <c r="A240" s="237">
        <v>91</v>
      </c>
      <c r="B240" s="238" t="s">
        <v>1413</v>
      </c>
      <c r="C240" s="249" t="s">
        <v>1414</v>
      </c>
      <c r="D240" s="239" t="s">
        <v>318</v>
      </c>
      <c r="E240" s="240">
        <v>1</v>
      </c>
      <c r="F240" s="241"/>
      <c r="G240" s="242">
        <f>ROUND(E240*F240,2)</f>
        <v>0</v>
      </c>
      <c r="H240" s="241"/>
      <c r="I240" s="242">
        <f>ROUND(E240*H240,2)</f>
        <v>0</v>
      </c>
      <c r="J240" s="241"/>
      <c r="K240" s="242">
        <f>ROUND(E240*J240,2)</f>
        <v>0</v>
      </c>
      <c r="L240" s="242">
        <v>21</v>
      </c>
      <c r="M240" s="242">
        <f>G240*(1+L240/100)</f>
        <v>0</v>
      </c>
      <c r="N240" s="240">
        <v>3.0000000000000001E-5</v>
      </c>
      <c r="O240" s="240">
        <f>ROUND(E240*N240,2)</f>
        <v>0</v>
      </c>
      <c r="P240" s="240">
        <v>0</v>
      </c>
      <c r="Q240" s="240">
        <f>ROUND(E240*P240,2)</f>
        <v>0</v>
      </c>
      <c r="R240" s="242" t="s">
        <v>324</v>
      </c>
      <c r="S240" s="242" t="s">
        <v>289</v>
      </c>
      <c r="T240" s="243" t="s">
        <v>289</v>
      </c>
      <c r="U240" s="224">
        <v>0</v>
      </c>
      <c r="V240" s="224">
        <f>ROUND(E240*U240,2)</f>
        <v>0</v>
      </c>
      <c r="W240" s="224"/>
      <c r="X240" s="224" t="s">
        <v>283</v>
      </c>
      <c r="Y240" s="224" t="s">
        <v>284</v>
      </c>
      <c r="Z240" s="213"/>
      <c r="AA240" s="213"/>
      <c r="AB240" s="213"/>
      <c r="AC240" s="213"/>
      <c r="AD240" s="213"/>
      <c r="AE240" s="213"/>
      <c r="AF240" s="213"/>
      <c r="AG240" s="213" t="s">
        <v>285</v>
      </c>
      <c r="AH240" s="213"/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B240" s="213"/>
      <c r="BC240" s="213"/>
      <c r="BD240" s="213"/>
      <c r="BE240" s="213"/>
      <c r="BF240" s="213"/>
      <c r="BG240" s="213"/>
      <c r="BH240" s="213"/>
    </row>
    <row r="241" spans="1:60" outlineLevel="2" x14ac:dyDescent="0.2">
      <c r="A241" s="220"/>
      <c r="B241" s="221"/>
      <c r="C241" s="250"/>
      <c r="D241" s="246"/>
      <c r="E241" s="246"/>
      <c r="F241" s="246"/>
      <c r="G241" s="246"/>
      <c r="H241" s="224"/>
      <c r="I241" s="224"/>
      <c r="J241" s="224"/>
      <c r="K241" s="224"/>
      <c r="L241" s="224"/>
      <c r="M241" s="224"/>
      <c r="N241" s="223"/>
      <c r="O241" s="223"/>
      <c r="P241" s="223"/>
      <c r="Q241" s="223"/>
      <c r="R241" s="224"/>
      <c r="S241" s="224"/>
      <c r="T241" s="224"/>
      <c r="U241" s="224"/>
      <c r="V241" s="224"/>
      <c r="W241" s="224"/>
      <c r="X241" s="224"/>
      <c r="Y241" s="224"/>
      <c r="Z241" s="213"/>
      <c r="AA241" s="213"/>
      <c r="AB241" s="213"/>
      <c r="AC241" s="213"/>
      <c r="AD241" s="213"/>
      <c r="AE241" s="213"/>
      <c r="AF241" s="213"/>
      <c r="AG241" s="213" t="s">
        <v>286</v>
      </c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  <c r="BA241" s="213"/>
      <c r="BB241" s="213"/>
      <c r="BC241" s="213"/>
      <c r="BD241" s="213"/>
      <c r="BE241" s="213"/>
      <c r="BF241" s="213"/>
      <c r="BG241" s="213"/>
      <c r="BH241" s="213"/>
    </row>
    <row r="242" spans="1:60" ht="22.5" outlineLevel="1" x14ac:dyDescent="0.2">
      <c r="A242" s="237">
        <v>92</v>
      </c>
      <c r="B242" s="238" t="s">
        <v>1415</v>
      </c>
      <c r="C242" s="249" t="s">
        <v>1416</v>
      </c>
      <c r="D242" s="239" t="s">
        <v>318</v>
      </c>
      <c r="E242" s="240">
        <v>10</v>
      </c>
      <c r="F242" s="241"/>
      <c r="G242" s="242">
        <f>ROUND(E242*F242,2)</f>
        <v>0</v>
      </c>
      <c r="H242" s="241"/>
      <c r="I242" s="242">
        <f>ROUND(E242*H242,2)</f>
        <v>0</v>
      </c>
      <c r="J242" s="241"/>
      <c r="K242" s="242">
        <f>ROUND(E242*J242,2)</f>
        <v>0</v>
      </c>
      <c r="L242" s="242">
        <v>21</v>
      </c>
      <c r="M242" s="242">
        <f>G242*(1+L242/100)</f>
        <v>0</v>
      </c>
      <c r="N242" s="240">
        <v>3.0000000000000001E-5</v>
      </c>
      <c r="O242" s="240">
        <f>ROUND(E242*N242,2)</f>
        <v>0</v>
      </c>
      <c r="P242" s="240">
        <v>0</v>
      </c>
      <c r="Q242" s="240">
        <f>ROUND(E242*P242,2)</f>
        <v>0</v>
      </c>
      <c r="R242" s="242" t="s">
        <v>324</v>
      </c>
      <c r="S242" s="242" t="s">
        <v>289</v>
      </c>
      <c r="T242" s="243" t="s">
        <v>289</v>
      </c>
      <c r="U242" s="224">
        <v>0</v>
      </c>
      <c r="V242" s="224">
        <f>ROUND(E242*U242,2)</f>
        <v>0</v>
      </c>
      <c r="W242" s="224"/>
      <c r="X242" s="224" t="s">
        <v>283</v>
      </c>
      <c r="Y242" s="224" t="s">
        <v>284</v>
      </c>
      <c r="Z242" s="213"/>
      <c r="AA242" s="213"/>
      <c r="AB242" s="213"/>
      <c r="AC242" s="213"/>
      <c r="AD242" s="213"/>
      <c r="AE242" s="213"/>
      <c r="AF242" s="213"/>
      <c r="AG242" s="213" t="s">
        <v>285</v>
      </c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</row>
    <row r="243" spans="1:60" outlineLevel="2" x14ac:dyDescent="0.2">
      <c r="A243" s="220"/>
      <c r="B243" s="221"/>
      <c r="C243" s="250"/>
      <c r="D243" s="246"/>
      <c r="E243" s="246"/>
      <c r="F243" s="246"/>
      <c r="G243" s="246"/>
      <c r="H243" s="224"/>
      <c r="I243" s="224"/>
      <c r="J243" s="224"/>
      <c r="K243" s="224"/>
      <c r="L243" s="224"/>
      <c r="M243" s="224"/>
      <c r="N243" s="223"/>
      <c r="O243" s="223"/>
      <c r="P243" s="223"/>
      <c r="Q243" s="223"/>
      <c r="R243" s="224"/>
      <c r="S243" s="224"/>
      <c r="T243" s="224"/>
      <c r="U243" s="224"/>
      <c r="V243" s="224"/>
      <c r="W243" s="224"/>
      <c r="X243" s="224"/>
      <c r="Y243" s="224"/>
      <c r="Z243" s="213"/>
      <c r="AA243" s="213"/>
      <c r="AB243" s="213"/>
      <c r="AC243" s="213"/>
      <c r="AD243" s="213"/>
      <c r="AE243" s="213"/>
      <c r="AF243" s="213"/>
      <c r="AG243" s="213" t="s">
        <v>286</v>
      </c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</row>
    <row r="244" spans="1:60" ht="22.5" outlineLevel="1" x14ac:dyDescent="0.2">
      <c r="A244" s="237">
        <v>93</v>
      </c>
      <c r="B244" s="238" t="s">
        <v>1417</v>
      </c>
      <c r="C244" s="249" t="s">
        <v>1418</v>
      </c>
      <c r="D244" s="239" t="s">
        <v>318</v>
      </c>
      <c r="E244" s="240">
        <v>4</v>
      </c>
      <c r="F244" s="241"/>
      <c r="G244" s="242">
        <f>ROUND(E244*F244,2)</f>
        <v>0</v>
      </c>
      <c r="H244" s="241"/>
      <c r="I244" s="242">
        <f>ROUND(E244*H244,2)</f>
        <v>0</v>
      </c>
      <c r="J244" s="241"/>
      <c r="K244" s="242">
        <f>ROUND(E244*J244,2)</f>
        <v>0</v>
      </c>
      <c r="L244" s="242">
        <v>21</v>
      </c>
      <c r="M244" s="242">
        <f>G244*(1+L244/100)</f>
        <v>0</v>
      </c>
      <c r="N244" s="240">
        <v>3.0000000000000001E-5</v>
      </c>
      <c r="O244" s="240">
        <f>ROUND(E244*N244,2)</f>
        <v>0</v>
      </c>
      <c r="P244" s="240">
        <v>0</v>
      </c>
      <c r="Q244" s="240">
        <f>ROUND(E244*P244,2)</f>
        <v>0</v>
      </c>
      <c r="R244" s="242" t="s">
        <v>324</v>
      </c>
      <c r="S244" s="242" t="s">
        <v>289</v>
      </c>
      <c r="T244" s="243" t="s">
        <v>289</v>
      </c>
      <c r="U244" s="224">
        <v>0</v>
      </c>
      <c r="V244" s="224">
        <f>ROUND(E244*U244,2)</f>
        <v>0</v>
      </c>
      <c r="W244" s="224"/>
      <c r="X244" s="224" t="s">
        <v>283</v>
      </c>
      <c r="Y244" s="224" t="s">
        <v>284</v>
      </c>
      <c r="Z244" s="213"/>
      <c r="AA244" s="213"/>
      <c r="AB244" s="213"/>
      <c r="AC244" s="213"/>
      <c r="AD244" s="213"/>
      <c r="AE244" s="213"/>
      <c r="AF244" s="213"/>
      <c r="AG244" s="213" t="s">
        <v>285</v>
      </c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</row>
    <row r="245" spans="1:60" outlineLevel="2" x14ac:dyDescent="0.2">
      <c r="A245" s="220"/>
      <c r="B245" s="221"/>
      <c r="C245" s="250"/>
      <c r="D245" s="246"/>
      <c r="E245" s="246"/>
      <c r="F245" s="246"/>
      <c r="G245" s="246"/>
      <c r="H245" s="224"/>
      <c r="I245" s="224"/>
      <c r="J245" s="224"/>
      <c r="K245" s="224"/>
      <c r="L245" s="224"/>
      <c r="M245" s="224"/>
      <c r="N245" s="223"/>
      <c r="O245" s="223"/>
      <c r="P245" s="223"/>
      <c r="Q245" s="223"/>
      <c r="R245" s="224"/>
      <c r="S245" s="224"/>
      <c r="T245" s="224"/>
      <c r="U245" s="224"/>
      <c r="V245" s="224"/>
      <c r="W245" s="224"/>
      <c r="X245" s="224"/>
      <c r="Y245" s="224"/>
      <c r="Z245" s="213"/>
      <c r="AA245" s="213"/>
      <c r="AB245" s="213"/>
      <c r="AC245" s="213"/>
      <c r="AD245" s="213"/>
      <c r="AE245" s="213"/>
      <c r="AF245" s="213"/>
      <c r="AG245" s="213" t="s">
        <v>286</v>
      </c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</row>
    <row r="246" spans="1:60" ht="22.5" outlineLevel="1" x14ac:dyDescent="0.2">
      <c r="A246" s="237">
        <v>94</v>
      </c>
      <c r="B246" s="238" t="s">
        <v>1419</v>
      </c>
      <c r="C246" s="249" t="s">
        <v>1420</v>
      </c>
      <c r="D246" s="239" t="s">
        <v>318</v>
      </c>
      <c r="E246" s="240">
        <v>1</v>
      </c>
      <c r="F246" s="241"/>
      <c r="G246" s="242">
        <f>ROUND(E246*F246,2)</f>
        <v>0</v>
      </c>
      <c r="H246" s="241"/>
      <c r="I246" s="242">
        <f>ROUND(E246*H246,2)</f>
        <v>0</v>
      </c>
      <c r="J246" s="241"/>
      <c r="K246" s="242">
        <f>ROUND(E246*J246,2)</f>
        <v>0</v>
      </c>
      <c r="L246" s="242">
        <v>21</v>
      </c>
      <c r="M246" s="242">
        <f>G246*(1+L246/100)</f>
        <v>0</v>
      </c>
      <c r="N246" s="240">
        <v>4.0000000000000003E-5</v>
      </c>
      <c r="O246" s="240">
        <f>ROUND(E246*N246,2)</f>
        <v>0</v>
      </c>
      <c r="P246" s="240">
        <v>0</v>
      </c>
      <c r="Q246" s="240">
        <f>ROUND(E246*P246,2)</f>
        <v>0</v>
      </c>
      <c r="R246" s="242" t="s">
        <v>324</v>
      </c>
      <c r="S246" s="242" t="s">
        <v>289</v>
      </c>
      <c r="T246" s="243" t="s">
        <v>289</v>
      </c>
      <c r="U246" s="224">
        <v>0</v>
      </c>
      <c r="V246" s="224">
        <f>ROUND(E246*U246,2)</f>
        <v>0</v>
      </c>
      <c r="W246" s="224"/>
      <c r="X246" s="224" t="s">
        <v>283</v>
      </c>
      <c r="Y246" s="224" t="s">
        <v>284</v>
      </c>
      <c r="Z246" s="213"/>
      <c r="AA246" s="213"/>
      <c r="AB246" s="213"/>
      <c r="AC246" s="213"/>
      <c r="AD246" s="213"/>
      <c r="AE246" s="213"/>
      <c r="AF246" s="213"/>
      <c r="AG246" s="213" t="s">
        <v>285</v>
      </c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</row>
    <row r="247" spans="1:60" outlineLevel="2" x14ac:dyDescent="0.2">
      <c r="A247" s="220"/>
      <c r="B247" s="221"/>
      <c r="C247" s="250"/>
      <c r="D247" s="246"/>
      <c r="E247" s="246"/>
      <c r="F247" s="246"/>
      <c r="G247" s="246"/>
      <c r="H247" s="224"/>
      <c r="I247" s="224"/>
      <c r="J247" s="224"/>
      <c r="K247" s="224"/>
      <c r="L247" s="224"/>
      <c r="M247" s="224"/>
      <c r="N247" s="223"/>
      <c r="O247" s="223"/>
      <c r="P247" s="223"/>
      <c r="Q247" s="223"/>
      <c r="R247" s="224"/>
      <c r="S247" s="224"/>
      <c r="T247" s="224"/>
      <c r="U247" s="224"/>
      <c r="V247" s="224"/>
      <c r="W247" s="224"/>
      <c r="X247" s="224"/>
      <c r="Y247" s="224"/>
      <c r="Z247" s="213"/>
      <c r="AA247" s="213"/>
      <c r="AB247" s="213"/>
      <c r="AC247" s="213"/>
      <c r="AD247" s="213"/>
      <c r="AE247" s="213"/>
      <c r="AF247" s="213"/>
      <c r="AG247" s="213" t="s">
        <v>286</v>
      </c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</row>
    <row r="248" spans="1:60" ht="22.5" outlineLevel="1" x14ac:dyDescent="0.2">
      <c r="A248" s="237">
        <v>95</v>
      </c>
      <c r="B248" s="238" t="s">
        <v>1421</v>
      </c>
      <c r="C248" s="249" t="s">
        <v>1422</v>
      </c>
      <c r="D248" s="239" t="s">
        <v>318</v>
      </c>
      <c r="E248" s="240">
        <v>1</v>
      </c>
      <c r="F248" s="241"/>
      <c r="G248" s="242">
        <f>ROUND(E248*F248,2)</f>
        <v>0</v>
      </c>
      <c r="H248" s="241"/>
      <c r="I248" s="242">
        <f>ROUND(E248*H248,2)</f>
        <v>0</v>
      </c>
      <c r="J248" s="241"/>
      <c r="K248" s="242">
        <f>ROUND(E248*J248,2)</f>
        <v>0</v>
      </c>
      <c r="L248" s="242">
        <v>21</v>
      </c>
      <c r="M248" s="242">
        <f>G248*(1+L248/100)</f>
        <v>0</v>
      </c>
      <c r="N248" s="240">
        <v>5.0000000000000002E-5</v>
      </c>
      <c r="O248" s="240">
        <f>ROUND(E248*N248,2)</f>
        <v>0</v>
      </c>
      <c r="P248" s="240">
        <v>0</v>
      </c>
      <c r="Q248" s="240">
        <f>ROUND(E248*P248,2)</f>
        <v>0</v>
      </c>
      <c r="R248" s="242" t="s">
        <v>324</v>
      </c>
      <c r="S248" s="242" t="s">
        <v>289</v>
      </c>
      <c r="T248" s="243" t="s">
        <v>289</v>
      </c>
      <c r="U248" s="224">
        <v>0</v>
      </c>
      <c r="V248" s="224">
        <f>ROUND(E248*U248,2)</f>
        <v>0</v>
      </c>
      <c r="W248" s="224"/>
      <c r="X248" s="224" t="s">
        <v>283</v>
      </c>
      <c r="Y248" s="224" t="s">
        <v>284</v>
      </c>
      <c r="Z248" s="213"/>
      <c r="AA248" s="213"/>
      <c r="AB248" s="213"/>
      <c r="AC248" s="213"/>
      <c r="AD248" s="213"/>
      <c r="AE248" s="213"/>
      <c r="AF248" s="213"/>
      <c r="AG248" s="213" t="s">
        <v>285</v>
      </c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</row>
    <row r="249" spans="1:60" outlineLevel="2" x14ac:dyDescent="0.2">
      <c r="A249" s="220"/>
      <c r="B249" s="221"/>
      <c r="C249" s="250"/>
      <c r="D249" s="246"/>
      <c r="E249" s="246"/>
      <c r="F249" s="246"/>
      <c r="G249" s="246"/>
      <c r="H249" s="224"/>
      <c r="I249" s="224"/>
      <c r="J249" s="224"/>
      <c r="K249" s="224"/>
      <c r="L249" s="224"/>
      <c r="M249" s="224"/>
      <c r="N249" s="223"/>
      <c r="O249" s="223"/>
      <c r="P249" s="223"/>
      <c r="Q249" s="223"/>
      <c r="R249" s="224"/>
      <c r="S249" s="224"/>
      <c r="T249" s="224"/>
      <c r="U249" s="224"/>
      <c r="V249" s="224"/>
      <c r="W249" s="224"/>
      <c r="X249" s="224"/>
      <c r="Y249" s="224"/>
      <c r="Z249" s="213"/>
      <c r="AA249" s="213"/>
      <c r="AB249" s="213"/>
      <c r="AC249" s="213"/>
      <c r="AD249" s="213"/>
      <c r="AE249" s="213"/>
      <c r="AF249" s="213"/>
      <c r="AG249" s="213" t="s">
        <v>286</v>
      </c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</row>
    <row r="250" spans="1:60" ht="22.5" outlineLevel="1" x14ac:dyDescent="0.2">
      <c r="A250" s="237">
        <v>96</v>
      </c>
      <c r="B250" s="238" t="s">
        <v>1423</v>
      </c>
      <c r="C250" s="249" t="s">
        <v>1424</v>
      </c>
      <c r="D250" s="239" t="s">
        <v>318</v>
      </c>
      <c r="E250" s="240">
        <v>1</v>
      </c>
      <c r="F250" s="241"/>
      <c r="G250" s="242">
        <f>ROUND(E250*F250,2)</f>
        <v>0</v>
      </c>
      <c r="H250" s="241"/>
      <c r="I250" s="242">
        <f>ROUND(E250*H250,2)</f>
        <v>0</v>
      </c>
      <c r="J250" s="241"/>
      <c r="K250" s="242">
        <f>ROUND(E250*J250,2)</f>
        <v>0</v>
      </c>
      <c r="L250" s="242">
        <v>21</v>
      </c>
      <c r="M250" s="242">
        <f>G250*(1+L250/100)</f>
        <v>0</v>
      </c>
      <c r="N250" s="240">
        <v>5.0000000000000002E-5</v>
      </c>
      <c r="O250" s="240">
        <f>ROUND(E250*N250,2)</f>
        <v>0</v>
      </c>
      <c r="P250" s="240">
        <v>0</v>
      </c>
      <c r="Q250" s="240">
        <f>ROUND(E250*P250,2)</f>
        <v>0</v>
      </c>
      <c r="R250" s="242" t="s">
        <v>324</v>
      </c>
      <c r="S250" s="242" t="s">
        <v>289</v>
      </c>
      <c r="T250" s="243" t="s">
        <v>289</v>
      </c>
      <c r="U250" s="224">
        <v>0</v>
      </c>
      <c r="V250" s="224">
        <f>ROUND(E250*U250,2)</f>
        <v>0</v>
      </c>
      <c r="W250" s="224"/>
      <c r="X250" s="224" t="s">
        <v>283</v>
      </c>
      <c r="Y250" s="224" t="s">
        <v>284</v>
      </c>
      <c r="Z250" s="213"/>
      <c r="AA250" s="213"/>
      <c r="AB250" s="213"/>
      <c r="AC250" s="213"/>
      <c r="AD250" s="213"/>
      <c r="AE250" s="213"/>
      <c r="AF250" s="213"/>
      <c r="AG250" s="213" t="s">
        <v>285</v>
      </c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</row>
    <row r="251" spans="1:60" outlineLevel="2" x14ac:dyDescent="0.2">
      <c r="A251" s="220"/>
      <c r="B251" s="221"/>
      <c r="C251" s="250"/>
      <c r="D251" s="246"/>
      <c r="E251" s="246"/>
      <c r="F251" s="246"/>
      <c r="G251" s="246"/>
      <c r="H251" s="224"/>
      <c r="I251" s="224"/>
      <c r="J251" s="224"/>
      <c r="K251" s="224"/>
      <c r="L251" s="224"/>
      <c r="M251" s="224"/>
      <c r="N251" s="223"/>
      <c r="O251" s="223"/>
      <c r="P251" s="223"/>
      <c r="Q251" s="223"/>
      <c r="R251" s="224"/>
      <c r="S251" s="224"/>
      <c r="T251" s="224"/>
      <c r="U251" s="224"/>
      <c r="V251" s="224"/>
      <c r="W251" s="224"/>
      <c r="X251" s="224"/>
      <c r="Y251" s="224"/>
      <c r="Z251" s="213"/>
      <c r="AA251" s="213"/>
      <c r="AB251" s="213"/>
      <c r="AC251" s="213"/>
      <c r="AD251" s="213"/>
      <c r="AE251" s="213"/>
      <c r="AF251" s="213"/>
      <c r="AG251" s="213" t="s">
        <v>286</v>
      </c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13"/>
      <c r="BH251" s="213"/>
    </row>
    <row r="252" spans="1:60" ht="22.5" outlineLevel="1" x14ac:dyDescent="0.2">
      <c r="A252" s="237">
        <v>97</v>
      </c>
      <c r="B252" s="238" t="s">
        <v>1425</v>
      </c>
      <c r="C252" s="249" t="s">
        <v>1426</v>
      </c>
      <c r="D252" s="239" t="s">
        <v>318</v>
      </c>
      <c r="E252" s="240">
        <v>2</v>
      </c>
      <c r="F252" s="241"/>
      <c r="G252" s="242">
        <f>ROUND(E252*F252,2)</f>
        <v>0</v>
      </c>
      <c r="H252" s="241"/>
      <c r="I252" s="242">
        <f>ROUND(E252*H252,2)</f>
        <v>0</v>
      </c>
      <c r="J252" s="241"/>
      <c r="K252" s="242">
        <f>ROUND(E252*J252,2)</f>
        <v>0</v>
      </c>
      <c r="L252" s="242">
        <v>21</v>
      </c>
      <c r="M252" s="242">
        <f>G252*(1+L252/100)</f>
        <v>0</v>
      </c>
      <c r="N252" s="240">
        <v>1.8000000000000001E-4</v>
      </c>
      <c r="O252" s="240">
        <f>ROUND(E252*N252,2)</f>
        <v>0</v>
      </c>
      <c r="P252" s="240">
        <v>0</v>
      </c>
      <c r="Q252" s="240">
        <f>ROUND(E252*P252,2)</f>
        <v>0</v>
      </c>
      <c r="R252" s="242" t="s">
        <v>324</v>
      </c>
      <c r="S252" s="242" t="s">
        <v>289</v>
      </c>
      <c r="T252" s="243" t="s">
        <v>289</v>
      </c>
      <c r="U252" s="224">
        <v>0</v>
      </c>
      <c r="V252" s="224">
        <f>ROUND(E252*U252,2)</f>
        <v>0</v>
      </c>
      <c r="W252" s="224"/>
      <c r="X252" s="224" t="s">
        <v>283</v>
      </c>
      <c r="Y252" s="224" t="s">
        <v>284</v>
      </c>
      <c r="Z252" s="213"/>
      <c r="AA252" s="213"/>
      <c r="AB252" s="213"/>
      <c r="AC252" s="213"/>
      <c r="AD252" s="213"/>
      <c r="AE252" s="213"/>
      <c r="AF252" s="213"/>
      <c r="AG252" s="213" t="s">
        <v>285</v>
      </c>
      <c r="AH252" s="213"/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13"/>
      <c r="BH252" s="213"/>
    </row>
    <row r="253" spans="1:60" outlineLevel="2" x14ac:dyDescent="0.2">
      <c r="A253" s="220"/>
      <c r="B253" s="221"/>
      <c r="C253" s="250"/>
      <c r="D253" s="246"/>
      <c r="E253" s="246"/>
      <c r="F253" s="246"/>
      <c r="G253" s="246"/>
      <c r="H253" s="224"/>
      <c r="I253" s="224"/>
      <c r="J253" s="224"/>
      <c r="K253" s="224"/>
      <c r="L253" s="224"/>
      <c r="M253" s="224"/>
      <c r="N253" s="223"/>
      <c r="O253" s="223"/>
      <c r="P253" s="223"/>
      <c r="Q253" s="223"/>
      <c r="R253" s="224"/>
      <c r="S253" s="224"/>
      <c r="T253" s="224"/>
      <c r="U253" s="224"/>
      <c r="V253" s="224"/>
      <c r="W253" s="224"/>
      <c r="X253" s="224"/>
      <c r="Y253" s="224"/>
      <c r="Z253" s="213"/>
      <c r="AA253" s="213"/>
      <c r="AB253" s="213"/>
      <c r="AC253" s="213"/>
      <c r="AD253" s="213"/>
      <c r="AE253" s="213"/>
      <c r="AF253" s="213"/>
      <c r="AG253" s="213" t="s">
        <v>286</v>
      </c>
      <c r="AH253" s="213"/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13"/>
      <c r="BH253" s="213"/>
    </row>
    <row r="254" spans="1:60" ht="22.5" outlineLevel="1" x14ac:dyDescent="0.2">
      <c r="A254" s="237">
        <v>98</v>
      </c>
      <c r="B254" s="238" t="s">
        <v>1427</v>
      </c>
      <c r="C254" s="249" t="s">
        <v>1428</v>
      </c>
      <c r="D254" s="239" t="s">
        <v>318</v>
      </c>
      <c r="E254" s="240">
        <v>7</v>
      </c>
      <c r="F254" s="241"/>
      <c r="G254" s="242">
        <f>ROUND(E254*F254,2)</f>
        <v>0</v>
      </c>
      <c r="H254" s="241"/>
      <c r="I254" s="242">
        <f>ROUND(E254*H254,2)</f>
        <v>0</v>
      </c>
      <c r="J254" s="241"/>
      <c r="K254" s="242">
        <f>ROUND(E254*J254,2)</f>
        <v>0</v>
      </c>
      <c r="L254" s="242">
        <v>21</v>
      </c>
      <c r="M254" s="242">
        <f>G254*(1+L254/100)</f>
        <v>0</v>
      </c>
      <c r="N254" s="240">
        <v>3.4000000000000002E-4</v>
      </c>
      <c r="O254" s="240">
        <f>ROUND(E254*N254,2)</f>
        <v>0</v>
      </c>
      <c r="P254" s="240">
        <v>0</v>
      </c>
      <c r="Q254" s="240">
        <f>ROUND(E254*P254,2)</f>
        <v>0</v>
      </c>
      <c r="R254" s="242" t="s">
        <v>324</v>
      </c>
      <c r="S254" s="242" t="s">
        <v>289</v>
      </c>
      <c r="T254" s="243" t="s">
        <v>289</v>
      </c>
      <c r="U254" s="224">
        <v>0</v>
      </c>
      <c r="V254" s="224">
        <f>ROUND(E254*U254,2)</f>
        <v>0</v>
      </c>
      <c r="W254" s="224"/>
      <c r="X254" s="224" t="s">
        <v>283</v>
      </c>
      <c r="Y254" s="224" t="s">
        <v>284</v>
      </c>
      <c r="Z254" s="213"/>
      <c r="AA254" s="213"/>
      <c r="AB254" s="213"/>
      <c r="AC254" s="213"/>
      <c r="AD254" s="213"/>
      <c r="AE254" s="213"/>
      <c r="AF254" s="213"/>
      <c r="AG254" s="213" t="s">
        <v>285</v>
      </c>
      <c r="AH254" s="213"/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13"/>
      <c r="BH254" s="213"/>
    </row>
    <row r="255" spans="1:60" outlineLevel="2" x14ac:dyDescent="0.2">
      <c r="A255" s="220"/>
      <c r="B255" s="221"/>
      <c r="C255" s="250"/>
      <c r="D255" s="246"/>
      <c r="E255" s="246"/>
      <c r="F255" s="246"/>
      <c r="G255" s="246"/>
      <c r="H255" s="224"/>
      <c r="I255" s="224"/>
      <c r="J255" s="224"/>
      <c r="K255" s="224"/>
      <c r="L255" s="224"/>
      <c r="M255" s="224"/>
      <c r="N255" s="223"/>
      <c r="O255" s="223"/>
      <c r="P255" s="223"/>
      <c r="Q255" s="223"/>
      <c r="R255" s="224"/>
      <c r="S255" s="224"/>
      <c r="T255" s="224"/>
      <c r="U255" s="224"/>
      <c r="V255" s="224"/>
      <c r="W255" s="224"/>
      <c r="X255" s="224"/>
      <c r="Y255" s="224"/>
      <c r="Z255" s="213"/>
      <c r="AA255" s="213"/>
      <c r="AB255" s="213"/>
      <c r="AC255" s="213"/>
      <c r="AD255" s="213"/>
      <c r="AE255" s="213"/>
      <c r="AF255" s="213"/>
      <c r="AG255" s="213" t="s">
        <v>286</v>
      </c>
      <c r="AH255" s="213"/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13"/>
      <c r="BH255" s="213"/>
    </row>
    <row r="256" spans="1:60" ht="22.5" outlineLevel="1" x14ac:dyDescent="0.2">
      <c r="A256" s="237">
        <v>99</v>
      </c>
      <c r="B256" s="238" t="s">
        <v>1429</v>
      </c>
      <c r="C256" s="249" t="s">
        <v>1430</v>
      </c>
      <c r="D256" s="239" t="s">
        <v>318</v>
      </c>
      <c r="E256" s="240">
        <v>1</v>
      </c>
      <c r="F256" s="241"/>
      <c r="G256" s="242">
        <f>ROUND(E256*F256,2)</f>
        <v>0</v>
      </c>
      <c r="H256" s="241"/>
      <c r="I256" s="242">
        <f>ROUND(E256*H256,2)</f>
        <v>0</v>
      </c>
      <c r="J256" s="241"/>
      <c r="K256" s="242">
        <f>ROUND(E256*J256,2)</f>
        <v>0</v>
      </c>
      <c r="L256" s="242">
        <v>21</v>
      </c>
      <c r="M256" s="242">
        <f>G256*(1+L256/100)</f>
        <v>0</v>
      </c>
      <c r="N256" s="240">
        <v>4.4000000000000002E-4</v>
      </c>
      <c r="O256" s="240">
        <f>ROUND(E256*N256,2)</f>
        <v>0</v>
      </c>
      <c r="P256" s="240">
        <v>0</v>
      </c>
      <c r="Q256" s="240">
        <f>ROUND(E256*P256,2)</f>
        <v>0</v>
      </c>
      <c r="R256" s="242" t="s">
        <v>324</v>
      </c>
      <c r="S256" s="242" t="s">
        <v>289</v>
      </c>
      <c r="T256" s="243" t="s">
        <v>289</v>
      </c>
      <c r="U256" s="224">
        <v>0</v>
      </c>
      <c r="V256" s="224">
        <f>ROUND(E256*U256,2)</f>
        <v>0</v>
      </c>
      <c r="W256" s="224"/>
      <c r="X256" s="224" t="s">
        <v>283</v>
      </c>
      <c r="Y256" s="224" t="s">
        <v>284</v>
      </c>
      <c r="Z256" s="213"/>
      <c r="AA256" s="213"/>
      <c r="AB256" s="213"/>
      <c r="AC256" s="213"/>
      <c r="AD256" s="213"/>
      <c r="AE256" s="213"/>
      <c r="AF256" s="213"/>
      <c r="AG256" s="213" t="s">
        <v>285</v>
      </c>
      <c r="AH256" s="213"/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13"/>
      <c r="BH256" s="213"/>
    </row>
    <row r="257" spans="1:60" outlineLevel="2" x14ac:dyDescent="0.2">
      <c r="A257" s="220"/>
      <c r="B257" s="221"/>
      <c r="C257" s="250"/>
      <c r="D257" s="246"/>
      <c r="E257" s="246"/>
      <c r="F257" s="246"/>
      <c r="G257" s="246"/>
      <c r="H257" s="224"/>
      <c r="I257" s="224"/>
      <c r="J257" s="224"/>
      <c r="K257" s="224"/>
      <c r="L257" s="224"/>
      <c r="M257" s="224"/>
      <c r="N257" s="223"/>
      <c r="O257" s="223"/>
      <c r="P257" s="223"/>
      <c r="Q257" s="223"/>
      <c r="R257" s="224"/>
      <c r="S257" s="224"/>
      <c r="T257" s="224"/>
      <c r="U257" s="224"/>
      <c r="V257" s="224"/>
      <c r="W257" s="224"/>
      <c r="X257" s="224"/>
      <c r="Y257" s="224"/>
      <c r="Z257" s="213"/>
      <c r="AA257" s="213"/>
      <c r="AB257" s="213"/>
      <c r="AC257" s="213"/>
      <c r="AD257" s="213"/>
      <c r="AE257" s="213"/>
      <c r="AF257" s="213"/>
      <c r="AG257" s="213" t="s">
        <v>286</v>
      </c>
      <c r="AH257" s="213"/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3"/>
      <c r="BH257" s="213"/>
    </row>
    <row r="258" spans="1:60" ht="22.5" outlineLevel="1" x14ac:dyDescent="0.2">
      <c r="A258" s="237">
        <v>100</v>
      </c>
      <c r="B258" s="238" t="s">
        <v>1431</v>
      </c>
      <c r="C258" s="249" t="s">
        <v>1432</v>
      </c>
      <c r="D258" s="239" t="s">
        <v>318</v>
      </c>
      <c r="E258" s="240">
        <v>1</v>
      </c>
      <c r="F258" s="241"/>
      <c r="G258" s="242">
        <f>ROUND(E258*F258,2)</f>
        <v>0</v>
      </c>
      <c r="H258" s="241"/>
      <c r="I258" s="242">
        <f>ROUND(E258*H258,2)</f>
        <v>0</v>
      </c>
      <c r="J258" s="241"/>
      <c r="K258" s="242">
        <f>ROUND(E258*J258,2)</f>
        <v>0</v>
      </c>
      <c r="L258" s="242">
        <v>21</v>
      </c>
      <c r="M258" s="242">
        <f>G258*(1+L258/100)</f>
        <v>0</v>
      </c>
      <c r="N258" s="240">
        <v>6.9999999999999994E-5</v>
      </c>
      <c r="O258" s="240">
        <f>ROUND(E258*N258,2)</f>
        <v>0</v>
      </c>
      <c r="P258" s="240">
        <v>0</v>
      </c>
      <c r="Q258" s="240">
        <f>ROUND(E258*P258,2)</f>
        <v>0</v>
      </c>
      <c r="R258" s="242" t="s">
        <v>324</v>
      </c>
      <c r="S258" s="242" t="s">
        <v>289</v>
      </c>
      <c r="T258" s="243" t="s">
        <v>289</v>
      </c>
      <c r="U258" s="224">
        <v>0</v>
      </c>
      <c r="V258" s="224">
        <f>ROUND(E258*U258,2)</f>
        <v>0</v>
      </c>
      <c r="W258" s="224"/>
      <c r="X258" s="224" t="s">
        <v>283</v>
      </c>
      <c r="Y258" s="224" t="s">
        <v>284</v>
      </c>
      <c r="Z258" s="213"/>
      <c r="AA258" s="213"/>
      <c r="AB258" s="213"/>
      <c r="AC258" s="213"/>
      <c r="AD258" s="213"/>
      <c r="AE258" s="213"/>
      <c r="AF258" s="213"/>
      <c r="AG258" s="213" t="s">
        <v>285</v>
      </c>
      <c r="AH258" s="213"/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</row>
    <row r="259" spans="1:60" outlineLevel="2" x14ac:dyDescent="0.2">
      <c r="A259" s="220"/>
      <c r="B259" s="221"/>
      <c r="C259" s="250"/>
      <c r="D259" s="246"/>
      <c r="E259" s="246"/>
      <c r="F259" s="246"/>
      <c r="G259" s="246"/>
      <c r="H259" s="224"/>
      <c r="I259" s="224"/>
      <c r="J259" s="224"/>
      <c r="K259" s="224"/>
      <c r="L259" s="224"/>
      <c r="M259" s="224"/>
      <c r="N259" s="223"/>
      <c r="O259" s="223"/>
      <c r="P259" s="223"/>
      <c r="Q259" s="223"/>
      <c r="R259" s="224"/>
      <c r="S259" s="224"/>
      <c r="T259" s="224"/>
      <c r="U259" s="224"/>
      <c r="V259" s="224"/>
      <c r="W259" s="224"/>
      <c r="X259" s="224"/>
      <c r="Y259" s="224"/>
      <c r="Z259" s="213"/>
      <c r="AA259" s="213"/>
      <c r="AB259" s="213"/>
      <c r="AC259" s="213"/>
      <c r="AD259" s="213"/>
      <c r="AE259" s="213"/>
      <c r="AF259" s="213"/>
      <c r="AG259" s="213" t="s">
        <v>286</v>
      </c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</row>
    <row r="260" spans="1:60" ht="22.5" outlineLevel="1" x14ac:dyDescent="0.2">
      <c r="A260" s="237">
        <v>101</v>
      </c>
      <c r="B260" s="238" t="s">
        <v>1433</v>
      </c>
      <c r="C260" s="249" t="s">
        <v>1434</v>
      </c>
      <c r="D260" s="239" t="s">
        <v>318</v>
      </c>
      <c r="E260" s="240">
        <v>12</v>
      </c>
      <c r="F260" s="241"/>
      <c r="G260" s="242">
        <f>ROUND(E260*F260,2)</f>
        <v>0</v>
      </c>
      <c r="H260" s="241"/>
      <c r="I260" s="242">
        <f>ROUND(E260*H260,2)</f>
        <v>0</v>
      </c>
      <c r="J260" s="241"/>
      <c r="K260" s="242">
        <f>ROUND(E260*J260,2)</f>
        <v>0</v>
      </c>
      <c r="L260" s="242">
        <v>21</v>
      </c>
      <c r="M260" s="242">
        <f>G260*(1+L260/100)</f>
        <v>0</v>
      </c>
      <c r="N260" s="240">
        <v>9.0000000000000006E-5</v>
      </c>
      <c r="O260" s="240">
        <f>ROUND(E260*N260,2)</f>
        <v>0</v>
      </c>
      <c r="P260" s="240">
        <v>0</v>
      </c>
      <c r="Q260" s="240">
        <f>ROUND(E260*P260,2)</f>
        <v>0</v>
      </c>
      <c r="R260" s="242" t="s">
        <v>324</v>
      </c>
      <c r="S260" s="242" t="s">
        <v>289</v>
      </c>
      <c r="T260" s="243" t="s">
        <v>289</v>
      </c>
      <c r="U260" s="224">
        <v>0</v>
      </c>
      <c r="V260" s="224">
        <f>ROUND(E260*U260,2)</f>
        <v>0</v>
      </c>
      <c r="W260" s="224"/>
      <c r="X260" s="224" t="s">
        <v>283</v>
      </c>
      <c r="Y260" s="224" t="s">
        <v>284</v>
      </c>
      <c r="Z260" s="213"/>
      <c r="AA260" s="213"/>
      <c r="AB260" s="213"/>
      <c r="AC260" s="213"/>
      <c r="AD260" s="213"/>
      <c r="AE260" s="213"/>
      <c r="AF260" s="213"/>
      <c r="AG260" s="213" t="s">
        <v>285</v>
      </c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</row>
    <row r="261" spans="1:60" outlineLevel="2" x14ac:dyDescent="0.2">
      <c r="A261" s="220"/>
      <c r="B261" s="221"/>
      <c r="C261" s="250"/>
      <c r="D261" s="246"/>
      <c r="E261" s="246"/>
      <c r="F261" s="246"/>
      <c r="G261" s="246"/>
      <c r="H261" s="224"/>
      <c r="I261" s="224"/>
      <c r="J261" s="224"/>
      <c r="K261" s="224"/>
      <c r="L261" s="224"/>
      <c r="M261" s="224"/>
      <c r="N261" s="223"/>
      <c r="O261" s="223"/>
      <c r="P261" s="223"/>
      <c r="Q261" s="223"/>
      <c r="R261" s="224"/>
      <c r="S261" s="224"/>
      <c r="T261" s="224"/>
      <c r="U261" s="224"/>
      <c r="V261" s="224"/>
      <c r="W261" s="224"/>
      <c r="X261" s="224"/>
      <c r="Y261" s="224"/>
      <c r="Z261" s="213"/>
      <c r="AA261" s="213"/>
      <c r="AB261" s="213"/>
      <c r="AC261" s="213"/>
      <c r="AD261" s="213"/>
      <c r="AE261" s="213"/>
      <c r="AF261" s="213"/>
      <c r="AG261" s="213" t="s">
        <v>286</v>
      </c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</row>
    <row r="262" spans="1:60" ht="22.5" outlineLevel="1" x14ac:dyDescent="0.2">
      <c r="A262" s="237">
        <v>102</v>
      </c>
      <c r="B262" s="238" t="s">
        <v>1435</v>
      </c>
      <c r="C262" s="249" t="s">
        <v>1436</v>
      </c>
      <c r="D262" s="239" t="s">
        <v>318</v>
      </c>
      <c r="E262" s="240">
        <v>11</v>
      </c>
      <c r="F262" s="241"/>
      <c r="G262" s="242">
        <f>ROUND(E262*F262,2)</f>
        <v>0</v>
      </c>
      <c r="H262" s="241"/>
      <c r="I262" s="242">
        <f>ROUND(E262*H262,2)</f>
        <v>0</v>
      </c>
      <c r="J262" s="241"/>
      <c r="K262" s="242">
        <f>ROUND(E262*J262,2)</f>
        <v>0</v>
      </c>
      <c r="L262" s="242">
        <v>21</v>
      </c>
      <c r="M262" s="242">
        <f>G262*(1+L262/100)</f>
        <v>0</v>
      </c>
      <c r="N262" s="240">
        <v>8.0000000000000007E-5</v>
      </c>
      <c r="O262" s="240">
        <f>ROUND(E262*N262,2)</f>
        <v>0</v>
      </c>
      <c r="P262" s="240">
        <v>0</v>
      </c>
      <c r="Q262" s="240">
        <f>ROUND(E262*P262,2)</f>
        <v>0</v>
      </c>
      <c r="R262" s="242" t="s">
        <v>324</v>
      </c>
      <c r="S262" s="242" t="s">
        <v>289</v>
      </c>
      <c r="T262" s="243" t="s">
        <v>289</v>
      </c>
      <c r="U262" s="224">
        <v>0</v>
      </c>
      <c r="V262" s="224">
        <f>ROUND(E262*U262,2)</f>
        <v>0</v>
      </c>
      <c r="W262" s="224"/>
      <c r="X262" s="224" t="s">
        <v>283</v>
      </c>
      <c r="Y262" s="224" t="s">
        <v>284</v>
      </c>
      <c r="Z262" s="213"/>
      <c r="AA262" s="213"/>
      <c r="AB262" s="213"/>
      <c r="AC262" s="213"/>
      <c r="AD262" s="213"/>
      <c r="AE262" s="213"/>
      <c r="AF262" s="213"/>
      <c r="AG262" s="213" t="s">
        <v>285</v>
      </c>
      <c r="AH262" s="213"/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</row>
    <row r="263" spans="1:60" outlineLevel="2" x14ac:dyDescent="0.2">
      <c r="A263" s="220"/>
      <c r="B263" s="221"/>
      <c r="C263" s="250"/>
      <c r="D263" s="246"/>
      <c r="E263" s="246"/>
      <c r="F263" s="246"/>
      <c r="G263" s="246"/>
      <c r="H263" s="224"/>
      <c r="I263" s="224"/>
      <c r="J263" s="224"/>
      <c r="K263" s="224"/>
      <c r="L263" s="224"/>
      <c r="M263" s="224"/>
      <c r="N263" s="223"/>
      <c r="O263" s="223"/>
      <c r="P263" s="223"/>
      <c r="Q263" s="223"/>
      <c r="R263" s="224"/>
      <c r="S263" s="224"/>
      <c r="T263" s="224"/>
      <c r="U263" s="224"/>
      <c r="V263" s="224"/>
      <c r="W263" s="224"/>
      <c r="X263" s="224"/>
      <c r="Y263" s="224"/>
      <c r="Z263" s="213"/>
      <c r="AA263" s="213"/>
      <c r="AB263" s="213"/>
      <c r="AC263" s="213"/>
      <c r="AD263" s="213"/>
      <c r="AE263" s="213"/>
      <c r="AF263" s="213"/>
      <c r="AG263" s="213" t="s">
        <v>286</v>
      </c>
      <c r="AH263" s="213"/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</row>
    <row r="264" spans="1:60" ht="22.5" outlineLevel="1" x14ac:dyDescent="0.2">
      <c r="A264" s="237">
        <v>103</v>
      </c>
      <c r="B264" s="238" t="s">
        <v>1437</v>
      </c>
      <c r="C264" s="249" t="s">
        <v>1438</v>
      </c>
      <c r="D264" s="239" t="s">
        <v>318</v>
      </c>
      <c r="E264" s="240">
        <v>2</v>
      </c>
      <c r="F264" s="241"/>
      <c r="G264" s="242">
        <f>ROUND(E264*F264,2)</f>
        <v>0</v>
      </c>
      <c r="H264" s="241"/>
      <c r="I264" s="242">
        <f>ROUND(E264*H264,2)</f>
        <v>0</v>
      </c>
      <c r="J264" s="241"/>
      <c r="K264" s="242">
        <f>ROUND(E264*J264,2)</f>
        <v>0</v>
      </c>
      <c r="L264" s="242">
        <v>21</v>
      </c>
      <c r="M264" s="242">
        <f>G264*(1+L264/100)</f>
        <v>0</v>
      </c>
      <c r="N264" s="240">
        <v>1E-4</v>
      </c>
      <c r="O264" s="240">
        <f>ROUND(E264*N264,2)</f>
        <v>0</v>
      </c>
      <c r="P264" s="240">
        <v>0</v>
      </c>
      <c r="Q264" s="240">
        <f>ROUND(E264*P264,2)</f>
        <v>0</v>
      </c>
      <c r="R264" s="242" t="s">
        <v>324</v>
      </c>
      <c r="S264" s="242" t="s">
        <v>289</v>
      </c>
      <c r="T264" s="243" t="s">
        <v>289</v>
      </c>
      <c r="U264" s="224">
        <v>0</v>
      </c>
      <c r="V264" s="224">
        <f>ROUND(E264*U264,2)</f>
        <v>0</v>
      </c>
      <c r="W264" s="224"/>
      <c r="X264" s="224" t="s">
        <v>283</v>
      </c>
      <c r="Y264" s="224" t="s">
        <v>284</v>
      </c>
      <c r="Z264" s="213"/>
      <c r="AA264" s="213"/>
      <c r="AB264" s="213"/>
      <c r="AC264" s="213"/>
      <c r="AD264" s="213"/>
      <c r="AE264" s="213"/>
      <c r="AF264" s="213"/>
      <c r="AG264" s="213" t="s">
        <v>285</v>
      </c>
      <c r="AH264" s="213"/>
      <c r="AI264" s="213"/>
      <c r="AJ264" s="213"/>
      <c r="AK264" s="213"/>
      <c r="AL264" s="213"/>
      <c r="AM264" s="213"/>
      <c r="AN264" s="213"/>
      <c r="AO264" s="213"/>
      <c r="AP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  <c r="BA264" s="213"/>
      <c r="BB264" s="213"/>
      <c r="BC264" s="213"/>
      <c r="BD264" s="213"/>
      <c r="BE264" s="213"/>
      <c r="BF264" s="213"/>
      <c r="BG264" s="213"/>
      <c r="BH264" s="213"/>
    </row>
    <row r="265" spans="1:60" outlineLevel="2" x14ac:dyDescent="0.2">
      <c r="A265" s="220"/>
      <c r="B265" s="221"/>
      <c r="C265" s="250"/>
      <c r="D265" s="246"/>
      <c r="E265" s="246"/>
      <c r="F265" s="246"/>
      <c r="G265" s="246"/>
      <c r="H265" s="224"/>
      <c r="I265" s="224"/>
      <c r="J265" s="224"/>
      <c r="K265" s="224"/>
      <c r="L265" s="224"/>
      <c r="M265" s="224"/>
      <c r="N265" s="223"/>
      <c r="O265" s="223"/>
      <c r="P265" s="223"/>
      <c r="Q265" s="223"/>
      <c r="R265" s="224"/>
      <c r="S265" s="224"/>
      <c r="T265" s="224"/>
      <c r="U265" s="224"/>
      <c r="V265" s="224"/>
      <c r="W265" s="224"/>
      <c r="X265" s="224"/>
      <c r="Y265" s="224"/>
      <c r="Z265" s="213"/>
      <c r="AA265" s="213"/>
      <c r="AB265" s="213"/>
      <c r="AC265" s="213"/>
      <c r="AD265" s="213"/>
      <c r="AE265" s="213"/>
      <c r="AF265" s="213"/>
      <c r="AG265" s="213" t="s">
        <v>286</v>
      </c>
      <c r="AH265" s="213"/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  <c r="BA265" s="213"/>
      <c r="BB265" s="213"/>
      <c r="BC265" s="213"/>
      <c r="BD265" s="213"/>
      <c r="BE265" s="213"/>
      <c r="BF265" s="213"/>
      <c r="BG265" s="213"/>
      <c r="BH265" s="213"/>
    </row>
    <row r="266" spans="1:60" outlineLevel="1" x14ac:dyDescent="0.2">
      <c r="A266" s="237">
        <v>104</v>
      </c>
      <c r="B266" s="238" t="s">
        <v>162</v>
      </c>
      <c r="C266" s="249" t="s">
        <v>1439</v>
      </c>
      <c r="D266" s="239" t="s">
        <v>585</v>
      </c>
      <c r="E266" s="240">
        <v>1</v>
      </c>
      <c r="F266" s="241"/>
      <c r="G266" s="242">
        <f>ROUND(E266*F266,2)</f>
        <v>0</v>
      </c>
      <c r="H266" s="241"/>
      <c r="I266" s="242">
        <f>ROUND(E266*H266,2)</f>
        <v>0</v>
      </c>
      <c r="J266" s="241"/>
      <c r="K266" s="242">
        <f>ROUND(E266*J266,2)</f>
        <v>0</v>
      </c>
      <c r="L266" s="242">
        <v>21</v>
      </c>
      <c r="M266" s="242">
        <f>G266*(1+L266/100)</f>
        <v>0</v>
      </c>
      <c r="N266" s="240">
        <v>0</v>
      </c>
      <c r="O266" s="240">
        <f>ROUND(E266*N266,2)</f>
        <v>0</v>
      </c>
      <c r="P266" s="240">
        <v>0</v>
      </c>
      <c r="Q266" s="240">
        <f>ROUND(E266*P266,2)</f>
        <v>0</v>
      </c>
      <c r="R266" s="242"/>
      <c r="S266" s="242" t="s">
        <v>281</v>
      </c>
      <c r="T266" s="243" t="s">
        <v>282</v>
      </c>
      <c r="U266" s="224">
        <v>0</v>
      </c>
      <c r="V266" s="224">
        <f>ROUND(E266*U266,2)</f>
        <v>0</v>
      </c>
      <c r="W266" s="224"/>
      <c r="X266" s="224" t="s">
        <v>283</v>
      </c>
      <c r="Y266" s="224" t="s">
        <v>284</v>
      </c>
      <c r="Z266" s="213"/>
      <c r="AA266" s="213"/>
      <c r="AB266" s="213"/>
      <c r="AC266" s="213"/>
      <c r="AD266" s="213"/>
      <c r="AE266" s="213"/>
      <c r="AF266" s="213"/>
      <c r="AG266" s="213" t="s">
        <v>385</v>
      </c>
      <c r="AH266" s="213"/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</row>
    <row r="267" spans="1:60" outlineLevel="2" x14ac:dyDescent="0.2">
      <c r="A267" s="220"/>
      <c r="B267" s="221"/>
      <c r="C267" s="250"/>
      <c r="D267" s="246"/>
      <c r="E267" s="246"/>
      <c r="F267" s="246"/>
      <c r="G267" s="246"/>
      <c r="H267" s="224"/>
      <c r="I267" s="224"/>
      <c r="J267" s="224"/>
      <c r="K267" s="224"/>
      <c r="L267" s="224"/>
      <c r="M267" s="224"/>
      <c r="N267" s="223"/>
      <c r="O267" s="223"/>
      <c r="P267" s="223"/>
      <c r="Q267" s="223"/>
      <c r="R267" s="224"/>
      <c r="S267" s="224"/>
      <c r="T267" s="224"/>
      <c r="U267" s="224"/>
      <c r="V267" s="224"/>
      <c r="W267" s="224"/>
      <c r="X267" s="224"/>
      <c r="Y267" s="224"/>
      <c r="Z267" s="213"/>
      <c r="AA267" s="213"/>
      <c r="AB267" s="213"/>
      <c r="AC267" s="213"/>
      <c r="AD267" s="213"/>
      <c r="AE267" s="213"/>
      <c r="AF267" s="213"/>
      <c r="AG267" s="213" t="s">
        <v>286</v>
      </c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  <c r="BA267" s="213"/>
      <c r="BB267" s="213"/>
      <c r="BC267" s="213"/>
      <c r="BD267" s="213"/>
      <c r="BE267" s="213"/>
      <c r="BF267" s="213"/>
      <c r="BG267" s="213"/>
      <c r="BH267" s="213"/>
    </row>
    <row r="268" spans="1:60" outlineLevel="1" x14ac:dyDescent="0.2">
      <c r="A268" s="237">
        <v>105</v>
      </c>
      <c r="B268" s="238" t="s">
        <v>1440</v>
      </c>
      <c r="C268" s="249" t="s">
        <v>1441</v>
      </c>
      <c r="D268" s="239" t="s">
        <v>383</v>
      </c>
      <c r="E268" s="240">
        <v>0.20838999999999999</v>
      </c>
      <c r="F268" s="241"/>
      <c r="G268" s="242">
        <f>ROUND(E268*F268,2)</f>
        <v>0</v>
      </c>
      <c r="H268" s="241"/>
      <c r="I268" s="242">
        <f>ROUND(E268*H268,2)</f>
        <v>0</v>
      </c>
      <c r="J268" s="241"/>
      <c r="K268" s="242">
        <f>ROUND(E268*J268,2)</f>
        <v>0</v>
      </c>
      <c r="L268" s="242">
        <v>21</v>
      </c>
      <c r="M268" s="242">
        <f>G268*(1+L268/100)</f>
        <v>0</v>
      </c>
      <c r="N268" s="240">
        <v>0</v>
      </c>
      <c r="O268" s="240">
        <f>ROUND(E268*N268,2)</f>
        <v>0</v>
      </c>
      <c r="P268" s="240">
        <v>0</v>
      </c>
      <c r="Q268" s="240">
        <f>ROUND(E268*P268,2)</f>
        <v>0</v>
      </c>
      <c r="R268" s="242" t="s">
        <v>422</v>
      </c>
      <c r="S268" s="242" t="s">
        <v>289</v>
      </c>
      <c r="T268" s="243" t="s">
        <v>289</v>
      </c>
      <c r="U268" s="224">
        <v>1.33</v>
      </c>
      <c r="V268" s="224">
        <f>ROUND(E268*U268,2)</f>
        <v>0.28000000000000003</v>
      </c>
      <c r="W268" s="224"/>
      <c r="X268" s="224" t="s">
        <v>447</v>
      </c>
      <c r="Y268" s="224" t="s">
        <v>284</v>
      </c>
      <c r="Z268" s="213"/>
      <c r="AA268" s="213"/>
      <c r="AB268" s="213"/>
      <c r="AC268" s="213"/>
      <c r="AD268" s="213"/>
      <c r="AE268" s="213"/>
      <c r="AF268" s="213"/>
      <c r="AG268" s="213" t="s">
        <v>448</v>
      </c>
      <c r="AH268" s="213"/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</row>
    <row r="269" spans="1:60" outlineLevel="2" x14ac:dyDescent="0.2">
      <c r="A269" s="220"/>
      <c r="B269" s="221"/>
      <c r="C269" s="259" t="s">
        <v>1140</v>
      </c>
      <c r="D269" s="257"/>
      <c r="E269" s="257"/>
      <c r="F269" s="257"/>
      <c r="G269" s="257"/>
      <c r="H269" s="224"/>
      <c r="I269" s="224"/>
      <c r="J269" s="224"/>
      <c r="K269" s="224"/>
      <c r="L269" s="224"/>
      <c r="M269" s="224"/>
      <c r="N269" s="223"/>
      <c r="O269" s="223"/>
      <c r="P269" s="223"/>
      <c r="Q269" s="223"/>
      <c r="R269" s="224"/>
      <c r="S269" s="224"/>
      <c r="T269" s="224"/>
      <c r="U269" s="224"/>
      <c r="V269" s="224"/>
      <c r="W269" s="224"/>
      <c r="X269" s="224"/>
      <c r="Y269" s="224"/>
      <c r="Z269" s="213"/>
      <c r="AA269" s="213"/>
      <c r="AB269" s="213"/>
      <c r="AC269" s="213"/>
      <c r="AD269" s="213"/>
      <c r="AE269" s="213"/>
      <c r="AF269" s="213"/>
      <c r="AG269" s="213" t="s">
        <v>360</v>
      </c>
      <c r="AH269" s="213"/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  <c r="BA269" s="213"/>
      <c r="BB269" s="213"/>
      <c r="BC269" s="213"/>
      <c r="BD269" s="213"/>
      <c r="BE269" s="213"/>
      <c r="BF269" s="213"/>
      <c r="BG269" s="213"/>
      <c r="BH269" s="213"/>
    </row>
    <row r="270" spans="1:60" outlineLevel="2" x14ac:dyDescent="0.2">
      <c r="A270" s="220"/>
      <c r="B270" s="221"/>
      <c r="C270" s="252"/>
      <c r="D270" s="245"/>
      <c r="E270" s="245"/>
      <c r="F270" s="245"/>
      <c r="G270" s="245"/>
      <c r="H270" s="224"/>
      <c r="I270" s="224"/>
      <c r="J270" s="224"/>
      <c r="K270" s="224"/>
      <c r="L270" s="224"/>
      <c r="M270" s="224"/>
      <c r="N270" s="223"/>
      <c r="O270" s="223"/>
      <c r="P270" s="223"/>
      <c r="Q270" s="223"/>
      <c r="R270" s="224"/>
      <c r="S270" s="224"/>
      <c r="T270" s="224"/>
      <c r="U270" s="224"/>
      <c r="V270" s="224"/>
      <c r="W270" s="224"/>
      <c r="X270" s="224"/>
      <c r="Y270" s="224"/>
      <c r="Z270" s="213"/>
      <c r="AA270" s="213"/>
      <c r="AB270" s="213"/>
      <c r="AC270" s="213"/>
      <c r="AD270" s="213"/>
      <c r="AE270" s="213"/>
      <c r="AF270" s="213"/>
      <c r="AG270" s="213" t="s">
        <v>286</v>
      </c>
      <c r="AH270" s="213"/>
      <c r="AI270" s="213"/>
      <c r="AJ270" s="213"/>
      <c r="AK270" s="213"/>
      <c r="AL270" s="213"/>
      <c r="AM270" s="213"/>
      <c r="AN270" s="213"/>
      <c r="AO270" s="213"/>
      <c r="AP270" s="213"/>
      <c r="AQ270" s="213"/>
      <c r="AR270" s="213"/>
      <c r="AS270" s="213"/>
      <c r="AT270" s="213"/>
      <c r="AU270" s="213"/>
      <c r="AV270" s="213"/>
      <c r="AW270" s="213"/>
      <c r="AX270" s="213"/>
      <c r="AY270" s="213"/>
      <c r="AZ270" s="213"/>
      <c r="BA270" s="213"/>
      <c r="BB270" s="213"/>
      <c r="BC270" s="213"/>
      <c r="BD270" s="213"/>
      <c r="BE270" s="213"/>
      <c r="BF270" s="213"/>
      <c r="BG270" s="213"/>
      <c r="BH270" s="213"/>
    </row>
    <row r="271" spans="1:60" x14ac:dyDescent="0.2">
      <c r="A271" s="230" t="s">
        <v>276</v>
      </c>
      <c r="B271" s="231" t="s">
        <v>197</v>
      </c>
      <c r="C271" s="248" t="s">
        <v>198</v>
      </c>
      <c r="D271" s="232"/>
      <c r="E271" s="233"/>
      <c r="F271" s="234"/>
      <c r="G271" s="234">
        <f>SUMIF(AG272:AG285,"&lt;&gt;NOR",G272:G285)</f>
        <v>0</v>
      </c>
      <c r="H271" s="234"/>
      <c r="I271" s="234">
        <f>SUM(I272:I285)</f>
        <v>0</v>
      </c>
      <c r="J271" s="234"/>
      <c r="K271" s="234">
        <f>SUM(K272:K285)</f>
        <v>0</v>
      </c>
      <c r="L271" s="234"/>
      <c r="M271" s="234">
        <f>SUM(M272:M285)</f>
        <v>0</v>
      </c>
      <c r="N271" s="233"/>
      <c r="O271" s="233">
        <f>SUM(O272:O285)</f>
        <v>7.9999999999999988E-2</v>
      </c>
      <c r="P271" s="233"/>
      <c r="Q271" s="233">
        <f>SUM(Q272:Q285)</f>
        <v>0</v>
      </c>
      <c r="R271" s="234"/>
      <c r="S271" s="234"/>
      <c r="T271" s="235"/>
      <c r="U271" s="229"/>
      <c r="V271" s="229">
        <f>SUM(V272:V285)</f>
        <v>15.709999999999999</v>
      </c>
      <c r="W271" s="229"/>
      <c r="X271" s="229"/>
      <c r="Y271" s="229"/>
      <c r="AG271" t="s">
        <v>277</v>
      </c>
    </row>
    <row r="272" spans="1:60" outlineLevel="1" x14ac:dyDescent="0.2">
      <c r="A272" s="237">
        <v>106</v>
      </c>
      <c r="B272" s="238" t="s">
        <v>1442</v>
      </c>
      <c r="C272" s="249" t="s">
        <v>1443</v>
      </c>
      <c r="D272" s="239" t="s">
        <v>294</v>
      </c>
      <c r="E272" s="240">
        <v>4</v>
      </c>
      <c r="F272" s="241"/>
      <c r="G272" s="242">
        <f>ROUND(E272*F272,2)</f>
        <v>0</v>
      </c>
      <c r="H272" s="241"/>
      <c r="I272" s="242">
        <f>ROUND(E272*H272,2)</f>
        <v>0</v>
      </c>
      <c r="J272" s="241"/>
      <c r="K272" s="242">
        <f>ROUND(E272*J272,2)</f>
        <v>0</v>
      </c>
      <c r="L272" s="242">
        <v>21</v>
      </c>
      <c r="M272" s="242">
        <f>G272*(1+L272/100)</f>
        <v>0</v>
      </c>
      <c r="N272" s="240">
        <v>1.521E-2</v>
      </c>
      <c r="O272" s="240">
        <f>ROUND(E272*N272,2)</f>
        <v>0.06</v>
      </c>
      <c r="P272" s="240">
        <v>0</v>
      </c>
      <c r="Q272" s="240">
        <f>ROUND(E272*P272,2)</f>
        <v>0</v>
      </c>
      <c r="R272" s="242" t="s">
        <v>422</v>
      </c>
      <c r="S272" s="242" t="s">
        <v>289</v>
      </c>
      <c r="T272" s="243" t="s">
        <v>289</v>
      </c>
      <c r="U272" s="224">
        <v>1.19</v>
      </c>
      <c r="V272" s="224">
        <f>ROUND(E272*U272,2)</f>
        <v>4.76</v>
      </c>
      <c r="W272" s="224"/>
      <c r="X272" s="224" t="s">
        <v>339</v>
      </c>
      <c r="Y272" s="224" t="s">
        <v>284</v>
      </c>
      <c r="Z272" s="213"/>
      <c r="AA272" s="213"/>
      <c r="AB272" s="213"/>
      <c r="AC272" s="213"/>
      <c r="AD272" s="213"/>
      <c r="AE272" s="213"/>
      <c r="AF272" s="213"/>
      <c r="AG272" s="213" t="s">
        <v>413</v>
      </c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</row>
    <row r="273" spans="1:60" outlineLevel="2" x14ac:dyDescent="0.2">
      <c r="A273" s="220"/>
      <c r="B273" s="221"/>
      <c r="C273" s="250"/>
      <c r="D273" s="246"/>
      <c r="E273" s="246"/>
      <c r="F273" s="246"/>
      <c r="G273" s="246"/>
      <c r="H273" s="224"/>
      <c r="I273" s="224"/>
      <c r="J273" s="224"/>
      <c r="K273" s="224"/>
      <c r="L273" s="224"/>
      <c r="M273" s="224"/>
      <c r="N273" s="223"/>
      <c r="O273" s="223"/>
      <c r="P273" s="223"/>
      <c r="Q273" s="223"/>
      <c r="R273" s="224"/>
      <c r="S273" s="224"/>
      <c r="T273" s="224"/>
      <c r="U273" s="224"/>
      <c r="V273" s="224"/>
      <c r="W273" s="224"/>
      <c r="X273" s="224"/>
      <c r="Y273" s="224"/>
      <c r="Z273" s="213"/>
      <c r="AA273" s="213"/>
      <c r="AB273" s="213"/>
      <c r="AC273" s="213"/>
      <c r="AD273" s="213"/>
      <c r="AE273" s="213"/>
      <c r="AF273" s="213"/>
      <c r="AG273" s="213" t="s">
        <v>286</v>
      </c>
      <c r="AH273" s="213"/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</row>
    <row r="274" spans="1:60" outlineLevel="1" x14ac:dyDescent="0.2">
      <c r="A274" s="237">
        <v>107</v>
      </c>
      <c r="B274" s="238" t="s">
        <v>1444</v>
      </c>
      <c r="C274" s="249" t="s">
        <v>1445</v>
      </c>
      <c r="D274" s="239" t="s">
        <v>294</v>
      </c>
      <c r="E274" s="240">
        <v>5</v>
      </c>
      <c r="F274" s="241"/>
      <c r="G274" s="242">
        <f>ROUND(E274*F274,2)</f>
        <v>0</v>
      </c>
      <c r="H274" s="241"/>
      <c r="I274" s="242">
        <f>ROUND(E274*H274,2)</f>
        <v>0</v>
      </c>
      <c r="J274" s="241"/>
      <c r="K274" s="242">
        <f>ROUND(E274*J274,2)</f>
        <v>0</v>
      </c>
      <c r="L274" s="242">
        <v>21</v>
      </c>
      <c r="M274" s="242">
        <f>G274*(1+L274/100)</f>
        <v>0</v>
      </c>
      <c r="N274" s="240">
        <v>1.41E-3</v>
      </c>
      <c r="O274" s="240">
        <f>ROUND(E274*N274,2)</f>
        <v>0.01</v>
      </c>
      <c r="P274" s="240">
        <v>0</v>
      </c>
      <c r="Q274" s="240">
        <f>ROUND(E274*P274,2)</f>
        <v>0</v>
      </c>
      <c r="R274" s="242" t="s">
        <v>422</v>
      </c>
      <c r="S274" s="242" t="s">
        <v>289</v>
      </c>
      <c r="T274" s="243" t="s">
        <v>289</v>
      </c>
      <c r="U274" s="224">
        <v>1.58</v>
      </c>
      <c r="V274" s="224">
        <f>ROUND(E274*U274,2)</f>
        <v>7.9</v>
      </c>
      <c r="W274" s="224"/>
      <c r="X274" s="224" t="s">
        <v>339</v>
      </c>
      <c r="Y274" s="224" t="s">
        <v>284</v>
      </c>
      <c r="Z274" s="213"/>
      <c r="AA274" s="213"/>
      <c r="AB274" s="213"/>
      <c r="AC274" s="213"/>
      <c r="AD274" s="213"/>
      <c r="AE274" s="213"/>
      <c r="AF274" s="213"/>
      <c r="AG274" s="213" t="s">
        <v>340</v>
      </c>
      <c r="AH274" s="213"/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13"/>
      <c r="BB274" s="213"/>
      <c r="BC274" s="213"/>
      <c r="BD274" s="213"/>
      <c r="BE274" s="213"/>
      <c r="BF274" s="213"/>
      <c r="BG274" s="213"/>
      <c r="BH274" s="213"/>
    </row>
    <row r="275" spans="1:60" outlineLevel="2" x14ac:dyDescent="0.2">
      <c r="A275" s="220"/>
      <c r="B275" s="221"/>
      <c r="C275" s="251" t="s">
        <v>1446</v>
      </c>
      <c r="D275" s="247"/>
      <c r="E275" s="247"/>
      <c r="F275" s="247"/>
      <c r="G275" s="247"/>
      <c r="H275" s="224"/>
      <c r="I275" s="224"/>
      <c r="J275" s="224"/>
      <c r="K275" s="224"/>
      <c r="L275" s="224"/>
      <c r="M275" s="224"/>
      <c r="N275" s="223"/>
      <c r="O275" s="223"/>
      <c r="P275" s="223"/>
      <c r="Q275" s="223"/>
      <c r="R275" s="224"/>
      <c r="S275" s="224"/>
      <c r="T275" s="224"/>
      <c r="U275" s="224"/>
      <c r="V275" s="224"/>
      <c r="W275" s="224"/>
      <c r="X275" s="224"/>
      <c r="Y275" s="224"/>
      <c r="Z275" s="213"/>
      <c r="AA275" s="213"/>
      <c r="AB275" s="213"/>
      <c r="AC275" s="213"/>
      <c r="AD275" s="213"/>
      <c r="AE275" s="213"/>
      <c r="AF275" s="213"/>
      <c r="AG275" s="213" t="s">
        <v>311</v>
      </c>
      <c r="AH275" s="213"/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</row>
    <row r="276" spans="1:60" outlineLevel="2" x14ac:dyDescent="0.2">
      <c r="A276" s="220"/>
      <c r="B276" s="221"/>
      <c r="C276" s="252"/>
      <c r="D276" s="245"/>
      <c r="E276" s="245"/>
      <c r="F276" s="245"/>
      <c r="G276" s="245"/>
      <c r="H276" s="224"/>
      <c r="I276" s="224"/>
      <c r="J276" s="224"/>
      <c r="K276" s="224"/>
      <c r="L276" s="224"/>
      <c r="M276" s="224"/>
      <c r="N276" s="223"/>
      <c r="O276" s="223"/>
      <c r="P276" s="223"/>
      <c r="Q276" s="223"/>
      <c r="R276" s="224"/>
      <c r="S276" s="224"/>
      <c r="T276" s="224"/>
      <c r="U276" s="224"/>
      <c r="V276" s="224"/>
      <c r="W276" s="224"/>
      <c r="X276" s="224"/>
      <c r="Y276" s="224"/>
      <c r="Z276" s="213"/>
      <c r="AA276" s="213"/>
      <c r="AB276" s="213"/>
      <c r="AC276" s="213"/>
      <c r="AD276" s="213"/>
      <c r="AE276" s="213"/>
      <c r="AF276" s="213"/>
      <c r="AG276" s="213" t="s">
        <v>286</v>
      </c>
      <c r="AH276" s="213"/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  <c r="BA276" s="213"/>
      <c r="BB276" s="213"/>
      <c r="BC276" s="213"/>
      <c r="BD276" s="213"/>
      <c r="BE276" s="213"/>
      <c r="BF276" s="213"/>
      <c r="BG276" s="213"/>
      <c r="BH276" s="213"/>
    </row>
    <row r="277" spans="1:60" ht="22.5" outlineLevel="1" x14ac:dyDescent="0.2">
      <c r="A277" s="237">
        <v>108</v>
      </c>
      <c r="B277" s="238" t="s">
        <v>1447</v>
      </c>
      <c r="C277" s="249" t="s">
        <v>1448</v>
      </c>
      <c r="D277" s="239" t="s">
        <v>318</v>
      </c>
      <c r="E277" s="240">
        <v>5</v>
      </c>
      <c r="F277" s="241"/>
      <c r="G277" s="242">
        <f>ROUND(E277*F277,2)</f>
        <v>0</v>
      </c>
      <c r="H277" s="241"/>
      <c r="I277" s="242">
        <f>ROUND(E277*H277,2)</f>
        <v>0</v>
      </c>
      <c r="J277" s="241"/>
      <c r="K277" s="242">
        <f>ROUND(E277*J277,2)</f>
        <v>0</v>
      </c>
      <c r="L277" s="242">
        <v>21</v>
      </c>
      <c r="M277" s="242">
        <f>G277*(1+L277/100)</f>
        <v>0</v>
      </c>
      <c r="N277" s="240">
        <v>8.4999999999999995E-4</v>
      </c>
      <c r="O277" s="240">
        <f>ROUND(E277*N277,2)</f>
        <v>0</v>
      </c>
      <c r="P277" s="240">
        <v>0</v>
      </c>
      <c r="Q277" s="240">
        <f>ROUND(E277*P277,2)</f>
        <v>0</v>
      </c>
      <c r="R277" s="242" t="s">
        <v>422</v>
      </c>
      <c r="S277" s="242" t="s">
        <v>289</v>
      </c>
      <c r="T277" s="243" t="s">
        <v>289</v>
      </c>
      <c r="U277" s="224">
        <v>0.49</v>
      </c>
      <c r="V277" s="224">
        <f>ROUND(E277*U277,2)</f>
        <v>2.4500000000000002</v>
      </c>
      <c r="W277" s="224"/>
      <c r="X277" s="224" t="s">
        <v>339</v>
      </c>
      <c r="Y277" s="224" t="s">
        <v>284</v>
      </c>
      <c r="Z277" s="213"/>
      <c r="AA277" s="213"/>
      <c r="AB277" s="213"/>
      <c r="AC277" s="213"/>
      <c r="AD277" s="213"/>
      <c r="AE277" s="213"/>
      <c r="AF277" s="213"/>
      <c r="AG277" s="213" t="s">
        <v>413</v>
      </c>
      <c r="AH277" s="213"/>
      <c r="AI277" s="213"/>
      <c r="AJ277" s="213"/>
      <c r="AK277" s="213"/>
      <c r="AL277" s="213"/>
      <c r="AM277" s="213"/>
      <c r="AN277" s="213"/>
      <c r="AO277" s="213"/>
      <c r="AP277" s="213"/>
      <c r="AQ277" s="213"/>
      <c r="AR277" s="213"/>
      <c r="AS277" s="213"/>
      <c r="AT277" s="213"/>
      <c r="AU277" s="213"/>
      <c r="AV277" s="213"/>
      <c r="AW277" s="213"/>
      <c r="AX277" s="213"/>
      <c r="AY277" s="213"/>
      <c r="AZ277" s="213"/>
      <c r="BA277" s="213"/>
      <c r="BB277" s="213"/>
      <c r="BC277" s="213"/>
      <c r="BD277" s="213"/>
      <c r="BE277" s="213"/>
      <c r="BF277" s="213"/>
      <c r="BG277" s="213"/>
      <c r="BH277" s="213"/>
    </row>
    <row r="278" spans="1:60" outlineLevel="2" x14ac:dyDescent="0.2">
      <c r="A278" s="220"/>
      <c r="B278" s="221"/>
      <c r="C278" s="250"/>
      <c r="D278" s="246"/>
      <c r="E278" s="246"/>
      <c r="F278" s="246"/>
      <c r="G278" s="246"/>
      <c r="H278" s="224"/>
      <c r="I278" s="224"/>
      <c r="J278" s="224"/>
      <c r="K278" s="224"/>
      <c r="L278" s="224"/>
      <c r="M278" s="224"/>
      <c r="N278" s="223"/>
      <c r="O278" s="223"/>
      <c r="P278" s="223"/>
      <c r="Q278" s="223"/>
      <c r="R278" s="224"/>
      <c r="S278" s="224"/>
      <c r="T278" s="224"/>
      <c r="U278" s="224"/>
      <c r="V278" s="224"/>
      <c r="W278" s="224"/>
      <c r="X278" s="224"/>
      <c r="Y278" s="224"/>
      <c r="Z278" s="213"/>
      <c r="AA278" s="213"/>
      <c r="AB278" s="213"/>
      <c r="AC278" s="213"/>
      <c r="AD278" s="213"/>
      <c r="AE278" s="213"/>
      <c r="AF278" s="213"/>
      <c r="AG278" s="213" t="s">
        <v>286</v>
      </c>
      <c r="AH278" s="213"/>
      <c r="AI278" s="213"/>
      <c r="AJ278" s="213"/>
      <c r="AK278" s="213"/>
      <c r="AL278" s="213"/>
      <c r="AM278" s="213"/>
      <c r="AN278" s="213"/>
      <c r="AO278" s="213"/>
      <c r="AP278" s="213"/>
      <c r="AQ278" s="213"/>
      <c r="AR278" s="213"/>
      <c r="AS278" s="213"/>
      <c r="AT278" s="213"/>
      <c r="AU278" s="213"/>
      <c r="AV278" s="213"/>
      <c r="AW278" s="213"/>
      <c r="AX278" s="213"/>
      <c r="AY278" s="213"/>
      <c r="AZ278" s="213"/>
      <c r="BA278" s="213"/>
      <c r="BB278" s="213"/>
      <c r="BC278" s="213"/>
      <c r="BD278" s="213"/>
      <c r="BE278" s="213"/>
      <c r="BF278" s="213"/>
      <c r="BG278" s="213"/>
      <c r="BH278" s="213"/>
    </row>
    <row r="279" spans="1:60" ht="22.5" outlineLevel="1" x14ac:dyDescent="0.2">
      <c r="A279" s="237">
        <v>109</v>
      </c>
      <c r="B279" s="238" t="s">
        <v>1449</v>
      </c>
      <c r="C279" s="249" t="s">
        <v>1450</v>
      </c>
      <c r="D279" s="239" t="s">
        <v>318</v>
      </c>
      <c r="E279" s="240">
        <v>1</v>
      </c>
      <c r="F279" s="241"/>
      <c r="G279" s="242">
        <f>ROUND(E279*F279,2)</f>
        <v>0</v>
      </c>
      <c r="H279" s="241"/>
      <c r="I279" s="242">
        <f>ROUND(E279*H279,2)</f>
        <v>0</v>
      </c>
      <c r="J279" s="241"/>
      <c r="K279" s="242">
        <f>ROUND(E279*J279,2)</f>
        <v>0</v>
      </c>
      <c r="L279" s="242">
        <v>21</v>
      </c>
      <c r="M279" s="242">
        <f>G279*(1+L279/100)</f>
        <v>0</v>
      </c>
      <c r="N279" s="240">
        <v>1.0200000000000001E-3</v>
      </c>
      <c r="O279" s="240">
        <f>ROUND(E279*N279,2)</f>
        <v>0</v>
      </c>
      <c r="P279" s="240">
        <v>0</v>
      </c>
      <c r="Q279" s="240">
        <f>ROUND(E279*P279,2)</f>
        <v>0</v>
      </c>
      <c r="R279" s="242" t="s">
        <v>422</v>
      </c>
      <c r="S279" s="242" t="s">
        <v>289</v>
      </c>
      <c r="T279" s="243" t="s">
        <v>289</v>
      </c>
      <c r="U279" s="224">
        <v>0.47599999999999998</v>
      </c>
      <c r="V279" s="224">
        <f>ROUND(E279*U279,2)</f>
        <v>0.48</v>
      </c>
      <c r="W279" s="224"/>
      <c r="X279" s="224" t="s">
        <v>339</v>
      </c>
      <c r="Y279" s="224" t="s">
        <v>284</v>
      </c>
      <c r="Z279" s="213"/>
      <c r="AA279" s="213"/>
      <c r="AB279" s="213"/>
      <c r="AC279" s="213"/>
      <c r="AD279" s="213"/>
      <c r="AE279" s="213"/>
      <c r="AF279" s="213"/>
      <c r="AG279" s="213" t="s">
        <v>413</v>
      </c>
      <c r="AH279" s="213"/>
      <c r="AI279" s="213"/>
      <c r="AJ279" s="213"/>
      <c r="AK279" s="213"/>
      <c r="AL279" s="213"/>
      <c r="AM279" s="213"/>
      <c r="AN279" s="213"/>
      <c r="AO279" s="213"/>
      <c r="AP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  <c r="BA279" s="213"/>
      <c r="BB279" s="213"/>
      <c r="BC279" s="213"/>
      <c r="BD279" s="213"/>
      <c r="BE279" s="213"/>
      <c r="BF279" s="213"/>
      <c r="BG279" s="213"/>
      <c r="BH279" s="213"/>
    </row>
    <row r="280" spans="1:60" outlineLevel="2" x14ac:dyDescent="0.2">
      <c r="A280" s="220"/>
      <c r="B280" s="221"/>
      <c r="C280" s="250"/>
      <c r="D280" s="246"/>
      <c r="E280" s="246"/>
      <c r="F280" s="246"/>
      <c r="G280" s="246"/>
      <c r="H280" s="224"/>
      <c r="I280" s="224"/>
      <c r="J280" s="224"/>
      <c r="K280" s="224"/>
      <c r="L280" s="224"/>
      <c r="M280" s="224"/>
      <c r="N280" s="223"/>
      <c r="O280" s="223"/>
      <c r="P280" s="223"/>
      <c r="Q280" s="223"/>
      <c r="R280" s="224"/>
      <c r="S280" s="224"/>
      <c r="T280" s="224"/>
      <c r="U280" s="224"/>
      <c r="V280" s="224"/>
      <c r="W280" s="224"/>
      <c r="X280" s="224"/>
      <c r="Y280" s="224"/>
      <c r="Z280" s="213"/>
      <c r="AA280" s="213"/>
      <c r="AB280" s="213"/>
      <c r="AC280" s="213"/>
      <c r="AD280" s="213"/>
      <c r="AE280" s="213"/>
      <c r="AF280" s="213"/>
      <c r="AG280" s="213" t="s">
        <v>286</v>
      </c>
      <c r="AH280" s="213"/>
      <c r="AI280" s="213"/>
      <c r="AJ280" s="213"/>
      <c r="AK280" s="213"/>
      <c r="AL280" s="213"/>
      <c r="AM280" s="213"/>
      <c r="AN280" s="213"/>
      <c r="AO280" s="213"/>
      <c r="AP280" s="213"/>
      <c r="AQ280" s="213"/>
      <c r="AR280" s="213"/>
      <c r="AS280" s="213"/>
      <c r="AT280" s="213"/>
      <c r="AU280" s="213"/>
      <c r="AV280" s="213"/>
      <c r="AW280" s="213"/>
      <c r="AX280" s="213"/>
      <c r="AY280" s="213"/>
      <c r="AZ280" s="213"/>
      <c r="BA280" s="213"/>
      <c r="BB280" s="213"/>
      <c r="BC280" s="213"/>
      <c r="BD280" s="213"/>
      <c r="BE280" s="213"/>
      <c r="BF280" s="213"/>
      <c r="BG280" s="213"/>
      <c r="BH280" s="213"/>
    </row>
    <row r="281" spans="1:60" ht="22.5" outlineLevel="1" x14ac:dyDescent="0.2">
      <c r="A281" s="237">
        <v>110</v>
      </c>
      <c r="B281" s="238" t="s">
        <v>1451</v>
      </c>
      <c r="C281" s="249" t="s">
        <v>1452</v>
      </c>
      <c r="D281" s="239" t="s">
        <v>318</v>
      </c>
      <c r="E281" s="240">
        <v>1</v>
      </c>
      <c r="F281" s="241"/>
      <c r="G281" s="242">
        <f>ROUND(E281*F281,2)</f>
        <v>0</v>
      </c>
      <c r="H281" s="241"/>
      <c r="I281" s="242">
        <f>ROUND(E281*H281,2)</f>
        <v>0</v>
      </c>
      <c r="J281" s="241"/>
      <c r="K281" s="242">
        <f>ROUND(E281*J281,2)</f>
        <v>0</v>
      </c>
      <c r="L281" s="242">
        <v>21</v>
      </c>
      <c r="M281" s="242">
        <f>G281*(1+L281/100)</f>
        <v>0</v>
      </c>
      <c r="N281" s="240">
        <v>8.0000000000000002E-3</v>
      </c>
      <c r="O281" s="240">
        <f>ROUND(E281*N281,2)</f>
        <v>0.01</v>
      </c>
      <c r="P281" s="240">
        <v>0</v>
      </c>
      <c r="Q281" s="240">
        <f>ROUND(E281*P281,2)</f>
        <v>0</v>
      </c>
      <c r="R281" s="242" t="s">
        <v>324</v>
      </c>
      <c r="S281" s="242" t="s">
        <v>289</v>
      </c>
      <c r="T281" s="243" t="s">
        <v>289</v>
      </c>
      <c r="U281" s="224">
        <v>0</v>
      </c>
      <c r="V281" s="224">
        <f>ROUND(E281*U281,2)</f>
        <v>0</v>
      </c>
      <c r="W281" s="224"/>
      <c r="X281" s="224" t="s">
        <v>283</v>
      </c>
      <c r="Y281" s="224" t="s">
        <v>284</v>
      </c>
      <c r="Z281" s="213"/>
      <c r="AA281" s="213"/>
      <c r="AB281" s="213"/>
      <c r="AC281" s="213"/>
      <c r="AD281" s="213"/>
      <c r="AE281" s="213"/>
      <c r="AF281" s="213"/>
      <c r="AG281" s="213" t="s">
        <v>285</v>
      </c>
      <c r="AH281" s="213"/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  <c r="BA281" s="213"/>
      <c r="BB281" s="213"/>
      <c r="BC281" s="213"/>
      <c r="BD281" s="213"/>
      <c r="BE281" s="213"/>
      <c r="BF281" s="213"/>
      <c r="BG281" s="213"/>
      <c r="BH281" s="213"/>
    </row>
    <row r="282" spans="1:60" outlineLevel="2" x14ac:dyDescent="0.2">
      <c r="A282" s="220"/>
      <c r="B282" s="221"/>
      <c r="C282" s="250"/>
      <c r="D282" s="246"/>
      <c r="E282" s="246"/>
      <c r="F282" s="246"/>
      <c r="G282" s="246"/>
      <c r="H282" s="224"/>
      <c r="I282" s="224"/>
      <c r="J282" s="224"/>
      <c r="K282" s="224"/>
      <c r="L282" s="224"/>
      <c r="M282" s="224"/>
      <c r="N282" s="223"/>
      <c r="O282" s="223"/>
      <c r="P282" s="223"/>
      <c r="Q282" s="223"/>
      <c r="R282" s="224"/>
      <c r="S282" s="224"/>
      <c r="T282" s="224"/>
      <c r="U282" s="224"/>
      <c r="V282" s="224"/>
      <c r="W282" s="224"/>
      <c r="X282" s="224"/>
      <c r="Y282" s="224"/>
      <c r="Z282" s="213"/>
      <c r="AA282" s="213"/>
      <c r="AB282" s="213"/>
      <c r="AC282" s="213"/>
      <c r="AD282" s="213"/>
      <c r="AE282" s="213"/>
      <c r="AF282" s="213"/>
      <c r="AG282" s="213" t="s">
        <v>286</v>
      </c>
      <c r="AH282" s="213"/>
      <c r="AI282" s="213"/>
      <c r="AJ282" s="213"/>
      <c r="AK282" s="213"/>
      <c r="AL282" s="213"/>
      <c r="AM282" s="213"/>
      <c r="AN282" s="213"/>
      <c r="AO282" s="213"/>
      <c r="AP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  <c r="BA282" s="213"/>
      <c r="BB282" s="213"/>
      <c r="BC282" s="213"/>
      <c r="BD282" s="213"/>
      <c r="BE282" s="213"/>
      <c r="BF282" s="213"/>
      <c r="BG282" s="213"/>
      <c r="BH282" s="213"/>
    </row>
    <row r="283" spans="1:60" outlineLevel="1" x14ac:dyDescent="0.2">
      <c r="A283" s="237">
        <v>111</v>
      </c>
      <c r="B283" s="238" t="s">
        <v>1236</v>
      </c>
      <c r="C283" s="249" t="s">
        <v>1237</v>
      </c>
      <c r="D283" s="239" t="s">
        <v>383</v>
      </c>
      <c r="E283" s="240">
        <v>8.1159999999999996E-2</v>
      </c>
      <c r="F283" s="241"/>
      <c r="G283" s="242">
        <f>ROUND(E283*F283,2)</f>
        <v>0</v>
      </c>
      <c r="H283" s="241"/>
      <c r="I283" s="242">
        <f>ROUND(E283*H283,2)</f>
        <v>0</v>
      </c>
      <c r="J283" s="241"/>
      <c r="K283" s="242">
        <f>ROUND(E283*J283,2)</f>
        <v>0</v>
      </c>
      <c r="L283" s="242">
        <v>21</v>
      </c>
      <c r="M283" s="242">
        <f>G283*(1+L283/100)</f>
        <v>0</v>
      </c>
      <c r="N283" s="240">
        <v>0</v>
      </c>
      <c r="O283" s="240">
        <f>ROUND(E283*N283,2)</f>
        <v>0</v>
      </c>
      <c r="P283" s="240">
        <v>0</v>
      </c>
      <c r="Q283" s="240">
        <f>ROUND(E283*P283,2)</f>
        <v>0</v>
      </c>
      <c r="R283" s="242" t="s">
        <v>422</v>
      </c>
      <c r="S283" s="242" t="s">
        <v>289</v>
      </c>
      <c r="T283" s="243" t="s">
        <v>289</v>
      </c>
      <c r="U283" s="224">
        <v>1.52</v>
      </c>
      <c r="V283" s="224">
        <f>ROUND(E283*U283,2)</f>
        <v>0.12</v>
      </c>
      <c r="W283" s="224"/>
      <c r="X283" s="224" t="s">
        <v>447</v>
      </c>
      <c r="Y283" s="224" t="s">
        <v>284</v>
      </c>
      <c r="Z283" s="213"/>
      <c r="AA283" s="213"/>
      <c r="AB283" s="213"/>
      <c r="AC283" s="213"/>
      <c r="AD283" s="213"/>
      <c r="AE283" s="213"/>
      <c r="AF283" s="213"/>
      <c r="AG283" s="213" t="s">
        <v>448</v>
      </c>
      <c r="AH283" s="213"/>
      <c r="AI283" s="213"/>
      <c r="AJ283" s="213"/>
      <c r="AK283" s="213"/>
      <c r="AL283" s="213"/>
      <c r="AM283" s="213"/>
      <c r="AN283" s="213"/>
      <c r="AO283" s="213"/>
      <c r="AP283" s="213"/>
      <c r="AQ283" s="213"/>
      <c r="AR283" s="213"/>
      <c r="AS283" s="213"/>
      <c r="AT283" s="213"/>
      <c r="AU283" s="213"/>
      <c r="AV283" s="213"/>
      <c r="AW283" s="213"/>
      <c r="AX283" s="213"/>
      <c r="AY283" s="213"/>
      <c r="AZ283" s="213"/>
      <c r="BA283" s="213"/>
      <c r="BB283" s="213"/>
      <c r="BC283" s="213"/>
      <c r="BD283" s="213"/>
      <c r="BE283" s="213"/>
      <c r="BF283" s="213"/>
      <c r="BG283" s="213"/>
      <c r="BH283" s="213"/>
    </row>
    <row r="284" spans="1:60" outlineLevel="2" x14ac:dyDescent="0.2">
      <c r="A284" s="220"/>
      <c r="B284" s="221"/>
      <c r="C284" s="259" t="s">
        <v>1140</v>
      </c>
      <c r="D284" s="257"/>
      <c r="E284" s="257"/>
      <c r="F284" s="257"/>
      <c r="G284" s="257"/>
      <c r="H284" s="224"/>
      <c r="I284" s="224"/>
      <c r="J284" s="224"/>
      <c r="K284" s="224"/>
      <c r="L284" s="224"/>
      <c r="M284" s="224"/>
      <c r="N284" s="223"/>
      <c r="O284" s="223"/>
      <c r="P284" s="223"/>
      <c r="Q284" s="223"/>
      <c r="R284" s="224"/>
      <c r="S284" s="224"/>
      <c r="T284" s="224"/>
      <c r="U284" s="224"/>
      <c r="V284" s="224"/>
      <c r="W284" s="224"/>
      <c r="X284" s="224"/>
      <c r="Y284" s="224"/>
      <c r="Z284" s="213"/>
      <c r="AA284" s="213"/>
      <c r="AB284" s="213"/>
      <c r="AC284" s="213"/>
      <c r="AD284" s="213"/>
      <c r="AE284" s="213"/>
      <c r="AF284" s="213"/>
      <c r="AG284" s="213" t="s">
        <v>360</v>
      </c>
      <c r="AH284" s="213"/>
      <c r="AI284" s="213"/>
      <c r="AJ284" s="213"/>
      <c r="AK284" s="213"/>
      <c r="AL284" s="213"/>
      <c r="AM284" s="213"/>
      <c r="AN284" s="213"/>
      <c r="AO284" s="213"/>
      <c r="AP284" s="213"/>
      <c r="AQ284" s="213"/>
      <c r="AR284" s="213"/>
      <c r="AS284" s="213"/>
      <c r="AT284" s="213"/>
      <c r="AU284" s="213"/>
      <c r="AV284" s="213"/>
      <c r="AW284" s="213"/>
      <c r="AX284" s="213"/>
      <c r="AY284" s="213"/>
      <c r="AZ284" s="213"/>
      <c r="BA284" s="213"/>
      <c r="BB284" s="213"/>
      <c r="BC284" s="213"/>
      <c r="BD284" s="213"/>
      <c r="BE284" s="213"/>
      <c r="BF284" s="213"/>
      <c r="BG284" s="213"/>
      <c r="BH284" s="213"/>
    </row>
    <row r="285" spans="1:60" outlineLevel="2" x14ac:dyDescent="0.2">
      <c r="A285" s="220"/>
      <c r="B285" s="221"/>
      <c r="C285" s="252"/>
      <c r="D285" s="245"/>
      <c r="E285" s="245"/>
      <c r="F285" s="245"/>
      <c r="G285" s="245"/>
      <c r="H285" s="224"/>
      <c r="I285" s="224"/>
      <c r="J285" s="224"/>
      <c r="K285" s="224"/>
      <c r="L285" s="224"/>
      <c r="M285" s="224"/>
      <c r="N285" s="223"/>
      <c r="O285" s="223"/>
      <c r="P285" s="223"/>
      <c r="Q285" s="223"/>
      <c r="R285" s="224"/>
      <c r="S285" s="224"/>
      <c r="T285" s="224"/>
      <c r="U285" s="224"/>
      <c r="V285" s="224"/>
      <c r="W285" s="224"/>
      <c r="X285" s="224"/>
      <c r="Y285" s="224"/>
      <c r="Z285" s="213"/>
      <c r="AA285" s="213"/>
      <c r="AB285" s="213"/>
      <c r="AC285" s="213"/>
      <c r="AD285" s="213"/>
      <c r="AE285" s="213"/>
      <c r="AF285" s="213"/>
      <c r="AG285" s="213" t="s">
        <v>286</v>
      </c>
      <c r="AH285" s="213"/>
      <c r="AI285" s="213"/>
      <c r="AJ285" s="213"/>
      <c r="AK285" s="213"/>
      <c r="AL285" s="213"/>
      <c r="AM285" s="213"/>
      <c r="AN285" s="213"/>
      <c r="AO285" s="213"/>
      <c r="AP285" s="213"/>
      <c r="AQ285" s="213"/>
      <c r="AR285" s="213"/>
      <c r="AS285" s="213"/>
      <c r="AT285" s="213"/>
      <c r="AU285" s="213"/>
      <c r="AV285" s="213"/>
      <c r="AW285" s="213"/>
      <c r="AX285" s="213"/>
      <c r="AY285" s="213"/>
      <c r="AZ285" s="213"/>
      <c r="BA285" s="213"/>
      <c r="BB285" s="213"/>
      <c r="BC285" s="213"/>
      <c r="BD285" s="213"/>
      <c r="BE285" s="213"/>
      <c r="BF285" s="213"/>
      <c r="BG285" s="213"/>
      <c r="BH285" s="213"/>
    </row>
    <row r="286" spans="1:60" x14ac:dyDescent="0.2">
      <c r="A286" s="230" t="s">
        <v>276</v>
      </c>
      <c r="B286" s="231" t="s">
        <v>203</v>
      </c>
      <c r="C286" s="248" t="s">
        <v>204</v>
      </c>
      <c r="D286" s="232"/>
      <c r="E286" s="233"/>
      <c r="F286" s="234"/>
      <c r="G286" s="234">
        <f>SUMIF(AG287:AG304,"&lt;&gt;NOR",G287:G304)</f>
        <v>0</v>
      </c>
      <c r="H286" s="234"/>
      <c r="I286" s="234">
        <f>SUM(I287:I304)</f>
        <v>0</v>
      </c>
      <c r="J286" s="234"/>
      <c r="K286" s="234">
        <f>SUM(K287:K304)</f>
        <v>0</v>
      </c>
      <c r="L286" s="234"/>
      <c r="M286" s="234">
        <f>SUM(M287:M304)</f>
        <v>0</v>
      </c>
      <c r="N286" s="233"/>
      <c r="O286" s="233">
        <f>SUM(O287:O304)</f>
        <v>0.04</v>
      </c>
      <c r="P286" s="233"/>
      <c r="Q286" s="233">
        <f>SUM(Q287:Q304)</f>
        <v>0</v>
      </c>
      <c r="R286" s="234"/>
      <c r="S286" s="234"/>
      <c r="T286" s="235"/>
      <c r="U286" s="229"/>
      <c r="V286" s="229">
        <f>SUM(V287:V304)</f>
        <v>38.660000000000004</v>
      </c>
      <c r="W286" s="229"/>
      <c r="X286" s="229"/>
      <c r="Y286" s="229"/>
      <c r="AG286" t="s">
        <v>277</v>
      </c>
    </row>
    <row r="287" spans="1:60" outlineLevel="1" x14ac:dyDescent="0.2">
      <c r="A287" s="237">
        <v>112</v>
      </c>
      <c r="B287" s="238" t="s">
        <v>1453</v>
      </c>
      <c r="C287" s="249" t="s">
        <v>1454</v>
      </c>
      <c r="D287" s="239" t="s">
        <v>294</v>
      </c>
      <c r="E287" s="240">
        <v>3</v>
      </c>
      <c r="F287" s="241"/>
      <c r="G287" s="242">
        <f>ROUND(E287*F287,2)</f>
        <v>0</v>
      </c>
      <c r="H287" s="241"/>
      <c r="I287" s="242">
        <f>ROUND(E287*H287,2)</f>
        <v>0</v>
      </c>
      <c r="J287" s="241"/>
      <c r="K287" s="242">
        <f>ROUND(E287*J287,2)</f>
        <v>0</v>
      </c>
      <c r="L287" s="242">
        <v>21</v>
      </c>
      <c r="M287" s="242">
        <f>G287*(1+L287/100)</f>
        <v>0</v>
      </c>
      <c r="N287" s="240">
        <v>9.3200000000000002E-3</v>
      </c>
      <c r="O287" s="240">
        <f>ROUND(E287*N287,2)</f>
        <v>0.03</v>
      </c>
      <c r="P287" s="240">
        <v>0</v>
      </c>
      <c r="Q287" s="240">
        <f>ROUND(E287*P287,2)</f>
        <v>0</v>
      </c>
      <c r="R287" s="242" t="s">
        <v>456</v>
      </c>
      <c r="S287" s="242" t="s">
        <v>289</v>
      </c>
      <c r="T287" s="243" t="s">
        <v>289</v>
      </c>
      <c r="U287" s="224">
        <v>5.72</v>
      </c>
      <c r="V287" s="224">
        <f>ROUND(E287*U287,2)</f>
        <v>17.16</v>
      </c>
      <c r="W287" s="224"/>
      <c r="X287" s="224" t="s">
        <v>339</v>
      </c>
      <c r="Y287" s="224" t="s">
        <v>284</v>
      </c>
      <c r="Z287" s="213"/>
      <c r="AA287" s="213"/>
      <c r="AB287" s="213"/>
      <c r="AC287" s="213"/>
      <c r="AD287" s="213"/>
      <c r="AE287" s="213"/>
      <c r="AF287" s="213"/>
      <c r="AG287" s="213" t="s">
        <v>413</v>
      </c>
      <c r="AH287" s="213"/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</row>
    <row r="288" spans="1:60" outlineLevel="2" x14ac:dyDescent="0.2">
      <c r="A288" s="220"/>
      <c r="B288" s="221"/>
      <c r="C288" s="250"/>
      <c r="D288" s="246"/>
      <c r="E288" s="246"/>
      <c r="F288" s="246"/>
      <c r="G288" s="246"/>
      <c r="H288" s="224"/>
      <c r="I288" s="224"/>
      <c r="J288" s="224"/>
      <c r="K288" s="224"/>
      <c r="L288" s="224"/>
      <c r="M288" s="224"/>
      <c r="N288" s="223"/>
      <c r="O288" s="223"/>
      <c r="P288" s="223"/>
      <c r="Q288" s="223"/>
      <c r="R288" s="224"/>
      <c r="S288" s="224"/>
      <c r="T288" s="224"/>
      <c r="U288" s="224"/>
      <c r="V288" s="224"/>
      <c r="W288" s="224"/>
      <c r="X288" s="224"/>
      <c r="Y288" s="224"/>
      <c r="Z288" s="213"/>
      <c r="AA288" s="213"/>
      <c r="AB288" s="213"/>
      <c r="AC288" s="213"/>
      <c r="AD288" s="213"/>
      <c r="AE288" s="213"/>
      <c r="AF288" s="213"/>
      <c r="AG288" s="213" t="s">
        <v>286</v>
      </c>
      <c r="AH288" s="213"/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  <c r="BA288" s="213"/>
      <c r="BB288" s="213"/>
      <c r="BC288" s="213"/>
      <c r="BD288" s="213"/>
      <c r="BE288" s="213"/>
      <c r="BF288" s="213"/>
      <c r="BG288" s="213"/>
      <c r="BH288" s="213"/>
    </row>
    <row r="289" spans="1:60" ht="22.5" outlineLevel="1" x14ac:dyDescent="0.2">
      <c r="A289" s="237">
        <v>113</v>
      </c>
      <c r="B289" s="238" t="s">
        <v>1455</v>
      </c>
      <c r="C289" s="249" t="s">
        <v>1456</v>
      </c>
      <c r="D289" s="239" t="s">
        <v>318</v>
      </c>
      <c r="E289" s="240">
        <v>3</v>
      </c>
      <c r="F289" s="241"/>
      <c r="G289" s="242">
        <f>ROUND(E289*F289,2)</f>
        <v>0</v>
      </c>
      <c r="H289" s="241"/>
      <c r="I289" s="242">
        <f>ROUND(E289*H289,2)</f>
        <v>0</v>
      </c>
      <c r="J289" s="241"/>
      <c r="K289" s="242">
        <f>ROUND(E289*J289,2)</f>
        <v>0</v>
      </c>
      <c r="L289" s="242">
        <v>21</v>
      </c>
      <c r="M289" s="242">
        <f>G289*(1+L289/100)</f>
        <v>0</v>
      </c>
      <c r="N289" s="240">
        <v>0</v>
      </c>
      <c r="O289" s="240">
        <f>ROUND(E289*N289,2)</f>
        <v>0</v>
      </c>
      <c r="P289" s="240">
        <v>0</v>
      </c>
      <c r="Q289" s="240">
        <f>ROUND(E289*P289,2)</f>
        <v>0</v>
      </c>
      <c r="R289" s="242" t="s">
        <v>456</v>
      </c>
      <c r="S289" s="242" t="s">
        <v>289</v>
      </c>
      <c r="T289" s="243" t="s">
        <v>289</v>
      </c>
      <c r="U289" s="224">
        <v>0.87</v>
      </c>
      <c r="V289" s="224">
        <f>ROUND(E289*U289,2)</f>
        <v>2.61</v>
      </c>
      <c r="W289" s="224"/>
      <c r="X289" s="224" t="s">
        <v>339</v>
      </c>
      <c r="Y289" s="224" t="s">
        <v>284</v>
      </c>
      <c r="Z289" s="213"/>
      <c r="AA289" s="213"/>
      <c r="AB289" s="213"/>
      <c r="AC289" s="213"/>
      <c r="AD289" s="213"/>
      <c r="AE289" s="213"/>
      <c r="AF289" s="213"/>
      <c r="AG289" s="213" t="s">
        <v>340</v>
      </c>
      <c r="AH289" s="213"/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</row>
    <row r="290" spans="1:60" outlineLevel="2" x14ac:dyDescent="0.2">
      <c r="A290" s="220"/>
      <c r="B290" s="221"/>
      <c r="C290" s="250"/>
      <c r="D290" s="246"/>
      <c r="E290" s="246"/>
      <c r="F290" s="246"/>
      <c r="G290" s="246"/>
      <c r="H290" s="224"/>
      <c r="I290" s="224"/>
      <c r="J290" s="224"/>
      <c r="K290" s="224"/>
      <c r="L290" s="224"/>
      <c r="M290" s="224"/>
      <c r="N290" s="223"/>
      <c r="O290" s="223"/>
      <c r="P290" s="223"/>
      <c r="Q290" s="223"/>
      <c r="R290" s="224"/>
      <c r="S290" s="224"/>
      <c r="T290" s="224"/>
      <c r="U290" s="224"/>
      <c r="V290" s="224"/>
      <c r="W290" s="224"/>
      <c r="X290" s="224"/>
      <c r="Y290" s="224"/>
      <c r="Z290" s="213"/>
      <c r="AA290" s="213"/>
      <c r="AB290" s="213"/>
      <c r="AC290" s="213"/>
      <c r="AD290" s="213"/>
      <c r="AE290" s="213"/>
      <c r="AF290" s="213"/>
      <c r="AG290" s="213" t="s">
        <v>286</v>
      </c>
      <c r="AH290" s="213"/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  <c r="BA290" s="213"/>
      <c r="BB290" s="213"/>
      <c r="BC290" s="213"/>
      <c r="BD290" s="213"/>
      <c r="BE290" s="213"/>
      <c r="BF290" s="213"/>
      <c r="BG290" s="213"/>
      <c r="BH290" s="213"/>
    </row>
    <row r="291" spans="1:60" outlineLevel="1" x14ac:dyDescent="0.2">
      <c r="A291" s="237">
        <v>114</v>
      </c>
      <c r="B291" s="238" t="s">
        <v>1457</v>
      </c>
      <c r="C291" s="249" t="s">
        <v>1458</v>
      </c>
      <c r="D291" s="239" t="s">
        <v>294</v>
      </c>
      <c r="E291" s="240">
        <v>1</v>
      </c>
      <c r="F291" s="241"/>
      <c r="G291" s="242">
        <f>ROUND(E291*F291,2)</f>
        <v>0</v>
      </c>
      <c r="H291" s="241"/>
      <c r="I291" s="242">
        <f>ROUND(E291*H291,2)</f>
        <v>0</v>
      </c>
      <c r="J291" s="241"/>
      <c r="K291" s="242">
        <f>ROUND(E291*J291,2)</f>
        <v>0</v>
      </c>
      <c r="L291" s="242">
        <v>21</v>
      </c>
      <c r="M291" s="242">
        <f>G291*(1+L291/100)</f>
        <v>0</v>
      </c>
      <c r="N291" s="240">
        <v>1.383E-2</v>
      </c>
      <c r="O291" s="240">
        <f>ROUND(E291*N291,2)</f>
        <v>0.01</v>
      </c>
      <c r="P291" s="240">
        <v>0</v>
      </c>
      <c r="Q291" s="240">
        <f>ROUND(E291*P291,2)</f>
        <v>0</v>
      </c>
      <c r="R291" s="242"/>
      <c r="S291" s="242" t="s">
        <v>281</v>
      </c>
      <c r="T291" s="243" t="s">
        <v>282</v>
      </c>
      <c r="U291" s="224">
        <v>18.71</v>
      </c>
      <c r="V291" s="224">
        <f>ROUND(E291*U291,2)</f>
        <v>18.71</v>
      </c>
      <c r="W291" s="224"/>
      <c r="X291" s="224" t="s">
        <v>339</v>
      </c>
      <c r="Y291" s="224" t="s">
        <v>284</v>
      </c>
      <c r="Z291" s="213"/>
      <c r="AA291" s="213"/>
      <c r="AB291" s="213"/>
      <c r="AC291" s="213"/>
      <c r="AD291" s="213"/>
      <c r="AE291" s="213"/>
      <c r="AF291" s="213"/>
      <c r="AG291" s="213" t="s">
        <v>340</v>
      </c>
      <c r="AH291" s="213"/>
      <c r="AI291" s="213"/>
      <c r="AJ291" s="213"/>
      <c r="AK291" s="213"/>
      <c r="AL291" s="213"/>
      <c r="AM291" s="213"/>
      <c r="AN291" s="213"/>
      <c r="AO291" s="213"/>
      <c r="AP291" s="213"/>
      <c r="AQ291" s="213"/>
      <c r="AR291" s="213"/>
      <c r="AS291" s="213"/>
      <c r="AT291" s="213"/>
      <c r="AU291" s="213"/>
      <c r="AV291" s="213"/>
      <c r="AW291" s="213"/>
      <c r="AX291" s="213"/>
      <c r="AY291" s="213"/>
      <c r="AZ291" s="213"/>
      <c r="BA291" s="213"/>
      <c r="BB291" s="213"/>
      <c r="BC291" s="213"/>
      <c r="BD291" s="213"/>
      <c r="BE291" s="213"/>
      <c r="BF291" s="213"/>
      <c r="BG291" s="213"/>
      <c r="BH291" s="213"/>
    </row>
    <row r="292" spans="1:60" outlineLevel="2" x14ac:dyDescent="0.2">
      <c r="A292" s="220"/>
      <c r="B292" s="221"/>
      <c r="C292" s="251" t="s">
        <v>1459</v>
      </c>
      <c r="D292" s="247"/>
      <c r="E292" s="247"/>
      <c r="F292" s="247"/>
      <c r="G292" s="247"/>
      <c r="H292" s="224"/>
      <c r="I292" s="224"/>
      <c r="J292" s="224"/>
      <c r="K292" s="224"/>
      <c r="L292" s="224"/>
      <c r="M292" s="224"/>
      <c r="N292" s="223"/>
      <c r="O292" s="223"/>
      <c r="P292" s="223"/>
      <c r="Q292" s="223"/>
      <c r="R292" s="224"/>
      <c r="S292" s="224"/>
      <c r="T292" s="224"/>
      <c r="U292" s="224"/>
      <c r="V292" s="224"/>
      <c r="W292" s="224"/>
      <c r="X292" s="224"/>
      <c r="Y292" s="224"/>
      <c r="Z292" s="213"/>
      <c r="AA292" s="213"/>
      <c r="AB292" s="213"/>
      <c r="AC292" s="213"/>
      <c r="AD292" s="213"/>
      <c r="AE292" s="213"/>
      <c r="AF292" s="213"/>
      <c r="AG292" s="213" t="s">
        <v>311</v>
      </c>
      <c r="AH292" s="213"/>
      <c r="AI292" s="213"/>
      <c r="AJ292" s="213"/>
      <c r="AK292" s="213"/>
      <c r="AL292" s="213"/>
      <c r="AM292" s="213"/>
      <c r="AN292" s="213"/>
      <c r="AO292" s="213"/>
      <c r="AP292" s="213"/>
      <c r="AQ292" s="213"/>
      <c r="AR292" s="213"/>
      <c r="AS292" s="213"/>
      <c r="AT292" s="213"/>
      <c r="AU292" s="213"/>
      <c r="AV292" s="213"/>
      <c r="AW292" s="213"/>
      <c r="AX292" s="213"/>
      <c r="AY292" s="213"/>
      <c r="AZ292" s="213"/>
      <c r="BA292" s="213"/>
      <c r="BB292" s="213"/>
      <c r="BC292" s="213"/>
      <c r="BD292" s="213"/>
      <c r="BE292" s="213"/>
      <c r="BF292" s="213"/>
      <c r="BG292" s="213"/>
      <c r="BH292" s="213"/>
    </row>
    <row r="293" spans="1:60" outlineLevel="3" x14ac:dyDescent="0.2">
      <c r="A293" s="220"/>
      <c r="B293" s="221"/>
      <c r="C293" s="260" t="s">
        <v>1460</v>
      </c>
      <c r="D293" s="258"/>
      <c r="E293" s="258"/>
      <c r="F293" s="258"/>
      <c r="G293" s="258"/>
      <c r="H293" s="224"/>
      <c r="I293" s="224"/>
      <c r="J293" s="224"/>
      <c r="K293" s="224"/>
      <c r="L293" s="224"/>
      <c r="M293" s="224"/>
      <c r="N293" s="223"/>
      <c r="O293" s="223"/>
      <c r="P293" s="223"/>
      <c r="Q293" s="223"/>
      <c r="R293" s="224"/>
      <c r="S293" s="224"/>
      <c r="T293" s="224"/>
      <c r="U293" s="224"/>
      <c r="V293" s="224"/>
      <c r="W293" s="224"/>
      <c r="X293" s="224"/>
      <c r="Y293" s="224"/>
      <c r="Z293" s="213"/>
      <c r="AA293" s="213"/>
      <c r="AB293" s="213"/>
      <c r="AC293" s="213"/>
      <c r="AD293" s="213"/>
      <c r="AE293" s="213"/>
      <c r="AF293" s="213"/>
      <c r="AG293" s="213" t="s">
        <v>311</v>
      </c>
      <c r="AH293" s="213"/>
      <c r="AI293" s="213"/>
      <c r="AJ293" s="213"/>
      <c r="AK293" s="213"/>
      <c r="AL293" s="213"/>
      <c r="AM293" s="213"/>
      <c r="AN293" s="213"/>
      <c r="AO293" s="213"/>
      <c r="AP293" s="213"/>
      <c r="AQ293" s="213"/>
      <c r="AR293" s="213"/>
      <c r="AS293" s="213"/>
      <c r="AT293" s="213"/>
      <c r="AU293" s="213"/>
      <c r="AV293" s="213"/>
      <c r="AW293" s="213"/>
      <c r="AX293" s="213"/>
      <c r="AY293" s="213"/>
      <c r="AZ293" s="213"/>
      <c r="BA293" s="213"/>
      <c r="BB293" s="213"/>
      <c r="BC293" s="213"/>
      <c r="BD293" s="213"/>
      <c r="BE293" s="213"/>
      <c r="BF293" s="213"/>
      <c r="BG293" s="213"/>
      <c r="BH293" s="213"/>
    </row>
    <row r="294" spans="1:60" outlineLevel="2" x14ac:dyDescent="0.2">
      <c r="A294" s="220"/>
      <c r="B294" s="221"/>
      <c r="C294" s="252"/>
      <c r="D294" s="245"/>
      <c r="E294" s="245"/>
      <c r="F294" s="245"/>
      <c r="G294" s="245"/>
      <c r="H294" s="224"/>
      <c r="I294" s="224"/>
      <c r="J294" s="224"/>
      <c r="K294" s="224"/>
      <c r="L294" s="224"/>
      <c r="M294" s="224"/>
      <c r="N294" s="223"/>
      <c r="O294" s="223"/>
      <c r="P294" s="223"/>
      <c r="Q294" s="223"/>
      <c r="R294" s="224"/>
      <c r="S294" s="224"/>
      <c r="T294" s="224"/>
      <c r="U294" s="224"/>
      <c r="V294" s="224"/>
      <c r="W294" s="224"/>
      <c r="X294" s="224"/>
      <c r="Y294" s="224"/>
      <c r="Z294" s="213"/>
      <c r="AA294" s="213"/>
      <c r="AB294" s="213"/>
      <c r="AC294" s="213"/>
      <c r="AD294" s="213"/>
      <c r="AE294" s="213"/>
      <c r="AF294" s="213"/>
      <c r="AG294" s="213" t="s">
        <v>286</v>
      </c>
      <c r="AH294" s="213"/>
      <c r="AI294" s="213"/>
      <c r="AJ294" s="213"/>
      <c r="AK294" s="213"/>
      <c r="AL294" s="213"/>
      <c r="AM294" s="213"/>
      <c r="AN294" s="213"/>
      <c r="AO294" s="213"/>
      <c r="AP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  <c r="BA294" s="213"/>
      <c r="BB294" s="213"/>
      <c r="BC294" s="213"/>
      <c r="BD294" s="213"/>
      <c r="BE294" s="213"/>
      <c r="BF294" s="213"/>
      <c r="BG294" s="213"/>
      <c r="BH294" s="213"/>
    </row>
    <row r="295" spans="1:60" outlineLevel="1" x14ac:dyDescent="0.2">
      <c r="A295" s="237">
        <v>115</v>
      </c>
      <c r="B295" s="238" t="s">
        <v>1461</v>
      </c>
      <c r="C295" s="249" t="s">
        <v>1462</v>
      </c>
      <c r="D295" s="239" t="s">
        <v>318</v>
      </c>
      <c r="E295" s="240">
        <v>4</v>
      </c>
      <c r="F295" s="241"/>
      <c r="G295" s="242">
        <f>ROUND(E295*F295,2)</f>
        <v>0</v>
      </c>
      <c r="H295" s="241"/>
      <c r="I295" s="242">
        <f>ROUND(E295*H295,2)</f>
        <v>0</v>
      </c>
      <c r="J295" s="241"/>
      <c r="K295" s="242">
        <f>ROUND(E295*J295,2)</f>
        <v>0</v>
      </c>
      <c r="L295" s="242">
        <v>21</v>
      </c>
      <c r="M295" s="242">
        <f>G295*(1+L295/100)</f>
        <v>0</v>
      </c>
      <c r="N295" s="240">
        <v>4.0000000000000002E-4</v>
      </c>
      <c r="O295" s="240">
        <f>ROUND(E295*N295,2)</f>
        <v>0</v>
      </c>
      <c r="P295" s="240">
        <v>0</v>
      </c>
      <c r="Q295" s="240">
        <f>ROUND(E295*P295,2)</f>
        <v>0</v>
      </c>
      <c r="R295" s="242" t="s">
        <v>324</v>
      </c>
      <c r="S295" s="242" t="s">
        <v>289</v>
      </c>
      <c r="T295" s="243" t="s">
        <v>289</v>
      </c>
      <c r="U295" s="224">
        <v>0</v>
      </c>
      <c r="V295" s="224">
        <f>ROUND(E295*U295,2)</f>
        <v>0</v>
      </c>
      <c r="W295" s="224"/>
      <c r="X295" s="224" t="s">
        <v>283</v>
      </c>
      <c r="Y295" s="224" t="s">
        <v>284</v>
      </c>
      <c r="Z295" s="213"/>
      <c r="AA295" s="213"/>
      <c r="AB295" s="213"/>
      <c r="AC295" s="213"/>
      <c r="AD295" s="213"/>
      <c r="AE295" s="213"/>
      <c r="AF295" s="213"/>
      <c r="AG295" s="213" t="s">
        <v>285</v>
      </c>
      <c r="AH295" s="213"/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  <c r="BA295" s="213"/>
      <c r="BB295" s="213"/>
      <c r="BC295" s="213"/>
      <c r="BD295" s="213"/>
      <c r="BE295" s="213"/>
      <c r="BF295" s="213"/>
      <c r="BG295" s="213"/>
      <c r="BH295" s="213"/>
    </row>
    <row r="296" spans="1:60" outlineLevel="2" x14ac:dyDescent="0.2">
      <c r="A296" s="220"/>
      <c r="B296" s="221"/>
      <c r="C296" s="250"/>
      <c r="D296" s="246"/>
      <c r="E296" s="246"/>
      <c r="F296" s="246"/>
      <c r="G296" s="246"/>
      <c r="H296" s="224"/>
      <c r="I296" s="224"/>
      <c r="J296" s="224"/>
      <c r="K296" s="224"/>
      <c r="L296" s="224"/>
      <c r="M296" s="224"/>
      <c r="N296" s="223"/>
      <c r="O296" s="223"/>
      <c r="P296" s="223"/>
      <c r="Q296" s="223"/>
      <c r="R296" s="224"/>
      <c r="S296" s="224"/>
      <c r="T296" s="224"/>
      <c r="U296" s="224"/>
      <c r="V296" s="224"/>
      <c r="W296" s="224"/>
      <c r="X296" s="224"/>
      <c r="Y296" s="224"/>
      <c r="Z296" s="213"/>
      <c r="AA296" s="213"/>
      <c r="AB296" s="213"/>
      <c r="AC296" s="213"/>
      <c r="AD296" s="213"/>
      <c r="AE296" s="213"/>
      <c r="AF296" s="213"/>
      <c r="AG296" s="213" t="s">
        <v>286</v>
      </c>
      <c r="AH296" s="213"/>
      <c r="AI296" s="213"/>
      <c r="AJ296" s="213"/>
      <c r="AK296" s="213"/>
      <c r="AL296" s="213"/>
      <c r="AM296" s="213"/>
      <c r="AN296" s="213"/>
      <c r="AO296" s="213"/>
      <c r="AP296" s="213"/>
      <c r="AQ296" s="213"/>
      <c r="AR296" s="213"/>
      <c r="AS296" s="213"/>
      <c r="AT296" s="213"/>
      <c r="AU296" s="213"/>
      <c r="AV296" s="213"/>
      <c r="AW296" s="213"/>
      <c r="AX296" s="213"/>
      <c r="AY296" s="213"/>
      <c r="AZ296" s="213"/>
      <c r="BA296" s="213"/>
      <c r="BB296" s="213"/>
      <c r="BC296" s="213"/>
      <c r="BD296" s="213"/>
      <c r="BE296" s="213"/>
      <c r="BF296" s="213"/>
      <c r="BG296" s="213"/>
      <c r="BH296" s="213"/>
    </row>
    <row r="297" spans="1:60" outlineLevel="1" x14ac:dyDescent="0.2">
      <c r="A297" s="237">
        <v>116</v>
      </c>
      <c r="B297" s="238" t="s">
        <v>1463</v>
      </c>
      <c r="C297" s="249" t="s">
        <v>1464</v>
      </c>
      <c r="D297" s="239" t="s">
        <v>585</v>
      </c>
      <c r="E297" s="240">
        <v>1</v>
      </c>
      <c r="F297" s="241"/>
      <c r="G297" s="242">
        <f>ROUND(E297*F297,2)</f>
        <v>0</v>
      </c>
      <c r="H297" s="241"/>
      <c r="I297" s="242">
        <f>ROUND(E297*H297,2)</f>
        <v>0</v>
      </c>
      <c r="J297" s="241"/>
      <c r="K297" s="242">
        <f>ROUND(E297*J297,2)</f>
        <v>0</v>
      </c>
      <c r="L297" s="242">
        <v>21</v>
      </c>
      <c r="M297" s="242">
        <f>G297*(1+L297/100)</f>
        <v>0</v>
      </c>
      <c r="N297" s="240">
        <v>0</v>
      </c>
      <c r="O297" s="240">
        <f>ROUND(E297*N297,2)</f>
        <v>0</v>
      </c>
      <c r="P297" s="240">
        <v>0</v>
      </c>
      <c r="Q297" s="240">
        <f>ROUND(E297*P297,2)</f>
        <v>0</v>
      </c>
      <c r="R297" s="242"/>
      <c r="S297" s="242" t="s">
        <v>281</v>
      </c>
      <c r="T297" s="243" t="s">
        <v>282</v>
      </c>
      <c r="U297" s="224">
        <v>0</v>
      </c>
      <c r="V297" s="224">
        <f>ROUND(E297*U297,2)</f>
        <v>0</v>
      </c>
      <c r="W297" s="224"/>
      <c r="X297" s="224" t="s">
        <v>283</v>
      </c>
      <c r="Y297" s="224" t="s">
        <v>284</v>
      </c>
      <c r="Z297" s="213"/>
      <c r="AA297" s="213"/>
      <c r="AB297" s="213"/>
      <c r="AC297" s="213"/>
      <c r="AD297" s="213"/>
      <c r="AE297" s="213"/>
      <c r="AF297" s="213"/>
      <c r="AG297" s="213" t="s">
        <v>385</v>
      </c>
      <c r="AH297" s="213"/>
      <c r="AI297" s="213"/>
      <c r="AJ297" s="213"/>
      <c r="AK297" s="213"/>
      <c r="AL297" s="213"/>
      <c r="AM297" s="213"/>
      <c r="AN297" s="213"/>
      <c r="AO297" s="213"/>
      <c r="AP297" s="213"/>
      <c r="AQ297" s="213"/>
      <c r="AR297" s="213"/>
      <c r="AS297" s="213"/>
      <c r="AT297" s="213"/>
      <c r="AU297" s="213"/>
      <c r="AV297" s="213"/>
      <c r="AW297" s="213"/>
      <c r="AX297" s="213"/>
      <c r="AY297" s="213"/>
      <c r="AZ297" s="213"/>
      <c r="BA297" s="213"/>
      <c r="BB297" s="213"/>
      <c r="BC297" s="213"/>
      <c r="BD297" s="213"/>
      <c r="BE297" s="213"/>
      <c r="BF297" s="213"/>
      <c r="BG297" s="213"/>
      <c r="BH297" s="213"/>
    </row>
    <row r="298" spans="1:60" outlineLevel="2" x14ac:dyDescent="0.2">
      <c r="A298" s="220"/>
      <c r="B298" s="221"/>
      <c r="C298" s="251" t="s">
        <v>1465</v>
      </c>
      <c r="D298" s="247"/>
      <c r="E298" s="247"/>
      <c r="F298" s="247"/>
      <c r="G298" s="247"/>
      <c r="H298" s="224"/>
      <c r="I298" s="224"/>
      <c r="J298" s="224"/>
      <c r="K298" s="224"/>
      <c r="L298" s="224"/>
      <c r="M298" s="224"/>
      <c r="N298" s="223"/>
      <c r="O298" s="223"/>
      <c r="P298" s="223"/>
      <c r="Q298" s="223"/>
      <c r="R298" s="224"/>
      <c r="S298" s="224"/>
      <c r="T298" s="224"/>
      <c r="U298" s="224"/>
      <c r="V298" s="224"/>
      <c r="W298" s="224"/>
      <c r="X298" s="224"/>
      <c r="Y298" s="224"/>
      <c r="Z298" s="213"/>
      <c r="AA298" s="213"/>
      <c r="AB298" s="213"/>
      <c r="AC298" s="213"/>
      <c r="AD298" s="213"/>
      <c r="AE298" s="213"/>
      <c r="AF298" s="213"/>
      <c r="AG298" s="213" t="s">
        <v>311</v>
      </c>
      <c r="AH298" s="213"/>
      <c r="AI298" s="213"/>
      <c r="AJ298" s="213"/>
      <c r="AK298" s="213"/>
      <c r="AL298" s="213"/>
      <c r="AM298" s="213"/>
      <c r="AN298" s="213"/>
      <c r="AO298" s="213"/>
      <c r="AP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  <c r="BA298" s="213"/>
      <c r="BB298" s="213"/>
      <c r="BC298" s="213"/>
      <c r="BD298" s="213"/>
      <c r="BE298" s="213"/>
      <c r="BF298" s="213"/>
      <c r="BG298" s="213"/>
      <c r="BH298" s="213"/>
    </row>
    <row r="299" spans="1:60" outlineLevel="2" x14ac:dyDescent="0.2">
      <c r="A299" s="220"/>
      <c r="B299" s="221"/>
      <c r="C299" s="252"/>
      <c r="D299" s="245"/>
      <c r="E299" s="245"/>
      <c r="F299" s="245"/>
      <c r="G299" s="245"/>
      <c r="H299" s="224"/>
      <c r="I299" s="224"/>
      <c r="J299" s="224"/>
      <c r="K299" s="224"/>
      <c r="L299" s="224"/>
      <c r="M299" s="224"/>
      <c r="N299" s="223"/>
      <c r="O299" s="223"/>
      <c r="P299" s="223"/>
      <c r="Q299" s="223"/>
      <c r="R299" s="224"/>
      <c r="S299" s="224"/>
      <c r="T299" s="224"/>
      <c r="U299" s="224"/>
      <c r="V299" s="224"/>
      <c r="W299" s="224"/>
      <c r="X299" s="224"/>
      <c r="Y299" s="224"/>
      <c r="Z299" s="213"/>
      <c r="AA299" s="213"/>
      <c r="AB299" s="213"/>
      <c r="AC299" s="213"/>
      <c r="AD299" s="213"/>
      <c r="AE299" s="213"/>
      <c r="AF299" s="213"/>
      <c r="AG299" s="213" t="s">
        <v>286</v>
      </c>
      <c r="AH299" s="213"/>
      <c r="AI299" s="213"/>
      <c r="AJ299" s="213"/>
      <c r="AK299" s="213"/>
      <c r="AL299" s="213"/>
      <c r="AM299" s="213"/>
      <c r="AN299" s="213"/>
      <c r="AO299" s="213"/>
      <c r="AP299" s="213"/>
      <c r="AQ299" s="213"/>
      <c r="AR299" s="213"/>
      <c r="AS299" s="213"/>
      <c r="AT299" s="213"/>
      <c r="AU299" s="213"/>
      <c r="AV299" s="213"/>
      <c r="AW299" s="213"/>
      <c r="AX299" s="213"/>
      <c r="AY299" s="213"/>
      <c r="AZ299" s="213"/>
      <c r="BA299" s="213"/>
      <c r="BB299" s="213"/>
      <c r="BC299" s="213"/>
      <c r="BD299" s="213"/>
      <c r="BE299" s="213"/>
      <c r="BF299" s="213"/>
      <c r="BG299" s="213"/>
      <c r="BH299" s="213"/>
    </row>
    <row r="300" spans="1:60" outlineLevel="1" x14ac:dyDescent="0.2">
      <c r="A300" s="237">
        <v>117</v>
      </c>
      <c r="B300" s="238" t="s">
        <v>1466</v>
      </c>
      <c r="C300" s="249" t="s">
        <v>1467</v>
      </c>
      <c r="D300" s="239" t="s">
        <v>585</v>
      </c>
      <c r="E300" s="240">
        <v>2</v>
      </c>
      <c r="F300" s="241"/>
      <c r="G300" s="242">
        <f>ROUND(E300*F300,2)</f>
        <v>0</v>
      </c>
      <c r="H300" s="241"/>
      <c r="I300" s="242">
        <f>ROUND(E300*H300,2)</f>
        <v>0</v>
      </c>
      <c r="J300" s="241"/>
      <c r="K300" s="242">
        <f>ROUND(E300*J300,2)</f>
        <v>0</v>
      </c>
      <c r="L300" s="242">
        <v>21</v>
      </c>
      <c r="M300" s="242">
        <f>G300*(1+L300/100)</f>
        <v>0</v>
      </c>
      <c r="N300" s="240">
        <v>0</v>
      </c>
      <c r="O300" s="240">
        <f>ROUND(E300*N300,2)</f>
        <v>0</v>
      </c>
      <c r="P300" s="240">
        <v>0</v>
      </c>
      <c r="Q300" s="240">
        <f>ROUND(E300*P300,2)</f>
        <v>0</v>
      </c>
      <c r="R300" s="242"/>
      <c r="S300" s="242" t="s">
        <v>281</v>
      </c>
      <c r="T300" s="243" t="s">
        <v>282</v>
      </c>
      <c r="U300" s="224">
        <v>0</v>
      </c>
      <c r="V300" s="224">
        <f>ROUND(E300*U300,2)</f>
        <v>0</v>
      </c>
      <c r="W300" s="224"/>
      <c r="X300" s="224" t="s">
        <v>283</v>
      </c>
      <c r="Y300" s="224" t="s">
        <v>284</v>
      </c>
      <c r="Z300" s="213"/>
      <c r="AA300" s="213"/>
      <c r="AB300" s="213"/>
      <c r="AC300" s="213"/>
      <c r="AD300" s="213"/>
      <c r="AE300" s="213"/>
      <c r="AF300" s="213"/>
      <c r="AG300" s="213" t="s">
        <v>385</v>
      </c>
      <c r="AH300" s="213"/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  <c r="BA300" s="213"/>
      <c r="BB300" s="213"/>
      <c r="BC300" s="213"/>
      <c r="BD300" s="213"/>
      <c r="BE300" s="213"/>
      <c r="BF300" s="213"/>
      <c r="BG300" s="213"/>
      <c r="BH300" s="213"/>
    </row>
    <row r="301" spans="1:60" outlineLevel="2" x14ac:dyDescent="0.2">
      <c r="A301" s="220"/>
      <c r="B301" s="221"/>
      <c r="C301" s="251" t="s">
        <v>1465</v>
      </c>
      <c r="D301" s="247"/>
      <c r="E301" s="247"/>
      <c r="F301" s="247"/>
      <c r="G301" s="247"/>
      <c r="H301" s="224"/>
      <c r="I301" s="224"/>
      <c r="J301" s="224"/>
      <c r="K301" s="224"/>
      <c r="L301" s="224"/>
      <c r="M301" s="224"/>
      <c r="N301" s="223"/>
      <c r="O301" s="223"/>
      <c r="P301" s="223"/>
      <c r="Q301" s="223"/>
      <c r="R301" s="224"/>
      <c r="S301" s="224"/>
      <c r="T301" s="224"/>
      <c r="U301" s="224"/>
      <c r="V301" s="224"/>
      <c r="W301" s="224"/>
      <c r="X301" s="224"/>
      <c r="Y301" s="224"/>
      <c r="Z301" s="213"/>
      <c r="AA301" s="213"/>
      <c r="AB301" s="213"/>
      <c r="AC301" s="213"/>
      <c r="AD301" s="213"/>
      <c r="AE301" s="213"/>
      <c r="AF301" s="213"/>
      <c r="AG301" s="213" t="s">
        <v>311</v>
      </c>
      <c r="AH301" s="213"/>
      <c r="AI301" s="213"/>
      <c r="AJ301" s="213"/>
      <c r="AK301" s="213"/>
      <c r="AL301" s="213"/>
      <c r="AM301" s="213"/>
      <c r="AN301" s="213"/>
      <c r="AO301" s="213"/>
      <c r="AP301" s="213"/>
      <c r="AQ301" s="213"/>
      <c r="AR301" s="213"/>
      <c r="AS301" s="213"/>
      <c r="AT301" s="213"/>
      <c r="AU301" s="213"/>
      <c r="AV301" s="213"/>
      <c r="AW301" s="213"/>
      <c r="AX301" s="213"/>
      <c r="AY301" s="213"/>
      <c r="AZ301" s="213"/>
      <c r="BA301" s="213"/>
      <c r="BB301" s="213"/>
      <c r="BC301" s="213"/>
      <c r="BD301" s="213"/>
      <c r="BE301" s="213"/>
      <c r="BF301" s="213"/>
      <c r="BG301" s="213"/>
      <c r="BH301" s="213"/>
    </row>
    <row r="302" spans="1:60" outlineLevel="2" x14ac:dyDescent="0.2">
      <c r="A302" s="220"/>
      <c r="B302" s="221"/>
      <c r="C302" s="252"/>
      <c r="D302" s="245"/>
      <c r="E302" s="245"/>
      <c r="F302" s="245"/>
      <c r="G302" s="245"/>
      <c r="H302" s="224"/>
      <c r="I302" s="224"/>
      <c r="J302" s="224"/>
      <c r="K302" s="224"/>
      <c r="L302" s="224"/>
      <c r="M302" s="224"/>
      <c r="N302" s="223"/>
      <c r="O302" s="223"/>
      <c r="P302" s="223"/>
      <c r="Q302" s="223"/>
      <c r="R302" s="224"/>
      <c r="S302" s="224"/>
      <c r="T302" s="224"/>
      <c r="U302" s="224"/>
      <c r="V302" s="224"/>
      <c r="W302" s="224"/>
      <c r="X302" s="224"/>
      <c r="Y302" s="224"/>
      <c r="Z302" s="213"/>
      <c r="AA302" s="213"/>
      <c r="AB302" s="213"/>
      <c r="AC302" s="213"/>
      <c r="AD302" s="213"/>
      <c r="AE302" s="213"/>
      <c r="AF302" s="213"/>
      <c r="AG302" s="213" t="s">
        <v>286</v>
      </c>
      <c r="AH302" s="213"/>
      <c r="AI302" s="213"/>
      <c r="AJ302" s="213"/>
      <c r="AK302" s="213"/>
      <c r="AL302" s="213"/>
      <c r="AM302" s="213"/>
      <c r="AN302" s="213"/>
      <c r="AO302" s="213"/>
      <c r="AP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13"/>
      <c r="BB302" s="213"/>
      <c r="BC302" s="213"/>
      <c r="BD302" s="213"/>
      <c r="BE302" s="213"/>
      <c r="BF302" s="213"/>
      <c r="BG302" s="213"/>
      <c r="BH302" s="213"/>
    </row>
    <row r="303" spans="1:60" outlineLevel="1" x14ac:dyDescent="0.2">
      <c r="A303" s="237">
        <v>118</v>
      </c>
      <c r="B303" s="238" t="s">
        <v>1468</v>
      </c>
      <c r="C303" s="249" t="s">
        <v>1469</v>
      </c>
      <c r="D303" s="239" t="s">
        <v>383</v>
      </c>
      <c r="E303" s="240">
        <v>4.3389999999999998E-2</v>
      </c>
      <c r="F303" s="241"/>
      <c r="G303" s="242">
        <f>ROUND(E303*F303,2)</f>
        <v>0</v>
      </c>
      <c r="H303" s="241"/>
      <c r="I303" s="242">
        <f>ROUND(E303*H303,2)</f>
        <v>0</v>
      </c>
      <c r="J303" s="241"/>
      <c r="K303" s="242">
        <f>ROUND(E303*J303,2)</f>
        <v>0</v>
      </c>
      <c r="L303" s="242">
        <v>21</v>
      </c>
      <c r="M303" s="242">
        <f>G303*(1+L303/100)</f>
        <v>0</v>
      </c>
      <c r="N303" s="240">
        <v>0</v>
      </c>
      <c r="O303" s="240">
        <f>ROUND(E303*N303,2)</f>
        <v>0</v>
      </c>
      <c r="P303" s="240">
        <v>0</v>
      </c>
      <c r="Q303" s="240">
        <f>ROUND(E303*P303,2)</f>
        <v>0</v>
      </c>
      <c r="R303" s="242" t="s">
        <v>456</v>
      </c>
      <c r="S303" s="242" t="s">
        <v>289</v>
      </c>
      <c r="T303" s="243" t="s">
        <v>289</v>
      </c>
      <c r="U303" s="224">
        <v>4.04</v>
      </c>
      <c r="V303" s="224">
        <f>ROUND(E303*U303,2)</f>
        <v>0.18</v>
      </c>
      <c r="W303" s="224"/>
      <c r="X303" s="224" t="s">
        <v>447</v>
      </c>
      <c r="Y303" s="224" t="s">
        <v>284</v>
      </c>
      <c r="Z303" s="213"/>
      <c r="AA303" s="213"/>
      <c r="AB303" s="213"/>
      <c r="AC303" s="213"/>
      <c r="AD303" s="213"/>
      <c r="AE303" s="213"/>
      <c r="AF303" s="213"/>
      <c r="AG303" s="213" t="s">
        <v>448</v>
      </c>
      <c r="AH303" s="213"/>
      <c r="AI303" s="213"/>
      <c r="AJ303" s="213"/>
      <c r="AK303" s="213"/>
      <c r="AL303" s="213"/>
      <c r="AM303" s="213"/>
      <c r="AN303" s="213"/>
      <c r="AO303" s="213"/>
      <c r="AP303" s="213"/>
      <c r="AQ303" s="213"/>
      <c r="AR303" s="213"/>
      <c r="AS303" s="213"/>
      <c r="AT303" s="213"/>
      <c r="AU303" s="213"/>
      <c r="AV303" s="213"/>
      <c r="AW303" s="213"/>
      <c r="AX303" s="213"/>
      <c r="AY303" s="213"/>
      <c r="AZ303" s="213"/>
      <c r="BA303" s="213"/>
      <c r="BB303" s="213"/>
      <c r="BC303" s="213"/>
      <c r="BD303" s="213"/>
      <c r="BE303" s="213"/>
      <c r="BF303" s="213"/>
      <c r="BG303" s="213"/>
      <c r="BH303" s="213"/>
    </row>
    <row r="304" spans="1:60" outlineLevel="2" x14ac:dyDescent="0.2">
      <c r="A304" s="220"/>
      <c r="B304" s="221"/>
      <c r="C304" s="250"/>
      <c r="D304" s="246"/>
      <c r="E304" s="246"/>
      <c r="F304" s="246"/>
      <c r="G304" s="246"/>
      <c r="H304" s="224"/>
      <c r="I304" s="224"/>
      <c r="J304" s="224"/>
      <c r="K304" s="224"/>
      <c r="L304" s="224"/>
      <c r="M304" s="224"/>
      <c r="N304" s="223"/>
      <c r="O304" s="223"/>
      <c r="P304" s="223"/>
      <c r="Q304" s="223"/>
      <c r="R304" s="224"/>
      <c r="S304" s="224"/>
      <c r="T304" s="224"/>
      <c r="U304" s="224"/>
      <c r="V304" s="224"/>
      <c r="W304" s="224"/>
      <c r="X304" s="224"/>
      <c r="Y304" s="224"/>
      <c r="Z304" s="213"/>
      <c r="AA304" s="213"/>
      <c r="AB304" s="213"/>
      <c r="AC304" s="213"/>
      <c r="AD304" s="213"/>
      <c r="AE304" s="213"/>
      <c r="AF304" s="213"/>
      <c r="AG304" s="213" t="s">
        <v>286</v>
      </c>
      <c r="AH304" s="213"/>
      <c r="AI304" s="213"/>
      <c r="AJ304" s="213"/>
      <c r="AK304" s="213"/>
      <c r="AL304" s="213"/>
      <c r="AM304" s="213"/>
      <c r="AN304" s="213"/>
      <c r="AO304" s="213"/>
      <c r="AP304" s="213"/>
      <c r="AQ304" s="213"/>
      <c r="AR304" s="213"/>
      <c r="AS304" s="213"/>
      <c r="AT304" s="213"/>
      <c r="AU304" s="213"/>
      <c r="AV304" s="213"/>
      <c r="AW304" s="213"/>
      <c r="AX304" s="213"/>
      <c r="AY304" s="213"/>
      <c r="AZ304" s="213"/>
      <c r="BA304" s="213"/>
      <c r="BB304" s="213"/>
      <c r="BC304" s="213"/>
      <c r="BD304" s="213"/>
      <c r="BE304" s="213"/>
      <c r="BF304" s="213"/>
      <c r="BG304" s="213"/>
      <c r="BH304" s="213"/>
    </row>
    <row r="305" spans="1:60" x14ac:dyDescent="0.2">
      <c r="A305" s="230" t="s">
        <v>276</v>
      </c>
      <c r="B305" s="231" t="s">
        <v>205</v>
      </c>
      <c r="C305" s="248" t="s">
        <v>206</v>
      </c>
      <c r="D305" s="232"/>
      <c r="E305" s="233"/>
      <c r="F305" s="234"/>
      <c r="G305" s="234">
        <f>SUMIF(AG306:AG354,"&lt;&gt;NOR",G306:G354)</f>
        <v>0</v>
      </c>
      <c r="H305" s="234"/>
      <c r="I305" s="234">
        <f>SUM(I306:I354)</f>
        <v>0</v>
      </c>
      <c r="J305" s="234"/>
      <c r="K305" s="234">
        <f>SUM(K306:K354)</f>
        <v>0</v>
      </c>
      <c r="L305" s="234"/>
      <c r="M305" s="234">
        <f>SUM(M306:M354)</f>
        <v>0</v>
      </c>
      <c r="N305" s="233"/>
      <c r="O305" s="233">
        <f>SUM(O306:O354)</f>
        <v>0.01</v>
      </c>
      <c r="P305" s="233"/>
      <c r="Q305" s="233">
        <f>SUM(Q306:Q354)</f>
        <v>0</v>
      </c>
      <c r="R305" s="234"/>
      <c r="S305" s="234"/>
      <c r="T305" s="235"/>
      <c r="U305" s="229"/>
      <c r="V305" s="229">
        <f>SUM(V306:V354)</f>
        <v>16.690000000000001</v>
      </c>
      <c r="W305" s="229"/>
      <c r="X305" s="229"/>
      <c r="Y305" s="229"/>
      <c r="AG305" t="s">
        <v>277</v>
      </c>
    </row>
    <row r="306" spans="1:60" outlineLevel="1" x14ac:dyDescent="0.2">
      <c r="A306" s="237">
        <v>119</v>
      </c>
      <c r="B306" s="238" t="s">
        <v>1470</v>
      </c>
      <c r="C306" s="249" t="s">
        <v>1471</v>
      </c>
      <c r="D306" s="239" t="s">
        <v>318</v>
      </c>
      <c r="E306" s="240">
        <v>30</v>
      </c>
      <c r="F306" s="241"/>
      <c r="G306" s="242">
        <f>ROUND(E306*F306,2)</f>
        <v>0</v>
      </c>
      <c r="H306" s="241"/>
      <c r="I306" s="242">
        <f>ROUND(E306*H306,2)</f>
        <v>0</v>
      </c>
      <c r="J306" s="241"/>
      <c r="K306" s="242">
        <f>ROUND(E306*J306,2)</f>
        <v>0</v>
      </c>
      <c r="L306" s="242">
        <v>21</v>
      </c>
      <c r="M306" s="242">
        <f>G306*(1+L306/100)</f>
        <v>0</v>
      </c>
      <c r="N306" s="240">
        <v>6.0000000000000002E-5</v>
      </c>
      <c r="O306" s="240">
        <f>ROUND(E306*N306,2)</f>
        <v>0</v>
      </c>
      <c r="P306" s="240">
        <v>0</v>
      </c>
      <c r="Q306" s="240">
        <f>ROUND(E306*P306,2)</f>
        <v>0</v>
      </c>
      <c r="R306" s="242" t="s">
        <v>422</v>
      </c>
      <c r="S306" s="242" t="s">
        <v>289</v>
      </c>
      <c r="T306" s="243" t="s">
        <v>289</v>
      </c>
      <c r="U306" s="224">
        <v>0.21</v>
      </c>
      <c r="V306" s="224">
        <f>ROUND(E306*U306,2)</f>
        <v>6.3</v>
      </c>
      <c r="W306" s="224"/>
      <c r="X306" s="224" t="s">
        <v>339</v>
      </c>
      <c r="Y306" s="224" t="s">
        <v>284</v>
      </c>
      <c r="Z306" s="213"/>
      <c r="AA306" s="213"/>
      <c r="AB306" s="213"/>
      <c r="AC306" s="213"/>
      <c r="AD306" s="213"/>
      <c r="AE306" s="213"/>
      <c r="AF306" s="213"/>
      <c r="AG306" s="213" t="s">
        <v>340</v>
      </c>
      <c r="AH306" s="213"/>
      <c r="AI306" s="213"/>
      <c r="AJ306" s="213"/>
      <c r="AK306" s="213"/>
      <c r="AL306" s="213"/>
      <c r="AM306" s="213"/>
      <c r="AN306" s="213"/>
      <c r="AO306" s="213"/>
      <c r="AP306" s="213"/>
      <c r="AQ306" s="213"/>
      <c r="AR306" s="213"/>
      <c r="AS306" s="213"/>
      <c r="AT306" s="213"/>
      <c r="AU306" s="213"/>
      <c r="AV306" s="213"/>
      <c r="AW306" s="213"/>
      <c r="AX306" s="213"/>
      <c r="AY306" s="213"/>
      <c r="AZ306" s="213"/>
      <c r="BA306" s="213"/>
      <c r="BB306" s="213"/>
      <c r="BC306" s="213"/>
      <c r="BD306" s="213"/>
      <c r="BE306" s="213"/>
      <c r="BF306" s="213"/>
      <c r="BG306" s="213"/>
      <c r="BH306" s="213"/>
    </row>
    <row r="307" spans="1:60" outlineLevel="2" x14ac:dyDescent="0.2">
      <c r="A307" s="220"/>
      <c r="B307" s="221"/>
      <c r="C307" s="250"/>
      <c r="D307" s="246"/>
      <c r="E307" s="246"/>
      <c r="F307" s="246"/>
      <c r="G307" s="246"/>
      <c r="H307" s="224"/>
      <c r="I307" s="224"/>
      <c r="J307" s="224"/>
      <c r="K307" s="224"/>
      <c r="L307" s="224"/>
      <c r="M307" s="224"/>
      <c r="N307" s="223"/>
      <c r="O307" s="223"/>
      <c r="P307" s="223"/>
      <c r="Q307" s="223"/>
      <c r="R307" s="224"/>
      <c r="S307" s="224"/>
      <c r="T307" s="224"/>
      <c r="U307" s="224"/>
      <c r="V307" s="224"/>
      <c r="W307" s="224"/>
      <c r="X307" s="224"/>
      <c r="Y307" s="224"/>
      <c r="Z307" s="213"/>
      <c r="AA307" s="213"/>
      <c r="AB307" s="213"/>
      <c r="AC307" s="213"/>
      <c r="AD307" s="213"/>
      <c r="AE307" s="213"/>
      <c r="AF307" s="213"/>
      <c r="AG307" s="213" t="s">
        <v>286</v>
      </c>
      <c r="AH307" s="213"/>
      <c r="AI307" s="213"/>
      <c r="AJ307" s="213"/>
      <c r="AK307" s="213"/>
      <c r="AL307" s="213"/>
      <c r="AM307" s="213"/>
      <c r="AN307" s="213"/>
      <c r="AO307" s="213"/>
      <c r="AP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</row>
    <row r="308" spans="1:60" outlineLevel="1" x14ac:dyDescent="0.2">
      <c r="A308" s="237">
        <v>120</v>
      </c>
      <c r="B308" s="238" t="s">
        <v>1472</v>
      </c>
      <c r="C308" s="249" t="s">
        <v>1473</v>
      </c>
      <c r="D308" s="239" t="s">
        <v>318</v>
      </c>
      <c r="E308" s="240">
        <v>1</v>
      </c>
      <c r="F308" s="241"/>
      <c r="G308" s="242">
        <f>ROUND(E308*F308,2)</f>
        <v>0</v>
      </c>
      <c r="H308" s="241"/>
      <c r="I308" s="242">
        <f>ROUND(E308*H308,2)</f>
        <v>0</v>
      </c>
      <c r="J308" s="241"/>
      <c r="K308" s="242">
        <f>ROUND(E308*J308,2)</f>
        <v>0</v>
      </c>
      <c r="L308" s="242">
        <v>21</v>
      </c>
      <c r="M308" s="242">
        <f>G308*(1+L308/100)</f>
        <v>0</v>
      </c>
      <c r="N308" s="240">
        <v>2.1700000000000001E-3</v>
      </c>
      <c r="O308" s="240">
        <f>ROUND(E308*N308,2)</f>
        <v>0</v>
      </c>
      <c r="P308" s="240">
        <v>0</v>
      </c>
      <c r="Q308" s="240">
        <f>ROUND(E308*P308,2)</f>
        <v>0</v>
      </c>
      <c r="R308" s="242" t="s">
        <v>422</v>
      </c>
      <c r="S308" s="242" t="s">
        <v>289</v>
      </c>
      <c r="T308" s="243" t="s">
        <v>289</v>
      </c>
      <c r="U308" s="224">
        <v>0.42</v>
      </c>
      <c r="V308" s="224">
        <f>ROUND(E308*U308,2)</f>
        <v>0.42</v>
      </c>
      <c r="W308" s="224"/>
      <c r="X308" s="224" t="s">
        <v>339</v>
      </c>
      <c r="Y308" s="224" t="s">
        <v>284</v>
      </c>
      <c r="Z308" s="213"/>
      <c r="AA308" s="213"/>
      <c r="AB308" s="213"/>
      <c r="AC308" s="213"/>
      <c r="AD308" s="213"/>
      <c r="AE308" s="213"/>
      <c r="AF308" s="213"/>
      <c r="AG308" s="213" t="s">
        <v>413</v>
      </c>
      <c r="AH308" s="213"/>
      <c r="AI308" s="213"/>
      <c r="AJ308" s="213"/>
      <c r="AK308" s="213"/>
      <c r="AL308" s="213"/>
      <c r="AM308" s="213"/>
      <c r="AN308" s="213"/>
      <c r="AO308" s="213"/>
      <c r="AP308" s="213"/>
      <c r="AQ308" s="213"/>
      <c r="AR308" s="213"/>
      <c r="AS308" s="213"/>
      <c r="AT308" s="213"/>
      <c r="AU308" s="213"/>
      <c r="AV308" s="213"/>
      <c r="AW308" s="213"/>
      <c r="AX308" s="213"/>
      <c r="AY308" s="213"/>
      <c r="AZ308" s="213"/>
      <c r="BA308" s="213"/>
      <c r="BB308" s="213"/>
      <c r="BC308" s="213"/>
      <c r="BD308" s="213"/>
      <c r="BE308" s="213"/>
      <c r="BF308" s="213"/>
      <c r="BG308" s="213"/>
      <c r="BH308" s="213"/>
    </row>
    <row r="309" spans="1:60" outlineLevel="2" x14ac:dyDescent="0.2">
      <c r="A309" s="220"/>
      <c r="B309" s="221"/>
      <c r="C309" s="250"/>
      <c r="D309" s="246"/>
      <c r="E309" s="246"/>
      <c r="F309" s="246"/>
      <c r="G309" s="246"/>
      <c r="H309" s="224"/>
      <c r="I309" s="224"/>
      <c r="J309" s="224"/>
      <c r="K309" s="224"/>
      <c r="L309" s="224"/>
      <c r="M309" s="224"/>
      <c r="N309" s="223"/>
      <c r="O309" s="223"/>
      <c r="P309" s="223"/>
      <c r="Q309" s="223"/>
      <c r="R309" s="224"/>
      <c r="S309" s="224"/>
      <c r="T309" s="224"/>
      <c r="U309" s="224"/>
      <c r="V309" s="224"/>
      <c r="W309" s="224"/>
      <c r="X309" s="224"/>
      <c r="Y309" s="224"/>
      <c r="Z309" s="213"/>
      <c r="AA309" s="213"/>
      <c r="AB309" s="213"/>
      <c r="AC309" s="213"/>
      <c r="AD309" s="213"/>
      <c r="AE309" s="213"/>
      <c r="AF309" s="213"/>
      <c r="AG309" s="213" t="s">
        <v>286</v>
      </c>
      <c r="AH309" s="213"/>
      <c r="AI309" s="213"/>
      <c r="AJ309" s="213"/>
      <c r="AK309" s="213"/>
      <c r="AL309" s="213"/>
      <c r="AM309" s="213"/>
      <c r="AN309" s="213"/>
      <c r="AO309" s="213"/>
      <c r="AP309" s="213"/>
      <c r="AQ309" s="213"/>
      <c r="AR309" s="213"/>
      <c r="AS309" s="213"/>
      <c r="AT309" s="213"/>
      <c r="AU309" s="213"/>
      <c r="AV309" s="213"/>
      <c r="AW309" s="213"/>
      <c r="AX309" s="213"/>
      <c r="AY309" s="213"/>
      <c r="AZ309" s="213"/>
      <c r="BA309" s="213"/>
      <c r="BB309" s="213"/>
      <c r="BC309" s="213"/>
      <c r="BD309" s="213"/>
      <c r="BE309" s="213"/>
      <c r="BF309" s="213"/>
      <c r="BG309" s="213"/>
      <c r="BH309" s="213"/>
    </row>
    <row r="310" spans="1:60" outlineLevel="1" x14ac:dyDescent="0.2">
      <c r="A310" s="237">
        <v>121</v>
      </c>
      <c r="B310" s="238" t="s">
        <v>1474</v>
      </c>
      <c r="C310" s="249" t="s">
        <v>1475</v>
      </c>
      <c r="D310" s="239" t="s">
        <v>318</v>
      </c>
      <c r="E310" s="240">
        <v>2</v>
      </c>
      <c r="F310" s="241"/>
      <c r="G310" s="242">
        <f>ROUND(E310*F310,2)</f>
        <v>0</v>
      </c>
      <c r="H310" s="241"/>
      <c r="I310" s="242">
        <f>ROUND(E310*H310,2)</f>
        <v>0</v>
      </c>
      <c r="J310" s="241"/>
      <c r="K310" s="242">
        <f>ROUND(E310*J310,2)</f>
        <v>0</v>
      </c>
      <c r="L310" s="242">
        <v>21</v>
      </c>
      <c r="M310" s="242">
        <f>G310*(1+L310/100)</f>
        <v>0</v>
      </c>
      <c r="N310" s="240">
        <v>0</v>
      </c>
      <c r="O310" s="240">
        <f>ROUND(E310*N310,2)</f>
        <v>0</v>
      </c>
      <c r="P310" s="240">
        <v>0</v>
      </c>
      <c r="Q310" s="240">
        <f>ROUND(E310*P310,2)</f>
        <v>0</v>
      </c>
      <c r="R310" s="242" t="s">
        <v>422</v>
      </c>
      <c r="S310" s="242" t="s">
        <v>289</v>
      </c>
      <c r="T310" s="243" t="s">
        <v>289</v>
      </c>
      <c r="U310" s="224">
        <v>0.23</v>
      </c>
      <c r="V310" s="224">
        <f>ROUND(E310*U310,2)</f>
        <v>0.46</v>
      </c>
      <c r="W310" s="224"/>
      <c r="X310" s="224" t="s">
        <v>339</v>
      </c>
      <c r="Y310" s="224" t="s">
        <v>284</v>
      </c>
      <c r="Z310" s="213"/>
      <c r="AA310" s="213"/>
      <c r="AB310" s="213"/>
      <c r="AC310" s="213"/>
      <c r="AD310" s="213"/>
      <c r="AE310" s="213"/>
      <c r="AF310" s="213"/>
      <c r="AG310" s="213" t="s">
        <v>340</v>
      </c>
      <c r="AH310" s="213"/>
      <c r="AI310" s="213"/>
      <c r="AJ310" s="213"/>
      <c r="AK310" s="213"/>
      <c r="AL310" s="213"/>
      <c r="AM310" s="213"/>
      <c r="AN310" s="213"/>
      <c r="AO310" s="213"/>
      <c r="AP310" s="213"/>
      <c r="AQ310" s="213"/>
      <c r="AR310" s="213"/>
      <c r="AS310" s="213"/>
      <c r="AT310" s="213"/>
      <c r="AU310" s="213"/>
      <c r="AV310" s="213"/>
      <c r="AW310" s="213"/>
      <c r="AX310" s="213"/>
      <c r="AY310" s="213"/>
      <c r="AZ310" s="213"/>
      <c r="BA310" s="213"/>
      <c r="BB310" s="213"/>
      <c r="BC310" s="213"/>
      <c r="BD310" s="213"/>
      <c r="BE310" s="213"/>
      <c r="BF310" s="213"/>
      <c r="BG310" s="213"/>
      <c r="BH310" s="213"/>
    </row>
    <row r="311" spans="1:60" outlineLevel="2" x14ac:dyDescent="0.2">
      <c r="A311" s="220"/>
      <c r="B311" s="221"/>
      <c r="C311" s="250"/>
      <c r="D311" s="246"/>
      <c r="E311" s="246"/>
      <c r="F311" s="246"/>
      <c r="G311" s="246"/>
      <c r="H311" s="224"/>
      <c r="I311" s="224"/>
      <c r="J311" s="224"/>
      <c r="K311" s="224"/>
      <c r="L311" s="224"/>
      <c r="M311" s="224"/>
      <c r="N311" s="223"/>
      <c r="O311" s="223"/>
      <c r="P311" s="223"/>
      <c r="Q311" s="223"/>
      <c r="R311" s="224"/>
      <c r="S311" s="224"/>
      <c r="T311" s="224"/>
      <c r="U311" s="224"/>
      <c r="V311" s="224"/>
      <c r="W311" s="224"/>
      <c r="X311" s="224"/>
      <c r="Y311" s="224"/>
      <c r="Z311" s="213"/>
      <c r="AA311" s="213"/>
      <c r="AB311" s="213"/>
      <c r="AC311" s="213"/>
      <c r="AD311" s="213"/>
      <c r="AE311" s="213"/>
      <c r="AF311" s="213"/>
      <c r="AG311" s="213" t="s">
        <v>286</v>
      </c>
      <c r="AH311" s="213"/>
      <c r="AI311" s="213"/>
      <c r="AJ311" s="213"/>
      <c r="AK311" s="213"/>
      <c r="AL311" s="213"/>
      <c r="AM311" s="213"/>
      <c r="AN311" s="213"/>
      <c r="AO311" s="213"/>
      <c r="AP311" s="213"/>
      <c r="AQ311" s="213"/>
      <c r="AR311" s="213"/>
      <c r="AS311" s="213"/>
      <c r="AT311" s="213"/>
      <c r="AU311" s="213"/>
      <c r="AV311" s="213"/>
      <c r="AW311" s="213"/>
      <c r="AX311" s="213"/>
      <c r="AY311" s="213"/>
      <c r="AZ311" s="213"/>
      <c r="BA311" s="213"/>
      <c r="BB311" s="213"/>
      <c r="BC311" s="213"/>
      <c r="BD311" s="213"/>
      <c r="BE311" s="213"/>
      <c r="BF311" s="213"/>
      <c r="BG311" s="213"/>
      <c r="BH311" s="213"/>
    </row>
    <row r="312" spans="1:60" outlineLevel="1" x14ac:dyDescent="0.2">
      <c r="A312" s="237">
        <v>122</v>
      </c>
      <c r="B312" s="238" t="s">
        <v>1476</v>
      </c>
      <c r="C312" s="249" t="s">
        <v>1477</v>
      </c>
      <c r="D312" s="239" t="s">
        <v>318</v>
      </c>
      <c r="E312" s="240">
        <v>10</v>
      </c>
      <c r="F312" s="241"/>
      <c r="G312" s="242">
        <f>ROUND(E312*F312,2)</f>
        <v>0</v>
      </c>
      <c r="H312" s="241"/>
      <c r="I312" s="242">
        <f>ROUND(E312*H312,2)</f>
        <v>0</v>
      </c>
      <c r="J312" s="241"/>
      <c r="K312" s="242">
        <f>ROUND(E312*J312,2)</f>
        <v>0</v>
      </c>
      <c r="L312" s="242">
        <v>21</v>
      </c>
      <c r="M312" s="242">
        <f>G312*(1+L312/100)</f>
        <v>0</v>
      </c>
      <c r="N312" s="240">
        <v>0</v>
      </c>
      <c r="O312" s="240">
        <f>ROUND(E312*N312,2)</f>
        <v>0</v>
      </c>
      <c r="P312" s="240">
        <v>0</v>
      </c>
      <c r="Q312" s="240">
        <f>ROUND(E312*P312,2)</f>
        <v>0</v>
      </c>
      <c r="R312" s="242" t="s">
        <v>422</v>
      </c>
      <c r="S312" s="242" t="s">
        <v>289</v>
      </c>
      <c r="T312" s="243" t="s">
        <v>289</v>
      </c>
      <c r="U312" s="224">
        <v>0.27</v>
      </c>
      <c r="V312" s="224">
        <f>ROUND(E312*U312,2)</f>
        <v>2.7</v>
      </c>
      <c r="W312" s="224"/>
      <c r="X312" s="224" t="s">
        <v>339</v>
      </c>
      <c r="Y312" s="224" t="s">
        <v>284</v>
      </c>
      <c r="Z312" s="213"/>
      <c r="AA312" s="213"/>
      <c r="AB312" s="213"/>
      <c r="AC312" s="213"/>
      <c r="AD312" s="213"/>
      <c r="AE312" s="213"/>
      <c r="AF312" s="213"/>
      <c r="AG312" s="213" t="s">
        <v>340</v>
      </c>
      <c r="AH312" s="213"/>
      <c r="AI312" s="213"/>
      <c r="AJ312" s="213"/>
      <c r="AK312" s="213"/>
      <c r="AL312" s="213"/>
      <c r="AM312" s="213"/>
      <c r="AN312" s="213"/>
      <c r="AO312" s="213"/>
      <c r="AP312" s="213"/>
      <c r="AQ312" s="213"/>
      <c r="AR312" s="213"/>
      <c r="AS312" s="213"/>
      <c r="AT312" s="213"/>
      <c r="AU312" s="213"/>
      <c r="AV312" s="213"/>
      <c r="AW312" s="213"/>
      <c r="AX312" s="213"/>
      <c r="AY312" s="213"/>
      <c r="AZ312" s="213"/>
      <c r="BA312" s="213"/>
      <c r="BB312" s="213"/>
      <c r="BC312" s="213"/>
      <c r="BD312" s="213"/>
      <c r="BE312" s="213"/>
      <c r="BF312" s="213"/>
      <c r="BG312" s="213"/>
      <c r="BH312" s="213"/>
    </row>
    <row r="313" spans="1:60" outlineLevel="2" x14ac:dyDescent="0.2">
      <c r="A313" s="220"/>
      <c r="B313" s="221"/>
      <c r="C313" s="250"/>
      <c r="D313" s="246"/>
      <c r="E313" s="246"/>
      <c r="F313" s="246"/>
      <c r="G313" s="246"/>
      <c r="H313" s="224"/>
      <c r="I313" s="224"/>
      <c r="J313" s="224"/>
      <c r="K313" s="224"/>
      <c r="L313" s="224"/>
      <c r="M313" s="224"/>
      <c r="N313" s="223"/>
      <c r="O313" s="223"/>
      <c r="P313" s="223"/>
      <c r="Q313" s="223"/>
      <c r="R313" s="224"/>
      <c r="S313" s="224"/>
      <c r="T313" s="224"/>
      <c r="U313" s="224"/>
      <c r="V313" s="224"/>
      <c r="W313" s="224"/>
      <c r="X313" s="224"/>
      <c r="Y313" s="224"/>
      <c r="Z313" s="213"/>
      <c r="AA313" s="213"/>
      <c r="AB313" s="213"/>
      <c r="AC313" s="213"/>
      <c r="AD313" s="213"/>
      <c r="AE313" s="213"/>
      <c r="AF313" s="213"/>
      <c r="AG313" s="213" t="s">
        <v>286</v>
      </c>
      <c r="AH313" s="213"/>
      <c r="AI313" s="213"/>
      <c r="AJ313" s="213"/>
      <c r="AK313" s="213"/>
      <c r="AL313" s="213"/>
      <c r="AM313" s="213"/>
      <c r="AN313" s="213"/>
      <c r="AO313" s="213"/>
      <c r="AP313" s="213"/>
      <c r="AQ313" s="213"/>
      <c r="AR313" s="213"/>
      <c r="AS313" s="213"/>
      <c r="AT313" s="213"/>
      <c r="AU313" s="213"/>
      <c r="AV313" s="213"/>
      <c r="AW313" s="213"/>
      <c r="AX313" s="213"/>
      <c r="AY313" s="213"/>
      <c r="AZ313" s="213"/>
      <c r="BA313" s="213"/>
      <c r="BB313" s="213"/>
      <c r="BC313" s="213"/>
      <c r="BD313" s="213"/>
      <c r="BE313" s="213"/>
      <c r="BF313" s="213"/>
      <c r="BG313" s="213"/>
      <c r="BH313" s="213"/>
    </row>
    <row r="314" spans="1:60" outlineLevel="1" x14ac:dyDescent="0.2">
      <c r="A314" s="237">
        <v>123</v>
      </c>
      <c r="B314" s="238" t="s">
        <v>1478</v>
      </c>
      <c r="C314" s="249" t="s">
        <v>1479</v>
      </c>
      <c r="D314" s="239" t="s">
        <v>318</v>
      </c>
      <c r="E314" s="240">
        <v>7</v>
      </c>
      <c r="F314" s="241"/>
      <c r="G314" s="242">
        <f>ROUND(E314*F314,2)</f>
        <v>0</v>
      </c>
      <c r="H314" s="241"/>
      <c r="I314" s="242">
        <f>ROUND(E314*H314,2)</f>
        <v>0</v>
      </c>
      <c r="J314" s="241"/>
      <c r="K314" s="242">
        <f>ROUND(E314*J314,2)</f>
        <v>0</v>
      </c>
      <c r="L314" s="242">
        <v>21</v>
      </c>
      <c r="M314" s="242">
        <f>G314*(1+L314/100)</f>
        <v>0</v>
      </c>
      <c r="N314" s="240">
        <v>0</v>
      </c>
      <c r="O314" s="240">
        <f>ROUND(E314*N314,2)</f>
        <v>0</v>
      </c>
      <c r="P314" s="240">
        <v>0</v>
      </c>
      <c r="Q314" s="240">
        <f>ROUND(E314*P314,2)</f>
        <v>0</v>
      </c>
      <c r="R314" s="242" t="s">
        <v>422</v>
      </c>
      <c r="S314" s="242" t="s">
        <v>289</v>
      </c>
      <c r="T314" s="243" t="s">
        <v>289</v>
      </c>
      <c r="U314" s="224">
        <v>0.35</v>
      </c>
      <c r="V314" s="224">
        <f>ROUND(E314*U314,2)</f>
        <v>2.4500000000000002</v>
      </c>
      <c r="W314" s="224"/>
      <c r="X314" s="224" t="s">
        <v>339</v>
      </c>
      <c r="Y314" s="224" t="s">
        <v>284</v>
      </c>
      <c r="Z314" s="213"/>
      <c r="AA314" s="213"/>
      <c r="AB314" s="213"/>
      <c r="AC314" s="213"/>
      <c r="AD314" s="213"/>
      <c r="AE314" s="213"/>
      <c r="AF314" s="213"/>
      <c r="AG314" s="213" t="s">
        <v>340</v>
      </c>
      <c r="AH314" s="213"/>
      <c r="AI314" s="213"/>
      <c r="AJ314" s="213"/>
      <c r="AK314" s="213"/>
      <c r="AL314" s="213"/>
      <c r="AM314" s="213"/>
      <c r="AN314" s="213"/>
      <c r="AO314" s="213"/>
      <c r="AP314" s="213"/>
      <c r="AQ314" s="213"/>
      <c r="AR314" s="213"/>
      <c r="AS314" s="213"/>
      <c r="AT314" s="213"/>
      <c r="AU314" s="213"/>
      <c r="AV314" s="213"/>
      <c r="AW314" s="213"/>
      <c r="AX314" s="213"/>
      <c r="AY314" s="213"/>
      <c r="AZ314" s="213"/>
      <c r="BA314" s="213"/>
      <c r="BB314" s="213"/>
      <c r="BC314" s="213"/>
      <c r="BD314" s="213"/>
      <c r="BE314" s="213"/>
      <c r="BF314" s="213"/>
      <c r="BG314" s="213"/>
      <c r="BH314" s="213"/>
    </row>
    <row r="315" spans="1:60" outlineLevel="2" x14ac:dyDescent="0.2">
      <c r="A315" s="220"/>
      <c r="B315" s="221"/>
      <c r="C315" s="250"/>
      <c r="D315" s="246"/>
      <c r="E315" s="246"/>
      <c r="F315" s="246"/>
      <c r="G315" s="246"/>
      <c r="H315" s="224"/>
      <c r="I315" s="224"/>
      <c r="J315" s="224"/>
      <c r="K315" s="224"/>
      <c r="L315" s="224"/>
      <c r="M315" s="224"/>
      <c r="N315" s="223"/>
      <c r="O315" s="223"/>
      <c r="P315" s="223"/>
      <c r="Q315" s="223"/>
      <c r="R315" s="224"/>
      <c r="S315" s="224"/>
      <c r="T315" s="224"/>
      <c r="U315" s="224"/>
      <c r="V315" s="224"/>
      <c r="W315" s="224"/>
      <c r="X315" s="224"/>
      <c r="Y315" s="224"/>
      <c r="Z315" s="213"/>
      <c r="AA315" s="213"/>
      <c r="AB315" s="213"/>
      <c r="AC315" s="213"/>
      <c r="AD315" s="213"/>
      <c r="AE315" s="213"/>
      <c r="AF315" s="213"/>
      <c r="AG315" s="213" t="s">
        <v>286</v>
      </c>
      <c r="AH315" s="213"/>
      <c r="AI315" s="213"/>
      <c r="AJ315" s="213"/>
      <c r="AK315" s="213"/>
      <c r="AL315" s="213"/>
      <c r="AM315" s="213"/>
      <c r="AN315" s="213"/>
      <c r="AO315" s="213"/>
      <c r="AP315" s="213"/>
      <c r="AQ315" s="213"/>
      <c r="AR315" s="213"/>
      <c r="AS315" s="213"/>
      <c r="AT315" s="213"/>
      <c r="AU315" s="213"/>
      <c r="AV315" s="213"/>
      <c r="AW315" s="213"/>
      <c r="AX315" s="213"/>
      <c r="AY315" s="213"/>
      <c r="AZ315" s="213"/>
      <c r="BA315" s="213"/>
      <c r="BB315" s="213"/>
      <c r="BC315" s="213"/>
      <c r="BD315" s="213"/>
      <c r="BE315" s="213"/>
      <c r="BF315" s="213"/>
      <c r="BG315" s="213"/>
      <c r="BH315" s="213"/>
    </row>
    <row r="316" spans="1:60" outlineLevel="1" x14ac:dyDescent="0.2">
      <c r="A316" s="237">
        <v>124</v>
      </c>
      <c r="B316" s="238" t="s">
        <v>1480</v>
      </c>
      <c r="C316" s="249" t="s">
        <v>1481</v>
      </c>
      <c r="D316" s="239" t="s">
        <v>318</v>
      </c>
      <c r="E316" s="240">
        <v>5</v>
      </c>
      <c r="F316" s="241"/>
      <c r="G316" s="242">
        <f>ROUND(E316*F316,2)</f>
        <v>0</v>
      </c>
      <c r="H316" s="241"/>
      <c r="I316" s="242">
        <f>ROUND(E316*H316,2)</f>
        <v>0</v>
      </c>
      <c r="J316" s="241"/>
      <c r="K316" s="242">
        <f>ROUND(E316*J316,2)</f>
        <v>0</v>
      </c>
      <c r="L316" s="242">
        <v>21</v>
      </c>
      <c r="M316" s="242">
        <f>G316*(1+L316/100)</f>
        <v>0</v>
      </c>
      <c r="N316" s="240">
        <v>0</v>
      </c>
      <c r="O316" s="240">
        <f>ROUND(E316*N316,2)</f>
        <v>0</v>
      </c>
      <c r="P316" s="240">
        <v>0</v>
      </c>
      <c r="Q316" s="240">
        <f>ROUND(E316*P316,2)</f>
        <v>0</v>
      </c>
      <c r="R316" s="242" t="s">
        <v>422</v>
      </c>
      <c r="S316" s="242" t="s">
        <v>289</v>
      </c>
      <c r="T316" s="243" t="s">
        <v>289</v>
      </c>
      <c r="U316" s="224">
        <v>0.42</v>
      </c>
      <c r="V316" s="224">
        <f>ROUND(E316*U316,2)</f>
        <v>2.1</v>
      </c>
      <c r="W316" s="224"/>
      <c r="X316" s="224" t="s">
        <v>339</v>
      </c>
      <c r="Y316" s="224" t="s">
        <v>284</v>
      </c>
      <c r="Z316" s="213"/>
      <c r="AA316" s="213"/>
      <c r="AB316" s="213"/>
      <c r="AC316" s="213"/>
      <c r="AD316" s="213"/>
      <c r="AE316" s="213"/>
      <c r="AF316" s="213"/>
      <c r="AG316" s="213" t="s">
        <v>340</v>
      </c>
      <c r="AH316" s="213"/>
      <c r="AI316" s="213"/>
      <c r="AJ316" s="213"/>
      <c r="AK316" s="213"/>
      <c r="AL316" s="213"/>
      <c r="AM316" s="213"/>
      <c r="AN316" s="213"/>
      <c r="AO316" s="213"/>
      <c r="AP316" s="213"/>
      <c r="AQ316" s="213"/>
      <c r="AR316" s="213"/>
      <c r="AS316" s="213"/>
      <c r="AT316" s="213"/>
      <c r="AU316" s="213"/>
      <c r="AV316" s="213"/>
      <c r="AW316" s="213"/>
      <c r="AX316" s="213"/>
      <c r="AY316" s="213"/>
      <c r="AZ316" s="213"/>
      <c r="BA316" s="213"/>
      <c r="BB316" s="213"/>
      <c r="BC316" s="213"/>
      <c r="BD316" s="213"/>
      <c r="BE316" s="213"/>
      <c r="BF316" s="213"/>
      <c r="BG316" s="213"/>
      <c r="BH316" s="213"/>
    </row>
    <row r="317" spans="1:60" outlineLevel="2" x14ac:dyDescent="0.2">
      <c r="A317" s="220"/>
      <c r="B317" s="221"/>
      <c r="C317" s="250"/>
      <c r="D317" s="246"/>
      <c r="E317" s="246"/>
      <c r="F317" s="246"/>
      <c r="G317" s="246"/>
      <c r="H317" s="224"/>
      <c r="I317" s="224"/>
      <c r="J317" s="224"/>
      <c r="K317" s="224"/>
      <c r="L317" s="224"/>
      <c r="M317" s="224"/>
      <c r="N317" s="223"/>
      <c r="O317" s="223"/>
      <c r="P317" s="223"/>
      <c r="Q317" s="223"/>
      <c r="R317" s="224"/>
      <c r="S317" s="224"/>
      <c r="T317" s="224"/>
      <c r="U317" s="224"/>
      <c r="V317" s="224"/>
      <c r="W317" s="224"/>
      <c r="X317" s="224"/>
      <c r="Y317" s="224"/>
      <c r="Z317" s="213"/>
      <c r="AA317" s="213"/>
      <c r="AB317" s="213"/>
      <c r="AC317" s="213"/>
      <c r="AD317" s="213"/>
      <c r="AE317" s="213"/>
      <c r="AF317" s="213"/>
      <c r="AG317" s="213" t="s">
        <v>286</v>
      </c>
      <c r="AH317" s="213"/>
      <c r="AI317" s="213"/>
      <c r="AJ317" s="213"/>
      <c r="AK317" s="213"/>
      <c r="AL317" s="213"/>
      <c r="AM317" s="213"/>
      <c r="AN317" s="213"/>
      <c r="AO317" s="213"/>
      <c r="AP317" s="213"/>
      <c r="AQ317" s="213"/>
      <c r="AR317" s="213"/>
      <c r="AS317" s="213"/>
      <c r="AT317" s="213"/>
      <c r="AU317" s="213"/>
      <c r="AV317" s="213"/>
      <c r="AW317" s="213"/>
      <c r="AX317" s="213"/>
      <c r="AY317" s="213"/>
      <c r="AZ317" s="213"/>
      <c r="BA317" s="213"/>
      <c r="BB317" s="213"/>
      <c r="BC317" s="213"/>
      <c r="BD317" s="213"/>
      <c r="BE317" s="213"/>
      <c r="BF317" s="213"/>
      <c r="BG317" s="213"/>
      <c r="BH317" s="213"/>
    </row>
    <row r="318" spans="1:60" outlineLevel="1" x14ac:dyDescent="0.2">
      <c r="A318" s="237">
        <v>125</v>
      </c>
      <c r="B318" s="238" t="s">
        <v>450</v>
      </c>
      <c r="C318" s="249" t="s">
        <v>451</v>
      </c>
      <c r="D318" s="239" t="s">
        <v>318</v>
      </c>
      <c r="E318" s="240">
        <v>1</v>
      </c>
      <c r="F318" s="241"/>
      <c r="G318" s="242">
        <f>ROUND(E318*F318,2)</f>
        <v>0</v>
      </c>
      <c r="H318" s="241"/>
      <c r="I318" s="242">
        <f>ROUND(E318*H318,2)</f>
        <v>0</v>
      </c>
      <c r="J318" s="241"/>
      <c r="K318" s="242">
        <f>ROUND(E318*J318,2)</f>
        <v>0</v>
      </c>
      <c r="L318" s="242">
        <v>21</v>
      </c>
      <c r="M318" s="242">
        <f>G318*(1+L318/100)</f>
        <v>0</v>
      </c>
      <c r="N318" s="240">
        <v>0</v>
      </c>
      <c r="O318" s="240">
        <f>ROUND(E318*N318,2)</f>
        <v>0</v>
      </c>
      <c r="P318" s="240">
        <v>0</v>
      </c>
      <c r="Q318" s="240">
        <f>ROUND(E318*P318,2)</f>
        <v>0</v>
      </c>
      <c r="R318" s="242" t="s">
        <v>422</v>
      </c>
      <c r="S318" s="242" t="s">
        <v>289</v>
      </c>
      <c r="T318" s="243" t="s">
        <v>289</v>
      </c>
      <c r="U318" s="224">
        <v>0.53800000000000003</v>
      </c>
      <c r="V318" s="224">
        <f>ROUND(E318*U318,2)</f>
        <v>0.54</v>
      </c>
      <c r="W318" s="224"/>
      <c r="X318" s="224" t="s">
        <v>339</v>
      </c>
      <c r="Y318" s="224" t="s">
        <v>284</v>
      </c>
      <c r="Z318" s="213"/>
      <c r="AA318" s="213"/>
      <c r="AB318" s="213"/>
      <c r="AC318" s="213"/>
      <c r="AD318" s="213"/>
      <c r="AE318" s="213"/>
      <c r="AF318" s="213"/>
      <c r="AG318" s="213" t="s">
        <v>340</v>
      </c>
      <c r="AH318" s="213"/>
      <c r="AI318" s="213"/>
      <c r="AJ318" s="213"/>
      <c r="AK318" s="213"/>
      <c r="AL318" s="213"/>
      <c r="AM318" s="213"/>
      <c r="AN318" s="213"/>
      <c r="AO318" s="213"/>
      <c r="AP318" s="213"/>
      <c r="AQ318" s="213"/>
      <c r="AR318" s="213"/>
      <c r="AS318" s="213"/>
      <c r="AT318" s="213"/>
      <c r="AU318" s="213"/>
      <c r="AV318" s="213"/>
      <c r="AW318" s="213"/>
      <c r="AX318" s="213"/>
      <c r="AY318" s="213"/>
      <c r="AZ318" s="213"/>
      <c r="BA318" s="213"/>
      <c r="BB318" s="213"/>
      <c r="BC318" s="213"/>
      <c r="BD318" s="213"/>
      <c r="BE318" s="213"/>
      <c r="BF318" s="213"/>
      <c r="BG318" s="213"/>
      <c r="BH318" s="213"/>
    </row>
    <row r="319" spans="1:60" outlineLevel="2" x14ac:dyDescent="0.2">
      <c r="A319" s="220"/>
      <c r="B319" s="221"/>
      <c r="C319" s="250"/>
      <c r="D319" s="246"/>
      <c r="E319" s="246"/>
      <c r="F319" s="246"/>
      <c r="G319" s="246"/>
      <c r="H319" s="224"/>
      <c r="I319" s="224"/>
      <c r="J319" s="224"/>
      <c r="K319" s="224"/>
      <c r="L319" s="224"/>
      <c r="M319" s="224"/>
      <c r="N319" s="223"/>
      <c r="O319" s="223"/>
      <c r="P319" s="223"/>
      <c r="Q319" s="223"/>
      <c r="R319" s="224"/>
      <c r="S319" s="224"/>
      <c r="T319" s="224"/>
      <c r="U319" s="224"/>
      <c r="V319" s="224"/>
      <c r="W319" s="224"/>
      <c r="X319" s="224"/>
      <c r="Y319" s="224"/>
      <c r="Z319" s="213"/>
      <c r="AA319" s="213"/>
      <c r="AB319" s="213"/>
      <c r="AC319" s="213"/>
      <c r="AD319" s="213"/>
      <c r="AE319" s="213"/>
      <c r="AF319" s="213"/>
      <c r="AG319" s="213" t="s">
        <v>286</v>
      </c>
      <c r="AH319" s="213"/>
      <c r="AI319" s="213"/>
      <c r="AJ319" s="213"/>
      <c r="AK319" s="213"/>
      <c r="AL319" s="213"/>
      <c r="AM319" s="213"/>
      <c r="AN319" s="213"/>
      <c r="AO319" s="213"/>
      <c r="AP319" s="213"/>
      <c r="AQ319" s="213"/>
      <c r="AR319" s="213"/>
      <c r="AS319" s="213"/>
      <c r="AT319" s="213"/>
      <c r="AU319" s="213"/>
      <c r="AV319" s="213"/>
      <c r="AW319" s="213"/>
      <c r="AX319" s="213"/>
      <c r="AY319" s="213"/>
      <c r="AZ319" s="213"/>
      <c r="BA319" s="213"/>
      <c r="BB319" s="213"/>
      <c r="BC319" s="213"/>
      <c r="BD319" s="213"/>
      <c r="BE319" s="213"/>
      <c r="BF319" s="213"/>
      <c r="BG319" s="213"/>
      <c r="BH319" s="213"/>
    </row>
    <row r="320" spans="1:60" ht="22.5" outlineLevel="1" x14ac:dyDescent="0.2">
      <c r="A320" s="237">
        <v>126</v>
      </c>
      <c r="B320" s="238" t="s">
        <v>1482</v>
      </c>
      <c r="C320" s="249" t="s">
        <v>1483</v>
      </c>
      <c r="D320" s="239" t="s">
        <v>318</v>
      </c>
      <c r="E320" s="240">
        <v>1</v>
      </c>
      <c r="F320" s="241"/>
      <c r="G320" s="242">
        <f>ROUND(E320*F320,2)</f>
        <v>0</v>
      </c>
      <c r="H320" s="241"/>
      <c r="I320" s="242">
        <f>ROUND(E320*H320,2)</f>
        <v>0</v>
      </c>
      <c r="J320" s="241"/>
      <c r="K320" s="242">
        <f>ROUND(E320*J320,2)</f>
        <v>0</v>
      </c>
      <c r="L320" s="242">
        <v>21</v>
      </c>
      <c r="M320" s="242">
        <f>G320*(1+L320/100)</f>
        <v>0</v>
      </c>
      <c r="N320" s="240">
        <v>7.0899999999999999E-3</v>
      </c>
      <c r="O320" s="240">
        <f>ROUND(E320*N320,2)</f>
        <v>0.01</v>
      </c>
      <c r="P320" s="240">
        <v>0</v>
      </c>
      <c r="Q320" s="240">
        <f>ROUND(E320*P320,2)</f>
        <v>0</v>
      </c>
      <c r="R320" s="242" t="s">
        <v>422</v>
      </c>
      <c r="S320" s="242" t="s">
        <v>289</v>
      </c>
      <c r="T320" s="243" t="s">
        <v>289</v>
      </c>
      <c r="U320" s="224">
        <v>0.48</v>
      </c>
      <c r="V320" s="224">
        <f>ROUND(E320*U320,2)</f>
        <v>0.48</v>
      </c>
      <c r="W320" s="224"/>
      <c r="X320" s="224" t="s">
        <v>339</v>
      </c>
      <c r="Y320" s="224" t="s">
        <v>284</v>
      </c>
      <c r="Z320" s="213"/>
      <c r="AA320" s="213"/>
      <c r="AB320" s="213"/>
      <c r="AC320" s="213"/>
      <c r="AD320" s="213"/>
      <c r="AE320" s="213"/>
      <c r="AF320" s="213"/>
      <c r="AG320" s="213" t="s">
        <v>413</v>
      </c>
      <c r="AH320" s="213"/>
      <c r="AI320" s="213"/>
      <c r="AJ320" s="213"/>
      <c r="AK320" s="213"/>
      <c r="AL320" s="213"/>
      <c r="AM320" s="213"/>
      <c r="AN320" s="213"/>
      <c r="AO320" s="213"/>
      <c r="AP320" s="213"/>
      <c r="AQ320" s="213"/>
      <c r="AR320" s="213"/>
      <c r="AS320" s="213"/>
      <c r="AT320" s="213"/>
      <c r="AU320" s="213"/>
      <c r="AV320" s="213"/>
      <c r="AW320" s="213"/>
      <c r="AX320" s="213"/>
      <c r="AY320" s="213"/>
      <c r="AZ320" s="213"/>
      <c r="BA320" s="213"/>
      <c r="BB320" s="213"/>
      <c r="BC320" s="213"/>
      <c r="BD320" s="213"/>
      <c r="BE320" s="213"/>
      <c r="BF320" s="213"/>
      <c r="BG320" s="213"/>
      <c r="BH320" s="213"/>
    </row>
    <row r="321" spans="1:60" outlineLevel="2" x14ac:dyDescent="0.2">
      <c r="A321" s="220"/>
      <c r="B321" s="221"/>
      <c r="C321" s="250"/>
      <c r="D321" s="246"/>
      <c r="E321" s="246"/>
      <c r="F321" s="246"/>
      <c r="G321" s="246"/>
      <c r="H321" s="224"/>
      <c r="I321" s="224"/>
      <c r="J321" s="224"/>
      <c r="K321" s="224"/>
      <c r="L321" s="224"/>
      <c r="M321" s="224"/>
      <c r="N321" s="223"/>
      <c r="O321" s="223"/>
      <c r="P321" s="223"/>
      <c r="Q321" s="223"/>
      <c r="R321" s="224"/>
      <c r="S321" s="224"/>
      <c r="T321" s="224"/>
      <c r="U321" s="224"/>
      <c r="V321" s="224"/>
      <c r="W321" s="224"/>
      <c r="X321" s="224"/>
      <c r="Y321" s="224"/>
      <c r="Z321" s="213"/>
      <c r="AA321" s="213"/>
      <c r="AB321" s="213"/>
      <c r="AC321" s="213"/>
      <c r="AD321" s="213"/>
      <c r="AE321" s="213"/>
      <c r="AF321" s="213"/>
      <c r="AG321" s="213" t="s">
        <v>286</v>
      </c>
      <c r="AH321" s="213"/>
      <c r="AI321" s="213"/>
      <c r="AJ321" s="213"/>
      <c r="AK321" s="213"/>
      <c r="AL321" s="213"/>
      <c r="AM321" s="213"/>
      <c r="AN321" s="213"/>
      <c r="AO321" s="213"/>
      <c r="AP321" s="213"/>
      <c r="AQ321" s="213"/>
      <c r="AR321" s="213"/>
      <c r="AS321" s="213"/>
      <c r="AT321" s="213"/>
      <c r="AU321" s="213"/>
      <c r="AV321" s="213"/>
      <c r="AW321" s="213"/>
      <c r="AX321" s="213"/>
      <c r="AY321" s="213"/>
      <c r="AZ321" s="213"/>
      <c r="BA321" s="213"/>
      <c r="BB321" s="213"/>
      <c r="BC321" s="213"/>
      <c r="BD321" s="213"/>
      <c r="BE321" s="213"/>
      <c r="BF321" s="213"/>
      <c r="BG321" s="213"/>
      <c r="BH321" s="213"/>
    </row>
    <row r="322" spans="1:60" outlineLevel="1" x14ac:dyDescent="0.2">
      <c r="A322" s="237">
        <v>127</v>
      </c>
      <c r="B322" s="238" t="s">
        <v>1484</v>
      </c>
      <c r="C322" s="249" t="s">
        <v>1485</v>
      </c>
      <c r="D322" s="239" t="s">
        <v>318</v>
      </c>
      <c r="E322" s="240">
        <v>2</v>
      </c>
      <c r="F322" s="241"/>
      <c r="G322" s="242">
        <f>ROUND(E322*F322,2)</f>
        <v>0</v>
      </c>
      <c r="H322" s="241"/>
      <c r="I322" s="242">
        <f>ROUND(E322*H322,2)</f>
        <v>0</v>
      </c>
      <c r="J322" s="241"/>
      <c r="K322" s="242">
        <f>ROUND(E322*J322,2)</f>
        <v>0</v>
      </c>
      <c r="L322" s="242">
        <v>21</v>
      </c>
      <c r="M322" s="242">
        <f>G322*(1+L322/100)</f>
        <v>0</v>
      </c>
      <c r="N322" s="240">
        <v>4.8000000000000001E-4</v>
      </c>
      <c r="O322" s="240">
        <f>ROUND(E322*N322,2)</f>
        <v>0</v>
      </c>
      <c r="P322" s="240">
        <v>0</v>
      </c>
      <c r="Q322" s="240">
        <f>ROUND(E322*P322,2)</f>
        <v>0</v>
      </c>
      <c r="R322" s="242" t="s">
        <v>456</v>
      </c>
      <c r="S322" s="242" t="s">
        <v>289</v>
      </c>
      <c r="T322" s="243" t="s">
        <v>289</v>
      </c>
      <c r="U322" s="224">
        <v>0.35</v>
      </c>
      <c r="V322" s="224">
        <f>ROUND(E322*U322,2)</f>
        <v>0.7</v>
      </c>
      <c r="W322" s="224"/>
      <c r="X322" s="224" t="s">
        <v>339</v>
      </c>
      <c r="Y322" s="224" t="s">
        <v>284</v>
      </c>
      <c r="Z322" s="213"/>
      <c r="AA322" s="213"/>
      <c r="AB322" s="213"/>
      <c r="AC322" s="213"/>
      <c r="AD322" s="213"/>
      <c r="AE322" s="213"/>
      <c r="AF322" s="213"/>
      <c r="AG322" s="213" t="s">
        <v>413</v>
      </c>
      <c r="AH322" s="213"/>
      <c r="AI322" s="213"/>
      <c r="AJ322" s="213"/>
      <c r="AK322" s="213"/>
      <c r="AL322" s="213"/>
      <c r="AM322" s="213"/>
      <c r="AN322" s="213"/>
      <c r="AO322" s="213"/>
      <c r="AP322" s="213"/>
      <c r="AQ322" s="213"/>
      <c r="AR322" s="213"/>
      <c r="AS322" s="213"/>
      <c r="AT322" s="213"/>
      <c r="AU322" s="213"/>
      <c r="AV322" s="213"/>
      <c r="AW322" s="213"/>
      <c r="AX322" s="213"/>
      <c r="AY322" s="213"/>
      <c r="AZ322" s="213"/>
      <c r="BA322" s="213"/>
      <c r="BB322" s="213"/>
      <c r="BC322" s="213"/>
      <c r="BD322" s="213"/>
      <c r="BE322" s="213"/>
      <c r="BF322" s="213"/>
      <c r="BG322" s="213"/>
      <c r="BH322" s="213"/>
    </row>
    <row r="323" spans="1:60" outlineLevel="2" x14ac:dyDescent="0.2">
      <c r="A323" s="220"/>
      <c r="B323" s="221"/>
      <c r="C323" s="250"/>
      <c r="D323" s="246"/>
      <c r="E323" s="246"/>
      <c r="F323" s="246"/>
      <c r="G323" s="246"/>
      <c r="H323" s="224"/>
      <c r="I323" s="224"/>
      <c r="J323" s="224"/>
      <c r="K323" s="224"/>
      <c r="L323" s="224"/>
      <c r="M323" s="224"/>
      <c r="N323" s="223"/>
      <c r="O323" s="223"/>
      <c r="P323" s="223"/>
      <c r="Q323" s="223"/>
      <c r="R323" s="224"/>
      <c r="S323" s="224"/>
      <c r="T323" s="224"/>
      <c r="U323" s="224"/>
      <c r="V323" s="224"/>
      <c r="W323" s="224"/>
      <c r="X323" s="224"/>
      <c r="Y323" s="224"/>
      <c r="Z323" s="213"/>
      <c r="AA323" s="213"/>
      <c r="AB323" s="213"/>
      <c r="AC323" s="213"/>
      <c r="AD323" s="213"/>
      <c r="AE323" s="213"/>
      <c r="AF323" s="213"/>
      <c r="AG323" s="213" t="s">
        <v>286</v>
      </c>
      <c r="AH323" s="213"/>
      <c r="AI323" s="213"/>
      <c r="AJ323" s="213"/>
      <c r="AK323" s="213"/>
      <c r="AL323" s="213"/>
      <c r="AM323" s="213"/>
      <c r="AN323" s="213"/>
      <c r="AO323" s="213"/>
      <c r="AP323" s="213"/>
      <c r="AQ323" s="213"/>
      <c r="AR323" s="213"/>
      <c r="AS323" s="213"/>
      <c r="AT323" s="213"/>
      <c r="AU323" s="213"/>
      <c r="AV323" s="213"/>
      <c r="AW323" s="213"/>
      <c r="AX323" s="213"/>
      <c r="AY323" s="213"/>
      <c r="AZ323" s="213"/>
      <c r="BA323" s="213"/>
      <c r="BB323" s="213"/>
      <c r="BC323" s="213"/>
      <c r="BD323" s="213"/>
      <c r="BE323" s="213"/>
      <c r="BF323" s="213"/>
      <c r="BG323" s="213"/>
      <c r="BH323" s="213"/>
    </row>
    <row r="324" spans="1:60" outlineLevel="1" x14ac:dyDescent="0.2">
      <c r="A324" s="237">
        <v>128</v>
      </c>
      <c r="B324" s="238" t="s">
        <v>1486</v>
      </c>
      <c r="C324" s="249" t="s">
        <v>1487</v>
      </c>
      <c r="D324" s="239" t="s">
        <v>318</v>
      </c>
      <c r="E324" s="240">
        <v>1</v>
      </c>
      <c r="F324" s="241"/>
      <c r="G324" s="242">
        <f>ROUND(E324*F324,2)</f>
        <v>0</v>
      </c>
      <c r="H324" s="241"/>
      <c r="I324" s="242">
        <f>ROUND(E324*H324,2)</f>
        <v>0</v>
      </c>
      <c r="J324" s="241"/>
      <c r="K324" s="242">
        <f>ROUND(E324*J324,2)</f>
        <v>0</v>
      </c>
      <c r="L324" s="242">
        <v>21</v>
      </c>
      <c r="M324" s="242">
        <f>G324*(1+L324/100)</f>
        <v>0</v>
      </c>
      <c r="N324" s="240">
        <v>7.6999999999999996E-4</v>
      </c>
      <c r="O324" s="240">
        <f>ROUND(E324*N324,2)</f>
        <v>0</v>
      </c>
      <c r="P324" s="240">
        <v>0</v>
      </c>
      <c r="Q324" s="240">
        <f>ROUND(E324*P324,2)</f>
        <v>0</v>
      </c>
      <c r="R324" s="242" t="s">
        <v>456</v>
      </c>
      <c r="S324" s="242" t="s">
        <v>289</v>
      </c>
      <c r="T324" s="243" t="s">
        <v>289</v>
      </c>
      <c r="U324" s="224">
        <v>0.42399999999999999</v>
      </c>
      <c r="V324" s="224">
        <f>ROUND(E324*U324,2)</f>
        <v>0.42</v>
      </c>
      <c r="W324" s="224"/>
      <c r="X324" s="224" t="s">
        <v>339</v>
      </c>
      <c r="Y324" s="224" t="s">
        <v>284</v>
      </c>
      <c r="Z324" s="213"/>
      <c r="AA324" s="213"/>
      <c r="AB324" s="213"/>
      <c r="AC324" s="213"/>
      <c r="AD324" s="213"/>
      <c r="AE324" s="213"/>
      <c r="AF324" s="213"/>
      <c r="AG324" s="213" t="s">
        <v>413</v>
      </c>
      <c r="AH324" s="213"/>
      <c r="AI324" s="213"/>
      <c r="AJ324" s="213"/>
      <c r="AK324" s="213"/>
      <c r="AL324" s="213"/>
      <c r="AM324" s="213"/>
      <c r="AN324" s="213"/>
      <c r="AO324" s="213"/>
      <c r="AP324" s="213"/>
      <c r="AQ324" s="213"/>
      <c r="AR324" s="213"/>
      <c r="AS324" s="213"/>
      <c r="AT324" s="213"/>
      <c r="AU324" s="213"/>
      <c r="AV324" s="213"/>
      <c r="AW324" s="213"/>
      <c r="AX324" s="213"/>
      <c r="AY324" s="213"/>
      <c r="AZ324" s="213"/>
      <c r="BA324" s="213"/>
      <c r="BB324" s="213"/>
      <c r="BC324" s="213"/>
      <c r="BD324" s="213"/>
      <c r="BE324" s="213"/>
      <c r="BF324" s="213"/>
      <c r="BG324" s="213"/>
      <c r="BH324" s="213"/>
    </row>
    <row r="325" spans="1:60" outlineLevel="2" x14ac:dyDescent="0.2">
      <c r="A325" s="220"/>
      <c r="B325" s="221"/>
      <c r="C325" s="250"/>
      <c r="D325" s="246"/>
      <c r="E325" s="246"/>
      <c r="F325" s="246"/>
      <c r="G325" s="246"/>
      <c r="H325" s="224"/>
      <c r="I325" s="224"/>
      <c r="J325" s="224"/>
      <c r="K325" s="224"/>
      <c r="L325" s="224"/>
      <c r="M325" s="224"/>
      <c r="N325" s="223"/>
      <c r="O325" s="223"/>
      <c r="P325" s="223"/>
      <c r="Q325" s="223"/>
      <c r="R325" s="224"/>
      <c r="S325" s="224"/>
      <c r="T325" s="224"/>
      <c r="U325" s="224"/>
      <c r="V325" s="224"/>
      <c r="W325" s="224"/>
      <c r="X325" s="224"/>
      <c r="Y325" s="224"/>
      <c r="Z325" s="213"/>
      <c r="AA325" s="213"/>
      <c r="AB325" s="213"/>
      <c r="AC325" s="213"/>
      <c r="AD325" s="213"/>
      <c r="AE325" s="213"/>
      <c r="AF325" s="213"/>
      <c r="AG325" s="213" t="s">
        <v>286</v>
      </c>
      <c r="AH325" s="213"/>
      <c r="AI325" s="213"/>
      <c r="AJ325" s="213"/>
      <c r="AK325" s="213"/>
      <c r="AL325" s="213"/>
      <c r="AM325" s="213"/>
      <c r="AN325" s="213"/>
      <c r="AO325" s="213"/>
      <c r="AP325" s="213"/>
      <c r="AQ325" s="213"/>
      <c r="AR325" s="213"/>
      <c r="AS325" s="213"/>
      <c r="AT325" s="213"/>
      <c r="AU325" s="213"/>
      <c r="AV325" s="213"/>
      <c r="AW325" s="213"/>
      <c r="AX325" s="213"/>
      <c r="AY325" s="213"/>
      <c r="AZ325" s="213"/>
      <c r="BA325" s="213"/>
      <c r="BB325" s="213"/>
      <c r="BC325" s="213"/>
      <c r="BD325" s="213"/>
      <c r="BE325" s="213"/>
      <c r="BF325" s="213"/>
      <c r="BG325" s="213"/>
      <c r="BH325" s="213"/>
    </row>
    <row r="326" spans="1:60" ht="22.5" outlineLevel="1" x14ac:dyDescent="0.2">
      <c r="A326" s="237">
        <v>129</v>
      </c>
      <c r="B326" s="238" t="s">
        <v>1488</v>
      </c>
      <c r="C326" s="249" t="s">
        <v>1489</v>
      </c>
      <c r="D326" s="239" t="s">
        <v>318</v>
      </c>
      <c r="E326" s="240">
        <v>2</v>
      </c>
      <c r="F326" s="241"/>
      <c r="G326" s="242">
        <f>ROUND(E326*F326,2)</f>
        <v>0</v>
      </c>
      <c r="H326" s="241"/>
      <c r="I326" s="242">
        <f>ROUND(E326*H326,2)</f>
        <v>0</v>
      </c>
      <c r="J326" s="241"/>
      <c r="K326" s="242">
        <f>ROUND(E326*J326,2)</f>
        <v>0</v>
      </c>
      <c r="L326" s="242">
        <v>21</v>
      </c>
      <c r="M326" s="242">
        <f>G326*(1+L326/100)</f>
        <v>0</v>
      </c>
      <c r="N326" s="240">
        <v>0</v>
      </c>
      <c r="O326" s="240">
        <f>ROUND(E326*N326,2)</f>
        <v>0</v>
      </c>
      <c r="P326" s="240">
        <v>0</v>
      </c>
      <c r="Q326" s="240">
        <f>ROUND(E326*P326,2)</f>
        <v>0</v>
      </c>
      <c r="R326" s="242" t="s">
        <v>324</v>
      </c>
      <c r="S326" s="242" t="s">
        <v>289</v>
      </c>
      <c r="T326" s="243" t="s">
        <v>289</v>
      </c>
      <c r="U326" s="224">
        <v>0</v>
      </c>
      <c r="V326" s="224">
        <f>ROUND(E326*U326,2)</f>
        <v>0</v>
      </c>
      <c r="W326" s="224"/>
      <c r="X326" s="224" t="s">
        <v>283</v>
      </c>
      <c r="Y326" s="224" t="s">
        <v>284</v>
      </c>
      <c r="Z326" s="213"/>
      <c r="AA326" s="213"/>
      <c r="AB326" s="213"/>
      <c r="AC326" s="213"/>
      <c r="AD326" s="213"/>
      <c r="AE326" s="213"/>
      <c r="AF326" s="213"/>
      <c r="AG326" s="213" t="s">
        <v>285</v>
      </c>
      <c r="AH326" s="213"/>
      <c r="AI326" s="213"/>
      <c r="AJ326" s="213"/>
      <c r="AK326" s="213"/>
      <c r="AL326" s="213"/>
      <c r="AM326" s="213"/>
      <c r="AN326" s="213"/>
      <c r="AO326" s="213"/>
      <c r="AP326" s="213"/>
      <c r="AQ326" s="213"/>
      <c r="AR326" s="213"/>
      <c r="AS326" s="213"/>
      <c r="AT326" s="213"/>
      <c r="AU326" s="213"/>
      <c r="AV326" s="213"/>
      <c r="AW326" s="213"/>
      <c r="AX326" s="213"/>
      <c r="AY326" s="213"/>
      <c r="AZ326" s="213"/>
      <c r="BA326" s="213"/>
      <c r="BB326" s="213"/>
      <c r="BC326" s="213"/>
      <c r="BD326" s="213"/>
      <c r="BE326" s="213"/>
      <c r="BF326" s="213"/>
      <c r="BG326" s="213"/>
      <c r="BH326" s="213"/>
    </row>
    <row r="327" spans="1:60" outlineLevel="2" x14ac:dyDescent="0.2">
      <c r="A327" s="220"/>
      <c r="B327" s="221"/>
      <c r="C327" s="250"/>
      <c r="D327" s="246"/>
      <c r="E327" s="246"/>
      <c r="F327" s="246"/>
      <c r="G327" s="246"/>
      <c r="H327" s="224"/>
      <c r="I327" s="224"/>
      <c r="J327" s="224"/>
      <c r="K327" s="224"/>
      <c r="L327" s="224"/>
      <c r="M327" s="224"/>
      <c r="N327" s="223"/>
      <c r="O327" s="223"/>
      <c r="P327" s="223"/>
      <c r="Q327" s="223"/>
      <c r="R327" s="224"/>
      <c r="S327" s="224"/>
      <c r="T327" s="224"/>
      <c r="U327" s="224"/>
      <c r="V327" s="224"/>
      <c r="W327" s="224"/>
      <c r="X327" s="224"/>
      <c r="Y327" s="224"/>
      <c r="Z327" s="213"/>
      <c r="AA327" s="213"/>
      <c r="AB327" s="213"/>
      <c r="AC327" s="213"/>
      <c r="AD327" s="213"/>
      <c r="AE327" s="213"/>
      <c r="AF327" s="213"/>
      <c r="AG327" s="213" t="s">
        <v>286</v>
      </c>
      <c r="AH327" s="213"/>
      <c r="AI327" s="213"/>
      <c r="AJ327" s="213"/>
      <c r="AK327" s="213"/>
      <c r="AL327" s="213"/>
      <c r="AM327" s="213"/>
      <c r="AN327" s="213"/>
      <c r="AO327" s="213"/>
      <c r="AP327" s="213"/>
      <c r="AQ327" s="213"/>
      <c r="AR327" s="213"/>
      <c r="AS327" s="213"/>
      <c r="AT327" s="213"/>
      <c r="AU327" s="213"/>
      <c r="AV327" s="213"/>
      <c r="AW327" s="213"/>
      <c r="AX327" s="213"/>
      <c r="AY327" s="213"/>
      <c r="AZ327" s="213"/>
      <c r="BA327" s="213"/>
      <c r="BB327" s="213"/>
      <c r="BC327" s="213"/>
      <c r="BD327" s="213"/>
      <c r="BE327" s="213"/>
      <c r="BF327" s="213"/>
      <c r="BG327" s="213"/>
      <c r="BH327" s="213"/>
    </row>
    <row r="328" spans="1:60" ht="22.5" outlineLevel="1" x14ac:dyDescent="0.2">
      <c r="A328" s="237">
        <v>130</v>
      </c>
      <c r="B328" s="238" t="s">
        <v>1490</v>
      </c>
      <c r="C328" s="249" t="s">
        <v>1491</v>
      </c>
      <c r="D328" s="239" t="s">
        <v>318</v>
      </c>
      <c r="E328" s="240">
        <v>2</v>
      </c>
      <c r="F328" s="241"/>
      <c r="G328" s="242">
        <f>ROUND(E328*F328,2)</f>
        <v>0</v>
      </c>
      <c r="H328" s="241"/>
      <c r="I328" s="242">
        <f>ROUND(E328*H328,2)</f>
        <v>0</v>
      </c>
      <c r="J328" s="241"/>
      <c r="K328" s="242">
        <f>ROUND(E328*J328,2)</f>
        <v>0</v>
      </c>
      <c r="L328" s="242">
        <v>21</v>
      </c>
      <c r="M328" s="242">
        <f>G328*(1+L328/100)</f>
        <v>0</v>
      </c>
      <c r="N328" s="240">
        <v>1E-3</v>
      </c>
      <c r="O328" s="240">
        <f>ROUND(E328*N328,2)</f>
        <v>0</v>
      </c>
      <c r="P328" s="240">
        <v>0</v>
      </c>
      <c r="Q328" s="240">
        <f>ROUND(E328*P328,2)</f>
        <v>0</v>
      </c>
      <c r="R328" s="242" t="s">
        <v>324</v>
      </c>
      <c r="S328" s="242" t="s">
        <v>289</v>
      </c>
      <c r="T328" s="243" t="s">
        <v>289</v>
      </c>
      <c r="U328" s="224">
        <v>0</v>
      </c>
      <c r="V328" s="224">
        <f>ROUND(E328*U328,2)</f>
        <v>0</v>
      </c>
      <c r="W328" s="224"/>
      <c r="X328" s="224" t="s">
        <v>283</v>
      </c>
      <c r="Y328" s="224" t="s">
        <v>284</v>
      </c>
      <c r="Z328" s="213"/>
      <c r="AA328" s="213"/>
      <c r="AB328" s="213"/>
      <c r="AC328" s="213"/>
      <c r="AD328" s="213"/>
      <c r="AE328" s="213"/>
      <c r="AF328" s="213"/>
      <c r="AG328" s="213" t="s">
        <v>285</v>
      </c>
      <c r="AH328" s="213"/>
      <c r="AI328" s="213"/>
      <c r="AJ328" s="213"/>
      <c r="AK328" s="213"/>
      <c r="AL328" s="213"/>
      <c r="AM328" s="213"/>
      <c r="AN328" s="213"/>
      <c r="AO328" s="213"/>
      <c r="AP328" s="213"/>
      <c r="AQ328" s="213"/>
      <c r="AR328" s="213"/>
      <c r="AS328" s="213"/>
      <c r="AT328" s="213"/>
      <c r="AU328" s="213"/>
      <c r="AV328" s="213"/>
      <c r="AW328" s="213"/>
      <c r="AX328" s="213"/>
      <c r="AY328" s="213"/>
      <c r="AZ328" s="213"/>
      <c r="BA328" s="213"/>
      <c r="BB328" s="213"/>
      <c r="BC328" s="213"/>
      <c r="BD328" s="213"/>
      <c r="BE328" s="213"/>
      <c r="BF328" s="213"/>
      <c r="BG328" s="213"/>
      <c r="BH328" s="213"/>
    </row>
    <row r="329" spans="1:60" outlineLevel="2" x14ac:dyDescent="0.2">
      <c r="A329" s="220"/>
      <c r="B329" s="221"/>
      <c r="C329" s="250"/>
      <c r="D329" s="246"/>
      <c r="E329" s="246"/>
      <c r="F329" s="246"/>
      <c r="G329" s="246"/>
      <c r="H329" s="224"/>
      <c r="I329" s="224"/>
      <c r="J329" s="224"/>
      <c r="K329" s="224"/>
      <c r="L329" s="224"/>
      <c r="M329" s="224"/>
      <c r="N329" s="223"/>
      <c r="O329" s="223"/>
      <c r="P329" s="223"/>
      <c r="Q329" s="223"/>
      <c r="R329" s="224"/>
      <c r="S329" s="224"/>
      <c r="T329" s="224"/>
      <c r="U329" s="224"/>
      <c r="V329" s="224"/>
      <c r="W329" s="224"/>
      <c r="X329" s="224"/>
      <c r="Y329" s="224"/>
      <c r="Z329" s="213"/>
      <c r="AA329" s="213"/>
      <c r="AB329" s="213"/>
      <c r="AC329" s="213"/>
      <c r="AD329" s="213"/>
      <c r="AE329" s="213"/>
      <c r="AF329" s="213"/>
      <c r="AG329" s="213" t="s">
        <v>286</v>
      </c>
      <c r="AH329" s="213"/>
      <c r="AI329" s="213"/>
      <c r="AJ329" s="213"/>
      <c r="AK329" s="213"/>
      <c r="AL329" s="213"/>
      <c r="AM329" s="213"/>
      <c r="AN329" s="213"/>
      <c r="AO329" s="213"/>
      <c r="AP329" s="213"/>
      <c r="AQ329" s="213"/>
      <c r="AR329" s="213"/>
      <c r="AS329" s="213"/>
      <c r="AT329" s="213"/>
      <c r="AU329" s="213"/>
      <c r="AV329" s="213"/>
      <c r="AW329" s="213"/>
      <c r="AX329" s="213"/>
      <c r="AY329" s="213"/>
      <c r="AZ329" s="213"/>
      <c r="BA329" s="213"/>
      <c r="BB329" s="213"/>
      <c r="BC329" s="213"/>
      <c r="BD329" s="213"/>
      <c r="BE329" s="213"/>
      <c r="BF329" s="213"/>
      <c r="BG329" s="213"/>
      <c r="BH329" s="213"/>
    </row>
    <row r="330" spans="1:60" ht="22.5" outlineLevel="1" x14ac:dyDescent="0.2">
      <c r="A330" s="237">
        <v>131</v>
      </c>
      <c r="B330" s="238" t="s">
        <v>1492</v>
      </c>
      <c r="C330" s="249" t="s">
        <v>1493</v>
      </c>
      <c r="D330" s="239" t="s">
        <v>318</v>
      </c>
      <c r="E330" s="240">
        <v>2</v>
      </c>
      <c r="F330" s="241"/>
      <c r="G330" s="242">
        <f>ROUND(E330*F330,2)</f>
        <v>0</v>
      </c>
      <c r="H330" s="241"/>
      <c r="I330" s="242">
        <f>ROUND(E330*H330,2)</f>
        <v>0</v>
      </c>
      <c r="J330" s="241"/>
      <c r="K330" s="242">
        <f>ROUND(E330*J330,2)</f>
        <v>0</v>
      </c>
      <c r="L330" s="242">
        <v>21</v>
      </c>
      <c r="M330" s="242">
        <f>G330*(1+L330/100)</f>
        <v>0</v>
      </c>
      <c r="N330" s="240">
        <v>1.4E-3</v>
      </c>
      <c r="O330" s="240">
        <f>ROUND(E330*N330,2)</f>
        <v>0</v>
      </c>
      <c r="P330" s="240">
        <v>0</v>
      </c>
      <c r="Q330" s="240">
        <f>ROUND(E330*P330,2)</f>
        <v>0</v>
      </c>
      <c r="R330" s="242" t="s">
        <v>324</v>
      </c>
      <c r="S330" s="242" t="s">
        <v>289</v>
      </c>
      <c r="T330" s="243" t="s">
        <v>289</v>
      </c>
      <c r="U330" s="224">
        <v>0</v>
      </c>
      <c r="V330" s="224">
        <f>ROUND(E330*U330,2)</f>
        <v>0</v>
      </c>
      <c r="W330" s="224"/>
      <c r="X330" s="224" t="s">
        <v>283</v>
      </c>
      <c r="Y330" s="224" t="s">
        <v>284</v>
      </c>
      <c r="Z330" s="213"/>
      <c r="AA330" s="213"/>
      <c r="AB330" s="213"/>
      <c r="AC330" s="213"/>
      <c r="AD330" s="213"/>
      <c r="AE330" s="213"/>
      <c r="AF330" s="213"/>
      <c r="AG330" s="213" t="s">
        <v>285</v>
      </c>
      <c r="AH330" s="213"/>
      <c r="AI330" s="213"/>
      <c r="AJ330" s="213"/>
      <c r="AK330" s="213"/>
      <c r="AL330" s="213"/>
      <c r="AM330" s="213"/>
      <c r="AN330" s="213"/>
      <c r="AO330" s="213"/>
      <c r="AP330" s="213"/>
      <c r="AQ330" s="213"/>
      <c r="AR330" s="213"/>
      <c r="AS330" s="213"/>
      <c r="AT330" s="213"/>
      <c r="AU330" s="213"/>
      <c r="AV330" s="213"/>
      <c r="AW330" s="213"/>
      <c r="AX330" s="213"/>
      <c r="AY330" s="213"/>
      <c r="AZ330" s="213"/>
      <c r="BA330" s="213"/>
      <c r="BB330" s="213"/>
      <c r="BC330" s="213"/>
      <c r="BD330" s="213"/>
      <c r="BE330" s="213"/>
      <c r="BF330" s="213"/>
      <c r="BG330" s="213"/>
      <c r="BH330" s="213"/>
    </row>
    <row r="331" spans="1:60" outlineLevel="2" x14ac:dyDescent="0.2">
      <c r="A331" s="220"/>
      <c r="B331" s="221"/>
      <c r="C331" s="250"/>
      <c r="D331" s="246"/>
      <c r="E331" s="246"/>
      <c r="F331" s="246"/>
      <c r="G331" s="246"/>
      <c r="H331" s="224"/>
      <c r="I331" s="224"/>
      <c r="J331" s="224"/>
      <c r="K331" s="224"/>
      <c r="L331" s="224"/>
      <c r="M331" s="224"/>
      <c r="N331" s="223"/>
      <c r="O331" s="223"/>
      <c r="P331" s="223"/>
      <c r="Q331" s="223"/>
      <c r="R331" s="224"/>
      <c r="S331" s="224"/>
      <c r="T331" s="224"/>
      <c r="U331" s="224"/>
      <c r="V331" s="224"/>
      <c r="W331" s="224"/>
      <c r="X331" s="224"/>
      <c r="Y331" s="224"/>
      <c r="Z331" s="213"/>
      <c r="AA331" s="213"/>
      <c r="AB331" s="213"/>
      <c r="AC331" s="213"/>
      <c r="AD331" s="213"/>
      <c r="AE331" s="213"/>
      <c r="AF331" s="213"/>
      <c r="AG331" s="213" t="s">
        <v>286</v>
      </c>
      <c r="AH331" s="213"/>
      <c r="AI331" s="213"/>
      <c r="AJ331" s="213"/>
      <c r="AK331" s="213"/>
      <c r="AL331" s="213"/>
      <c r="AM331" s="213"/>
      <c r="AN331" s="213"/>
      <c r="AO331" s="213"/>
      <c r="AP331" s="213"/>
      <c r="AQ331" s="213"/>
      <c r="AR331" s="213"/>
      <c r="AS331" s="213"/>
      <c r="AT331" s="213"/>
      <c r="AU331" s="213"/>
      <c r="AV331" s="213"/>
      <c r="AW331" s="213"/>
      <c r="AX331" s="213"/>
      <c r="AY331" s="213"/>
      <c r="AZ331" s="213"/>
      <c r="BA331" s="213"/>
      <c r="BB331" s="213"/>
      <c r="BC331" s="213"/>
      <c r="BD331" s="213"/>
      <c r="BE331" s="213"/>
      <c r="BF331" s="213"/>
      <c r="BG331" s="213"/>
      <c r="BH331" s="213"/>
    </row>
    <row r="332" spans="1:60" ht="22.5" outlineLevel="1" x14ac:dyDescent="0.2">
      <c r="A332" s="237">
        <v>132</v>
      </c>
      <c r="B332" s="238" t="s">
        <v>1494</v>
      </c>
      <c r="C332" s="249" t="s">
        <v>1495</v>
      </c>
      <c r="D332" s="239" t="s">
        <v>318</v>
      </c>
      <c r="E332" s="240">
        <v>1</v>
      </c>
      <c r="F332" s="241"/>
      <c r="G332" s="242">
        <f>ROUND(E332*F332,2)</f>
        <v>0</v>
      </c>
      <c r="H332" s="241"/>
      <c r="I332" s="242">
        <f>ROUND(E332*H332,2)</f>
        <v>0</v>
      </c>
      <c r="J332" s="241"/>
      <c r="K332" s="242">
        <f>ROUND(E332*J332,2)</f>
        <v>0</v>
      </c>
      <c r="L332" s="242">
        <v>21</v>
      </c>
      <c r="M332" s="242">
        <f>G332*(1+L332/100)</f>
        <v>0</v>
      </c>
      <c r="N332" s="240">
        <v>2E-3</v>
      </c>
      <c r="O332" s="240">
        <f>ROUND(E332*N332,2)</f>
        <v>0</v>
      </c>
      <c r="P332" s="240">
        <v>0</v>
      </c>
      <c r="Q332" s="240">
        <f>ROUND(E332*P332,2)</f>
        <v>0</v>
      </c>
      <c r="R332" s="242" t="s">
        <v>324</v>
      </c>
      <c r="S332" s="242" t="s">
        <v>289</v>
      </c>
      <c r="T332" s="243" t="s">
        <v>289</v>
      </c>
      <c r="U332" s="224">
        <v>0</v>
      </c>
      <c r="V332" s="224">
        <f>ROUND(E332*U332,2)</f>
        <v>0</v>
      </c>
      <c r="W332" s="224"/>
      <c r="X332" s="224" t="s">
        <v>283</v>
      </c>
      <c r="Y332" s="224" t="s">
        <v>284</v>
      </c>
      <c r="Z332" s="213"/>
      <c r="AA332" s="213"/>
      <c r="AB332" s="213"/>
      <c r="AC332" s="213"/>
      <c r="AD332" s="213"/>
      <c r="AE332" s="213"/>
      <c r="AF332" s="213"/>
      <c r="AG332" s="213" t="s">
        <v>285</v>
      </c>
      <c r="AH332" s="213"/>
      <c r="AI332" s="213"/>
      <c r="AJ332" s="213"/>
      <c r="AK332" s="213"/>
      <c r="AL332" s="213"/>
      <c r="AM332" s="213"/>
      <c r="AN332" s="213"/>
      <c r="AO332" s="213"/>
      <c r="AP332" s="213"/>
      <c r="AQ332" s="213"/>
      <c r="AR332" s="213"/>
      <c r="AS332" s="213"/>
      <c r="AT332" s="213"/>
      <c r="AU332" s="213"/>
      <c r="AV332" s="213"/>
      <c r="AW332" s="213"/>
      <c r="AX332" s="213"/>
      <c r="AY332" s="213"/>
      <c r="AZ332" s="213"/>
      <c r="BA332" s="213"/>
      <c r="BB332" s="213"/>
      <c r="BC332" s="213"/>
      <c r="BD332" s="213"/>
      <c r="BE332" s="213"/>
      <c r="BF332" s="213"/>
      <c r="BG332" s="213"/>
      <c r="BH332" s="213"/>
    </row>
    <row r="333" spans="1:60" outlineLevel="2" x14ac:dyDescent="0.2">
      <c r="A333" s="220"/>
      <c r="B333" s="221"/>
      <c r="C333" s="250"/>
      <c r="D333" s="246"/>
      <c r="E333" s="246"/>
      <c r="F333" s="246"/>
      <c r="G333" s="246"/>
      <c r="H333" s="224"/>
      <c r="I333" s="224"/>
      <c r="J333" s="224"/>
      <c r="K333" s="224"/>
      <c r="L333" s="224"/>
      <c r="M333" s="224"/>
      <c r="N333" s="223"/>
      <c r="O333" s="223"/>
      <c r="P333" s="223"/>
      <c r="Q333" s="223"/>
      <c r="R333" s="224"/>
      <c r="S333" s="224"/>
      <c r="T333" s="224"/>
      <c r="U333" s="224"/>
      <c r="V333" s="224"/>
      <c r="W333" s="224"/>
      <c r="X333" s="224"/>
      <c r="Y333" s="224"/>
      <c r="Z333" s="213"/>
      <c r="AA333" s="213"/>
      <c r="AB333" s="213"/>
      <c r="AC333" s="213"/>
      <c r="AD333" s="213"/>
      <c r="AE333" s="213"/>
      <c r="AF333" s="213"/>
      <c r="AG333" s="213" t="s">
        <v>286</v>
      </c>
      <c r="AH333" s="213"/>
      <c r="AI333" s="213"/>
      <c r="AJ333" s="213"/>
      <c r="AK333" s="213"/>
      <c r="AL333" s="213"/>
      <c r="AM333" s="213"/>
      <c r="AN333" s="213"/>
      <c r="AO333" s="213"/>
      <c r="AP333" s="213"/>
      <c r="AQ333" s="213"/>
      <c r="AR333" s="213"/>
      <c r="AS333" s="213"/>
      <c r="AT333" s="213"/>
      <c r="AU333" s="213"/>
      <c r="AV333" s="213"/>
      <c r="AW333" s="213"/>
      <c r="AX333" s="213"/>
      <c r="AY333" s="213"/>
      <c r="AZ333" s="213"/>
      <c r="BA333" s="213"/>
      <c r="BB333" s="213"/>
      <c r="BC333" s="213"/>
      <c r="BD333" s="213"/>
      <c r="BE333" s="213"/>
      <c r="BF333" s="213"/>
      <c r="BG333" s="213"/>
      <c r="BH333" s="213"/>
    </row>
    <row r="334" spans="1:60" outlineLevel="1" x14ac:dyDescent="0.2">
      <c r="A334" s="237">
        <v>133</v>
      </c>
      <c r="B334" s="238" t="s">
        <v>1496</v>
      </c>
      <c r="C334" s="249" t="s">
        <v>1497</v>
      </c>
      <c r="D334" s="239" t="s">
        <v>318</v>
      </c>
      <c r="E334" s="240">
        <v>1</v>
      </c>
      <c r="F334" s="241"/>
      <c r="G334" s="242">
        <f>ROUND(E334*F334,2)</f>
        <v>0</v>
      </c>
      <c r="H334" s="241"/>
      <c r="I334" s="242">
        <f>ROUND(E334*H334,2)</f>
        <v>0</v>
      </c>
      <c r="J334" s="241"/>
      <c r="K334" s="242">
        <f>ROUND(E334*J334,2)</f>
        <v>0</v>
      </c>
      <c r="L334" s="242">
        <v>21</v>
      </c>
      <c r="M334" s="242">
        <f>G334*(1+L334/100)</f>
        <v>0</v>
      </c>
      <c r="N334" s="240">
        <v>1.24E-3</v>
      </c>
      <c r="O334" s="240">
        <f>ROUND(E334*N334,2)</f>
        <v>0</v>
      </c>
      <c r="P334" s="240">
        <v>0</v>
      </c>
      <c r="Q334" s="240">
        <f>ROUND(E334*P334,2)</f>
        <v>0</v>
      </c>
      <c r="R334" s="242" t="s">
        <v>324</v>
      </c>
      <c r="S334" s="242" t="s">
        <v>289</v>
      </c>
      <c r="T334" s="243" t="s">
        <v>289</v>
      </c>
      <c r="U334" s="224">
        <v>0</v>
      </c>
      <c r="V334" s="224">
        <f>ROUND(E334*U334,2)</f>
        <v>0</v>
      </c>
      <c r="W334" s="224"/>
      <c r="X334" s="224" t="s">
        <v>283</v>
      </c>
      <c r="Y334" s="224" t="s">
        <v>284</v>
      </c>
      <c r="Z334" s="213"/>
      <c r="AA334" s="213"/>
      <c r="AB334" s="213"/>
      <c r="AC334" s="213"/>
      <c r="AD334" s="213"/>
      <c r="AE334" s="213"/>
      <c r="AF334" s="213"/>
      <c r="AG334" s="213" t="s">
        <v>285</v>
      </c>
      <c r="AH334" s="213"/>
      <c r="AI334" s="213"/>
      <c r="AJ334" s="213"/>
      <c r="AK334" s="213"/>
      <c r="AL334" s="213"/>
      <c r="AM334" s="213"/>
      <c r="AN334" s="213"/>
      <c r="AO334" s="213"/>
      <c r="AP334" s="213"/>
      <c r="AQ334" s="213"/>
      <c r="AR334" s="213"/>
      <c r="AS334" s="213"/>
      <c r="AT334" s="213"/>
      <c r="AU334" s="213"/>
      <c r="AV334" s="213"/>
      <c r="AW334" s="213"/>
      <c r="AX334" s="213"/>
      <c r="AY334" s="213"/>
      <c r="AZ334" s="213"/>
      <c r="BA334" s="213"/>
      <c r="BB334" s="213"/>
      <c r="BC334" s="213"/>
      <c r="BD334" s="213"/>
      <c r="BE334" s="213"/>
      <c r="BF334" s="213"/>
      <c r="BG334" s="213"/>
      <c r="BH334" s="213"/>
    </row>
    <row r="335" spans="1:60" outlineLevel="2" x14ac:dyDescent="0.2">
      <c r="A335" s="220"/>
      <c r="B335" s="221"/>
      <c r="C335" s="250"/>
      <c r="D335" s="246"/>
      <c r="E335" s="246"/>
      <c r="F335" s="246"/>
      <c r="G335" s="246"/>
      <c r="H335" s="224"/>
      <c r="I335" s="224"/>
      <c r="J335" s="224"/>
      <c r="K335" s="224"/>
      <c r="L335" s="224"/>
      <c r="M335" s="224"/>
      <c r="N335" s="223"/>
      <c r="O335" s="223"/>
      <c r="P335" s="223"/>
      <c r="Q335" s="223"/>
      <c r="R335" s="224"/>
      <c r="S335" s="224"/>
      <c r="T335" s="224"/>
      <c r="U335" s="224"/>
      <c r="V335" s="224"/>
      <c r="W335" s="224"/>
      <c r="X335" s="224"/>
      <c r="Y335" s="224"/>
      <c r="Z335" s="213"/>
      <c r="AA335" s="213"/>
      <c r="AB335" s="213"/>
      <c r="AC335" s="213"/>
      <c r="AD335" s="213"/>
      <c r="AE335" s="213"/>
      <c r="AF335" s="213"/>
      <c r="AG335" s="213" t="s">
        <v>286</v>
      </c>
      <c r="AH335" s="213"/>
      <c r="AI335" s="213"/>
      <c r="AJ335" s="213"/>
      <c r="AK335" s="213"/>
      <c r="AL335" s="213"/>
      <c r="AM335" s="213"/>
      <c r="AN335" s="213"/>
      <c r="AO335" s="213"/>
      <c r="AP335" s="213"/>
      <c r="AQ335" s="213"/>
      <c r="AR335" s="213"/>
      <c r="AS335" s="213"/>
      <c r="AT335" s="213"/>
      <c r="AU335" s="213"/>
      <c r="AV335" s="213"/>
      <c r="AW335" s="213"/>
      <c r="AX335" s="213"/>
      <c r="AY335" s="213"/>
      <c r="AZ335" s="213"/>
      <c r="BA335" s="213"/>
      <c r="BB335" s="213"/>
      <c r="BC335" s="213"/>
      <c r="BD335" s="213"/>
      <c r="BE335" s="213"/>
      <c r="BF335" s="213"/>
      <c r="BG335" s="213"/>
      <c r="BH335" s="213"/>
    </row>
    <row r="336" spans="1:60" outlineLevel="1" x14ac:dyDescent="0.2">
      <c r="A336" s="237">
        <v>134</v>
      </c>
      <c r="B336" s="238" t="s">
        <v>1498</v>
      </c>
      <c r="C336" s="249" t="s">
        <v>1499</v>
      </c>
      <c r="D336" s="239" t="s">
        <v>318</v>
      </c>
      <c r="E336" s="240">
        <v>2</v>
      </c>
      <c r="F336" s="241"/>
      <c r="G336" s="242">
        <f>ROUND(E336*F336,2)</f>
        <v>0</v>
      </c>
      <c r="H336" s="241"/>
      <c r="I336" s="242">
        <f>ROUND(E336*H336,2)</f>
        <v>0</v>
      </c>
      <c r="J336" s="241"/>
      <c r="K336" s="242">
        <f>ROUND(E336*J336,2)</f>
        <v>0</v>
      </c>
      <c r="L336" s="242">
        <v>21</v>
      </c>
      <c r="M336" s="242">
        <f>G336*(1+L336/100)</f>
        <v>0</v>
      </c>
      <c r="N336" s="240">
        <v>3.4000000000000002E-4</v>
      </c>
      <c r="O336" s="240">
        <f>ROUND(E336*N336,2)</f>
        <v>0</v>
      </c>
      <c r="P336" s="240">
        <v>0</v>
      </c>
      <c r="Q336" s="240">
        <f>ROUND(E336*P336,2)</f>
        <v>0</v>
      </c>
      <c r="R336" s="242" t="s">
        <v>324</v>
      </c>
      <c r="S336" s="242" t="s">
        <v>289</v>
      </c>
      <c r="T336" s="243" t="s">
        <v>289</v>
      </c>
      <c r="U336" s="224">
        <v>0</v>
      </c>
      <c r="V336" s="224">
        <f>ROUND(E336*U336,2)</f>
        <v>0</v>
      </c>
      <c r="W336" s="224"/>
      <c r="X336" s="224" t="s">
        <v>283</v>
      </c>
      <c r="Y336" s="224" t="s">
        <v>284</v>
      </c>
      <c r="Z336" s="213"/>
      <c r="AA336" s="213"/>
      <c r="AB336" s="213"/>
      <c r="AC336" s="213"/>
      <c r="AD336" s="213"/>
      <c r="AE336" s="213"/>
      <c r="AF336" s="213"/>
      <c r="AG336" s="213" t="s">
        <v>285</v>
      </c>
      <c r="AH336" s="213"/>
      <c r="AI336" s="213"/>
      <c r="AJ336" s="213"/>
      <c r="AK336" s="213"/>
      <c r="AL336" s="213"/>
      <c r="AM336" s="213"/>
      <c r="AN336" s="213"/>
      <c r="AO336" s="213"/>
      <c r="AP336" s="213"/>
      <c r="AQ336" s="213"/>
      <c r="AR336" s="213"/>
      <c r="AS336" s="213"/>
      <c r="AT336" s="213"/>
      <c r="AU336" s="213"/>
      <c r="AV336" s="213"/>
      <c r="AW336" s="213"/>
      <c r="AX336" s="213"/>
      <c r="AY336" s="213"/>
      <c r="AZ336" s="213"/>
      <c r="BA336" s="213"/>
      <c r="BB336" s="213"/>
      <c r="BC336" s="213"/>
      <c r="BD336" s="213"/>
      <c r="BE336" s="213"/>
      <c r="BF336" s="213"/>
      <c r="BG336" s="213"/>
      <c r="BH336" s="213"/>
    </row>
    <row r="337" spans="1:60" outlineLevel="2" x14ac:dyDescent="0.2">
      <c r="A337" s="220"/>
      <c r="B337" s="221"/>
      <c r="C337" s="250"/>
      <c r="D337" s="246"/>
      <c r="E337" s="246"/>
      <c r="F337" s="246"/>
      <c r="G337" s="246"/>
      <c r="H337" s="224"/>
      <c r="I337" s="224"/>
      <c r="J337" s="224"/>
      <c r="K337" s="224"/>
      <c r="L337" s="224"/>
      <c r="M337" s="224"/>
      <c r="N337" s="223"/>
      <c r="O337" s="223"/>
      <c r="P337" s="223"/>
      <c r="Q337" s="223"/>
      <c r="R337" s="224"/>
      <c r="S337" s="224"/>
      <c r="T337" s="224"/>
      <c r="U337" s="224"/>
      <c r="V337" s="224"/>
      <c r="W337" s="224"/>
      <c r="X337" s="224"/>
      <c r="Y337" s="224"/>
      <c r="Z337" s="213"/>
      <c r="AA337" s="213"/>
      <c r="AB337" s="213"/>
      <c r="AC337" s="213"/>
      <c r="AD337" s="213"/>
      <c r="AE337" s="213"/>
      <c r="AF337" s="213"/>
      <c r="AG337" s="213" t="s">
        <v>286</v>
      </c>
      <c r="AH337" s="213"/>
      <c r="AI337" s="213"/>
      <c r="AJ337" s="213"/>
      <c r="AK337" s="213"/>
      <c r="AL337" s="213"/>
      <c r="AM337" s="213"/>
      <c r="AN337" s="213"/>
      <c r="AO337" s="213"/>
      <c r="AP337" s="213"/>
      <c r="AQ337" s="213"/>
      <c r="AR337" s="213"/>
      <c r="AS337" s="213"/>
      <c r="AT337" s="213"/>
      <c r="AU337" s="213"/>
      <c r="AV337" s="213"/>
      <c r="AW337" s="213"/>
      <c r="AX337" s="213"/>
      <c r="AY337" s="213"/>
      <c r="AZ337" s="213"/>
      <c r="BA337" s="213"/>
      <c r="BB337" s="213"/>
      <c r="BC337" s="213"/>
      <c r="BD337" s="213"/>
      <c r="BE337" s="213"/>
      <c r="BF337" s="213"/>
      <c r="BG337" s="213"/>
      <c r="BH337" s="213"/>
    </row>
    <row r="338" spans="1:60" outlineLevel="1" x14ac:dyDescent="0.2">
      <c r="A338" s="237">
        <v>135</v>
      </c>
      <c r="B338" s="238" t="s">
        <v>1500</v>
      </c>
      <c r="C338" s="249" t="s">
        <v>1501</v>
      </c>
      <c r="D338" s="239" t="s">
        <v>318</v>
      </c>
      <c r="E338" s="240">
        <v>7</v>
      </c>
      <c r="F338" s="241"/>
      <c r="G338" s="242">
        <f>ROUND(E338*F338,2)</f>
        <v>0</v>
      </c>
      <c r="H338" s="241"/>
      <c r="I338" s="242">
        <f>ROUND(E338*H338,2)</f>
        <v>0</v>
      </c>
      <c r="J338" s="241"/>
      <c r="K338" s="242">
        <f>ROUND(E338*J338,2)</f>
        <v>0</v>
      </c>
      <c r="L338" s="242">
        <v>21</v>
      </c>
      <c r="M338" s="242">
        <f>G338*(1+L338/100)</f>
        <v>0</v>
      </c>
      <c r="N338" s="240">
        <v>5.5999999999999995E-4</v>
      </c>
      <c r="O338" s="240">
        <f>ROUND(E338*N338,2)</f>
        <v>0</v>
      </c>
      <c r="P338" s="240">
        <v>0</v>
      </c>
      <c r="Q338" s="240">
        <f>ROUND(E338*P338,2)</f>
        <v>0</v>
      </c>
      <c r="R338" s="242" t="s">
        <v>324</v>
      </c>
      <c r="S338" s="242" t="s">
        <v>289</v>
      </c>
      <c r="T338" s="243" t="s">
        <v>289</v>
      </c>
      <c r="U338" s="224">
        <v>0</v>
      </c>
      <c r="V338" s="224">
        <f>ROUND(E338*U338,2)</f>
        <v>0</v>
      </c>
      <c r="W338" s="224"/>
      <c r="X338" s="224" t="s">
        <v>283</v>
      </c>
      <c r="Y338" s="224" t="s">
        <v>284</v>
      </c>
      <c r="Z338" s="213"/>
      <c r="AA338" s="213"/>
      <c r="AB338" s="213"/>
      <c r="AC338" s="213"/>
      <c r="AD338" s="213"/>
      <c r="AE338" s="213"/>
      <c r="AF338" s="213"/>
      <c r="AG338" s="213" t="s">
        <v>285</v>
      </c>
      <c r="AH338" s="213"/>
      <c r="AI338" s="213"/>
      <c r="AJ338" s="213"/>
      <c r="AK338" s="213"/>
      <c r="AL338" s="213"/>
      <c r="AM338" s="213"/>
      <c r="AN338" s="213"/>
      <c r="AO338" s="213"/>
      <c r="AP338" s="213"/>
      <c r="AQ338" s="213"/>
      <c r="AR338" s="213"/>
      <c r="AS338" s="213"/>
      <c r="AT338" s="213"/>
      <c r="AU338" s="213"/>
      <c r="AV338" s="213"/>
      <c r="AW338" s="213"/>
      <c r="AX338" s="213"/>
      <c r="AY338" s="213"/>
      <c r="AZ338" s="213"/>
      <c r="BA338" s="213"/>
      <c r="BB338" s="213"/>
      <c r="BC338" s="213"/>
      <c r="BD338" s="213"/>
      <c r="BE338" s="213"/>
      <c r="BF338" s="213"/>
      <c r="BG338" s="213"/>
      <c r="BH338" s="213"/>
    </row>
    <row r="339" spans="1:60" outlineLevel="2" x14ac:dyDescent="0.2">
      <c r="A339" s="220"/>
      <c r="B339" s="221"/>
      <c r="C339" s="250"/>
      <c r="D339" s="246"/>
      <c r="E339" s="246"/>
      <c r="F339" s="246"/>
      <c r="G339" s="246"/>
      <c r="H339" s="224"/>
      <c r="I339" s="224"/>
      <c r="J339" s="224"/>
      <c r="K339" s="224"/>
      <c r="L339" s="224"/>
      <c r="M339" s="224"/>
      <c r="N339" s="223"/>
      <c r="O339" s="223"/>
      <c r="P339" s="223"/>
      <c r="Q339" s="223"/>
      <c r="R339" s="224"/>
      <c r="S339" s="224"/>
      <c r="T339" s="224"/>
      <c r="U339" s="224"/>
      <c r="V339" s="224"/>
      <c r="W339" s="224"/>
      <c r="X339" s="224"/>
      <c r="Y339" s="224"/>
      <c r="Z339" s="213"/>
      <c r="AA339" s="213"/>
      <c r="AB339" s="213"/>
      <c r="AC339" s="213"/>
      <c r="AD339" s="213"/>
      <c r="AE339" s="213"/>
      <c r="AF339" s="213"/>
      <c r="AG339" s="213" t="s">
        <v>286</v>
      </c>
      <c r="AH339" s="213"/>
      <c r="AI339" s="213"/>
      <c r="AJ339" s="213"/>
      <c r="AK339" s="213"/>
      <c r="AL339" s="213"/>
      <c r="AM339" s="213"/>
      <c r="AN339" s="213"/>
      <c r="AO339" s="213"/>
      <c r="AP339" s="213"/>
      <c r="AQ339" s="213"/>
      <c r="AR339" s="213"/>
      <c r="AS339" s="213"/>
      <c r="AT339" s="213"/>
      <c r="AU339" s="213"/>
      <c r="AV339" s="213"/>
      <c r="AW339" s="213"/>
      <c r="AX339" s="213"/>
      <c r="AY339" s="213"/>
      <c r="AZ339" s="213"/>
      <c r="BA339" s="213"/>
      <c r="BB339" s="213"/>
      <c r="BC339" s="213"/>
      <c r="BD339" s="213"/>
      <c r="BE339" s="213"/>
      <c r="BF339" s="213"/>
      <c r="BG339" s="213"/>
      <c r="BH339" s="213"/>
    </row>
    <row r="340" spans="1:60" outlineLevel="1" x14ac:dyDescent="0.2">
      <c r="A340" s="237">
        <v>136</v>
      </c>
      <c r="B340" s="238" t="s">
        <v>1502</v>
      </c>
      <c r="C340" s="249" t="s">
        <v>1503</v>
      </c>
      <c r="D340" s="239" t="s">
        <v>318</v>
      </c>
      <c r="E340" s="240">
        <v>5</v>
      </c>
      <c r="F340" s="241"/>
      <c r="G340" s="242">
        <f>ROUND(E340*F340,2)</f>
        <v>0</v>
      </c>
      <c r="H340" s="241"/>
      <c r="I340" s="242">
        <f>ROUND(E340*H340,2)</f>
        <v>0</v>
      </c>
      <c r="J340" s="241"/>
      <c r="K340" s="242">
        <f>ROUND(E340*J340,2)</f>
        <v>0</v>
      </c>
      <c r="L340" s="242">
        <v>21</v>
      </c>
      <c r="M340" s="242">
        <f>G340*(1+L340/100)</f>
        <v>0</v>
      </c>
      <c r="N340" s="240">
        <v>8.0999999999999996E-4</v>
      </c>
      <c r="O340" s="240">
        <f>ROUND(E340*N340,2)</f>
        <v>0</v>
      </c>
      <c r="P340" s="240">
        <v>0</v>
      </c>
      <c r="Q340" s="240">
        <f>ROUND(E340*P340,2)</f>
        <v>0</v>
      </c>
      <c r="R340" s="242" t="s">
        <v>324</v>
      </c>
      <c r="S340" s="242" t="s">
        <v>289</v>
      </c>
      <c r="T340" s="243" t="s">
        <v>289</v>
      </c>
      <c r="U340" s="224">
        <v>0</v>
      </c>
      <c r="V340" s="224">
        <f>ROUND(E340*U340,2)</f>
        <v>0</v>
      </c>
      <c r="W340" s="224"/>
      <c r="X340" s="224" t="s">
        <v>283</v>
      </c>
      <c r="Y340" s="224" t="s">
        <v>284</v>
      </c>
      <c r="Z340" s="213"/>
      <c r="AA340" s="213"/>
      <c r="AB340" s="213"/>
      <c r="AC340" s="213"/>
      <c r="AD340" s="213"/>
      <c r="AE340" s="213"/>
      <c r="AF340" s="213"/>
      <c r="AG340" s="213" t="s">
        <v>285</v>
      </c>
      <c r="AH340" s="213"/>
      <c r="AI340" s="213"/>
      <c r="AJ340" s="213"/>
      <c r="AK340" s="213"/>
      <c r="AL340" s="213"/>
      <c r="AM340" s="213"/>
      <c r="AN340" s="213"/>
      <c r="AO340" s="213"/>
      <c r="AP340" s="213"/>
      <c r="AQ340" s="213"/>
      <c r="AR340" s="213"/>
      <c r="AS340" s="213"/>
      <c r="AT340" s="213"/>
      <c r="AU340" s="213"/>
      <c r="AV340" s="213"/>
      <c r="AW340" s="213"/>
      <c r="AX340" s="213"/>
      <c r="AY340" s="213"/>
      <c r="AZ340" s="213"/>
      <c r="BA340" s="213"/>
      <c r="BB340" s="213"/>
      <c r="BC340" s="213"/>
      <c r="BD340" s="213"/>
      <c r="BE340" s="213"/>
      <c r="BF340" s="213"/>
      <c r="BG340" s="213"/>
      <c r="BH340" s="213"/>
    </row>
    <row r="341" spans="1:60" outlineLevel="2" x14ac:dyDescent="0.2">
      <c r="A341" s="220"/>
      <c r="B341" s="221"/>
      <c r="C341" s="250"/>
      <c r="D341" s="246"/>
      <c r="E341" s="246"/>
      <c r="F341" s="246"/>
      <c r="G341" s="246"/>
      <c r="H341" s="224"/>
      <c r="I341" s="224"/>
      <c r="J341" s="224"/>
      <c r="K341" s="224"/>
      <c r="L341" s="224"/>
      <c r="M341" s="224"/>
      <c r="N341" s="223"/>
      <c r="O341" s="223"/>
      <c r="P341" s="223"/>
      <c r="Q341" s="223"/>
      <c r="R341" s="224"/>
      <c r="S341" s="224"/>
      <c r="T341" s="224"/>
      <c r="U341" s="224"/>
      <c r="V341" s="224"/>
      <c r="W341" s="224"/>
      <c r="X341" s="224"/>
      <c r="Y341" s="224"/>
      <c r="Z341" s="213"/>
      <c r="AA341" s="213"/>
      <c r="AB341" s="213"/>
      <c r="AC341" s="213"/>
      <c r="AD341" s="213"/>
      <c r="AE341" s="213"/>
      <c r="AF341" s="213"/>
      <c r="AG341" s="213" t="s">
        <v>286</v>
      </c>
      <c r="AH341" s="213"/>
      <c r="AI341" s="213"/>
      <c r="AJ341" s="213"/>
      <c r="AK341" s="213"/>
      <c r="AL341" s="213"/>
      <c r="AM341" s="213"/>
      <c r="AN341" s="213"/>
      <c r="AO341" s="213"/>
      <c r="AP341" s="213"/>
      <c r="AQ341" s="213"/>
      <c r="AR341" s="213"/>
      <c r="AS341" s="213"/>
      <c r="AT341" s="213"/>
      <c r="AU341" s="213"/>
      <c r="AV341" s="213"/>
      <c r="AW341" s="213"/>
      <c r="AX341" s="213"/>
      <c r="AY341" s="213"/>
      <c r="AZ341" s="213"/>
      <c r="BA341" s="213"/>
      <c r="BB341" s="213"/>
      <c r="BC341" s="213"/>
      <c r="BD341" s="213"/>
      <c r="BE341" s="213"/>
      <c r="BF341" s="213"/>
      <c r="BG341" s="213"/>
      <c r="BH341" s="213"/>
    </row>
    <row r="342" spans="1:60" ht="22.5" outlineLevel="1" x14ac:dyDescent="0.2">
      <c r="A342" s="237">
        <v>137</v>
      </c>
      <c r="B342" s="238" t="s">
        <v>1504</v>
      </c>
      <c r="C342" s="249" t="s">
        <v>1505</v>
      </c>
      <c r="D342" s="239" t="s">
        <v>318</v>
      </c>
      <c r="E342" s="240">
        <v>17</v>
      </c>
      <c r="F342" s="241"/>
      <c r="G342" s="242">
        <f>ROUND(E342*F342,2)</f>
        <v>0</v>
      </c>
      <c r="H342" s="241"/>
      <c r="I342" s="242">
        <f>ROUND(E342*H342,2)</f>
        <v>0</v>
      </c>
      <c r="J342" s="241"/>
      <c r="K342" s="242">
        <f>ROUND(E342*J342,2)</f>
        <v>0</v>
      </c>
      <c r="L342" s="242">
        <v>21</v>
      </c>
      <c r="M342" s="242">
        <f>G342*(1+L342/100)</f>
        <v>0</v>
      </c>
      <c r="N342" s="240">
        <v>2.7999999999999998E-4</v>
      </c>
      <c r="O342" s="240">
        <f>ROUND(E342*N342,2)</f>
        <v>0</v>
      </c>
      <c r="P342" s="240">
        <v>0</v>
      </c>
      <c r="Q342" s="240">
        <f>ROUND(E342*P342,2)</f>
        <v>0</v>
      </c>
      <c r="R342" s="242" t="s">
        <v>324</v>
      </c>
      <c r="S342" s="242" t="s">
        <v>289</v>
      </c>
      <c r="T342" s="243" t="s">
        <v>289</v>
      </c>
      <c r="U342" s="224">
        <v>0</v>
      </c>
      <c r="V342" s="224">
        <f>ROUND(E342*U342,2)</f>
        <v>0</v>
      </c>
      <c r="W342" s="224"/>
      <c r="X342" s="224" t="s">
        <v>283</v>
      </c>
      <c r="Y342" s="224" t="s">
        <v>284</v>
      </c>
      <c r="Z342" s="213"/>
      <c r="AA342" s="213"/>
      <c r="AB342" s="213"/>
      <c r="AC342" s="213"/>
      <c r="AD342" s="213"/>
      <c r="AE342" s="213"/>
      <c r="AF342" s="213"/>
      <c r="AG342" s="213" t="s">
        <v>385</v>
      </c>
      <c r="AH342" s="213"/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</row>
    <row r="343" spans="1:60" outlineLevel="2" x14ac:dyDescent="0.2">
      <c r="A343" s="220"/>
      <c r="B343" s="221"/>
      <c r="C343" s="251" t="s">
        <v>1506</v>
      </c>
      <c r="D343" s="247"/>
      <c r="E343" s="247"/>
      <c r="F343" s="247"/>
      <c r="G343" s="247"/>
      <c r="H343" s="224"/>
      <c r="I343" s="224"/>
      <c r="J343" s="224"/>
      <c r="K343" s="224"/>
      <c r="L343" s="224"/>
      <c r="M343" s="224"/>
      <c r="N343" s="223"/>
      <c r="O343" s="223"/>
      <c r="P343" s="223"/>
      <c r="Q343" s="223"/>
      <c r="R343" s="224"/>
      <c r="S343" s="224"/>
      <c r="T343" s="224"/>
      <c r="U343" s="224"/>
      <c r="V343" s="224"/>
      <c r="W343" s="224"/>
      <c r="X343" s="224"/>
      <c r="Y343" s="224"/>
      <c r="Z343" s="213"/>
      <c r="AA343" s="213"/>
      <c r="AB343" s="213"/>
      <c r="AC343" s="213"/>
      <c r="AD343" s="213"/>
      <c r="AE343" s="213"/>
      <c r="AF343" s="213"/>
      <c r="AG343" s="213" t="s">
        <v>311</v>
      </c>
      <c r="AH343" s="213"/>
      <c r="AI343" s="213"/>
      <c r="AJ343" s="213"/>
      <c r="AK343" s="213"/>
      <c r="AL343" s="213"/>
      <c r="AM343" s="213"/>
      <c r="AN343" s="213"/>
      <c r="AO343" s="213"/>
      <c r="AP343" s="213"/>
      <c r="AQ343" s="213"/>
      <c r="AR343" s="213"/>
      <c r="AS343" s="213"/>
      <c r="AT343" s="213"/>
      <c r="AU343" s="213"/>
      <c r="AV343" s="213"/>
      <c r="AW343" s="213"/>
      <c r="AX343" s="213"/>
      <c r="AY343" s="213"/>
      <c r="AZ343" s="213"/>
      <c r="BA343" s="213"/>
      <c r="BB343" s="213"/>
      <c r="BC343" s="213"/>
      <c r="BD343" s="213"/>
      <c r="BE343" s="213"/>
      <c r="BF343" s="213"/>
      <c r="BG343" s="213"/>
      <c r="BH343" s="213"/>
    </row>
    <row r="344" spans="1:60" outlineLevel="2" x14ac:dyDescent="0.2">
      <c r="A344" s="220"/>
      <c r="B344" s="221"/>
      <c r="C344" s="252"/>
      <c r="D344" s="245"/>
      <c r="E344" s="245"/>
      <c r="F344" s="245"/>
      <c r="G344" s="245"/>
      <c r="H344" s="224"/>
      <c r="I344" s="224"/>
      <c r="J344" s="224"/>
      <c r="K344" s="224"/>
      <c r="L344" s="224"/>
      <c r="M344" s="224"/>
      <c r="N344" s="223"/>
      <c r="O344" s="223"/>
      <c r="P344" s="223"/>
      <c r="Q344" s="223"/>
      <c r="R344" s="224"/>
      <c r="S344" s="224"/>
      <c r="T344" s="224"/>
      <c r="U344" s="224"/>
      <c r="V344" s="224"/>
      <c r="W344" s="224"/>
      <c r="X344" s="224"/>
      <c r="Y344" s="224"/>
      <c r="Z344" s="213"/>
      <c r="AA344" s="213"/>
      <c r="AB344" s="213"/>
      <c r="AC344" s="213"/>
      <c r="AD344" s="213"/>
      <c r="AE344" s="213"/>
      <c r="AF344" s="213"/>
      <c r="AG344" s="213" t="s">
        <v>286</v>
      </c>
      <c r="AH344" s="213"/>
      <c r="AI344" s="213"/>
      <c r="AJ344" s="213"/>
      <c r="AK344" s="213"/>
      <c r="AL344" s="213"/>
      <c r="AM344" s="213"/>
      <c r="AN344" s="213"/>
      <c r="AO344" s="213"/>
      <c r="AP344" s="213"/>
      <c r="AQ344" s="213"/>
      <c r="AR344" s="213"/>
      <c r="AS344" s="213"/>
      <c r="AT344" s="213"/>
      <c r="AU344" s="213"/>
      <c r="AV344" s="213"/>
      <c r="AW344" s="213"/>
      <c r="AX344" s="213"/>
      <c r="AY344" s="213"/>
      <c r="AZ344" s="213"/>
      <c r="BA344" s="213"/>
      <c r="BB344" s="213"/>
      <c r="BC344" s="213"/>
      <c r="BD344" s="213"/>
      <c r="BE344" s="213"/>
      <c r="BF344" s="213"/>
      <c r="BG344" s="213"/>
      <c r="BH344" s="213"/>
    </row>
    <row r="345" spans="1:60" ht="22.5" outlineLevel="1" x14ac:dyDescent="0.2">
      <c r="A345" s="237">
        <v>138</v>
      </c>
      <c r="B345" s="238" t="s">
        <v>1507</v>
      </c>
      <c r="C345" s="249" t="s">
        <v>1508</v>
      </c>
      <c r="D345" s="239" t="s">
        <v>318</v>
      </c>
      <c r="E345" s="240">
        <v>5</v>
      </c>
      <c r="F345" s="241"/>
      <c r="G345" s="242">
        <f>ROUND(E345*F345,2)</f>
        <v>0</v>
      </c>
      <c r="H345" s="241"/>
      <c r="I345" s="242">
        <f>ROUND(E345*H345,2)</f>
        <v>0</v>
      </c>
      <c r="J345" s="241"/>
      <c r="K345" s="242">
        <f>ROUND(E345*J345,2)</f>
        <v>0</v>
      </c>
      <c r="L345" s="242">
        <v>21</v>
      </c>
      <c r="M345" s="242">
        <f>G345*(1+L345/100)</f>
        <v>0</v>
      </c>
      <c r="N345" s="240">
        <v>7.5000000000000002E-4</v>
      </c>
      <c r="O345" s="240">
        <f>ROUND(E345*N345,2)</f>
        <v>0</v>
      </c>
      <c r="P345" s="240">
        <v>0</v>
      </c>
      <c r="Q345" s="240">
        <f>ROUND(E345*P345,2)</f>
        <v>0</v>
      </c>
      <c r="R345" s="242" t="s">
        <v>324</v>
      </c>
      <c r="S345" s="242" t="s">
        <v>289</v>
      </c>
      <c r="T345" s="243" t="s">
        <v>289</v>
      </c>
      <c r="U345" s="224">
        <v>0</v>
      </c>
      <c r="V345" s="224">
        <f>ROUND(E345*U345,2)</f>
        <v>0</v>
      </c>
      <c r="W345" s="224"/>
      <c r="X345" s="224" t="s">
        <v>283</v>
      </c>
      <c r="Y345" s="224" t="s">
        <v>284</v>
      </c>
      <c r="Z345" s="213"/>
      <c r="AA345" s="213"/>
      <c r="AB345" s="213"/>
      <c r="AC345" s="213"/>
      <c r="AD345" s="213"/>
      <c r="AE345" s="213"/>
      <c r="AF345" s="213"/>
      <c r="AG345" s="213" t="s">
        <v>285</v>
      </c>
      <c r="AH345" s="213"/>
      <c r="AI345" s="213"/>
      <c r="AJ345" s="213"/>
      <c r="AK345" s="213"/>
      <c r="AL345" s="213"/>
      <c r="AM345" s="213"/>
      <c r="AN345" s="213"/>
      <c r="AO345" s="213"/>
      <c r="AP345" s="213"/>
      <c r="AQ345" s="213"/>
      <c r="AR345" s="213"/>
      <c r="AS345" s="213"/>
      <c r="AT345" s="213"/>
      <c r="AU345" s="213"/>
      <c r="AV345" s="213"/>
      <c r="AW345" s="213"/>
      <c r="AX345" s="213"/>
      <c r="AY345" s="213"/>
      <c r="AZ345" s="213"/>
      <c r="BA345" s="213"/>
      <c r="BB345" s="213"/>
      <c r="BC345" s="213"/>
      <c r="BD345" s="213"/>
      <c r="BE345" s="213"/>
      <c r="BF345" s="213"/>
      <c r="BG345" s="213"/>
      <c r="BH345" s="213"/>
    </row>
    <row r="346" spans="1:60" outlineLevel="2" x14ac:dyDescent="0.2">
      <c r="A346" s="220"/>
      <c r="B346" s="221"/>
      <c r="C346" s="250"/>
      <c r="D346" s="246"/>
      <c r="E346" s="246"/>
      <c r="F346" s="246"/>
      <c r="G346" s="246"/>
      <c r="H346" s="224"/>
      <c r="I346" s="224"/>
      <c r="J346" s="224"/>
      <c r="K346" s="224"/>
      <c r="L346" s="224"/>
      <c r="M346" s="224"/>
      <c r="N346" s="223"/>
      <c r="O346" s="223"/>
      <c r="P346" s="223"/>
      <c r="Q346" s="223"/>
      <c r="R346" s="224"/>
      <c r="S346" s="224"/>
      <c r="T346" s="224"/>
      <c r="U346" s="224"/>
      <c r="V346" s="224"/>
      <c r="W346" s="224"/>
      <c r="X346" s="224"/>
      <c r="Y346" s="224"/>
      <c r="Z346" s="213"/>
      <c r="AA346" s="213"/>
      <c r="AB346" s="213"/>
      <c r="AC346" s="213"/>
      <c r="AD346" s="213"/>
      <c r="AE346" s="213"/>
      <c r="AF346" s="213"/>
      <c r="AG346" s="213" t="s">
        <v>286</v>
      </c>
      <c r="AH346" s="213"/>
      <c r="AI346" s="213"/>
      <c r="AJ346" s="213"/>
      <c r="AK346" s="213"/>
      <c r="AL346" s="213"/>
      <c r="AM346" s="213"/>
      <c r="AN346" s="213"/>
      <c r="AO346" s="213"/>
      <c r="AP346" s="213"/>
      <c r="AQ346" s="213"/>
      <c r="AR346" s="213"/>
      <c r="AS346" s="213"/>
      <c r="AT346" s="213"/>
      <c r="AU346" s="213"/>
      <c r="AV346" s="213"/>
      <c r="AW346" s="213"/>
      <c r="AX346" s="213"/>
      <c r="AY346" s="213"/>
      <c r="AZ346" s="213"/>
      <c r="BA346" s="213"/>
      <c r="BB346" s="213"/>
      <c r="BC346" s="213"/>
      <c r="BD346" s="213"/>
      <c r="BE346" s="213"/>
      <c r="BF346" s="213"/>
      <c r="BG346" s="213"/>
      <c r="BH346" s="213"/>
    </row>
    <row r="347" spans="1:60" ht="22.5" outlineLevel="1" x14ac:dyDescent="0.2">
      <c r="A347" s="237">
        <v>139</v>
      </c>
      <c r="B347" s="238" t="s">
        <v>1509</v>
      </c>
      <c r="C347" s="249" t="s">
        <v>1510</v>
      </c>
      <c r="D347" s="239" t="s">
        <v>318</v>
      </c>
      <c r="E347" s="240">
        <v>13</v>
      </c>
      <c r="F347" s="241"/>
      <c r="G347" s="242">
        <f>ROUND(E347*F347,2)</f>
        <v>0</v>
      </c>
      <c r="H347" s="241"/>
      <c r="I347" s="242">
        <f>ROUND(E347*H347,2)</f>
        <v>0</v>
      </c>
      <c r="J347" s="241"/>
      <c r="K347" s="242">
        <f>ROUND(E347*J347,2)</f>
        <v>0</v>
      </c>
      <c r="L347" s="242">
        <v>21</v>
      </c>
      <c r="M347" s="242">
        <f>G347*(1+L347/100)</f>
        <v>0</v>
      </c>
      <c r="N347" s="240">
        <v>3.4000000000000002E-4</v>
      </c>
      <c r="O347" s="240">
        <f>ROUND(E347*N347,2)</f>
        <v>0</v>
      </c>
      <c r="P347" s="240">
        <v>0</v>
      </c>
      <c r="Q347" s="240">
        <f>ROUND(E347*P347,2)</f>
        <v>0</v>
      </c>
      <c r="R347" s="242" t="s">
        <v>324</v>
      </c>
      <c r="S347" s="242" t="s">
        <v>289</v>
      </c>
      <c r="T347" s="243" t="s">
        <v>289</v>
      </c>
      <c r="U347" s="224">
        <v>0</v>
      </c>
      <c r="V347" s="224">
        <f>ROUND(E347*U347,2)</f>
        <v>0</v>
      </c>
      <c r="W347" s="224"/>
      <c r="X347" s="224" t="s">
        <v>283</v>
      </c>
      <c r="Y347" s="224" t="s">
        <v>284</v>
      </c>
      <c r="Z347" s="213"/>
      <c r="AA347" s="213"/>
      <c r="AB347" s="213"/>
      <c r="AC347" s="213"/>
      <c r="AD347" s="213"/>
      <c r="AE347" s="213"/>
      <c r="AF347" s="213"/>
      <c r="AG347" s="213" t="s">
        <v>285</v>
      </c>
      <c r="AH347" s="213"/>
      <c r="AI347" s="213"/>
      <c r="AJ347" s="213"/>
      <c r="AK347" s="213"/>
      <c r="AL347" s="213"/>
      <c r="AM347" s="213"/>
      <c r="AN347" s="213"/>
      <c r="AO347" s="213"/>
      <c r="AP347" s="213"/>
      <c r="AQ347" s="213"/>
      <c r="AR347" s="213"/>
      <c r="AS347" s="213"/>
      <c r="AT347" s="213"/>
      <c r="AU347" s="213"/>
      <c r="AV347" s="213"/>
      <c r="AW347" s="213"/>
      <c r="AX347" s="213"/>
      <c r="AY347" s="213"/>
      <c r="AZ347" s="213"/>
      <c r="BA347" s="213"/>
      <c r="BB347" s="213"/>
      <c r="BC347" s="213"/>
      <c r="BD347" s="213"/>
      <c r="BE347" s="213"/>
      <c r="BF347" s="213"/>
      <c r="BG347" s="213"/>
      <c r="BH347" s="213"/>
    </row>
    <row r="348" spans="1:60" outlineLevel="2" x14ac:dyDescent="0.2">
      <c r="A348" s="220"/>
      <c r="B348" s="221"/>
      <c r="C348" s="250"/>
      <c r="D348" s="246"/>
      <c r="E348" s="246"/>
      <c r="F348" s="246"/>
      <c r="G348" s="246"/>
      <c r="H348" s="224"/>
      <c r="I348" s="224"/>
      <c r="J348" s="224"/>
      <c r="K348" s="224"/>
      <c r="L348" s="224"/>
      <c r="M348" s="224"/>
      <c r="N348" s="223"/>
      <c r="O348" s="223"/>
      <c r="P348" s="223"/>
      <c r="Q348" s="223"/>
      <c r="R348" s="224"/>
      <c r="S348" s="224"/>
      <c r="T348" s="224"/>
      <c r="U348" s="224"/>
      <c r="V348" s="224"/>
      <c r="W348" s="224"/>
      <c r="X348" s="224"/>
      <c r="Y348" s="224"/>
      <c r="Z348" s="213"/>
      <c r="AA348" s="213"/>
      <c r="AB348" s="213"/>
      <c r="AC348" s="213"/>
      <c r="AD348" s="213"/>
      <c r="AE348" s="213"/>
      <c r="AF348" s="213"/>
      <c r="AG348" s="213" t="s">
        <v>286</v>
      </c>
      <c r="AH348" s="213"/>
      <c r="AI348" s="213"/>
      <c r="AJ348" s="213"/>
      <c r="AK348" s="213"/>
      <c r="AL348" s="213"/>
      <c r="AM348" s="213"/>
      <c r="AN348" s="213"/>
      <c r="AO348" s="213"/>
      <c r="AP348" s="213"/>
      <c r="AQ348" s="213"/>
      <c r="AR348" s="213"/>
      <c r="AS348" s="213"/>
      <c r="AT348" s="213"/>
      <c r="AU348" s="213"/>
      <c r="AV348" s="213"/>
      <c r="AW348" s="213"/>
      <c r="AX348" s="213"/>
      <c r="AY348" s="213"/>
      <c r="AZ348" s="213"/>
      <c r="BA348" s="213"/>
      <c r="BB348" s="213"/>
      <c r="BC348" s="213"/>
      <c r="BD348" s="213"/>
      <c r="BE348" s="213"/>
      <c r="BF348" s="213"/>
      <c r="BG348" s="213"/>
      <c r="BH348" s="213"/>
    </row>
    <row r="349" spans="1:60" ht="22.5" outlineLevel="1" x14ac:dyDescent="0.2">
      <c r="A349" s="237">
        <v>140</v>
      </c>
      <c r="B349" s="238" t="s">
        <v>1511</v>
      </c>
      <c r="C349" s="249" t="s">
        <v>1512</v>
      </c>
      <c r="D349" s="239" t="s">
        <v>318</v>
      </c>
      <c r="E349" s="240">
        <v>1</v>
      </c>
      <c r="F349" s="241"/>
      <c r="G349" s="242">
        <f>ROUND(E349*F349,2)</f>
        <v>0</v>
      </c>
      <c r="H349" s="241"/>
      <c r="I349" s="242">
        <f>ROUND(E349*H349,2)</f>
        <v>0</v>
      </c>
      <c r="J349" s="241"/>
      <c r="K349" s="242">
        <f>ROUND(E349*J349,2)</f>
        <v>0</v>
      </c>
      <c r="L349" s="242">
        <v>21</v>
      </c>
      <c r="M349" s="242">
        <f>G349*(1+L349/100)</f>
        <v>0</v>
      </c>
      <c r="N349" s="240">
        <v>1.6000000000000001E-3</v>
      </c>
      <c r="O349" s="240">
        <f>ROUND(E349*N349,2)</f>
        <v>0</v>
      </c>
      <c r="P349" s="240">
        <v>0</v>
      </c>
      <c r="Q349" s="240">
        <f>ROUND(E349*P349,2)</f>
        <v>0</v>
      </c>
      <c r="R349" s="242" t="s">
        <v>324</v>
      </c>
      <c r="S349" s="242" t="s">
        <v>289</v>
      </c>
      <c r="T349" s="243" t="s">
        <v>289</v>
      </c>
      <c r="U349" s="224">
        <v>0</v>
      </c>
      <c r="V349" s="224">
        <f>ROUND(E349*U349,2)</f>
        <v>0</v>
      </c>
      <c r="W349" s="224"/>
      <c r="X349" s="224" t="s">
        <v>283</v>
      </c>
      <c r="Y349" s="224" t="s">
        <v>284</v>
      </c>
      <c r="Z349" s="213"/>
      <c r="AA349" s="213"/>
      <c r="AB349" s="213"/>
      <c r="AC349" s="213"/>
      <c r="AD349" s="213"/>
      <c r="AE349" s="213"/>
      <c r="AF349" s="213"/>
      <c r="AG349" s="213" t="s">
        <v>285</v>
      </c>
      <c r="AH349" s="213"/>
      <c r="AI349" s="213"/>
      <c r="AJ349" s="213"/>
      <c r="AK349" s="213"/>
      <c r="AL349" s="213"/>
      <c r="AM349" s="213"/>
      <c r="AN349" s="213"/>
      <c r="AO349" s="213"/>
      <c r="AP349" s="213"/>
      <c r="AQ349" s="213"/>
      <c r="AR349" s="213"/>
      <c r="AS349" s="213"/>
      <c r="AT349" s="213"/>
      <c r="AU349" s="213"/>
      <c r="AV349" s="213"/>
      <c r="AW349" s="213"/>
      <c r="AX349" s="213"/>
      <c r="AY349" s="213"/>
      <c r="AZ349" s="213"/>
      <c r="BA349" s="213"/>
      <c r="BB349" s="213"/>
      <c r="BC349" s="213"/>
      <c r="BD349" s="213"/>
      <c r="BE349" s="213"/>
      <c r="BF349" s="213"/>
      <c r="BG349" s="213"/>
      <c r="BH349" s="213"/>
    </row>
    <row r="350" spans="1:60" outlineLevel="2" x14ac:dyDescent="0.2">
      <c r="A350" s="220"/>
      <c r="B350" s="221"/>
      <c r="C350" s="250"/>
      <c r="D350" s="246"/>
      <c r="E350" s="246"/>
      <c r="F350" s="246"/>
      <c r="G350" s="246"/>
      <c r="H350" s="224"/>
      <c r="I350" s="224"/>
      <c r="J350" s="224"/>
      <c r="K350" s="224"/>
      <c r="L350" s="224"/>
      <c r="M350" s="224"/>
      <c r="N350" s="223"/>
      <c r="O350" s="223"/>
      <c r="P350" s="223"/>
      <c r="Q350" s="223"/>
      <c r="R350" s="224"/>
      <c r="S350" s="224"/>
      <c r="T350" s="224"/>
      <c r="U350" s="224"/>
      <c r="V350" s="224"/>
      <c r="W350" s="224"/>
      <c r="X350" s="224"/>
      <c r="Y350" s="224"/>
      <c r="Z350" s="213"/>
      <c r="AA350" s="213"/>
      <c r="AB350" s="213"/>
      <c r="AC350" s="213"/>
      <c r="AD350" s="213"/>
      <c r="AE350" s="213"/>
      <c r="AF350" s="213"/>
      <c r="AG350" s="213" t="s">
        <v>286</v>
      </c>
      <c r="AH350" s="213"/>
      <c r="AI350" s="213"/>
      <c r="AJ350" s="213"/>
      <c r="AK350" s="213"/>
      <c r="AL350" s="213"/>
      <c r="AM350" s="213"/>
      <c r="AN350" s="213"/>
      <c r="AO350" s="213"/>
      <c r="AP350" s="213"/>
      <c r="AQ350" s="213"/>
      <c r="AR350" s="213"/>
      <c r="AS350" s="213"/>
      <c r="AT350" s="213"/>
      <c r="AU350" s="213"/>
      <c r="AV350" s="213"/>
      <c r="AW350" s="213"/>
      <c r="AX350" s="213"/>
      <c r="AY350" s="213"/>
      <c r="AZ350" s="213"/>
      <c r="BA350" s="213"/>
      <c r="BB350" s="213"/>
      <c r="BC350" s="213"/>
      <c r="BD350" s="213"/>
      <c r="BE350" s="213"/>
      <c r="BF350" s="213"/>
      <c r="BG350" s="213"/>
      <c r="BH350" s="213"/>
    </row>
    <row r="351" spans="1:60" ht="22.5" outlineLevel="1" x14ac:dyDescent="0.2">
      <c r="A351" s="237">
        <v>141</v>
      </c>
      <c r="B351" s="238" t="s">
        <v>1513</v>
      </c>
      <c r="C351" s="249" t="s">
        <v>1514</v>
      </c>
      <c r="D351" s="239" t="s">
        <v>318</v>
      </c>
      <c r="E351" s="240">
        <v>11</v>
      </c>
      <c r="F351" s="241"/>
      <c r="G351" s="242">
        <f>ROUND(E351*F351,2)</f>
        <v>0</v>
      </c>
      <c r="H351" s="241"/>
      <c r="I351" s="242">
        <f>ROUND(E351*H351,2)</f>
        <v>0</v>
      </c>
      <c r="J351" s="241"/>
      <c r="K351" s="242">
        <f>ROUND(E351*J351,2)</f>
        <v>0</v>
      </c>
      <c r="L351" s="242">
        <v>21</v>
      </c>
      <c r="M351" s="242">
        <f>G351*(1+L351/100)</f>
        <v>0</v>
      </c>
      <c r="N351" s="240">
        <v>2.0000000000000001E-4</v>
      </c>
      <c r="O351" s="240">
        <f>ROUND(E351*N351,2)</f>
        <v>0</v>
      </c>
      <c r="P351" s="240">
        <v>0</v>
      </c>
      <c r="Q351" s="240">
        <f>ROUND(E351*P351,2)</f>
        <v>0</v>
      </c>
      <c r="R351" s="242" t="s">
        <v>324</v>
      </c>
      <c r="S351" s="242" t="s">
        <v>289</v>
      </c>
      <c r="T351" s="243" t="s">
        <v>289</v>
      </c>
      <c r="U351" s="224">
        <v>0</v>
      </c>
      <c r="V351" s="224">
        <f>ROUND(E351*U351,2)</f>
        <v>0</v>
      </c>
      <c r="W351" s="224"/>
      <c r="X351" s="224" t="s">
        <v>283</v>
      </c>
      <c r="Y351" s="224" t="s">
        <v>284</v>
      </c>
      <c r="Z351" s="213"/>
      <c r="AA351" s="213"/>
      <c r="AB351" s="213"/>
      <c r="AC351" s="213"/>
      <c r="AD351" s="213"/>
      <c r="AE351" s="213"/>
      <c r="AF351" s="213"/>
      <c r="AG351" s="213" t="s">
        <v>285</v>
      </c>
      <c r="AH351" s="213"/>
      <c r="AI351" s="213"/>
      <c r="AJ351" s="213"/>
      <c r="AK351" s="213"/>
      <c r="AL351" s="213"/>
      <c r="AM351" s="213"/>
      <c r="AN351" s="213"/>
      <c r="AO351" s="213"/>
      <c r="AP351" s="213"/>
      <c r="AQ351" s="213"/>
      <c r="AR351" s="213"/>
      <c r="AS351" s="213"/>
      <c r="AT351" s="213"/>
      <c r="AU351" s="213"/>
      <c r="AV351" s="213"/>
      <c r="AW351" s="213"/>
      <c r="AX351" s="213"/>
      <c r="AY351" s="213"/>
      <c r="AZ351" s="213"/>
      <c r="BA351" s="213"/>
      <c r="BB351" s="213"/>
      <c r="BC351" s="213"/>
      <c r="BD351" s="213"/>
      <c r="BE351" s="213"/>
      <c r="BF351" s="213"/>
      <c r="BG351" s="213"/>
      <c r="BH351" s="213"/>
    </row>
    <row r="352" spans="1:60" outlineLevel="2" x14ac:dyDescent="0.2">
      <c r="A352" s="220"/>
      <c r="B352" s="221"/>
      <c r="C352" s="250"/>
      <c r="D352" s="246"/>
      <c r="E352" s="246"/>
      <c r="F352" s="246"/>
      <c r="G352" s="246"/>
      <c r="H352" s="224"/>
      <c r="I352" s="224"/>
      <c r="J352" s="224"/>
      <c r="K352" s="224"/>
      <c r="L352" s="224"/>
      <c r="M352" s="224"/>
      <c r="N352" s="223"/>
      <c r="O352" s="223"/>
      <c r="P352" s="223"/>
      <c r="Q352" s="223"/>
      <c r="R352" s="224"/>
      <c r="S352" s="224"/>
      <c r="T352" s="224"/>
      <c r="U352" s="224"/>
      <c r="V352" s="224"/>
      <c r="W352" s="224"/>
      <c r="X352" s="224"/>
      <c r="Y352" s="224"/>
      <c r="Z352" s="213"/>
      <c r="AA352" s="213"/>
      <c r="AB352" s="213"/>
      <c r="AC352" s="213"/>
      <c r="AD352" s="213"/>
      <c r="AE352" s="213"/>
      <c r="AF352" s="213"/>
      <c r="AG352" s="213" t="s">
        <v>286</v>
      </c>
      <c r="AH352" s="213"/>
      <c r="AI352" s="213"/>
      <c r="AJ352" s="213"/>
      <c r="AK352" s="213"/>
      <c r="AL352" s="213"/>
      <c r="AM352" s="213"/>
      <c r="AN352" s="213"/>
      <c r="AO352" s="213"/>
      <c r="AP352" s="213"/>
      <c r="AQ352" s="213"/>
      <c r="AR352" s="213"/>
      <c r="AS352" s="213"/>
      <c r="AT352" s="213"/>
      <c r="AU352" s="213"/>
      <c r="AV352" s="213"/>
      <c r="AW352" s="213"/>
      <c r="AX352" s="213"/>
      <c r="AY352" s="213"/>
      <c r="AZ352" s="213"/>
      <c r="BA352" s="213"/>
      <c r="BB352" s="213"/>
      <c r="BC352" s="213"/>
      <c r="BD352" s="213"/>
      <c r="BE352" s="213"/>
      <c r="BF352" s="213"/>
      <c r="BG352" s="213"/>
      <c r="BH352" s="213"/>
    </row>
    <row r="353" spans="1:60" outlineLevel="1" x14ac:dyDescent="0.2">
      <c r="A353" s="237">
        <v>142</v>
      </c>
      <c r="B353" s="238" t="s">
        <v>454</v>
      </c>
      <c r="C353" s="249" t="s">
        <v>455</v>
      </c>
      <c r="D353" s="239" t="s">
        <v>383</v>
      </c>
      <c r="E353" s="240">
        <v>4.6210000000000001E-2</v>
      </c>
      <c r="F353" s="241"/>
      <c r="G353" s="242">
        <f>ROUND(E353*F353,2)</f>
        <v>0</v>
      </c>
      <c r="H353" s="241"/>
      <c r="I353" s="242">
        <f>ROUND(E353*H353,2)</f>
        <v>0</v>
      </c>
      <c r="J353" s="241"/>
      <c r="K353" s="242">
        <f>ROUND(E353*J353,2)</f>
        <v>0</v>
      </c>
      <c r="L353" s="242">
        <v>21</v>
      </c>
      <c r="M353" s="242">
        <f>G353*(1+L353/100)</f>
        <v>0</v>
      </c>
      <c r="N353" s="240">
        <v>0</v>
      </c>
      <c r="O353" s="240">
        <f>ROUND(E353*N353,2)</f>
        <v>0</v>
      </c>
      <c r="P353" s="240">
        <v>0</v>
      </c>
      <c r="Q353" s="240">
        <f>ROUND(E353*P353,2)</f>
        <v>0</v>
      </c>
      <c r="R353" s="242" t="s">
        <v>456</v>
      </c>
      <c r="S353" s="242" t="s">
        <v>289</v>
      </c>
      <c r="T353" s="243" t="s">
        <v>289</v>
      </c>
      <c r="U353" s="224">
        <v>2.58</v>
      </c>
      <c r="V353" s="224">
        <f>ROUND(E353*U353,2)</f>
        <v>0.12</v>
      </c>
      <c r="W353" s="224"/>
      <c r="X353" s="224" t="s">
        <v>447</v>
      </c>
      <c r="Y353" s="224" t="s">
        <v>284</v>
      </c>
      <c r="Z353" s="213"/>
      <c r="AA353" s="213"/>
      <c r="AB353" s="213"/>
      <c r="AC353" s="213"/>
      <c r="AD353" s="213"/>
      <c r="AE353" s="213"/>
      <c r="AF353" s="213"/>
      <c r="AG353" s="213" t="s">
        <v>448</v>
      </c>
      <c r="AH353" s="213"/>
      <c r="AI353" s="213"/>
      <c r="AJ353" s="213"/>
      <c r="AK353" s="213"/>
      <c r="AL353" s="213"/>
      <c r="AM353" s="213"/>
      <c r="AN353" s="213"/>
      <c r="AO353" s="213"/>
      <c r="AP353" s="213"/>
      <c r="AQ353" s="213"/>
      <c r="AR353" s="213"/>
      <c r="AS353" s="213"/>
      <c r="AT353" s="213"/>
      <c r="AU353" s="213"/>
      <c r="AV353" s="213"/>
      <c r="AW353" s="213"/>
      <c r="AX353" s="213"/>
      <c r="AY353" s="213"/>
      <c r="AZ353" s="213"/>
      <c r="BA353" s="213"/>
      <c r="BB353" s="213"/>
      <c r="BC353" s="213"/>
      <c r="BD353" s="213"/>
      <c r="BE353" s="213"/>
      <c r="BF353" s="213"/>
      <c r="BG353" s="213"/>
      <c r="BH353" s="213"/>
    </row>
    <row r="354" spans="1:60" outlineLevel="2" x14ac:dyDescent="0.2">
      <c r="A354" s="220"/>
      <c r="B354" s="221"/>
      <c r="C354" s="250"/>
      <c r="D354" s="246"/>
      <c r="E354" s="246"/>
      <c r="F354" s="246"/>
      <c r="G354" s="246"/>
      <c r="H354" s="224"/>
      <c r="I354" s="224"/>
      <c r="J354" s="224"/>
      <c r="K354" s="224"/>
      <c r="L354" s="224"/>
      <c r="M354" s="224"/>
      <c r="N354" s="223"/>
      <c r="O354" s="223"/>
      <c r="P354" s="223"/>
      <c r="Q354" s="223"/>
      <c r="R354" s="224"/>
      <c r="S354" s="224"/>
      <c r="T354" s="224"/>
      <c r="U354" s="224"/>
      <c r="V354" s="224"/>
      <c r="W354" s="224"/>
      <c r="X354" s="224"/>
      <c r="Y354" s="224"/>
      <c r="Z354" s="213"/>
      <c r="AA354" s="213"/>
      <c r="AB354" s="213"/>
      <c r="AC354" s="213"/>
      <c r="AD354" s="213"/>
      <c r="AE354" s="213"/>
      <c r="AF354" s="213"/>
      <c r="AG354" s="213" t="s">
        <v>286</v>
      </c>
      <c r="AH354" s="213"/>
      <c r="AI354" s="213"/>
      <c r="AJ354" s="213"/>
      <c r="AK354" s="213"/>
      <c r="AL354" s="213"/>
      <c r="AM354" s="213"/>
      <c r="AN354" s="213"/>
      <c r="AO354" s="213"/>
      <c r="AP354" s="213"/>
      <c r="AQ354" s="213"/>
      <c r="AR354" s="213"/>
      <c r="AS354" s="213"/>
      <c r="AT354" s="213"/>
      <c r="AU354" s="213"/>
      <c r="AV354" s="213"/>
      <c r="AW354" s="213"/>
      <c r="AX354" s="213"/>
      <c r="AY354" s="213"/>
      <c r="AZ354" s="213"/>
      <c r="BA354" s="213"/>
      <c r="BB354" s="213"/>
      <c r="BC354" s="213"/>
      <c r="BD354" s="213"/>
      <c r="BE354" s="213"/>
      <c r="BF354" s="213"/>
      <c r="BG354" s="213"/>
      <c r="BH354" s="213"/>
    </row>
    <row r="355" spans="1:60" x14ac:dyDescent="0.2">
      <c r="A355" s="3"/>
      <c r="B355" s="4"/>
      <c r="C355" s="25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AE355">
        <v>12</v>
      </c>
      <c r="AF355">
        <v>21</v>
      </c>
      <c r="AG355" t="s">
        <v>262</v>
      </c>
    </row>
    <row r="356" spans="1:60" x14ac:dyDescent="0.2">
      <c r="A356" s="216"/>
      <c r="B356" s="217" t="s">
        <v>29</v>
      </c>
      <c r="C356" s="254"/>
      <c r="D356" s="218"/>
      <c r="E356" s="219"/>
      <c r="F356" s="219"/>
      <c r="G356" s="236">
        <f>G8+G34+G38+G117+G154+G271+G286+G305</f>
        <v>0</v>
      </c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AE356">
        <f>SUMIF(L7:L354,AE355,G7:G354)</f>
        <v>0</v>
      </c>
      <c r="AF356">
        <f>SUMIF(L7:L354,AF355,G7:G354)</f>
        <v>0</v>
      </c>
      <c r="AG356" t="s">
        <v>314</v>
      </c>
    </row>
    <row r="357" spans="1:60" x14ac:dyDescent="0.2">
      <c r="A357" s="262" t="s">
        <v>881</v>
      </c>
      <c r="B357" s="262"/>
      <c r="C357" s="25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</row>
    <row r="358" spans="1:60" x14ac:dyDescent="0.2">
      <c r="A358" s="3"/>
      <c r="B358" s="4" t="s">
        <v>882</v>
      </c>
      <c r="C358" s="253" t="s">
        <v>883</v>
      </c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AG358" t="s">
        <v>884</v>
      </c>
    </row>
    <row r="359" spans="1:60" x14ac:dyDescent="0.2">
      <c r="A359" s="3"/>
      <c r="B359" s="4" t="s">
        <v>885</v>
      </c>
      <c r="C359" s="253" t="s">
        <v>886</v>
      </c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AG359" t="s">
        <v>887</v>
      </c>
    </row>
    <row r="360" spans="1:60" x14ac:dyDescent="0.2">
      <c r="A360" s="3"/>
      <c r="B360" s="4"/>
      <c r="C360" s="253" t="s">
        <v>888</v>
      </c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AG360" t="s">
        <v>889</v>
      </c>
    </row>
    <row r="361" spans="1:60" x14ac:dyDescent="0.2">
      <c r="A361" s="3"/>
      <c r="B361" s="4"/>
      <c r="C361" s="25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</row>
    <row r="362" spans="1:60" x14ac:dyDescent="0.2">
      <c r="C362" s="255"/>
      <c r="D362" s="10"/>
      <c r="AG362" t="s">
        <v>315</v>
      </c>
    </row>
    <row r="363" spans="1:60" x14ac:dyDescent="0.2">
      <c r="D363" s="10"/>
    </row>
    <row r="364" spans="1:60" x14ac:dyDescent="0.2">
      <c r="D364" s="10"/>
    </row>
    <row r="365" spans="1:60" x14ac:dyDescent="0.2">
      <c r="D365" s="10"/>
    </row>
    <row r="366" spans="1:60" x14ac:dyDescent="0.2">
      <c r="D366" s="10"/>
    </row>
    <row r="367" spans="1:60" x14ac:dyDescent="0.2">
      <c r="D367" s="10"/>
    </row>
    <row r="368" spans="1:60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WHlfJmEoSA4aDeh1p0HeidAP5KE+6HvG1ofsqWZBMuGeYgVJewW0RuznVX9Rxj93mJVY/SU3YbH6Qj96jJQBUQ==" saltValue="nCLFf5ewSpruu1lx3IrTqQ==" spinCount="100000" sheet="1" formatRows="0"/>
  <mergeCells count="201">
    <mergeCell ref="C346:G346"/>
    <mergeCell ref="C348:G348"/>
    <mergeCell ref="C350:G350"/>
    <mergeCell ref="C352:G352"/>
    <mergeCell ref="C354:G354"/>
    <mergeCell ref="C335:G335"/>
    <mergeCell ref="C337:G337"/>
    <mergeCell ref="C339:G339"/>
    <mergeCell ref="C341:G341"/>
    <mergeCell ref="C343:G343"/>
    <mergeCell ref="C344:G344"/>
    <mergeCell ref="C323:G323"/>
    <mergeCell ref="C325:G325"/>
    <mergeCell ref="C327:G327"/>
    <mergeCell ref="C329:G329"/>
    <mergeCell ref="C331:G331"/>
    <mergeCell ref="C333:G333"/>
    <mergeCell ref="C311:G311"/>
    <mergeCell ref="C313:G313"/>
    <mergeCell ref="C315:G315"/>
    <mergeCell ref="C317:G317"/>
    <mergeCell ref="C319:G319"/>
    <mergeCell ref="C321:G321"/>
    <mergeCell ref="C299:G299"/>
    <mergeCell ref="C301:G301"/>
    <mergeCell ref="C302:G302"/>
    <mergeCell ref="C304:G304"/>
    <mergeCell ref="C307:G307"/>
    <mergeCell ref="C309:G309"/>
    <mergeCell ref="C290:G290"/>
    <mergeCell ref="C292:G292"/>
    <mergeCell ref="C293:G293"/>
    <mergeCell ref="C294:G294"/>
    <mergeCell ref="C296:G296"/>
    <mergeCell ref="C298:G298"/>
    <mergeCell ref="C278:G278"/>
    <mergeCell ref="C280:G280"/>
    <mergeCell ref="C282:G282"/>
    <mergeCell ref="C284:G284"/>
    <mergeCell ref="C285:G285"/>
    <mergeCell ref="C288:G288"/>
    <mergeCell ref="C267:G267"/>
    <mergeCell ref="C269:G269"/>
    <mergeCell ref="C270:G270"/>
    <mergeCell ref="C273:G273"/>
    <mergeCell ref="C275:G275"/>
    <mergeCell ref="C276:G276"/>
    <mergeCell ref="C255:G255"/>
    <mergeCell ref="C257:G257"/>
    <mergeCell ref="C259:G259"/>
    <mergeCell ref="C261:G261"/>
    <mergeCell ref="C263:G263"/>
    <mergeCell ref="C265:G265"/>
    <mergeCell ref="C243:G243"/>
    <mergeCell ref="C245:G245"/>
    <mergeCell ref="C247:G247"/>
    <mergeCell ref="C249:G249"/>
    <mergeCell ref="C251:G251"/>
    <mergeCell ref="C253:G253"/>
    <mergeCell ref="C231:G231"/>
    <mergeCell ref="C233:G233"/>
    <mergeCell ref="C235:G235"/>
    <mergeCell ref="C237:G237"/>
    <mergeCell ref="C239:G239"/>
    <mergeCell ref="C241:G241"/>
    <mergeCell ref="C219:G219"/>
    <mergeCell ref="C221:G221"/>
    <mergeCell ref="C223:G223"/>
    <mergeCell ref="C225:G225"/>
    <mergeCell ref="C227:G227"/>
    <mergeCell ref="C229:G229"/>
    <mergeCell ref="C207:G207"/>
    <mergeCell ref="C209:G209"/>
    <mergeCell ref="C211:G211"/>
    <mergeCell ref="C213:G213"/>
    <mergeCell ref="C215:G215"/>
    <mergeCell ref="C217:G217"/>
    <mergeCell ref="C195:G195"/>
    <mergeCell ref="C197:G197"/>
    <mergeCell ref="C199:G199"/>
    <mergeCell ref="C201:G201"/>
    <mergeCell ref="C203:G203"/>
    <mergeCell ref="C205:G205"/>
    <mergeCell ref="C187:G187"/>
    <mergeCell ref="C188:G188"/>
    <mergeCell ref="C190:G190"/>
    <mergeCell ref="C191:G191"/>
    <mergeCell ref="C192:G192"/>
    <mergeCell ref="C194:G194"/>
    <mergeCell ref="C179:G179"/>
    <mergeCell ref="C180:G180"/>
    <mergeCell ref="C182:G182"/>
    <mergeCell ref="C183:G183"/>
    <mergeCell ref="C184:G184"/>
    <mergeCell ref="C186:G186"/>
    <mergeCell ref="C171:G171"/>
    <mergeCell ref="C172:G172"/>
    <mergeCell ref="C174:G174"/>
    <mergeCell ref="C175:G175"/>
    <mergeCell ref="C176:G176"/>
    <mergeCell ref="C178:G178"/>
    <mergeCell ref="C162:G162"/>
    <mergeCell ref="C163:G163"/>
    <mergeCell ref="C165:G165"/>
    <mergeCell ref="C166:G166"/>
    <mergeCell ref="C168:G168"/>
    <mergeCell ref="C169:G169"/>
    <mergeCell ref="C152:G152"/>
    <mergeCell ref="C153:G153"/>
    <mergeCell ref="C156:G156"/>
    <mergeCell ref="C157:G157"/>
    <mergeCell ref="C159:G159"/>
    <mergeCell ref="C160:G160"/>
    <mergeCell ref="C143:G143"/>
    <mergeCell ref="C144:G144"/>
    <mergeCell ref="C146:G146"/>
    <mergeCell ref="C147:G147"/>
    <mergeCell ref="C149:G149"/>
    <mergeCell ref="C150:G150"/>
    <mergeCell ref="C134:G134"/>
    <mergeCell ref="C135:G135"/>
    <mergeCell ref="C137:G137"/>
    <mergeCell ref="C138:G138"/>
    <mergeCell ref="C140:G140"/>
    <mergeCell ref="C141:G141"/>
    <mergeCell ref="C125:G125"/>
    <mergeCell ref="C126:G126"/>
    <mergeCell ref="C128:G128"/>
    <mergeCell ref="C129:G129"/>
    <mergeCell ref="C131:G131"/>
    <mergeCell ref="C132:G132"/>
    <mergeCell ref="C114:G114"/>
    <mergeCell ref="C116:G116"/>
    <mergeCell ref="C119:G119"/>
    <mergeCell ref="C120:G120"/>
    <mergeCell ref="C122:G122"/>
    <mergeCell ref="C123:G123"/>
    <mergeCell ref="C102:G102"/>
    <mergeCell ref="C104:G104"/>
    <mergeCell ref="C106:G106"/>
    <mergeCell ref="C108:G108"/>
    <mergeCell ref="C110:G110"/>
    <mergeCell ref="C112:G112"/>
    <mergeCell ref="C90:G90"/>
    <mergeCell ref="C92:G92"/>
    <mergeCell ref="C94:G94"/>
    <mergeCell ref="C96:G96"/>
    <mergeCell ref="C98:G98"/>
    <mergeCell ref="C100:G100"/>
    <mergeCell ref="C78:G78"/>
    <mergeCell ref="C80:G80"/>
    <mergeCell ref="C82:G82"/>
    <mergeCell ref="C84:G84"/>
    <mergeCell ref="C86:G86"/>
    <mergeCell ref="C88:G88"/>
    <mergeCell ref="C67:G67"/>
    <mergeCell ref="C69:G69"/>
    <mergeCell ref="C71:G71"/>
    <mergeCell ref="C73:G73"/>
    <mergeCell ref="C74:G74"/>
    <mergeCell ref="C76:G76"/>
    <mergeCell ref="C56:G56"/>
    <mergeCell ref="C58:G58"/>
    <mergeCell ref="C59:G59"/>
    <mergeCell ref="C61:G61"/>
    <mergeCell ref="C63:G63"/>
    <mergeCell ref="C65:G65"/>
    <mergeCell ref="C47:G47"/>
    <mergeCell ref="C49:G49"/>
    <mergeCell ref="C50:G50"/>
    <mergeCell ref="C52:G52"/>
    <mergeCell ref="C53:G53"/>
    <mergeCell ref="C55:G55"/>
    <mergeCell ref="C37:G37"/>
    <mergeCell ref="C40:G40"/>
    <mergeCell ref="C41:G41"/>
    <mergeCell ref="C43:G43"/>
    <mergeCell ref="C44:G44"/>
    <mergeCell ref="C46:G46"/>
    <mergeCell ref="C28:G28"/>
    <mergeCell ref="C29:G29"/>
    <mergeCell ref="C30:G30"/>
    <mergeCell ref="C32:G32"/>
    <mergeCell ref="C33:G33"/>
    <mergeCell ref="C36:G36"/>
    <mergeCell ref="C18:G18"/>
    <mergeCell ref="C20:G20"/>
    <mergeCell ref="C21:G21"/>
    <mergeCell ref="C23:G23"/>
    <mergeCell ref="C24:G24"/>
    <mergeCell ref="C26:G26"/>
    <mergeCell ref="A1:G1"/>
    <mergeCell ref="C2:G2"/>
    <mergeCell ref="C3:G3"/>
    <mergeCell ref="C4:G4"/>
    <mergeCell ref="A357:B357"/>
    <mergeCell ref="C10:G10"/>
    <mergeCell ref="C11:G11"/>
    <mergeCell ref="C13:G13"/>
    <mergeCell ref="C14:G14"/>
    <mergeCell ref="C16:G1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B6221-E7D1-49A6-814E-F2BEAEFC888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249</v>
      </c>
      <c r="B1" s="198"/>
      <c r="C1" s="198"/>
      <c r="D1" s="198"/>
      <c r="E1" s="198"/>
      <c r="F1" s="198"/>
      <c r="G1" s="198"/>
      <c r="AG1" t="s">
        <v>250</v>
      </c>
    </row>
    <row r="2" spans="1:60" ht="24.95" customHeight="1" x14ac:dyDescent="0.2">
      <c r="A2" s="199" t="s">
        <v>7</v>
      </c>
      <c r="B2" s="49" t="s">
        <v>44</v>
      </c>
      <c r="C2" s="202" t="s">
        <v>45</v>
      </c>
      <c r="D2" s="200"/>
      <c r="E2" s="200"/>
      <c r="F2" s="200"/>
      <c r="G2" s="201"/>
      <c r="AG2" t="s">
        <v>251</v>
      </c>
    </row>
    <row r="3" spans="1:60" ht="24.95" customHeight="1" x14ac:dyDescent="0.2">
      <c r="A3" s="199" t="s">
        <v>8</v>
      </c>
      <c r="B3" s="49" t="s">
        <v>67</v>
      </c>
      <c r="C3" s="202" t="s">
        <v>68</v>
      </c>
      <c r="D3" s="200"/>
      <c r="E3" s="200"/>
      <c r="F3" s="200"/>
      <c r="G3" s="201"/>
      <c r="AC3" s="177" t="s">
        <v>251</v>
      </c>
      <c r="AG3" t="s">
        <v>252</v>
      </c>
    </row>
    <row r="4" spans="1:60" ht="24.95" customHeight="1" x14ac:dyDescent="0.2">
      <c r="A4" s="203" t="s">
        <v>9</v>
      </c>
      <c r="B4" s="204" t="s">
        <v>84</v>
      </c>
      <c r="C4" s="205" t="s">
        <v>55</v>
      </c>
      <c r="D4" s="206"/>
      <c r="E4" s="206"/>
      <c r="F4" s="206"/>
      <c r="G4" s="207"/>
      <c r="AG4" t="s">
        <v>253</v>
      </c>
    </row>
    <row r="5" spans="1:60" x14ac:dyDescent="0.2">
      <c r="D5" s="10"/>
    </row>
    <row r="6" spans="1:60" ht="38.25" x14ac:dyDescent="0.2">
      <c r="A6" s="209" t="s">
        <v>254</v>
      </c>
      <c r="B6" s="211" t="s">
        <v>255</v>
      </c>
      <c r="C6" s="211" t="s">
        <v>256</v>
      </c>
      <c r="D6" s="210" t="s">
        <v>257</v>
      </c>
      <c r="E6" s="209" t="s">
        <v>258</v>
      </c>
      <c r="F6" s="208" t="s">
        <v>259</v>
      </c>
      <c r="G6" s="209" t="s">
        <v>29</v>
      </c>
      <c r="H6" s="212" t="s">
        <v>30</v>
      </c>
      <c r="I6" s="212" t="s">
        <v>260</v>
      </c>
      <c r="J6" s="212" t="s">
        <v>31</v>
      </c>
      <c r="K6" s="212" t="s">
        <v>261</v>
      </c>
      <c r="L6" s="212" t="s">
        <v>262</v>
      </c>
      <c r="M6" s="212" t="s">
        <v>263</v>
      </c>
      <c r="N6" s="212" t="s">
        <v>264</v>
      </c>
      <c r="O6" s="212" t="s">
        <v>265</v>
      </c>
      <c r="P6" s="212" t="s">
        <v>266</v>
      </c>
      <c r="Q6" s="212" t="s">
        <v>267</v>
      </c>
      <c r="R6" s="212" t="s">
        <v>268</v>
      </c>
      <c r="S6" s="212" t="s">
        <v>269</v>
      </c>
      <c r="T6" s="212" t="s">
        <v>270</v>
      </c>
      <c r="U6" s="212" t="s">
        <v>271</v>
      </c>
      <c r="V6" s="212" t="s">
        <v>272</v>
      </c>
      <c r="W6" s="212" t="s">
        <v>273</v>
      </c>
      <c r="X6" s="212" t="s">
        <v>274</v>
      </c>
      <c r="Y6" s="212" t="s">
        <v>275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276</v>
      </c>
      <c r="B8" s="231" t="s">
        <v>134</v>
      </c>
      <c r="C8" s="248" t="s">
        <v>136</v>
      </c>
      <c r="D8" s="232"/>
      <c r="E8" s="233"/>
      <c r="F8" s="234"/>
      <c r="G8" s="234">
        <f>SUMIF(AG9:AG56,"&lt;&gt;NOR",G9:G56)</f>
        <v>0</v>
      </c>
      <c r="H8" s="234"/>
      <c r="I8" s="234">
        <f>SUM(I9:I56)</f>
        <v>0</v>
      </c>
      <c r="J8" s="234"/>
      <c r="K8" s="234">
        <f>SUM(K9:K56)</f>
        <v>0</v>
      </c>
      <c r="L8" s="234"/>
      <c r="M8" s="234">
        <f>SUM(M9:M56)</f>
        <v>0</v>
      </c>
      <c r="N8" s="233"/>
      <c r="O8" s="233">
        <f>SUM(O9:O56)</f>
        <v>1.9</v>
      </c>
      <c r="P8" s="233"/>
      <c r="Q8" s="233">
        <f>SUM(Q9:Q56)</f>
        <v>0</v>
      </c>
      <c r="R8" s="234"/>
      <c r="S8" s="234"/>
      <c r="T8" s="235"/>
      <c r="U8" s="229"/>
      <c r="V8" s="229">
        <f>SUM(V9:V56)</f>
        <v>0</v>
      </c>
      <c r="W8" s="229"/>
      <c r="X8" s="229"/>
      <c r="Y8" s="229"/>
      <c r="AG8" t="s">
        <v>277</v>
      </c>
    </row>
    <row r="9" spans="1:60" outlineLevel="1" x14ac:dyDescent="0.2">
      <c r="A9" s="237">
        <v>1</v>
      </c>
      <c r="B9" s="238" t="s">
        <v>316</v>
      </c>
      <c r="C9" s="249" t="s">
        <v>317</v>
      </c>
      <c r="D9" s="239" t="s">
        <v>318</v>
      </c>
      <c r="E9" s="240">
        <v>1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7.0000000000000001E-3</v>
      </c>
      <c r="O9" s="240">
        <f>ROUND(E9*N9,2)</f>
        <v>0.01</v>
      </c>
      <c r="P9" s="240">
        <v>0</v>
      </c>
      <c r="Q9" s="240">
        <f>ROUND(E9*P9,2)</f>
        <v>0</v>
      </c>
      <c r="R9" s="242"/>
      <c r="S9" s="242" t="s">
        <v>281</v>
      </c>
      <c r="T9" s="243" t="s">
        <v>282</v>
      </c>
      <c r="U9" s="224">
        <v>0</v>
      </c>
      <c r="V9" s="224">
        <f>ROUND(E9*U9,2)</f>
        <v>0</v>
      </c>
      <c r="W9" s="224"/>
      <c r="X9" s="224" t="s">
        <v>319</v>
      </c>
      <c r="Y9" s="224" t="s">
        <v>284</v>
      </c>
      <c r="Z9" s="213"/>
      <c r="AA9" s="213"/>
      <c r="AB9" s="213"/>
      <c r="AC9" s="213"/>
      <c r="AD9" s="213"/>
      <c r="AE9" s="213"/>
      <c r="AF9" s="213"/>
      <c r="AG9" s="213" t="s">
        <v>320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0"/>
      <c r="D10" s="246"/>
      <c r="E10" s="246"/>
      <c r="F10" s="246"/>
      <c r="G10" s="246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3"/>
      <c r="AA10" s="213"/>
      <c r="AB10" s="213"/>
      <c r="AC10" s="213"/>
      <c r="AD10" s="213"/>
      <c r="AE10" s="213"/>
      <c r="AF10" s="213"/>
      <c r="AG10" s="213" t="s">
        <v>286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37">
        <v>2</v>
      </c>
      <c r="B11" s="238" t="s">
        <v>1515</v>
      </c>
      <c r="C11" s="249" t="s">
        <v>1516</v>
      </c>
      <c r="D11" s="239" t="s">
        <v>323</v>
      </c>
      <c r="E11" s="240">
        <v>360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0">
        <v>0</v>
      </c>
      <c r="O11" s="240">
        <f>ROUND(E11*N11,2)</f>
        <v>0</v>
      </c>
      <c r="P11" s="240">
        <v>0</v>
      </c>
      <c r="Q11" s="240">
        <f>ROUND(E11*P11,2)</f>
        <v>0</v>
      </c>
      <c r="R11" s="242"/>
      <c r="S11" s="242" t="s">
        <v>281</v>
      </c>
      <c r="T11" s="243" t="s">
        <v>282</v>
      </c>
      <c r="U11" s="224">
        <v>0</v>
      </c>
      <c r="V11" s="224">
        <f>ROUND(E11*U11,2)</f>
        <v>0</v>
      </c>
      <c r="W11" s="224"/>
      <c r="X11" s="224" t="s">
        <v>283</v>
      </c>
      <c r="Y11" s="224" t="s">
        <v>284</v>
      </c>
      <c r="Z11" s="213"/>
      <c r="AA11" s="213"/>
      <c r="AB11" s="213"/>
      <c r="AC11" s="213"/>
      <c r="AD11" s="213"/>
      <c r="AE11" s="213"/>
      <c r="AF11" s="213"/>
      <c r="AG11" s="213" t="s">
        <v>285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2" x14ac:dyDescent="0.2">
      <c r="A12" s="220"/>
      <c r="B12" s="221"/>
      <c r="C12" s="250"/>
      <c r="D12" s="246"/>
      <c r="E12" s="246"/>
      <c r="F12" s="246"/>
      <c r="G12" s="246"/>
      <c r="H12" s="224"/>
      <c r="I12" s="224"/>
      <c r="J12" s="224"/>
      <c r="K12" s="224"/>
      <c r="L12" s="224"/>
      <c r="M12" s="224"/>
      <c r="N12" s="223"/>
      <c r="O12" s="223"/>
      <c r="P12" s="223"/>
      <c r="Q12" s="223"/>
      <c r="R12" s="224"/>
      <c r="S12" s="224"/>
      <c r="T12" s="224"/>
      <c r="U12" s="224"/>
      <c r="V12" s="224"/>
      <c r="W12" s="224"/>
      <c r="X12" s="224"/>
      <c r="Y12" s="224"/>
      <c r="Z12" s="213"/>
      <c r="AA12" s="213"/>
      <c r="AB12" s="213"/>
      <c r="AC12" s="213"/>
      <c r="AD12" s="213"/>
      <c r="AE12" s="213"/>
      <c r="AF12" s="213"/>
      <c r="AG12" s="213" t="s">
        <v>286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ht="22.5" outlineLevel="1" x14ac:dyDescent="0.2">
      <c r="A13" s="237">
        <v>3</v>
      </c>
      <c r="B13" s="238" t="s">
        <v>1517</v>
      </c>
      <c r="C13" s="249" t="s">
        <v>1518</v>
      </c>
      <c r="D13" s="239" t="s">
        <v>323</v>
      </c>
      <c r="E13" s="240">
        <v>210</v>
      </c>
      <c r="F13" s="241"/>
      <c r="G13" s="242">
        <f>ROUND(E13*F13,2)</f>
        <v>0</v>
      </c>
      <c r="H13" s="241"/>
      <c r="I13" s="242">
        <f>ROUND(E13*H13,2)</f>
        <v>0</v>
      </c>
      <c r="J13" s="241"/>
      <c r="K13" s="242">
        <f>ROUND(E13*J13,2)</f>
        <v>0</v>
      </c>
      <c r="L13" s="242">
        <v>21</v>
      </c>
      <c r="M13" s="242">
        <f>G13*(1+L13/100)</f>
        <v>0</v>
      </c>
      <c r="N13" s="240">
        <v>1E-3</v>
      </c>
      <c r="O13" s="240">
        <f>ROUND(E13*N13,2)</f>
        <v>0.21</v>
      </c>
      <c r="P13" s="240">
        <v>0</v>
      </c>
      <c r="Q13" s="240">
        <f>ROUND(E13*P13,2)</f>
        <v>0</v>
      </c>
      <c r="R13" s="242" t="s">
        <v>324</v>
      </c>
      <c r="S13" s="242" t="s">
        <v>289</v>
      </c>
      <c r="T13" s="243" t="s">
        <v>289</v>
      </c>
      <c r="U13" s="224">
        <v>0</v>
      </c>
      <c r="V13" s="224">
        <f>ROUND(E13*U13,2)</f>
        <v>0</v>
      </c>
      <c r="W13" s="224"/>
      <c r="X13" s="224" t="s">
        <v>283</v>
      </c>
      <c r="Y13" s="224" t="s">
        <v>284</v>
      </c>
      <c r="Z13" s="213"/>
      <c r="AA13" s="213"/>
      <c r="AB13" s="213"/>
      <c r="AC13" s="213"/>
      <c r="AD13" s="213"/>
      <c r="AE13" s="213"/>
      <c r="AF13" s="213"/>
      <c r="AG13" s="213" t="s">
        <v>285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0"/>
      <c r="D14" s="246"/>
      <c r="E14" s="246"/>
      <c r="F14" s="246"/>
      <c r="G14" s="246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3"/>
      <c r="AA14" s="213"/>
      <c r="AB14" s="213"/>
      <c r="AC14" s="213"/>
      <c r="AD14" s="213"/>
      <c r="AE14" s="213"/>
      <c r="AF14" s="213"/>
      <c r="AG14" s="213" t="s">
        <v>286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ht="56.25" outlineLevel="1" x14ac:dyDescent="0.2">
      <c r="A15" s="237">
        <v>4</v>
      </c>
      <c r="B15" s="238" t="s">
        <v>1519</v>
      </c>
      <c r="C15" s="249" t="s">
        <v>1520</v>
      </c>
      <c r="D15" s="239" t="s">
        <v>323</v>
      </c>
      <c r="E15" s="240">
        <v>1884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1.4999999999999999E-4</v>
      </c>
      <c r="O15" s="240">
        <f>ROUND(E15*N15,2)</f>
        <v>0.28000000000000003</v>
      </c>
      <c r="P15" s="240">
        <v>0</v>
      </c>
      <c r="Q15" s="240">
        <f>ROUND(E15*P15,2)</f>
        <v>0</v>
      </c>
      <c r="R15" s="242" t="s">
        <v>324</v>
      </c>
      <c r="S15" s="242" t="s">
        <v>289</v>
      </c>
      <c r="T15" s="243" t="s">
        <v>289</v>
      </c>
      <c r="U15" s="224">
        <v>0</v>
      </c>
      <c r="V15" s="224">
        <f>ROUND(E15*U15,2)</f>
        <v>0</v>
      </c>
      <c r="W15" s="224"/>
      <c r="X15" s="224" t="s">
        <v>283</v>
      </c>
      <c r="Y15" s="224" t="s">
        <v>284</v>
      </c>
      <c r="Z15" s="213"/>
      <c r="AA15" s="213"/>
      <c r="AB15" s="213"/>
      <c r="AC15" s="213"/>
      <c r="AD15" s="213"/>
      <c r="AE15" s="213"/>
      <c r="AF15" s="213"/>
      <c r="AG15" s="213" t="s">
        <v>285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0"/>
      <c r="D16" s="246"/>
      <c r="E16" s="246"/>
      <c r="F16" s="246"/>
      <c r="G16" s="246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3"/>
      <c r="AA16" s="213"/>
      <c r="AB16" s="213"/>
      <c r="AC16" s="213"/>
      <c r="AD16" s="213"/>
      <c r="AE16" s="213"/>
      <c r="AF16" s="213"/>
      <c r="AG16" s="213" t="s">
        <v>286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ht="56.25" outlineLevel="1" x14ac:dyDescent="0.2">
      <c r="A17" s="237">
        <v>5</v>
      </c>
      <c r="B17" s="238" t="s">
        <v>1521</v>
      </c>
      <c r="C17" s="249" t="s">
        <v>1522</v>
      </c>
      <c r="D17" s="239" t="s">
        <v>323</v>
      </c>
      <c r="E17" s="240">
        <v>1577</v>
      </c>
      <c r="F17" s="241"/>
      <c r="G17" s="242">
        <f>ROUND(E17*F17,2)</f>
        <v>0</v>
      </c>
      <c r="H17" s="241"/>
      <c r="I17" s="242">
        <f>ROUND(E17*H17,2)</f>
        <v>0</v>
      </c>
      <c r="J17" s="241"/>
      <c r="K17" s="242">
        <f>ROUND(E17*J17,2)</f>
        <v>0</v>
      </c>
      <c r="L17" s="242">
        <v>21</v>
      </c>
      <c r="M17" s="242">
        <f>G17*(1+L17/100)</f>
        <v>0</v>
      </c>
      <c r="N17" s="240">
        <v>2.0000000000000001E-4</v>
      </c>
      <c r="O17" s="240">
        <f>ROUND(E17*N17,2)</f>
        <v>0.32</v>
      </c>
      <c r="P17" s="240">
        <v>0</v>
      </c>
      <c r="Q17" s="240">
        <f>ROUND(E17*P17,2)</f>
        <v>0</v>
      </c>
      <c r="R17" s="242" t="s">
        <v>324</v>
      </c>
      <c r="S17" s="242" t="s">
        <v>289</v>
      </c>
      <c r="T17" s="243" t="s">
        <v>289</v>
      </c>
      <c r="U17" s="224">
        <v>0</v>
      </c>
      <c r="V17" s="224">
        <f>ROUND(E17*U17,2)</f>
        <v>0</v>
      </c>
      <c r="W17" s="224"/>
      <c r="X17" s="224" t="s">
        <v>283</v>
      </c>
      <c r="Y17" s="224" t="s">
        <v>284</v>
      </c>
      <c r="Z17" s="213"/>
      <c r="AA17" s="213"/>
      <c r="AB17" s="213"/>
      <c r="AC17" s="213"/>
      <c r="AD17" s="213"/>
      <c r="AE17" s="213"/>
      <c r="AF17" s="213"/>
      <c r="AG17" s="213" t="s">
        <v>285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50"/>
      <c r="D18" s="246"/>
      <c r="E18" s="246"/>
      <c r="F18" s="246"/>
      <c r="G18" s="246"/>
      <c r="H18" s="224"/>
      <c r="I18" s="224"/>
      <c r="J18" s="224"/>
      <c r="K18" s="224"/>
      <c r="L18" s="224"/>
      <c r="M18" s="224"/>
      <c r="N18" s="223"/>
      <c r="O18" s="223"/>
      <c r="P18" s="223"/>
      <c r="Q18" s="223"/>
      <c r="R18" s="224"/>
      <c r="S18" s="224"/>
      <c r="T18" s="224"/>
      <c r="U18" s="224"/>
      <c r="V18" s="224"/>
      <c r="W18" s="224"/>
      <c r="X18" s="224"/>
      <c r="Y18" s="224"/>
      <c r="Z18" s="213"/>
      <c r="AA18" s="213"/>
      <c r="AB18" s="213"/>
      <c r="AC18" s="213"/>
      <c r="AD18" s="213"/>
      <c r="AE18" s="213"/>
      <c r="AF18" s="213"/>
      <c r="AG18" s="213" t="s">
        <v>286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ht="56.25" outlineLevel="1" x14ac:dyDescent="0.2">
      <c r="A19" s="237">
        <v>6</v>
      </c>
      <c r="B19" s="238" t="s">
        <v>1523</v>
      </c>
      <c r="C19" s="249" t="s">
        <v>1524</v>
      </c>
      <c r="D19" s="239" t="s">
        <v>323</v>
      </c>
      <c r="E19" s="240">
        <v>116</v>
      </c>
      <c r="F19" s="241"/>
      <c r="G19" s="242">
        <f>ROUND(E19*F19,2)</f>
        <v>0</v>
      </c>
      <c r="H19" s="241"/>
      <c r="I19" s="242">
        <f>ROUND(E19*H19,2)</f>
        <v>0</v>
      </c>
      <c r="J19" s="241"/>
      <c r="K19" s="242">
        <f>ROUND(E19*J19,2)</f>
        <v>0</v>
      </c>
      <c r="L19" s="242">
        <v>21</v>
      </c>
      <c r="M19" s="242">
        <f>G19*(1+L19/100)</f>
        <v>0</v>
      </c>
      <c r="N19" s="240">
        <v>2.1000000000000001E-4</v>
      </c>
      <c r="O19" s="240">
        <f>ROUND(E19*N19,2)</f>
        <v>0.02</v>
      </c>
      <c r="P19" s="240">
        <v>0</v>
      </c>
      <c r="Q19" s="240">
        <f>ROUND(E19*P19,2)</f>
        <v>0</v>
      </c>
      <c r="R19" s="242" t="s">
        <v>324</v>
      </c>
      <c r="S19" s="242" t="s">
        <v>289</v>
      </c>
      <c r="T19" s="243" t="s">
        <v>289</v>
      </c>
      <c r="U19" s="224">
        <v>0</v>
      </c>
      <c r="V19" s="224">
        <f>ROUND(E19*U19,2)</f>
        <v>0</v>
      </c>
      <c r="W19" s="224"/>
      <c r="X19" s="224" t="s">
        <v>283</v>
      </c>
      <c r="Y19" s="224" t="s">
        <v>284</v>
      </c>
      <c r="Z19" s="213"/>
      <c r="AA19" s="213"/>
      <c r="AB19" s="213"/>
      <c r="AC19" s="213"/>
      <c r="AD19" s="213"/>
      <c r="AE19" s="213"/>
      <c r="AF19" s="213"/>
      <c r="AG19" s="213" t="s">
        <v>285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0"/>
      <c r="D20" s="246"/>
      <c r="E20" s="246"/>
      <c r="F20" s="246"/>
      <c r="G20" s="246"/>
      <c r="H20" s="224"/>
      <c r="I20" s="224"/>
      <c r="J20" s="224"/>
      <c r="K20" s="224"/>
      <c r="L20" s="224"/>
      <c r="M20" s="224"/>
      <c r="N20" s="223"/>
      <c r="O20" s="223"/>
      <c r="P20" s="223"/>
      <c r="Q20" s="223"/>
      <c r="R20" s="224"/>
      <c r="S20" s="224"/>
      <c r="T20" s="224"/>
      <c r="U20" s="224"/>
      <c r="V20" s="224"/>
      <c r="W20" s="224"/>
      <c r="X20" s="224"/>
      <c r="Y20" s="224"/>
      <c r="Z20" s="213"/>
      <c r="AA20" s="213"/>
      <c r="AB20" s="213"/>
      <c r="AC20" s="213"/>
      <c r="AD20" s="213"/>
      <c r="AE20" s="213"/>
      <c r="AF20" s="213"/>
      <c r="AG20" s="213" t="s">
        <v>286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ht="56.25" outlineLevel="1" x14ac:dyDescent="0.2">
      <c r="A21" s="237">
        <v>7</v>
      </c>
      <c r="B21" s="238" t="s">
        <v>1525</v>
      </c>
      <c r="C21" s="249" t="s">
        <v>1526</v>
      </c>
      <c r="D21" s="239" t="s">
        <v>323</v>
      </c>
      <c r="E21" s="240">
        <v>661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0">
        <v>2.9999999999999997E-4</v>
      </c>
      <c r="O21" s="240">
        <f>ROUND(E21*N21,2)</f>
        <v>0.2</v>
      </c>
      <c r="P21" s="240">
        <v>0</v>
      </c>
      <c r="Q21" s="240">
        <f>ROUND(E21*P21,2)</f>
        <v>0</v>
      </c>
      <c r="R21" s="242" t="s">
        <v>324</v>
      </c>
      <c r="S21" s="242" t="s">
        <v>289</v>
      </c>
      <c r="T21" s="243" t="s">
        <v>289</v>
      </c>
      <c r="U21" s="224">
        <v>0</v>
      </c>
      <c r="V21" s="224">
        <f>ROUND(E21*U21,2)</f>
        <v>0</v>
      </c>
      <c r="W21" s="224"/>
      <c r="X21" s="224" t="s">
        <v>283</v>
      </c>
      <c r="Y21" s="224" t="s">
        <v>284</v>
      </c>
      <c r="Z21" s="213"/>
      <c r="AA21" s="213"/>
      <c r="AB21" s="213"/>
      <c r="AC21" s="213"/>
      <c r="AD21" s="213"/>
      <c r="AE21" s="213"/>
      <c r="AF21" s="213"/>
      <c r="AG21" s="213" t="s">
        <v>285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0"/>
      <c r="D22" s="246"/>
      <c r="E22" s="246"/>
      <c r="F22" s="246"/>
      <c r="G22" s="246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3"/>
      <c r="AA22" s="213"/>
      <c r="AB22" s="213"/>
      <c r="AC22" s="213"/>
      <c r="AD22" s="213"/>
      <c r="AE22" s="213"/>
      <c r="AF22" s="213"/>
      <c r="AG22" s="213" t="s">
        <v>286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ht="56.25" outlineLevel="1" x14ac:dyDescent="0.2">
      <c r="A23" s="237">
        <v>8</v>
      </c>
      <c r="B23" s="238" t="s">
        <v>1527</v>
      </c>
      <c r="C23" s="249" t="s">
        <v>1528</v>
      </c>
      <c r="D23" s="239" t="s">
        <v>323</v>
      </c>
      <c r="E23" s="240">
        <v>420</v>
      </c>
      <c r="F23" s="241"/>
      <c r="G23" s="242">
        <f>ROUND(E23*F23,2)</f>
        <v>0</v>
      </c>
      <c r="H23" s="241"/>
      <c r="I23" s="242">
        <f>ROUND(E23*H23,2)</f>
        <v>0</v>
      </c>
      <c r="J23" s="241"/>
      <c r="K23" s="242">
        <f>ROUND(E23*J23,2)</f>
        <v>0</v>
      </c>
      <c r="L23" s="242">
        <v>21</v>
      </c>
      <c r="M23" s="242">
        <f>G23*(1+L23/100)</f>
        <v>0</v>
      </c>
      <c r="N23" s="240">
        <v>4.0999999999999999E-4</v>
      </c>
      <c r="O23" s="240">
        <f>ROUND(E23*N23,2)</f>
        <v>0.17</v>
      </c>
      <c r="P23" s="240">
        <v>0</v>
      </c>
      <c r="Q23" s="240">
        <f>ROUND(E23*P23,2)</f>
        <v>0</v>
      </c>
      <c r="R23" s="242" t="s">
        <v>324</v>
      </c>
      <c r="S23" s="242" t="s">
        <v>289</v>
      </c>
      <c r="T23" s="243" t="s">
        <v>289</v>
      </c>
      <c r="U23" s="224">
        <v>0</v>
      </c>
      <c r="V23" s="224">
        <f>ROUND(E23*U23,2)</f>
        <v>0</v>
      </c>
      <c r="W23" s="224"/>
      <c r="X23" s="224" t="s">
        <v>283</v>
      </c>
      <c r="Y23" s="224" t="s">
        <v>284</v>
      </c>
      <c r="Z23" s="213"/>
      <c r="AA23" s="213"/>
      <c r="AB23" s="213"/>
      <c r="AC23" s="213"/>
      <c r="AD23" s="213"/>
      <c r="AE23" s="213"/>
      <c r="AF23" s="213"/>
      <c r="AG23" s="213" t="s">
        <v>285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50"/>
      <c r="D24" s="246"/>
      <c r="E24" s="246"/>
      <c r="F24" s="246"/>
      <c r="G24" s="246"/>
      <c r="H24" s="224"/>
      <c r="I24" s="224"/>
      <c r="J24" s="224"/>
      <c r="K24" s="224"/>
      <c r="L24" s="224"/>
      <c r="M24" s="224"/>
      <c r="N24" s="223"/>
      <c r="O24" s="223"/>
      <c r="P24" s="223"/>
      <c r="Q24" s="223"/>
      <c r="R24" s="224"/>
      <c r="S24" s="224"/>
      <c r="T24" s="224"/>
      <c r="U24" s="224"/>
      <c r="V24" s="224"/>
      <c r="W24" s="224"/>
      <c r="X24" s="224"/>
      <c r="Y24" s="224"/>
      <c r="Z24" s="213"/>
      <c r="AA24" s="213"/>
      <c r="AB24" s="213"/>
      <c r="AC24" s="213"/>
      <c r="AD24" s="213"/>
      <c r="AE24" s="213"/>
      <c r="AF24" s="213"/>
      <c r="AG24" s="213" t="s">
        <v>286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ht="56.25" outlineLevel="1" x14ac:dyDescent="0.2">
      <c r="A25" s="237">
        <v>9</v>
      </c>
      <c r="B25" s="238" t="s">
        <v>1529</v>
      </c>
      <c r="C25" s="249" t="s">
        <v>1530</v>
      </c>
      <c r="D25" s="239" t="s">
        <v>323</v>
      </c>
      <c r="E25" s="240">
        <v>35</v>
      </c>
      <c r="F25" s="241"/>
      <c r="G25" s="242">
        <f>ROUND(E25*F25,2)</f>
        <v>0</v>
      </c>
      <c r="H25" s="241"/>
      <c r="I25" s="242">
        <f>ROUND(E25*H25,2)</f>
        <v>0</v>
      </c>
      <c r="J25" s="241"/>
      <c r="K25" s="242">
        <f>ROUND(E25*J25,2)</f>
        <v>0</v>
      </c>
      <c r="L25" s="242">
        <v>21</v>
      </c>
      <c r="M25" s="242">
        <f>G25*(1+L25/100)</f>
        <v>0</v>
      </c>
      <c r="N25" s="240">
        <v>5.2999999999999998E-4</v>
      </c>
      <c r="O25" s="240">
        <f>ROUND(E25*N25,2)</f>
        <v>0.02</v>
      </c>
      <c r="P25" s="240">
        <v>0</v>
      </c>
      <c r="Q25" s="240">
        <f>ROUND(E25*P25,2)</f>
        <v>0</v>
      </c>
      <c r="R25" s="242" t="s">
        <v>324</v>
      </c>
      <c r="S25" s="242" t="s">
        <v>289</v>
      </c>
      <c r="T25" s="243" t="s">
        <v>289</v>
      </c>
      <c r="U25" s="224">
        <v>0</v>
      </c>
      <c r="V25" s="224">
        <f>ROUND(E25*U25,2)</f>
        <v>0</v>
      </c>
      <c r="W25" s="224"/>
      <c r="X25" s="224" t="s">
        <v>283</v>
      </c>
      <c r="Y25" s="224" t="s">
        <v>284</v>
      </c>
      <c r="Z25" s="213"/>
      <c r="AA25" s="213"/>
      <c r="AB25" s="213"/>
      <c r="AC25" s="213"/>
      <c r="AD25" s="213"/>
      <c r="AE25" s="213"/>
      <c r="AF25" s="213"/>
      <c r="AG25" s="213" t="s">
        <v>285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50"/>
      <c r="D26" s="246"/>
      <c r="E26" s="246"/>
      <c r="F26" s="246"/>
      <c r="G26" s="246"/>
      <c r="H26" s="224"/>
      <c r="I26" s="224"/>
      <c r="J26" s="224"/>
      <c r="K26" s="224"/>
      <c r="L26" s="224"/>
      <c r="M26" s="224"/>
      <c r="N26" s="223"/>
      <c r="O26" s="223"/>
      <c r="P26" s="223"/>
      <c r="Q26" s="223"/>
      <c r="R26" s="224"/>
      <c r="S26" s="224"/>
      <c r="T26" s="224"/>
      <c r="U26" s="224"/>
      <c r="V26" s="224"/>
      <c r="W26" s="224"/>
      <c r="X26" s="224"/>
      <c r="Y26" s="224"/>
      <c r="Z26" s="213"/>
      <c r="AA26" s="213"/>
      <c r="AB26" s="213"/>
      <c r="AC26" s="213"/>
      <c r="AD26" s="213"/>
      <c r="AE26" s="213"/>
      <c r="AF26" s="213"/>
      <c r="AG26" s="213" t="s">
        <v>286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ht="56.25" outlineLevel="1" x14ac:dyDescent="0.2">
      <c r="A27" s="237">
        <v>10</v>
      </c>
      <c r="B27" s="238" t="s">
        <v>1531</v>
      </c>
      <c r="C27" s="249" t="s">
        <v>1532</v>
      </c>
      <c r="D27" s="239" t="s">
        <v>323</v>
      </c>
      <c r="E27" s="240">
        <v>15</v>
      </c>
      <c r="F27" s="241"/>
      <c r="G27" s="242">
        <f>ROUND(E27*F27,2)</f>
        <v>0</v>
      </c>
      <c r="H27" s="241"/>
      <c r="I27" s="242">
        <f>ROUND(E27*H27,2)</f>
        <v>0</v>
      </c>
      <c r="J27" s="241"/>
      <c r="K27" s="242">
        <f>ROUND(E27*J27,2)</f>
        <v>0</v>
      </c>
      <c r="L27" s="242">
        <v>21</v>
      </c>
      <c r="M27" s="242">
        <f>G27*(1+L27/100)</f>
        <v>0</v>
      </c>
      <c r="N27" s="240">
        <v>7.6000000000000004E-4</v>
      </c>
      <c r="O27" s="240">
        <f>ROUND(E27*N27,2)</f>
        <v>0.01</v>
      </c>
      <c r="P27" s="240">
        <v>0</v>
      </c>
      <c r="Q27" s="240">
        <f>ROUND(E27*P27,2)</f>
        <v>0</v>
      </c>
      <c r="R27" s="242" t="s">
        <v>324</v>
      </c>
      <c r="S27" s="242" t="s">
        <v>289</v>
      </c>
      <c r="T27" s="243" t="s">
        <v>289</v>
      </c>
      <c r="U27" s="224">
        <v>0</v>
      </c>
      <c r="V27" s="224">
        <f>ROUND(E27*U27,2)</f>
        <v>0</v>
      </c>
      <c r="W27" s="224"/>
      <c r="X27" s="224" t="s">
        <v>283</v>
      </c>
      <c r="Y27" s="224" t="s">
        <v>284</v>
      </c>
      <c r="Z27" s="213"/>
      <c r="AA27" s="213"/>
      <c r="AB27" s="213"/>
      <c r="AC27" s="213"/>
      <c r="AD27" s="213"/>
      <c r="AE27" s="213"/>
      <c r="AF27" s="213"/>
      <c r="AG27" s="213" t="s">
        <v>285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0"/>
      <c r="D28" s="246"/>
      <c r="E28" s="246"/>
      <c r="F28" s="246"/>
      <c r="G28" s="246"/>
      <c r="H28" s="224"/>
      <c r="I28" s="224"/>
      <c r="J28" s="224"/>
      <c r="K28" s="224"/>
      <c r="L28" s="224"/>
      <c r="M28" s="224"/>
      <c r="N28" s="223"/>
      <c r="O28" s="223"/>
      <c r="P28" s="223"/>
      <c r="Q28" s="223"/>
      <c r="R28" s="224"/>
      <c r="S28" s="224"/>
      <c r="T28" s="224"/>
      <c r="U28" s="224"/>
      <c r="V28" s="224"/>
      <c r="W28" s="224"/>
      <c r="X28" s="224"/>
      <c r="Y28" s="224"/>
      <c r="Z28" s="213"/>
      <c r="AA28" s="213"/>
      <c r="AB28" s="213"/>
      <c r="AC28" s="213"/>
      <c r="AD28" s="213"/>
      <c r="AE28" s="213"/>
      <c r="AF28" s="213"/>
      <c r="AG28" s="213" t="s">
        <v>286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37">
        <v>11</v>
      </c>
      <c r="B29" s="238" t="s">
        <v>1533</v>
      </c>
      <c r="C29" s="249" t="s">
        <v>1534</v>
      </c>
      <c r="D29" s="239" t="s">
        <v>318</v>
      </c>
      <c r="E29" s="240">
        <v>4</v>
      </c>
      <c r="F29" s="241"/>
      <c r="G29" s="242">
        <f>ROUND(E29*F29,2)</f>
        <v>0</v>
      </c>
      <c r="H29" s="241"/>
      <c r="I29" s="242">
        <f>ROUND(E29*H29,2)</f>
        <v>0</v>
      </c>
      <c r="J29" s="241"/>
      <c r="K29" s="242">
        <f>ROUND(E29*J29,2)</f>
        <v>0</v>
      </c>
      <c r="L29" s="242">
        <v>21</v>
      </c>
      <c r="M29" s="242">
        <f>G29*(1+L29/100)</f>
        <v>0</v>
      </c>
      <c r="N29" s="240">
        <v>4.0000000000000003E-5</v>
      </c>
      <c r="O29" s="240">
        <f>ROUND(E29*N29,2)</f>
        <v>0</v>
      </c>
      <c r="P29" s="240">
        <v>0</v>
      </c>
      <c r="Q29" s="240">
        <f>ROUND(E29*P29,2)</f>
        <v>0</v>
      </c>
      <c r="R29" s="242" t="s">
        <v>324</v>
      </c>
      <c r="S29" s="242" t="s">
        <v>289</v>
      </c>
      <c r="T29" s="243" t="s">
        <v>289</v>
      </c>
      <c r="U29" s="224">
        <v>0</v>
      </c>
      <c r="V29" s="224">
        <f>ROUND(E29*U29,2)</f>
        <v>0</v>
      </c>
      <c r="W29" s="224"/>
      <c r="X29" s="224" t="s">
        <v>283</v>
      </c>
      <c r="Y29" s="224" t="s">
        <v>284</v>
      </c>
      <c r="Z29" s="213"/>
      <c r="AA29" s="213"/>
      <c r="AB29" s="213"/>
      <c r="AC29" s="213"/>
      <c r="AD29" s="213"/>
      <c r="AE29" s="213"/>
      <c r="AF29" s="213"/>
      <c r="AG29" s="213" t="s">
        <v>285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0"/>
      <c r="D30" s="246"/>
      <c r="E30" s="246"/>
      <c r="F30" s="246"/>
      <c r="G30" s="246"/>
      <c r="H30" s="224"/>
      <c r="I30" s="224"/>
      <c r="J30" s="224"/>
      <c r="K30" s="224"/>
      <c r="L30" s="224"/>
      <c r="M30" s="224"/>
      <c r="N30" s="223"/>
      <c r="O30" s="223"/>
      <c r="P30" s="223"/>
      <c r="Q30" s="223"/>
      <c r="R30" s="224"/>
      <c r="S30" s="224"/>
      <c r="T30" s="224"/>
      <c r="U30" s="224"/>
      <c r="V30" s="224"/>
      <c r="W30" s="224"/>
      <c r="X30" s="224"/>
      <c r="Y30" s="224"/>
      <c r="Z30" s="213"/>
      <c r="AA30" s="213"/>
      <c r="AB30" s="213"/>
      <c r="AC30" s="213"/>
      <c r="AD30" s="213"/>
      <c r="AE30" s="213"/>
      <c r="AF30" s="213"/>
      <c r="AG30" s="213" t="s">
        <v>286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37">
        <v>12</v>
      </c>
      <c r="B31" s="238" t="s">
        <v>1535</v>
      </c>
      <c r="C31" s="249" t="s">
        <v>1536</v>
      </c>
      <c r="D31" s="239" t="s">
        <v>318</v>
      </c>
      <c r="E31" s="240">
        <v>8</v>
      </c>
      <c r="F31" s="241"/>
      <c r="G31" s="242">
        <f>ROUND(E31*F31,2)</f>
        <v>0</v>
      </c>
      <c r="H31" s="241"/>
      <c r="I31" s="242">
        <f>ROUND(E31*H31,2)</f>
        <v>0</v>
      </c>
      <c r="J31" s="241"/>
      <c r="K31" s="242">
        <f>ROUND(E31*J31,2)</f>
        <v>0</v>
      </c>
      <c r="L31" s="242">
        <v>21</v>
      </c>
      <c r="M31" s="242">
        <f>G31*(1+L31/100)</f>
        <v>0</v>
      </c>
      <c r="N31" s="240">
        <v>4.0000000000000003E-5</v>
      </c>
      <c r="O31" s="240">
        <f>ROUND(E31*N31,2)</f>
        <v>0</v>
      </c>
      <c r="P31" s="240">
        <v>0</v>
      </c>
      <c r="Q31" s="240">
        <f>ROUND(E31*P31,2)</f>
        <v>0</v>
      </c>
      <c r="R31" s="242" t="s">
        <v>324</v>
      </c>
      <c r="S31" s="242" t="s">
        <v>289</v>
      </c>
      <c r="T31" s="243" t="s">
        <v>289</v>
      </c>
      <c r="U31" s="224">
        <v>0</v>
      </c>
      <c r="V31" s="224">
        <f>ROUND(E31*U31,2)</f>
        <v>0</v>
      </c>
      <c r="W31" s="224"/>
      <c r="X31" s="224" t="s">
        <v>283</v>
      </c>
      <c r="Y31" s="224" t="s">
        <v>284</v>
      </c>
      <c r="Z31" s="213"/>
      <c r="AA31" s="213"/>
      <c r="AB31" s="213"/>
      <c r="AC31" s="213"/>
      <c r="AD31" s="213"/>
      <c r="AE31" s="213"/>
      <c r="AF31" s="213"/>
      <c r="AG31" s="213" t="s">
        <v>285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2" x14ac:dyDescent="0.2">
      <c r="A32" s="220"/>
      <c r="B32" s="221"/>
      <c r="C32" s="250"/>
      <c r="D32" s="246"/>
      <c r="E32" s="246"/>
      <c r="F32" s="246"/>
      <c r="G32" s="246"/>
      <c r="H32" s="224"/>
      <c r="I32" s="224"/>
      <c r="J32" s="224"/>
      <c r="K32" s="224"/>
      <c r="L32" s="224"/>
      <c r="M32" s="224"/>
      <c r="N32" s="223"/>
      <c r="O32" s="223"/>
      <c r="P32" s="223"/>
      <c r="Q32" s="223"/>
      <c r="R32" s="224"/>
      <c r="S32" s="224"/>
      <c r="T32" s="224"/>
      <c r="U32" s="224"/>
      <c r="V32" s="224"/>
      <c r="W32" s="224"/>
      <c r="X32" s="224"/>
      <c r="Y32" s="224"/>
      <c r="Z32" s="213"/>
      <c r="AA32" s="213"/>
      <c r="AB32" s="213"/>
      <c r="AC32" s="213"/>
      <c r="AD32" s="213"/>
      <c r="AE32" s="213"/>
      <c r="AF32" s="213"/>
      <c r="AG32" s="213" t="s">
        <v>286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37">
        <v>13</v>
      </c>
      <c r="B33" s="238" t="s">
        <v>1537</v>
      </c>
      <c r="C33" s="249" t="s">
        <v>1538</v>
      </c>
      <c r="D33" s="239" t="s">
        <v>318</v>
      </c>
      <c r="E33" s="240">
        <v>1</v>
      </c>
      <c r="F33" s="241"/>
      <c r="G33" s="242">
        <f>ROUND(E33*F33,2)</f>
        <v>0</v>
      </c>
      <c r="H33" s="241"/>
      <c r="I33" s="242">
        <f>ROUND(E33*H33,2)</f>
        <v>0</v>
      </c>
      <c r="J33" s="241"/>
      <c r="K33" s="242">
        <f>ROUND(E33*J33,2)</f>
        <v>0</v>
      </c>
      <c r="L33" s="242">
        <v>21</v>
      </c>
      <c r="M33" s="242">
        <f>G33*(1+L33/100)</f>
        <v>0</v>
      </c>
      <c r="N33" s="240">
        <v>4.0000000000000003E-5</v>
      </c>
      <c r="O33" s="240">
        <f>ROUND(E33*N33,2)</f>
        <v>0</v>
      </c>
      <c r="P33" s="240">
        <v>0</v>
      </c>
      <c r="Q33" s="240">
        <f>ROUND(E33*P33,2)</f>
        <v>0</v>
      </c>
      <c r="R33" s="242" t="s">
        <v>324</v>
      </c>
      <c r="S33" s="242" t="s">
        <v>289</v>
      </c>
      <c r="T33" s="243" t="s">
        <v>289</v>
      </c>
      <c r="U33" s="224">
        <v>0</v>
      </c>
      <c r="V33" s="224">
        <f>ROUND(E33*U33,2)</f>
        <v>0</v>
      </c>
      <c r="W33" s="224"/>
      <c r="X33" s="224" t="s">
        <v>283</v>
      </c>
      <c r="Y33" s="224" t="s">
        <v>284</v>
      </c>
      <c r="Z33" s="213"/>
      <c r="AA33" s="213"/>
      <c r="AB33" s="213"/>
      <c r="AC33" s="213"/>
      <c r="AD33" s="213"/>
      <c r="AE33" s="213"/>
      <c r="AF33" s="213"/>
      <c r="AG33" s="213" t="s">
        <v>285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50"/>
      <c r="D34" s="246"/>
      <c r="E34" s="246"/>
      <c r="F34" s="246"/>
      <c r="G34" s="246"/>
      <c r="H34" s="224"/>
      <c r="I34" s="224"/>
      <c r="J34" s="224"/>
      <c r="K34" s="224"/>
      <c r="L34" s="224"/>
      <c r="M34" s="224"/>
      <c r="N34" s="223"/>
      <c r="O34" s="223"/>
      <c r="P34" s="223"/>
      <c r="Q34" s="223"/>
      <c r="R34" s="224"/>
      <c r="S34" s="224"/>
      <c r="T34" s="224"/>
      <c r="U34" s="224"/>
      <c r="V34" s="224"/>
      <c r="W34" s="224"/>
      <c r="X34" s="224"/>
      <c r="Y34" s="224"/>
      <c r="Z34" s="213"/>
      <c r="AA34" s="213"/>
      <c r="AB34" s="213"/>
      <c r="AC34" s="213"/>
      <c r="AD34" s="213"/>
      <c r="AE34" s="213"/>
      <c r="AF34" s="213"/>
      <c r="AG34" s="213" t="s">
        <v>286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ht="22.5" outlineLevel="1" x14ac:dyDescent="0.2">
      <c r="A35" s="237">
        <v>14</v>
      </c>
      <c r="B35" s="238" t="s">
        <v>1539</v>
      </c>
      <c r="C35" s="249" t="s">
        <v>1540</v>
      </c>
      <c r="D35" s="239" t="s">
        <v>318</v>
      </c>
      <c r="E35" s="240">
        <v>47</v>
      </c>
      <c r="F35" s="241"/>
      <c r="G35" s="242">
        <f>ROUND(E35*F35,2)</f>
        <v>0</v>
      </c>
      <c r="H35" s="241"/>
      <c r="I35" s="242">
        <f>ROUND(E35*H35,2)</f>
        <v>0</v>
      </c>
      <c r="J35" s="241"/>
      <c r="K35" s="242">
        <f>ROUND(E35*J35,2)</f>
        <v>0</v>
      </c>
      <c r="L35" s="242">
        <v>21</v>
      </c>
      <c r="M35" s="242">
        <f>G35*(1+L35/100)</f>
        <v>0</v>
      </c>
      <c r="N35" s="240">
        <v>1.8000000000000001E-4</v>
      </c>
      <c r="O35" s="240">
        <f>ROUND(E35*N35,2)</f>
        <v>0.01</v>
      </c>
      <c r="P35" s="240">
        <v>0</v>
      </c>
      <c r="Q35" s="240">
        <f>ROUND(E35*P35,2)</f>
        <v>0</v>
      </c>
      <c r="R35" s="242" t="s">
        <v>324</v>
      </c>
      <c r="S35" s="242" t="s">
        <v>289</v>
      </c>
      <c r="T35" s="243" t="s">
        <v>289</v>
      </c>
      <c r="U35" s="224">
        <v>0</v>
      </c>
      <c r="V35" s="224">
        <f>ROUND(E35*U35,2)</f>
        <v>0</v>
      </c>
      <c r="W35" s="224"/>
      <c r="X35" s="224" t="s">
        <v>283</v>
      </c>
      <c r="Y35" s="224" t="s">
        <v>284</v>
      </c>
      <c r="Z35" s="213"/>
      <c r="AA35" s="213"/>
      <c r="AB35" s="213"/>
      <c r="AC35" s="213"/>
      <c r="AD35" s="213"/>
      <c r="AE35" s="213"/>
      <c r="AF35" s="213"/>
      <c r="AG35" s="213" t="s">
        <v>285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50"/>
      <c r="D36" s="246"/>
      <c r="E36" s="246"/>
      <c r="F36" s="246"/>
      <c r="G36" s="246"/>
      <c r="H36" s="224"/>
      <c r="I36" s="224"/>
      <c r="J36" s="224"/>
      <c r="K36" s="224"/>
      <c r="L36" s="224"/>
      <c r="M36" s="224"/>
      <c r="N36" s="223"/>
      <c r="O36" s="223"/>
      <c r="P36" s="223"/>
      <c r="Q36" s="223"/>
      <c r="R36" s="224"/>
      <c r="S36" s="224"/>
      <c r="T36" s="224"/>
      <c r="U36" s="224"/>
      <c r="V36" s="224"/>
      <c r="W36" s="224"/>
      <c r="X36" s="224"/>
      <c r="Y36" s="224"/>
      <c r="Z36" s="213"/>
      <c r="AA36" s="213"/>
      <c r="AB36" s="213"/>
      <c r="AC36" s="213"/>
      <c r="AD36" s="213"/>
      <c r="AE36" s="213"/>
      <c r="AF36" s="213"/>
      <c r="AG36" s="213" t="s">
        <v>286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37">
        <v>15</v>
      </c>
      <c r="B37" s="238" t="s">
        <v>1541</v>
      </c>
      <c r="C37" s="249" t="s">
        <v>1542</v>
      </c>
      <c r="D37" s="239" t="s">
        <v>318</v>
      </c>
      <c r="E37" s="240">
        <v>14</v>
      </c>
      <c r="F37" s="241"/>
      <c r="G37" s="242">
        <f>ROUND(E37*F37,2)</f>
        <v>0</v>
      </c>
      <c r="H37" s="241"/>
      <c r="I37" s="242">
        <f>ROUND(E37*H37,2)</f>
        <v>0</v>
      </c>
      <c r="J37" s="241"/>
      <c r="K37" s="242">
        <f>ROUND(E37*J37,2)</f>
        <v>0</v>
      </c>
      <c r="L37" s="242">
        <v>21</v>
      </c>
      <c r="M37" s="242">
        <f>G37*(1+L37/100)</f>
        <v>0</v>
      </c>
      <c r="N37" s="240">
        <v>2.3000000000000001E-4</v>
      </c>
      <c r="O37" s="240">
        <f>ROUND(E37*N37,2)</f>
        <v>0</v>
      </c>
      <c r="P37" s="240">
        <v>0</v>
      </c>
      <c r="Q37" s="240">
        <f>ROUND(E37*P37,2)</f>
        <v>0</v>
      </c>
      <c r="R37" s="242" t="s">
        <v>324</v>
      </c>
      <c r="S37" s="242" t="s">
        <v>289</v>
      </c>
      <c r="T37" s="243" t="s">
        <v>289</v>
      </c>
      <c r="U37" s="224">
        <v>0</v>
      </c>
      <c r="V37" s="224">
        <f>ROUND(E37*U37,2)</f>
        <v>0</v>
      </c>
      <c r="W37" s="224"/>
      <c r="X37" s="224" t="s">
        <v>283</v>
      </c>
      <c r="Y37" s="224" t="s">
        <v>284</v>
      </c>
      <c r="Z37" s="213"/>
      <c r="AA37" s="213"/>
      <c r="AB37" s="213"/>
      <c r="AC37" s="213"/>
      <c r="AD37" s="213"/>
      <c r="AE37" s="213"/>
      <c r="AF37" s="213"/>
      <c r="AG37" s="213" t="s">
        <v>285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2" x14ac:dyDescent="0.2">
      <c r="A38" s="220"/>
      <c r="B38" s="221"/>
      <c r="C38" s="250"/>
      <c r="D38" s="246"/>
      <c r="E38" s="246"/>
      <c r="F38" s="246"/>
      <c r="G38" s="246"/>
      <c r="H38" s="224"/>
      <c r="I38" s="224"/>
      <c r="J38" s="224"/>
      <c r="K38" s="224"/>
      <c r="L38" s="224"/>
      <c r="M38" s="224"/>
      <c r="N38" s="223"/>
      <c r="O38" s="223"/>
      <c r="P38" s="223"/>
      <c r="Q38" s="223"/>
      <c r="R38" s="224"/>
      <c r="S38" s="224"/>
      <c r="T38" s="224"/>
      <c r="U38" s="224"/>
      <c r="V38" s="224"/>
      <c r="W38" s="224"/>
      <c r="X38" s="224"/>
      <c r="Y38" s="224"/>
      <c r="Z38" s="213"/>
      <c r="AA38" s="213"/>
      <c r="AB38" s="213"/>
      <c r="AC38" s="213"/>
      <c r="AD38" s="213"/>
      <c r="AE38" s="213"/>
      <c r="AF38" s="213"/>
      <c r="AG38" s="213" t="s">
        <v>286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ht="56.25" outlineLevel="1" x14ac:dyDescent="0.2">
      <c r="A39" s="237">
        <v>16</v>
      </c>
      <c r="B39" s="238" t="s">
        <v>1543</v>
      </c>
      <c r="C39" s="249" t="s">
        <v>1544</v>
      </c>
      <c r="D39" s="239" t="s">
        <v>323</v>
      </c>
      <c r="E39" s="240">
        <v>1800</v>
      </c>
      <c r="F39" s="241"/>
      <c r="G39" s="242">
        <f>ROUND(E39*F39,2)</f>
        <v>0</v>
      </c>
      <c r="H39" s="241"/>
      <c r="I39" s="242">
        <f>ROUND(E39*H39,2)</f>
        <v>0</v>
      </c>
      <c r="J39" s="241"/>
      <c r="K39" s="242">
        <f>ROUND(E39*J39,2)</f>
        <v>0</v>
      </c>
      <c r="L39" s="242">
        <v>21</v>
      </c>
      <c r="M39" s="242">
        <f>G39*(1+L39/100)</f>
        <v>0</v>
      </c>
      <c r="N39" s="240">
        <v>1.1E-4</v>
      </c>
      <c r="O39" s="240">
        <f>ROUND(E39*N39,2)</f>
        <v>0.2</v>
      </c>
      <c r="P39" s="240">
        <v>0</v>
      </c>
      <c r="Q39" s="240">
        <f>ROUND(E39*P39,2)</f>
        <v>0</v>
      </c>
      <c r="R39" s="242" t="s">
        <v>324</v>
      </c>
      <c r="S39" s="242" t="s">
        <v>289</v>
      </c>
      <c r="T39" s="243" t="s">
        <v>289</v>
      </c>
      <c r="U39" s="224">
        <v>0</v>
      </c>
      <c r="V39" s="224">
        <f>ROUND(E39*U39,2)</f>
        <v>0</v>
      </c>
      <c r="W39" s="224"/>
      <c r="X39" s="224" t="s">
        <v>283</v>
      </c>
      <c r="Y39" s="224" t="s">
        <v>284</v>
      </c>
      <c r="Z39" s="213"/>
      <c r="AA39" s="213"/>
      <c r="AB39" s="213"/>
      <c r="AC39" s="213"/>
      <c r="AD39" s="213"/>
      <c r="AE39" s="213"/>
      <c r="AF39" s="213"/>
      <c r="AG39" s="213" t="s">
        <v>285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50"/>
      <c r="D40" s="246"/>
      <c r="E40" s="246"/>
      <c r="F40" s="246"/>
      <c r="G40" s="246"/>
      <c r="H40" s="224"/>
      <c r="I40" s="224"/>
      <c r="J40" s="224"/>
      <c r="K40" s="224"/>
      <c r="L40" s="224"/>
      <c r="M40" s="224"/>
      <c r="N40" s="223"/>
      <c r="O40" s="223"/>
      <c r="P40" s="223"/>
      <c r="Q40" s="223"/>
      <c r="R40" s="224"/>
      <c r="S40" s="224"/>
      <c r="T40" s="224"/>
      <c r="U40" s="224"/>
      <c r="V40" s="224"/>
      <c r="W40" s="224"/>
      <c r="X40" s="224"/>
      <c r="Y40" s="224"/>
      <c r="Z40" s="213"/>
      <c r="AA40" s="213"/>
      <c r="AB40" s="213"/>
      <c r="AC40" s="213"/>
      <c r="AD40" s="213"/>
      <c r="AE40" s="213"/>
      <c r="AF40" s="213"/>
      <c r="AG40" s="213" t="s">
        <v>286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ht="33.75" outlineLevel="1" x14ac:dyDescent="0.2">
      <c r="A41" s="237">
        <v>17</v>
      </c>
      <c r="B41" s="238" t="s">
        <v>1545</v>
      </c>
      <c r="C41" s="249" t="s">
        <v>1546</v>
      </c>
      <c r="D41" s="239" t="s">
        <v>323</v>
      </c>
      <c r="E41" s="240">
        <v>490</v>
      </c>
      <c r="F41" s="241"/>
      <c r="G41" s="242">
        <f>ROUND(E41*F41,2)</f>
        <v>0</v>
      </c>
      <c r="H41" s="241"/>
      <c r="I41" s="242">
        <f>ROUND(E41*H41,2)</f>
        <v>0</v>
      </c>
      <c r="J41" s="241"/>
      <c r="K41" s="242">
        <f>ROUND(E41*J41,2)</f>
        <v>0</v>
      </c>
      <c r="L41" s="242">
        <v>21</v>
      </c>
      <c r="M41" s="242">
        <f>G41*(1+L41/100)</f>
        <v>0</v>
      </c>
      <c r="N41" s="240">
        <v>1.6000000000000001E-4</v>
      </c>
      <c r="O41" s="240">
        <f>ROUND(E41*N41,2)</f>
        <v>0.08</v>
      </c>
      <c r="P41" s="240">
        <v>0</v>
      </c>
      <c r="Q41" s="240">
        <f>ROUND(E41*P41,2)</f>
        <v>0</v>
      </c>
      <c r="R41" s="242" t="s">
        <v>324</v>
      </c>
      <c r="S41" s="242" t="s">
        <v>289</v>
      </c>
      <c r="T41" s="243" t="s">
        <v>289</v>
      </c>
      <c r="U41" s="224">
        <v>0</v>
      </c>
      <c r="V41" s="224">
        <f>ROUND(E41*U41,2)</f>
        <v>0</v>
      </c>
      <c r="W41" s="224"/>
      <c r="X41" s="224" t="s">
        <v>283</v>
      </c>
      <c r="Y41" s="224" t="s">
        <v>284</v>
      </c>
      <c r="Z41" s="213"/>
      <c r="AA41" s="213"/>
      <c r="AB41" s="213"/>
      <c r="AC41" s="213"/>
      <c r="AD41" s="213"/>
      <c r="AE41" s="213"/>
      <c r="AF41" s="213"/>
      <c r="AG41" s="213" t="s">
        <v>285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50"/>
      <c r="D42" s="246"/>
      <c r="E42" s="246"/>
      <c r="F42" s="246"/>
      <c r="G42" s="246"/>
      <c r="H42" s="224"/>
      <c r="I42" s="224"/>
      <c r="J42" s="224"/>
      <c r="K42" s="224"/>
      <c r="L42" s="224"/>
      <c r="M42" s="224"/>
      <c r="N42" s="223"/>
      <c r="O42" s="223"/>
      <c r="P42" s="223"/>
      <c r="Q42" s="223"/>
      <c r="R42" s="224"/>
      <c r="S42" s="224"/>
      <c r="T42" s="224"/>
      <c r="U42" s="224"/>
      <c r="V42" s="224"/>
      <c r="W42" s="224"/>
      <c r="X42" s="224"/>
      <c r="Y42" s="224"/>
      <c r="Z42" s="213"/>
      <c r="AA42" s="213"/>
      <c r="AB42" s="213"/>
      <c r="AC42" s="213"/>
      <c r="AD42" s="213"/>
      <c r="AE42" s="213"/>
      <c r="AF42" s="213"/>
      <c r="AG42" s="213" t="s">
        <v>286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ht="22.5" outlineLevel="1" x14ac:dyDescent="0.2">
      <c r="A43" s="237">
        <v>18</v>
      </c>
      <c r="B43" s="238" t="s">
        <v>1547</v>
      </c>
      <c r="C43" s="249" t="s">
        <v>1548</v>
      </c>
      <c r="D43" s="239" t="s">
        <v>318</v>
      </c>
      <c r="E43" s="240">
        <v>1800</v>
      </c>
      <c r="F43" s="241"/>
      <c r="G43" s="242">
        <f>ROUND(E43*F43,2)</f>
        <v>0</v>
      </c>
      <c r="H43" s="241"/>
      <c r="I43" s="242">
        <f>ROUND(E43*H43,2)</f>
        <v>0</v>
      </c>
      <c r="J43" s="241"/>
      <c r="K43" s="242">
        <f>ROUND(E43*J43,2)</f>
        <v>0</v>
      </c>
      <c r="L43" s="242">
        <v>21</v>
      </c>
      <c r="M43" s="242">
        <f>G43*(1+L43/100)</f>
        <v>0</v>
      </c>
      <c r="N43" s="240">
        <v>0</v>
      </c>
      <c r="O43" s="240">
        <f>ROUND(E43*N43,2)</f>
        <v>0</v>
      </c>
      <c r="P43" s="240">
        <v>0</v>
      </c>
      <c r="Q43" s="240">
        <f>ROUND(E43*P43,2)</f>
        <v>0</v>
      </c>
      <c r="R43" s="242" t="s">
        <v>324</v>
      </c>
      <c r="S43" s="242" t="s">
        <v>289</v>
      </c>
      <c r="T43" s="243" t="s">
        <v>289</v>
      </c>
      <c r="U43" s="224">
        <v>0</v>
      </c>
      <c r="V43" s="224">
        <f>ROUND(E43*U43,2)</f>
        <v>0</v>
      </c>
      <c r="W43" s="224"/>
      <c r="X43" s="224" t="s">
        <v>283</v>
      </c>
      <c r="Y43" s="224" t="s">
        <v>284</v>
      </c>
      <c r="Z43" s="213"/>
      <c r="AA43" s="213"/>
      <c r="AB43" s="213"/>
      <c r="AC43" s="213"/>
      <c r="AD43" s="213"/>
      <c r="AE43" s="213"/>
      <c r="AF43" s="213"/>
      <c r="AG43" s="213" t="s">
        <v>285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2" x14ac:dyDescent="0.2">
      <c r="A44" s="220"/>
      <c r="B44" s="221"/>
      <c r="C44" s="250"/>
      <c r="D44" s="246"/>
      <c r="E44" s="246"/>
      <c r="F44" s="246"/>
      <c r="G44" s="246"/>
      <c r="H44" s="224"/>
      <c r="I44" s="224"/>
      <c r="J44" s="224"/>
      <c r="K44" s="224"/>
      <c r="L44" s="224"/>
      <c r="M44" s="224"/>
      <c r="N44" s="223"/>
      <c r="O44" s="223"/>
      <c r="P44" s="223"/>
      <c r="Q44" s="223"/>
      <c r="R44" s="224"/>
      <c r="S44" s="224"/>
      <c r="T44" s="224"/>
      <c r="U44" s="224"/>
      <c r="V44" s="224"/>
      <c r="W44" s="224"/>
      <c r="X44" s="224"/>
      <c r="Y44" s="224"/>
      <c r="Z44" s="213"/>
      <c r="AA44" s="213"/>
      <c r="AB44" s="213"/>
      <c r="AC44" s="213"/>
      <c r="AD44" s="213"/>
      <c r="AE44" s="213"/>
      <c r="AF44" s="213"/>
      <c r="AG44" s="213" t="s">
        <v>286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ht="22.5" outlineLevel="1" x14ac:dyDescent="0.2">
      <c r="A45" s="237">
        <v>19</v>
      </c>
      <c r="B45" s="238" t="s">
        <v>1549</v>
      </c>
      <c r="C45" s="249" t="s">
        <v>1550</v>
      </c>
      <c r="D45" s="239" t="s">
        <v>318</v>
      </c>
      <c r="E45" s="240">
        <v>1</v>
      </c>
      <c r="F45" s="241"/>
      <c r="G45" s="242">
        <f>ROUND(E45*F45,2)</f>
        <v>0</v>
      </c>
      <c r="H45" s="241"/>
      <c r="I45" s="242">
        <f>ROUND(E45*H45,2)</f>
        <v>0</v>
      </c>
      <c r="J45" s="241"/>
      <c r="K45" s="242">
        <f>ROUND(E45*J45,2)</f>
        <v>0</v>
      </c>
      <c r="L45" s="242">
        <v>21</v>
      </c>
      <c r="M45" s="242">
        <f>G45*(1+L45/100)</f>
        <v>0</v>
      </c>
      <c r="N45" s="240">
        <v>2.2000000000000001E-4</v>
      </c>
      <c r="O45" s="240">
        <f>ROUND(E45*N45,2)</f>
        <v>0</v>
      </c>
      <c r="P45" s="240">
        <v>0</v>
      </c>
      <c r="Q45" s="240">
        <f>ROUND(E45*P45,2)</f>
        <v>0</v>
      </c>
      <c r="R45" s="242" t="s">
        <v>324</v>
      </c>
      <c r="S45" s="242" t="s">
        <v>289</v>
      </c>
      <c r="T45" s="243" t="s">
        <v>289</v>
      </c>
      <c r="U45" s="224">
        <v>0</v>
      </c>
      <c r="V45" s="224">
        <f>ROUND(E45*U45,2)</f>
        <v>0</v>
      </c>
      <c r="W45" s="224"/>
      <c r="X45" s="224" t="s">
        <v>283</v>
      </c>
      <c r="Y45" s="224" t="s">
        <v>284</v>
      </c>
      <c r="Z45" s="213"/>
      <c r="AA45" s="213"/>
      <c r="AB45" s="213"/>
      <c r="AC45" s="213"/>
      <c r="AD45" s="213"/>
      <c r="AE45" s="213"/>
      <c r="AF45" s="213"/>
      <c r="AG45" s="213" t="s">
        <v>285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2" x14ac:dyDescent="0.2">
      <c r="A46" s="220"/>
      <c r="B46" s="221"/>
      <c r="C46" s="250"/>
      <c r="D46" s="246"/>
      <c r="E46" s="246"/>
      <c r="F46" s="246"/>
      <c r="G46" s="246"/>
      <c r="H46" s="224"/>
      <c r="I46" s="224"/>
      <c r="J46" s="224"/>
      <c r="K46" s="224"/>
      <c r="L46" s="224"/>
      <c r="M46" s="224"/>
      <c r="N46" s="223"/>
      <c r="O46" s="223"/>
      <c r="P46" s="223"/>
      <c r="Q46" s="223"/>
      <c r="R46" s="224"/>
      <c r="S46" s="224"/>
      <c r="T46" s="224"/>
      <c r="U46" s="224"/>
      <c r="V46" s="224"/>
      <c r="W46" s="224"/>
      <c r="X46" s="224"/>
      <c r="Y46" s="224"/>
      <c r="Z46" s="213"/>
      <c r="AA46" s="213"/>
      <c r="AB46" s="213"/>
      <c r="AC46" s="213"/>
      <c r="AD46" s="213"/>
      <c r="AE46" s="213"/>
      <c r="AF46" s="213"/>
      <c r="AG46" s="213" t="s">
        <v>286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ht="22.5" outlineLevel="1" x14ac:dyDescent="0.2">
      <c r="A47" s="237">
        <v>20</v>
      </c>
      <c r="B47" s="238" t="s">
        <v>1551</v>
      </c>
      <c r="C47" s="249" t="s">
        <v>1552</v>
      </c>
      <c r="D47" s="239" t="s">
        <v>318</v>
      </c>
      <c r="E47" s="240">
        <v>4</v>
      </c>
      <c r="F47" s="241"/>
      <c r="G47" s="242">
        <f>ROUND(E47*F47,2)</f>
        <v>0</v>
      </c>
      <c r="H47" s="241"/>
      <c r="I47" s="242">
        <f>ROUND(E47*H47,2)</f>
        <v>0</v>
      </c>
      <c r="J47" s="241"/>
      <c r="K47" s="242">
        <f>ROUND(E47*J47,2)</f>
        <v>0</v>
      </c>
      <c r="L47" s="242">
        <v>21</v>
      </c>
      <c r="M47" s="242">
        <f>G47*(1+L47/100)</f>
        <v>0</v>
      </c>
      <c r="N47" s="240">
        <v>3.5E-4</v>
      </c>
      <c r="O47" s="240">
        <f>ROUND(E47*N47,2)</f>
        <v>0</v>
      </c>
      <c r="P47" s="240">
        <v>0</v>
      </c>
      <c r="Q47" s="240">
        <f>ROUND(E47*P47,2)</f>
        <v>0</v>
      </c>
      <c r="R47" s="242" t="s">
        <v>324</v>
      </c>
      <c r="S47" s="242" t="s">
        <v>289</v>
      </c>
      <c r="T47" s="243" t="s">
        <v>289</v>
      </c>
      <c r="U47" s="224">
        <v>0</v>
      </c>
      <c r="V47" s="224">
        <f>ROUND(E47*U47,2)</f>
        <v>0</v>
      </c>
      <c r="W47" s="224"/>
      <c r="X47" s="224" t="s">
        <v>283</v>
      </c>
      <c r="Y47" s="224" t="s">
        <v>284</v>
      </c>
      <c r="Z47" s="213"/>
      <c r="AA47" s="213"/>
      <c r="AB47" s="213"/>
      <c r="AC47" s="213"/>
      <c r="AD47" s="213"/>
      <c r="AE47" s="213"/>
      <c r="AF47" s="213"/>
      <c r="AG47" s="213" t="s">
        <v>285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2" x14ac:dyDescent="0.2">
      <c r="A48" s="220"/>
      <c r="B48" s="221"/>
      <c r="C48" s="250"/>
      <c r="D48" s="246"/>
      <c r="E48" s="246"/>
      <c r="F48" s="246"/>
      <c r="G48" s="246"/>
      <c r="H48" s="224"/>
      <c r="I48" s="224"/>
      <c r="J48" s="224"/>
      <c r="K48" s="224"/>
      <c r="L48" s="224"/>
      <c r="M48" s="224"/>
      <c r="N48" s="223"/>
      <c r="O48" s="223"/>
      <c r="P48" s="223"/>
      <c r="Q48" s="223"/>
      <c r="R48" s="224"/>
      <c r="S48" s="224"/>
      <c r="T48" s="224"/>
      <c r="U48" s="224"/>
      <c r="V48" s="224"/>
      <c r="W48" s="224"/>
      <c r="X48" s="224"/>
      <c r="Y48" s="224"/>
      <c r="Z48" s="213"/>
      <c r="AA48" s="213"/>
      <c r="AB48" s="213"/>
      <c r="AC48" s="213"/>
      <c r="AD48" s="213"/>
      <c r="AE48" s="213"/>
      <c r="AF48" s="213"/>
      <c r="AG48" s="213" t="s">
        <v>286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ht="22.5" outlineLevel="1" x14ac:dyDescent="0.2">
      <c r="A49" s="237">
        <v>21</v>
      </c>
      <c r="B49" s="238" t="s">
        <v>1553</v>
      </c>
      <c r="C49" s="249" t="s">
        <v>1554</v>
      </c>
      <c r="D49" s="239" t="s">
        <v>318</v>
      </c>
      <c r="E49" s="240">
        <v>60</v>
      </c>
      <c r="F49" s="241"/>
      <c r="G49" s="242">
        <f>ROUND(E49*F49,2)</f>
        <v>0</v>
      </c>
      <c r="H49" s="241"/>
      <c r="I49" s="242">
        <f>ROUND(E49*H49,2)</f>
        <v>0</v>
      </c>
      <c r="J49" s="241"/>
      <c r="K49" s="242">
        <f>ROUND(E49*J49,2)</f>
        <v>0</v>
      </c>
      <c r="L49" s="242">
        <v>21</v>
      </c>
      <c r="M49" s="242">
        <f>G49*(1+L49/100)</f>
        <v>0</v>
      </c>
      <c r="N49" s="240">
        <v>6.1199999999999996E-3</v>
      </c>
      <c r="O49" s="240">
        <f>ROUND(E49*N49,2)</f>
        <v>0.37</v>
      </c>
      <c r="P49" s="240">
        <v>0</v>
      </c>
      <c r="Q49" s="240">
        <f>ROUND(E49*P49,2)</f>
        <v>0</v>
      </c>
      <c r="R49" s="242" t="s">
        <v>324</v>
      </c>
      <c r="S49" s="242" t="s">
        <v>289</v>
      </c>
      <c r="T49" s="243" t="s">
        <v>289</v>
      </c>
      <c r="U49" s="224">
        <v>0</v>
      </c>
      <c r="V49" s="224">
        <f>ROUND(E49*U49,2)</f>
        <v>0</v>
      </c>
      <c r="W49" s="224"/>
      <c r="X49" s="224" t="s">
        <v>283</v>
      </c>
      <c r="Y49" s="224" t="s">
        <v>284</v>
      </c>
      <c r="Z49" s="213"/>
      <c r="AA49" s="213"/>
      <c r="AB49" s="213"/>
      <c r="AC49" s="213"/>
      <c r="AD49" s="213"/>
      <c r="AE49" s="213"/>
      <c r="AF49" s="213"/>
      <c r="AG49" s="213" t="s">
        <v>285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2" x14ac:dyDescent="0.2">
      <c r="A50" s="220"/>
      <c r="B50" s="221"/>
      <c r="C50" s="250"/>
      <c r="D50" s="246"/>
      <c r="E50" s="246"/>
      <c r="F50" s="246"/>
      <c r="G50" s="246"/>
      <c r="H50" s="224"/>
      <c r="I50" s="224"/>
      <c r="J50" s="224"/>
      <c r="K50" s="224"/>
      <c r="L50" s="224"/>
      <c r="M50" s="224"/>
      <c r="N50" s="223"/>
      <c r="O50" s="223"/>
      <c r="P50" s="223"/>
      <c r="Q50" s="223"/>
      <c r="R50" s="224"/>
      <c r="S50" s="224"/>
      <c r="T50" s="224"/>
      <c r="U50" s="224"/>
      <c r="V50" s="224"/>
      <c r="W50" s="224"/>
      <c r="X50" s="224"/>
      <c r="Y50" s="224"/>
      <c r="Z50" s="213"/>
      <c r="AA50" s="213"/>
      <c r="AB50" s="213"/>
      <c r="AC50" s="213"/>
      <c r="AD50" s="213"/>
      <c r="AE50" s="213"/>
      <c r="AF50" s="213"/>
      <c r="AG50" s="213" t="s">
        <v>286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1" x14ac:dyDescent="0.2">
      <c r="A51" s="237">
        <v>22</v>
      </c>
      <c r="B51" s="238" t="s">
        <v>350</v>
      </c>
      <c r="C51" s="249" t="s">
        <v>1555</v>
      </c>
      <c r="D51" s="239" t="s">
        <v>318</v>
      </c>
      <c r="E51" s="240">
        <v>2</v>
      </c>
      <c r="F51" s="241"/>
      <c r="G51" s="242">
        <f>ROUND(E51*F51,2)</f>
        <v>0</v>
      </c>
      <c r="H51" s="241"/>
      <c r="I51" s="242">
        <f>ROUND(E51*H51,2)</f>
        <v>0</v>
      </c>
      <c r="J51" s="241"/>
      <c r="K51" s="242">
        <f>ROUND(E51*J51,2)</f>
        <v>0</v>
      </c>
      <c r="L51" s="242">
        <v>21</v>
      </c>
      <c r="M51" s="242">
        <f>G51*(1+L51/100)</f>
        <v>0</v>
      </c>
      <c r="N51" s="240">
        <v>1.4E-3</v>
      </c>
      <c r="O51" s="240">
        <f>ROUND(E51*N51,2)</f>
        <v>0</v>
      </c>
      <c r="P51" s="240">
        <v>0</v>
      </c>
      <c r="Q51" s="240">
        <f>ROUND(E51*P51,2)</f>
        <v>0</v>
      </c>
      <c r="R51" s="242"/>
      <c r="S51" s="242" t="s">
        <v>281</v>
      </c>
      <c r="T51" s="243" t="s">
        <v>786</v>
      </c>
      <c r="U51" s="224">
        <v>0</v>
      </c>
      <c r="V51" s="224">
        <f>ROUND(E51*U51,2)</f>
        <v>0</v>
      </c>
      <c r="W51" s="224"/>
      <c r="X51" s="224" t="s">
        <v>283</v>
      </c>
      <c r="Y51" s="224" t="s">
        <v>284</v>
      </c>
      <c r="Z51" s="213"/>
      <c r="AA51" s="213"/>
      <c r="AB51" s="213"/>
      <c r="AC51" s="213"/>
      <c r="AD51" s="213"/>
      <c r="AE51" s="213"/>
      <c r="AF51" s="213"/>
      <c r="AG51" s="213" t="s">
        <v>285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2" x14ac:dyDescent="0.2">
      <c r="A52" s="220"/>
      <c r="B52" s="221"/>
      <c r="C52" s="250"/>
      <c r="D52" s="246"/>
      <c r="E52" s="246"/>
      <c r="F52" s="246"/>
      <c r="G52" s="246"/>
      <c r="H52" s="224"/>
      <c r="I52" s="224"/>
      <c r="J52" s="224"/>
      <c r="K52" s="224"/>
      <c r="L52" s="224"/>
      <c r="M52" s="224"/>
      <c r="N52" s="223"/>
      <c r="O52" s="223"/>
      <c r="P52" s="223"/>
      <c r="Q52" s="223"/>
      <c r="R52" s="224"/>
      <c r="S52" s="224"/>
      <c r="T52" s="224"/>
      <c r="U52" s="224"/>
      <c r="V52" s="224"/>
      <c r="W52" s="224"/>
      <c r="X52" s="224"/>
      <c r="Y52" s="224"/>
      <c r="Z52" s="213"/>
      <c r="AA52" s="213"/>
      <c r="AB52" s="213"/>
      <c r="AC52" s="213"/>
      <c r="AD52" s="213"/>
      <c r="AE52" s="213"/>
      <c r="AF52" s="213"/>
      <c r="AG52" s="213" t="s">
        <v>286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ht="22.5" outlineLevel="1" x14ac:dyDescent="0.2">
      <c r="A53" s="237">
        <v>23</v>
      </c>
      <c r="B53" s="238" t="s">
        <v>1556</v>
      </c>
      <c r="C53" s="249" t="s">
        <v>1557</v>
      </c>
      <c r="D53" s="239" t="s">
        <v>548</v>
      </c>
      <c r="E53" s="240">
        <v>20</v>
      </c>
      <c r="F53" s="241"/>
      <c r="G53" s="242">
        <f>ROUND(E53*F53,2)</f>
        <v>0</v>
      </c>
      <c r="H53" s="241"/>
      <c r="I53" s="242">
        <f>ROUND(E53*H53,2)</f>
        <v>0</v>
      </c>
      <c r="J53" s="241"/>
      <c r="K53" s="242">
        <f>ROUND(E53*J53,2)</f>
        <v>0</v>
      </c>
      <c r="L53" s="242">
        <v>21</v>
      </c>
      <c r="M53" s="242">
        <f>G53*(1+L53/100)</f>
        <v>0</v>
      </c>
      <c r="N53" s="240">
        <v>0</v>
      </c>
      <c r="O53" s="240">
        <f>ROUND(E53*N53,2)</f>
        <v>0</v>
      </c>
      <c r="P53" s="240">
        <v>0</v>
      </c>
      <c r="Q53" s="240">
        <f>ROUND(E53*P53,2)</f>
        <v>0</v>
      </c>
      <c r="R53" s="242"/>
      <c r="S53" s="242" t="s">
        <v>281</v>
      </c>
      <c r="T53" s="243" t="s">
        <v>282</v>
      </c>
      <c r="U53" s="224">
        <v>0</v>
      </c>
      <c r="V53" s="224">
        <f>ROUND(E53*U53,2)</f>
        <v>0</v>
      </c>
      <c r="W53" s="224"/>
      <c r="X53" s="224" t="s">
        <v>283</v>
      </c>
      <c r="Y53" s="224" t="s">
        <v>284</v>
      </c>
      <c r="Z53" s="213"/>
      <c r="AA53" s="213"/>
      <c r="AB53" s="213"/>
      <c r="AC53" s="213"/>
      <c r="AD53" s="213"/>
      <c r="AE53" s="213"/>
      <c r="AF53" s="213"/>
      <c r="AG53" s="213" t="s">
        <v>285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2" x14ac:dyDescent="0.2">
      <c r="A54" s="220"/>
      <c r="B54" s="221"/>
      <c r="C54" s="250"/>
      <c r="D54" s="246"/>
      <c r="E54" s="246"/>
      <c r="F54" s="246"/>
      <c r="G54" s="246"/>
      <c r="H54" s="224"/>
      <c r="I54" s="224"/>
      <c r="J54" s="224"/>
      <c r="K54" s="224"/>
      <c r="L54" s="224"/>
      <c r="M54" s="224"/>
      <c r="N54" s="223"/>
      <c r="O54" s="223"/>
      <c r="P54" s="223"/>
      <c r="Q54" s="223"/>
      <c r="R54" s="224"/>
      <c r="S54" s="224"/>
      <c r="T54" s="224"/>
      <c r="U54" s="224"/>
      <c r="V54" s="224"/>
      <c r="W54" s="224"/>
      <c r="X54" s="224"/>
      <c r="Y54" s="224"/>
      <c r="Z54" s="213"/>
      <c r="AA54" s="213"/>
      <c r="AB54" s="213"/>
      <c r="AC54" s="213"/>
      <c r="AD54" s="213"/>
      <c r="AE54" s="213"/>
      <c r="AF54" s="213"/>
      <c r="AG54" s="213" t="s">
        <v>286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1" x14ac:dyDescent="0.2">
      <c r="A55" s="237">
        <v>24</v>
      </c>
      <c r="B55" s="238" t="s">
        <v>1558</v>
      </c>
      <c r="C55" s="249" t="s">
        <v>1559</v>
      </c>
      <c r="D55" s="239" t="s">
        <v>548</v>
      </c>
      <c r="E55" s="240">
        <v>2</v>
      </c>
      <c r="F55" s="241"/>
      <c r="G55" s="242">
        <f>ROUND(E55*F55,2)</f>
        <v>0</v>
      </c>
      <c r="H55" s="241"/>
      <c r="I55" s="242">
        <f>ROUND(E55*H55,2)</f>
        <v>0</v>
      </c>
      <c r="J55" s="241"/>
      <c r="K55" s="242">
        <f>ROUND(E55*J55,2)</f>
        <v>0</v>
      </c>
      <c r="L55" s="242">
        <v>21</v>
      </c>
      <c r="M55" s="242">
        <f>G55*(1+L55/100)</f>
        <v>0</v>
      </c>
      <c r="N55" s="240">
        <v>0</v>
      </c>
      <c r="O55" s="240">
        <f>ROUND(E55*N55,2)</f>
        <v>0</v>
      </c>
      <c r="P55" s="240">
        <v>0</v>
      </c>
      <c r="Q55" s="240">
        <f>ROUND(E55*P55,2)</f>
        <v>0</v>
      </c>
      <c r="R55" s="242"/>
      <c r="S55" s="242" t="s">
        <v>281</v>
      </c>
      <c r="T55" s="243" t="s">
        <v>282</v>
      </c>
      <c r="U55" s="224">
        <v>0</v>
      </c>
      <c r="V55" s="224">
        <f>ROUND(E55*U55,2)</f>
        <v>0</v>
      </c>
      <c r="W55" s="224"/>
      <c r="X55" s="224" t="s">
        <v>283</v>
      </c>
      <c r="Y55" s="224" t="s">
        <v>284</v>
      </c>
      <c r="Z55" s="213"/>
      <c r="AA55" s="213"/>
      <c r="AB55" s="213"/>
      <c r="AC55" s="213"/>
      <c r="AD55" s="213"/>
      <c r="AE55" s="213"/>
      <c r="AF55" s="213"/>
      <c r="AG55" s="213" t="s">
        <v>285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2" x14ac:dyDescent="0.2">
      <c r="A56" s="220"/>
      <c r="B56" s="221"/>
      <c r="C56" s="250"/>
      <c r="D56" s="246"/>
      <c r="E56" s="246"/>
      <c r="F56" s="246"/>
      <c r="G56" s="246"/>
      <c r="H56" s="224"/>
      <c r="I56" s="224"/>
      <c r="J56" s="224"/>
      <c r="K56" s="224"/>
      <c r="L56" s="224"/>
      <c r="M56" s="224"/>
      <c r="N56" s="223"/>
      <c r="O56" s="223"/>
      <c r="P56" s="223"/>
      <c r="Q56" s="223"/>
      <c r="R56" s="224"/>
      <c r="S56" s="224"/>
      <c r="T56" s="224"/>
      <c r="U56" s="224"/>
      <c r="V56" s="224"/>
      <c r="W56" s="224"/>
      <c r="X56" s="224"/>
      <c r="Y56" s="224"/>
      <c r="Z56" s="213"/>
      <c r="AA56" s="213"/>
      <c r="AB56" s="213"/>
      <c r="AC56" s="213"/>
      <c r="AD56" s="213"/>
      <c r="AE56" s="213"/>
      <c r="AF56" s="213"/>
      <c r="AG56" s="213" t="s">
        <v>286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x14ac:dyDescent="0.2">
      <c r="A57" s="230" t="s">
        <v>276</v>
      </c>
      <c r="B57" s="231" t="s">
        <v>232</v>
      </c>
      <c r="C57" s="248" t="s">
        <v>233</v>
      </c>
      <c r="D57" s="232"/>
      <c r="E57" s="233"/>
      <c r="F57" s="234"/>
      <c r="G57" s="234">
        <f>SUMIF(AG58:AG115,"&lt;&gt;NOR",G58:G115)</f>
        <v>0</v>
      </c>
      <c r="H57" s="234"/>
      <c r="I57" s="234">
        <f>SUM(I58:I115)</f>
        <v>0</v>
      </c>
      <c r="J57" s="234"/>
      <c r="K57" s="234">
        <f>SUM(K58:K115)</f>
        <v>0</v>
      </c>
      <c r="L57" s="234"/>
      <c r="M57" s="234">
        <f>SUM(M58:M115)</f>
        <v>0</v>
      </c>
      <c r="N57" s="233"/>
      <c r="O57" s="233">
        <f>SUM(O58:O115)</f>
        <v>0</v>
      </c>
      <c r="P57" s="233"/>
      <c r="Q57" s="233">
        <f>SUM(Q58:Q115)</f>
        <v>0</v>
      </c>
      <c r="R57" s="234"/>
      <c r="S57" s="234"/>
      <c r="T57" s="235"/>
      <c r="U57" s="229"/>
      <c r="V57" s="229">
        <f>SUM(V58:V115)</f>
        <v>938.89</v>
      </c>
      <c r="W57" s="229"/>
      <c r="X57" s="229"/>
      <c r="Y57" s="229"/>
      <c r="AG57" t="s">
        <v>277</v>
      </c>
    </row>
    <row r="58" spans="1:60" ht="22.5" outlineLevel="1" x14ac:dyDescent="0.2">
      <c r="A58" s="237">
        <v>25</v>
      </c>
      <c r="B58" s="238" t="s">
        <v>1560</v>
      </c>
      <c r="C58" s="249" t="s">
        <v>1561</v>
      </c>
      <c r="D58" s="239" t="s">
        <v>323</v>
      </c>
      <c r="E58" s="240">
        <v>1800</v>
      </c>
      <c r="F58" s="241"/>
      <c r="G58" s="242">
        <f>ROUND(E58*F58,2)</f>
        <v>0</v>
      </c>
      <c r="H58" s="241"/>
      <c r="I58" s="242">
        <f>ROUND(E58*H58,2)</f>
        <v>0</v>
      </c>
      <c r="J58" s="241"/>
      <c r="K58" s="242">
        <f>ROUND(E58*J58,2)</f>
        <v>0</v>
      </c>
      <c r="L58" s="242">
        <v>21</v>
      </c>
      <c r="M58" s="242">
        <f>G58*(1+L58/100)</f>
        <v>0</v>
      </c>
      <c r="N58" s="240">
        <v>0</v>
      </c>
      <c r="O58" s="240">
        <f>ROUND(E58*N58,2)</f>
        <v>0</v>
      </c>
      <c r="P58" s="240">
        <v>0</v>
      </c>
      <c r="Q58" s="240">
        <f>ROUND(E58*P58,2)</f>
        <v>0</v>
      </c>
      <c r="R58" s="242" t="s">
        <v>232</v>
      </c>
      <c r="S58" s="242" t="s">
        <v>289</v>
      </c>
      <c r="T58" s="243" t="s">
        <v>289</v>
      </c>
      <c r="U58" s="224">
        <v>9.0999999999999998E-2</v>
      </c>
      <c r="V58" s="224">
        <f>ROUND(E58*U58,2)</f>
        <v>163.80000000000001</v>
      </c>
      <c r="W58" s="224"/>
      <c r="X58" s="224" t="s">
        <v>339</v>
      </c>
      <c r="Y58" s="224" t="s">
        <v>284</v>
      </c>
      <c r="Z58" s="213"/>
      <c r="AA58" s="213"/>
      <c r="AB58" s="213"/>
      <c r="AC58" s="213"/>
      <c r="AD58" s="213"/>
      <c r="AE58" s="213"/>
      <c r="AF58" s="213"/>
      <c r="AG58" s="213" t="s">
        <v>340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2" x14ac:dyDescent="0.2">
      <c r="A59" s="220"/>
      <c r="B59" s="221"/>
      <c r="C59" s="250"/>
      <c r="D59" s="246"/>
      <c r="E59" s="246"/>
      <c r="F59" s="246"/>
      <c r="G59" s="246"/>
      <c r="H59" s="224"/>
      <c r="I59" s="224"/>
      <c r="J59" s="224"/>
      <c r="K59" s="224"/>
      <c r="L59" s="224"/>
      <c r="M59" s="224"/>
      <c r="N59" s="223"/>
      <c r="O59" s="223"/>
      <c r="P59" s="223"/>
      <c r="Q59" s="223"/>
      <c r="R59" s="224"/>
      <c r="S59" s="224"/>
      <c r="T59" s="224"/>
      <c r="U59" s="224"/>
      <c r="V59" s="224"/>
      <c r="W59" s="224"/>
      <c r="X59" s="224"/>
      <c r="Y59" s="224"/>
      <c r="Z59" s="213"/>
      <c r="AA59" s="213"/>
      <c r="AB59" s="213"/>
      <c r="AC59" s="213"/>
      <c r="AD59" s="213"/>
      <c r="AE59" s="213"/>
      <c r="AF59" s="213"/>
      <c r="AG59" s="213" t="s">
        <v>286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1" x14ac:dyDescent="0.2">
      <c r="A60" s="237">
        <v>26</v>
      </c>
      <c r="B60" s="238" t="s">
        <v>1562</v>
      </c>
      <c r="C60" s="249" t="s">
        <v>1563</v>
      </c>
      <c r="D60" s="239" t="s">
        <v>323</v>
      </c>
      <c r="E60" s="240">
        <v>490</v>
      </c>
      <c r="F60" s="241"/>
      <c r="G60" s="242">
        <f>ROUND(E60*F60,2)</f>
        <v>0</v>
      </c>
      <c r="H60" s="241"/>
      <c r="I60" s="242">
        <f>ROUND(E60*H60,2)</f>
        <v>0</v>
      </c>
      <c r="J60" s="241"/>
      <c r="K60" s="242">
        <f>ROUND(E60*J60,2)</f>
        <v>0</v>
      </c>
      <c r="L60" s="242">
        <v>21</v>
      </c>
      <c r="M60" s="242">
        <f>G60*(1+L60/100)</f>
        <v>0</v>
      </c>
      <c r="N60" s="240">
        <v>0</v>
      </c>
      <c r="O60" s="240">
        <f>ROUND(E60*N60,2)</f>
        <v>0</v>
      </c>
      <c r="P60" s="240">
        <v>0</v>
      </c>
      <c r="Q60" s="240">
        <f>ROUND(E60*P60,2)</f>
        <v>0</v>
      </c>
      <c r="R60" s="242" t="s">
        <v>232</v>
      </c>
      <c r="S60" s="242" t="s">
        <v>289</v>
      </c>
      <c r="T60" s="243" t="s">
        <v>289</v>
      </c>
      <c r="U60" s="224">
        <v>0.13700000000000001</v>
      </c>
      <c r="V60" s="224">
        <f>ROUND(E60*U60,2)</f>
        <v>67.13</v>
      </c>
      <c r="W60" s="224"/>
      <c r="X60" s="224" t="s">
        <v>339</v>
      </c>
      <c r="Y60" s="224" t="s">
        <v>284</v>
      </c>
      <c r="Z60" s="213"/>
      <c r="AA60" s="213"/>
      <c r="AB60" s="213"/>
      <c r="AC60" s="213"/>
      <c r="AD60" s="213"/>
      <c r="AE60" s="213"/>
      <c r="AF60" s="213"/>
      <c r="AG60" s="213" t="s">
        <v>340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2" x14ac:dyDescent="0.2">
      <c r="A61" s="220"/>
      <c r="B61" s="221"/>
      <c r="C61" s="250"/>
      <c r="D61" s="246"/>
      <c r="E61" s="246"/>
      <c r="F61" s="246"/>
      <c r="G61" s="246"/>
      <c r="H61" s="224"/>
      <c r="I61" s="224"/>
      <c r="J61" s="224"/>
      <c r="K61" s="224"/>
      <c r="L61" s="224"/>
      <c r="M61" s="224"/>
      <c r="N61" s="223"/>
      <c r="O61" s="223"/>
      <c r="P61" s="223"/>
      <c r="Q61" s="223"/>
      <c r="R61" s="224"/>
      <c r="S61" s="224"/>
      <c r="T61" s="224"/>
      <c r="U61" s="224"/>
      <c r="V61" s="224"/>
      <c r="W61" s="224"/>
      <c r="X61" s="224"/>
      <c r="Y61" s="224"/>
      <c r="Z61" s="213"/>
      <c r="AA61" s="213"/>
      <c r="AB61" s="213"/>
      <c r="AC61" s="213"/>
      <c r="AD61" s="213"/>
      <c r="AE61" s="213"/>
      <c r="AF61" s="213"/>
      <c r="AG61" s="213" t="s">
        <v>286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ht="22.5" outlineLevel="1" x14ac:dyDescent="0.2">
      <c r="A62" s="237">
        <v>27</v>
      </c>
      <c r="B62" s="238" t="s">
        <v>1564</v>
      </c>
      <c r="C62" s="249" t="s">
        <v>1565</v>
      </c>
      <c r="D62" s="239" t="s">
        <v>318</v>
      </c>
      <c r="E62" s="240">
        <v>14</v>
      </c>
      <c r="F62" s="241"/>
      <c r="G62" s="242">
        <f>ROUND(E62*F62,2)</f>
        <v>0</v>
      </c>
      <c r="H62" s="241"/>
      <c r="I62" s="242">
        <f>ROUND(E62*H62,2)</f>
        <v>0</v>
      </c>
      <c r="J62" s="241"/>
      <c r="K62" s="242">
        <f>ROUND(E62*J62,2)</f>
        <v>0</v>
      </c>
      <c r="L62" s="242">
        <v>21</v>
      </c>
      <c r="M62" s="242">
        <f>G62*(1+L62/100)</f>
        <v>0</v>
      </c>
      <c r="N62" s="240">
        <v>0</v>
      </c>
      <c r="O62" s="240">
        <f>ROUND(E62*N62,2)</f>
        <v>0</v>
      </c>
      <c r="P62" s="240">
        <v>0</v>
      </c>
      <c r="Q62" s="240">
        <f>ROUND(E62*P62,2)</f>
        <v>0</v>
      </c>
      <c r="R62" s="242" t="s">
        <v>232</v>
      </c>
      <c r="S62" s="242" t="s">
        <v>289</v>
      </c>
      <c r="T62" s="243" t="s">
        <v>289</v>
      </c>
      <c r="U62" s="224">
        <v>0.23200000000000001</v>
      </c>
      <c r="V62" s="224">
        <f>ROUND(E62*U62,2)</f>
        <v>3.25</v>
      </c>
      <c r="W62" s="224"/>
      <c r="X62" s="224" t="s">
        <v>339</v>
      </c>
      <c r="Y62" s="224" t="s">
        <v>284</v>
      </c>
      <c r="Z62" s="213"/>
      <c r="AA62" s="213"/>
      <c r="AB62" s="213"/>
      <c r="AC62" s="213"/>
      <c r="AD62" s="213"/>
      <c r="AE62" s="213"/>
      <c r="AF62" s="213"/>
      <c r="AG62" s="213" t="s">
        <v>340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50"/>
      <c r="D63" s="246"/>
      <c r="E63" s="246"/>
      <c r="F63" s="246"/>
      <c r="G63" s="246"/>
      <c r="H63" s="224"/>
      <c r="I63" s="224"/>
      <c r="J63" s="224"/>
      <c r="K63" s="224"/>
      <c r="L63" s="224"/>
      <c r="M63" s="224"/>
      <c r="N63" s="223"/>
      <c r="O63" s="223"/>
      <c r="P63" s="223"/>
      <c r="Q63" s="223"/>
      <c r="R63" s="224"/>
      <c r="S63" s="224"/>
      <c r="T63" s="224"/>
      <c r="U63" s="224"/>
      <c r="V63" s="224"/>
      <c r="W63" s="224"/>
      <c r="X63" s="224"/>
      <c r="Y63" s="224"/>
      <c r="Z63" s="213"/>
      <c r="AA63" s="213"/>
      <c r="AB63" s="213"/>
      <c r="AC63" s="213"/>
      <c r="AD63" s="213"/>
      <c r="AE63" s="213"/>
      <c r="AF63" s="213"/>
      <c r="AG63" s="213" t="s">
        <v>286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1" x14ac:dyDescent="0.2">
      <c r="A64" s="237">
        <v>28</v>
      </c>
      <c r="B64" s="238" t="s">
        <v>1566</v>
      </c>
      <c r="C64" s="249" t="s">
        <v>1567</v>
      </c>
      <c r="D64" s="239" t="s">
        <v>318</v>
      </c>
      <c r="E64" s="240">
        <v>2</v>
      </c>
      <c r="F64" s="241"/>
      <c r="G64" s="242">
        <f>ROUND(E64*F64,2)</f>
        <v>0</v>
      </c>
      <c r="H64" s="241"/>
      <c r="I64" s="242">
        <f>ROUND(E64*H64,2)</f>
        <v>0</v>
      </c>
      <c r="J64" s="241"/>
      <c r="K64" s="242">
        <f>ROUND(E64*J64,2)</f>
        <v>0</v>
      </c>
      <c r="L64" s="242">
        <v>21</v>
      </c>
      <c r="M64" s="242">
        <f>G64*(1+L64/100)</f>
        <v>0</v>
      </c>
      <c r="N64" s="240">
        <v>0</v>
      </c>
      <c r="O64" s="240">
        <f>ROUND(E64*N64,2)</f>
        <v>0</v>
      </c>
      <c r="P64" s="240">
        <v>0</v>
      </c>
      <c r="Q64" s="240">
        <f>ROUND(E64*P64,2)</f>
        <v>0</v>
      </c>
      <c r="R64" s="242" t="s">
        <v>232</v>
      </c>
      <c r="S64" s="242" t="s">
        <v>289</v>
      </c>
      <c r="T64" s="243" t="s">
        <v>289</v>
      </c>
      <c r="U64" s="224">
        <v>5.4809999999999999</v>
      </c>
      <c r="V64" s="224">
        <f>ROUND(E64*U64,2)</f>
        <v>10.96</v>
      </c>
      <c r="W64" s="224"/>
      <c r="X64" s="224" t="s">
        <v>339</v>
      </c>
      <c r="Y64" s="224" t="s">
        <v>284</v>
      </c>
      <c r="Z64" s="213"/>
      <c r="AA64" s="213"/>
      <c r="AB64" s="213"/>
      <c r="AC64" s="213"/>
      <c r="AD64" s="213"/>
      <c r="AE64" s="213"/>
      <c r="AF64" s="213"/>
      <c r="AG64" s="213" t="s">
        <v>340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2" x14ac:dyDescent="0.2">
      <c r="A65" s="220"/>
      <c r="B65" s="221"/>
      <c r="C65" s="250"/>
      <c r="D65" s="246"/>
      <c r="E65" s="246"/>
      <c r="F65" s="246"/>
      <c r="G65" s="246"/>
      <c r="H65" s="224"/>
      <c r="I65" s="224"/>
      <c r="J65" s="224"/>
      <c r="K65" s="224"/>
      <c r="L65" s="224"/>
      <c r="M65" s="224"/>
      <c r="N65" s="223"/>
      <c r="O65" s="223"/>
      <c r="P65" s="223"/>
      <c r="Q65" s="223"/>
      <c r="R65" s="224"/>
      <c r="S65" s="224"/>
      <c r="T65" s="224"/>
      <c r="U65" s="224"/>
      <c r="V65" s="224"/>
      <c r="W65" s="224"/>
      <c r="X65" s="224"/>
      <c r="Y65" s="224"/>
      <c r="Z65" s="213"/>
      <c r="AA65" s="213"/>
      <c r="AB65" s="213"/>
      <c r="AC65" s="213"/>
      <c r="AD65" s="213"/>
      <c r="AE65" s="213"/>
      <c r="AF65" s="213"/>
      <c r="AG65" s="213" t="s">
        <v>286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ht="22.5" outlineLevel="1" x14ac:dyDescent="0.2">
      <c r="A66" s="237">
        <v>29</v>
      </c>
      <c r="B66" s="238" t="s">
        <v>1568</v>
      </c>
      <c r="C66" s="249" t="s">
        <v>1569</v>
      </c>
      <c r="D66" s="239" t="s">
        <v>318</v>
      </c>
      <c r="E66" s="240">
        <v>578</v>
      </c>
      <c r="F66" s="241"/>
      <c r="G66" s="242">
        <f>ROUND(E66*F66,2)</f>
        <v>0</v>
      </c>
      <c r="H66" s="241"/>
      <c r="I66" s="242">
        <f>ROUND(E66*H66,2)</f>
        <v>0</v>
      </c>
      <c r="J66" s="241"/>
      <c r="K66" s="242">
        <f>ROUND(E66*J66,2)</f>
        <v>0</v>
      </c>
      <c r="L66" s="242">
        <v>21</v>
      </c>
      <c r="M66" s="242">
        <f>G66*(1+L66/100)</f>
        <v>0</v>
      </c>
      <c r="N66" s="240">
        <v>0</v>
      </c>
      <c r="O66" s="240">
        <f>ROUND(E66*N66,2)</f>
        <v>0</v>
      </c>
      <c r="P66" s="240">
        <v>0</v>
      </c>
      <c r="Q66" s="240">
        <f>ROUND(E66*P66,2)</f>
        <v>0</v>
      </c>
      <c r="R66" s="242" t="s">
        <v>232</v>
      </c>
      <c r="S66" s="242" t="s">
        <v>289</v>
      </c>
      <c r="T66" s="243" t="s">
        <v>289</v>
      </c>
      <c r="U66" s="224">
        <v>5.0500000000000003E-2</v>
      </c>
      <c r="V66" s="224">
        <f>ROUND(E66*U66,2)</f>
        <v>29.19</v>
      </c>
      <c r="W66" s="224"/>
      <c r="X66" s="224" t="s">
        <v>339</v>
      </c>
      <c r="Y66" s="224" t="s">
        <v>284</v>
      </c>
      <c r="Z66" s="213"/>
      <c r="AA66" s="213"/>
      <c r="AB66" s="213"/>
      <c r="AC66" s="213"/>
      <c r="AD66" s="213"/>
      <c r="AE66" s="213"/>
      <c r="AF66" s="213"/>
      <c r="AG66" s="213" t="s">
        <v>340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2" x14ac:dyDescent="0.2">
      <c r="A67" s="220"/>
      <c r="B67" s="221"/>
      <c r="C67" s="250"/>
      <c r="D67" s="246"/>
      <c r="E67" s="246"/>
      <c r="F67" s="246"/>
      <c r="G67" s="246"/>
      <c r="H67" s="224"/>
      <c r="I67" s="224"/>
      <c r="J67" s="224"/>
      <c r="K67" s="224"/>
      <c r="L67" s="224"/>
      <c r="M67" s="224"/>
      <c r="N67" s="223"/>
      <c r="O67" s="223"/>
      <c r="P67" s="223"/>
      <c r="Q67" s="223"/>
      <c r="R67" s="224"/>
      <c r="S67" s="224"/>
      <c r="T67" s="224"/>
      <c r="U67" s="224"/>
      <c r="V67" s="224"/>
      <c r="W67" s="224"/>
      <c r="X67" s="224"/>
      <c r="Y67" s="224"/>
      <c r="Z67" s="213"/>
      <c r="AA67" s="213"/>
      <c r="AB67" s="213"/>
      <c r="AC67" s="213"/>
      <c r="AD67" s="213"/>
      <c r="AE67" s="213"/>
      <c r="AF67" s="213"/>
      <c r="AG67" s="213" t="s">
        <v>286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1" x14ac:dyDescent="0.2">
      <c r="A68" s="237">
        <v>30</v>
      </c>
      <c r="B68" s="238" t="s">
        <v>1570</v>
      </c>
      <c r="C68" s="249" t="s">
        <v>1571</v>
      </c>
      <c r="D68" s="239" t="s">
        <v>318</v>
      </c>
      <c r="E68" s="240">
        <v>80</v>
      </c>
      <c r="F68" s="241"/>
      <c r="G68" s="242">
        <f>ROUND(E68*F68,2)</f>
        <v>0</v>
      </c>
      <c r="H68" s="241"/>
      <c r="I68" s="242">
        <f>ROUND(E68*H68,2)</f>
        <v>0</v>
      </c>
      <c r="J68" s="241"/>
      <c r="K68" s="242">
        <f>ROUND(E68*J68,2)</f>
        <v>0</v>
      </c>
      <c r="L68" s="242">
        <v>21</v>
      </c>
      <c r="M68" s="242">
        <f>G68*(1+L68/100)</f>
        <v>0</v>
      </c>
      <c r="N68" s="240">
        <v>0</v>
      </c>
      <c r="O68" s="240">
        <f>ROUND(E68*N68,2)</f>
        <v>0</v>
      </c>
      <c r="P68" s="240">
        <v>0</v>
      </c>
      <c r="Q68" s="240">
        <f>ROUND(E68*P68,2)</f>
        <v>0</v>
      </c>
      <c r="R68" s="242" t="s">
        <v>232</v>
      </c>
      <c r="S68" s="242" t="s">
        <v>289</v>
      </c>
      <c r="T68" s="243" t="s">
        <v>289</v>
      </c>
      <c r="U68" s="224">
        <v>0.06</v>
      </c>
      <c r="V68" s="224">
        <f>ROUND(E68*U68,2)</f>
        <v>4.8</v>
      </c>
      <c r="W68" s="224"/>
      <c r="X68" s="224" t="s">
        <v>339</v>
      </c>
      <c r="Y68" s="224" t="s">
        <v>284</v>
      </c>
      <c r="Z68" s="213"/>
      <c r="AA68" s="213"/>
      <c r="AB68" s="213"/>
      <c r="AC68" s="213"/>
      <c r="AD68" s="213"/>
      <c r="AE68" s="213"/>
      <c r="AF68" s="213"/>
      <c r="AG68" s="213" t="s">
        <v>340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2" x14ac:dyDescent="0.2">
      <c r="A69" s="220"/>
      <c r="B69" s="221"/>
      <c r="C69" s="250"/>
      <c r="D69" s="246"/>
      <c r="E69" s="246"/>
      <c r="F69" s="246"/>
      <c r="G69" s="246"/>
      <c r="H69" s="224"/>
      <c r="I69" s="224"/>
      <c r="J69" s="224"/>
      <c r="K69" s="224"/>
      <c r="L69" s="224"/>
      <c r="M69" s="224"/>
      <c r="N69" s="223"/>
      <c r="O69" s="223"/>
      <c r="P69" s="223"/>
      <c r="Q69" s="223"/>
      <c r="R69" s="224"/>
      <c r="S69" s="224"/>
      <c r="T69" s="224"/>
      <c r="U69" s="224"/>
      <c r="V69" s="224"/>
      <c r="W69" s="224"/>
      <c r="X69" s="224"/>
      <c r="Y69" s="224"/>
      <c r="Z69" s="213"/>
      <c r="AA69" s="213"/>
      <c r="AB69" s="213"/>
      <c r="AC69" s="213"/>
      <c r="AD69" s="213"/>
      <c r="AE69" s="213"/>
      <c r="AF69" s="213"/>
      <c r="AG69" s="213" t="s">
        <v>286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ht="22.5" outlineLevel="1" x14ac:dyDescent="0.2">
      <c r="A70" s="237">
        <v>31</v>
      </c>
      <c r="B70" s="238" t="s">
        <v>1572</v>
      </c>
      <c r="C70" s="249" t="s">
        <v>1573</v>
      </c>
      <c r="D70" s="239" t="s">
        <v>318</v>
      </c>
      <c r="E70" s="240">
        <v>10</v>
      </c>
      <c r="F70" s="241"/>
      <c r="G70" s="242">
        <f>ROUND(E70*F70,2)</f>
        <v>0</v>
      </c>
      <c r="H70" s="241"/>
      <c r="I70" s="242">
        <f>ROUND(E70*H70,2)</f>
        <v>0</v>
      </c>
      <c r="J70" s="241"/>
      <c r="K70" s="242">
        <f>ROUND(E70*J70,2)</f>
        <v>0</v>
      </c>
      <c r="L70" s="242">
        <v>21</v>
      </c>
      <c r="M70" s="242">
        <f>G70*(1+L70/100)</f>
        <v>0</v>
      </c>
      <c r="N70" s="240">
        <v>0</v>
      </c>
      <c r="O70" s="240">
        <f>ROUND(E70*N70,2)</f>
        <v>0</v>
      </c>
      <c r="P70" s="240">
        <v>0</v>
      </c>
      <c r="Q70" s="240">
        <f>ROUND(E70*P70,2)</f>
        <v>0</v>
      </c>
      <c r="R70" s="242" t="s">
        <v>232</v>
      </c>
      <c r="S70" s="242" t="s">
        <v>289</v>
      </c>
      <c r="T70" s="243" t="s">
        <v>289</v>
      </c>
      <c r="U70" s="224">
        <v>8.2170000000000007E-2</v>
      </c>
      <c r="V70" s="224">
        <f>ROUND(E70*U70,2)</f>
        <v>0.82</v>
      </c>
      <c r="W70" s="224"/>
      <c r="X70" s="224" t="s">
        <v>339</v>
      </c>
      <c r="Y70" s="224" t="s">
        <v>284</v>
      </c>
      <c r="Z70" s="213"/>
      <c r="AA70" s="213"/>
      <c r="AB70" s="213"/>
      <c r="AC70" s="213"/>
      <c r="AD70" s="213"/>
      <c r="AE70" s="213"/>
      <c r="AF70" s="213"/>
      <c r="AG70" s="213" t="s">
        <v>340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2" x14ac:dyDescent="0.2">
      <c r="A71" s="220"/>
      <c r="B71" s="221"/>
      <c r="C71" s="250"/>
      <c r="D71" s="246"/>
      <c r="E71" s="246"/>
      <c r="F71" s="246"/>
      <c r="G71" s="246"/>
      <c r="H71" s="224"/>
      <c r="I71" s="224"/>
      <c r="J71" s="224"/>
      <c r="K71" s="224"/>
      <c r="L71" s="224"/>
      <c r="M71" s="224"/>
      <c r="N71" s="223"/>
      <c r="O71" s="223"/>
      <c r="P71" s="223"/>
      <c r="Q71" s="223"/>
      <c r="R71" s="224"/>
      <c r="S71" s="224"/>
      <c r="T71" s="224"/>
      <c r="U71" s="224"/>
      <c r="V71" s="224"/>
      <c r="W71" s="224"/>
      <c r="X71" s="224"/>
      <c r="Y71" s="224"/>
      <c r="Z71" s="213"/>
      <c r="AA71" s="213"/>
      <c r="AB71" s="213"/>
      <c r="AC71" s="213"/>
      <c r="AD71" s="213"/>
      <c r="AE71" s="213"/>
      <c r="AF71" s="213"/>
      <c r="AG71" s="213" t="s">
        <v>286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ht="22.5" outlineLevel="1" x14ac:dyDescent="0.2">
      <c r="A72" s="237">
        <v>32</v>
      </c>
      <c r="B72" s="238" t="s">
        <v>1574</v>
      </c>
      <c r="C72" s="249" t="s">
        <v>1575</v>
      </c>
      <c r="D72" s="239" t="s">
        <v>318</v>
      </c>
      <c r="E72" s="240">
        <v>4</v>
      </c>
      <c r="F72" s="241"/>
      <c r="G72" s="242">
        <f>ROUND(E72*F72,2)</f>
        <v>0</v>
      </c>
      <c r="H72" s="241"/>
      <c r="I72" s="242">
        <f>ROUND(E72*H72,2)</f>
        <v>0</v>
      </c>
      <c r="J72" s="241"/>
      <c r="K72" s="242">
        <f>ROUND(E72*J72,2)</f>
        <v>0</v>
      </c>
      <c r="L72" s="242">
        <v>21</v>
      </c>
      <c r="M72" s="242">
        <f>G72*(1+L72/100)</f>
        <v>0</v>
      </c>
      <c r="N72" s="240">
        <v>0</v>
      </c>
      <c r="O72" s="240">
        <f>ROUND(E72*N72,2)</f>
        <v>0</v>
      </c>
      <c r="P72" s="240">
        <v>0</v>
      </c>
      <c r="Q72" s="240">
        <f>ROUND(E72*P72,2)</f>
        <v>0</v>
      </c>
      <c r="R72" s="242" t="s">
        <v>232</v>
      </c>
      <c r="S72" s="242" t="s">
        <v>289</v>
      </c>
      <c r="T72" s="243" t="s">
        <v>289</v>
      </c>
      <c r="U72" s="224">
        <v>0.39</v>
      </c>
      <c r="V72" s="224">
        <f>ROUND(E72*U72,2)</f>
        <v>1.56</v>
      </c>
      <c r="W72" s="224"/>
      <c r="X72" s="224" t="s">
        <v>339</v>
      </c>
      <c r="Y72" s="224" t="s">
        <v>284</v>
      </c>
      <c r="Z72" s="213"/>
      <c r="AA72" s="213"/>
      <c r="AB72" s="213"/>
      <c r="AC72" s="213"/>
      <c r="AD72" s="213"/>
      <c r="AE72" s="213"/>
      <c r="AF72" s="213"/>
      <c r="AG72" s="213" t="s">
        <v>340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2" x14ac:dyDescent="0.2">
      <c r="A73" s="220"/>
      <c r="B73" s="221"/>
      <c r="C73" s="250"/>
      <c r="D73" s="246"/>
      <c r="E73" s="246"/>
      <c r="F73" s="246"/>
      <c r="G73" s="246"/>
      <c r="H73" s="224"/>
      <c r="I73" s="224"/>
      <c r="J73" s="224"/>
      <c r="K73" s="224"/>
      <c r="L73" s="224"/>
      <c r="M73" s="224"/>
      <c r="N73" s="223"/>
      <c r="O73" s="223"/>
      <c r="P73" s="223"/>
      <c r="Q73" s="223"/>
      <c r="R73" s="224"/>
      <c r="S73" s="224"/>
      <c r="T73" s="224"/>
      <c r="U73" s="224"/>
      <c r="V73" s="224"/>
      <c r="W73" s="224"/>
      <c r="X73" s="224"/>
      <c r="Y73" s="224"/>
      <c r="Z73" s="213"/>
      <c r="AA73" s="213"/>
      <c r="AB73" s="213"/>
      <c r="AC73" s="213"/>
      <c r="AD73" s="213"/>
      <c r="AE73" s="213"/>
      <c r="AF73" s="213"/>
      <c r="AG73" s="213" t="s">
        <v>286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ht="22.5" outlineLevel="1" x14ac:dyDescent="0.2">
      <c r="A74" s="237">
        <v>33</v>
      </c>
      <c r="B74" s="238" t="s">
        <v>1576</v>
      </c>
      <c r="C74" s="249" t="s">
        <v>1577</v>
      </c>
      <c r="D74" s="239" t="s">
        <v>318</v>
      </c>
      <c r="E74" s="240">
        <v>8</v>
      </c>
      <c r="F74" s="241"/>
      <c r="G74" s="242">
        <f>ROUND(E74*F74,2)</f>
        <v>0</v>
      </c>
      <c r="H74" s="241"/>
      <c r="I74" s="242">
        <f>ROUND(E74*H74,2)</f>
        <v>0</v>
      </c>
      <c r="J74" s="241"/>
      <c r="K74" s="242">
        <f>ROUND(E74*J74,2)</f>
        <v>0</v>
      </c>
      <c r="L74" s="242">
        <v>21</v>
      </c>
      <c r="M74" s="242">
        <f>G74*(1+L74/100)</f>
        <v>0</v>
      </c>
      <c r="N74" s="240">
        <v>0</v>
      </c>
      <c r="O74" s="240">
        <f>ROUND(E74*N74,2)</f>
        <v>0</v>
      </c>
      <c r="P74" s="240">
        <v>0</v>
      </c>
      <c r="Q74" s="240">
        <f>ROUND(E74*P74,2)</f>
        <v>0</v>
      </c>
      <c r="R74" s="242" t="s">
        <v>232</v>
      </c>
      <c r="S74" s="242" t="s">
        <v>289</v>
      </c>
      <c r="T74" s="243" t="s">
        <v>289</v>
      </c>
      <c r="U74" s="224">
        <v>0.41099999999999998</v>
      </c>
      <c r="V74" s="224">
        <f>ROUND(E74*U74,2)</f>
        <v>3.29</v>
      </c>
      <c r="W74" s="224"/>
      <c r="X74" s="224" t="s">
        <v>339</v>
      </c>
      <c r="Y74" s="224" t="s">
        <v>284</v>
      </c>
      <c r="Z74" s="213"/>
      <c r="AA74" s="213"/>
      <c r="AB74" s="213"/>
      <c r="AC74" s="213"/>
      <c r="AD74" s="213"/>
      <c r="AE74" s="213"/>
      <c r="AF74" s="213"/>
      <c r="AG74" s="213" t="s">
        <v>340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2" x14ac:dyDescent="0.2">
      <c r="A75" s="220"/>
      <c r="B75" s="221"/>
      <c r="C75" s="250"/>
      <c r="D75" s="246"/>
      <c r="E75" s="246"/>
      <c r="F75" s="246"/>
      <c r="G75" s="246"/>
      <c r="H75" s="224"/>
      <c r="I75" s="224"/>
      <c r="J75" s="224"/>
      <c r="K75" s="224"/>
      <c r="L75" s="224"/>
      <c r="M75" s="224"/>
      <c r="N75" s="223"/>
      <c r="O75" s="223"/>
      <c r="P75" s="223"/>
      <c r="Q75" s="223"/>
      <c r="R75" s="224"/>
      <c r="S75" s="224"/>
      <c r="T75" s="224"/>
      <c r="U75" s="224"/>
      <c r="V75" s="224"/>
      <c r="W75" s="224"/>
      <c r="X75" s="224"/>
      <c r="Y75" s="224"/>
      <c r="Z75" s="213"/>
      <c r="AA75" s="213"/>
      <c r="AB75" s="213"/>
      <c r="AC75" s="213"/>
      <c r="AD75" s="213"/>
      <c r="AE75" s="213"/>
      <c r="AF75" s="213"/>
      <c r="AG75" s="213" t="s">
        <v>286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ht="22.5" outlineLevel="1" x14ac:dyDescent="0.2">
      <c r="A76" s="237">
        <v>34</v>
      </c>
      <c r="B76" s="238" t="s">
        <v>1578</v>
      </c>
      <c r="C76" s="249" t="s">
        <v>1579</v>
      </c>
      <c r="D76" s="239" t="s">
        <v>318</v>
      </c>
      <c r="E76" s="240">
        <v>1</v>
      </c>
      <c r="F76" s="241"/>
      <c r="G76" s="242">
        <f>ROUND(E76*F76,2)</f>
        <v>0</v>
      </c>
      <c r="H76" s="241"/>
      <c r="I76" s="242">
        <f>ROUND(E76*H76,2)</f>
        <v>0</v>
      </c>
      <c r="J76" s="241"/>
      <c r="K76" s="242">
        <f>ROUND(E76*J76,2)</f>
        <v>0</v>
      </c>
      <c r="L76" s="242">
        <v>21</v>
      </c>
      <c r="M76" s="242">
        <f>G76*(1+L76/100)</f>
        <v>0</v>
      </c>
      <c r="N76" s="240">
        <v>0</v>
      </c>
      <c r="O76" s="240">
        <f>ROUND(E76*N76,2)</f>
        <v>0</v>
      </c>
      <c r="P76" s="240">
        <v>0</v>
      </c>
      <c r="Q76" s="240">
        <f>ROUND(E76*P76,2)</f>
        <v>0</v>
      </c>
      <c r="R76" s="242" t="s">
        <v>232</v>
      </c>
      <c r="S76" s="242" t="s">
        <v>289</v>
      </c>
      <c r="T76" s="243" t="s">
        <v>289</v>
      </c>
      <c r="U76" s="224">
        <v>0.50600000000000001</v>
      </c>
      <c r="V76" s="224">
        <f>ROUND(E76*U76,2)</f>
        <v>0.51</v>
      </c>
      <c r="W76" s="224"/>
      <c r="X76" s="224" t="s">
        <v>339</v>
      </c>
      <c r="Y76" s="224" t="s">
        <v>284</v>
      </c>
      <c r="Z76" s="213"/>
      <c r="AA76" s="213"/>
      <c r="AB76" s="213"/>
      <c r="AC76" s="213"/>
      <c r="AD76" s="213"/>
      <c r="AE76" s="213"/>
      <c r="AF76" s="213"/>
      <c r="AG76" s="213" t="s">
        <v>340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2" x14ac:dyDescent="0.2">
      <c r="A77" s="220"/>
      <c r="B77" s="221"/>
      <c r="C77" s="250"/>
      <c r="D77" s="246"/>
      <c r="E77" s="246"/>
      <c r="F77" s="246"/>
      <c r="G77" s="246"/>
      <c r="H77" s="224"/>
      <c r="I77" s="224"/>
      <c r="J77" s="224"/>
      <c r="K77" s="224"/>
      <c r="L77" s="224"/>
      <c r="M77" s="224"/>
      <c r="N77" s="223"/>
      <c r="O77" s="223"/>
      <c r="P77" s="223"/>
      <c r="Q77" s="223"/>
      <c r="R77" s="224"/>
      <c r="S77" s="224"/>
      <c r="T77" s="224"/>
      <c r="U77" s="224"/>
      <c r="V77" s="224"/>
      <c r="W77" s="224"/>
      <c r="X77" s="224"/>
      <c r="Y77" s="224"/>
      <c r="Z77" s="213"/>
      <c r="AA77" s="213"/>
      <c r="AB77" s="213"/>
      <c r="AC77" s="213"/>
      <c r="AD77" s="213"/>
      <c r="AE77" s="213"/>
      <c r="AF77" s="213"/>
      <c r="AG77" s="213" t="s">
        <v>286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1" x14ac:dyDescent="0.2">
      <c r="A78" s="237">
        <v>35</v>
      </c>
      <c r="B78" s="238" t="s">
        <v>1580</v>
      </c>
      <c r="C78" s="249" t="s">
        <v>1581</v>
      </c>
      <c r="D78" s="239" t="s">
        <v>318</v>
      </c>
      <c r="E78" s="240">
        <v>47</v>
      </c>
      <c r="F78" s="241"/>
      <c r="G78" s="242">
        <f>ROUND(E78*F78,2)</f>
        <v>0</v>
      </c>
      <c r="H78" s="241"/>
      <c r="I78" s="242">
        <f>ROUND(E78*H78,2)</f>
        <v>0</v>
      </c>
      <c r="J78" s="241"/>
      <c r="K78" s="242">
        <f>ROUND(E78*J78,2)</f>
        <v>0</v>
      </c>
      <c r="L78" s="242">
        <v>21</v>
      </c>
      <c r="M78" s="242">
        <f>G78*(1+L78/100)</f>
        <v>0</v>
      </c>
      <c r="N78" s="240">
        <v>0</v>
      </c>
      <c r="O78" s="240">
        <f>ROUND(E78*N78,2)</f>
        <v>0</v>
      </c>
      <c r="P78" s="240">
        <v>0</v>
      </c>
      <c r="Q78" s="240">
        <f>ROUND(E78*P78,2)</f>
        <v>0</v>
      </c>
      <c r="R78" s="242" t="s">
        <v>232</v>
      </c>
      <c r="S78" s="242" t="s">
        <v>289</v>
      </c>
      <c r="T78" s="243" t="s">
        <v>289</v>
      </c>
      <c r="U78" s="224">
        <v>0.30567</v>
      </c>
      <c r="V78" s="224">
        <f>ROUND(E78*U78,2)</f>
        <v>14.37</v>
      </c>
      <c r="W78" s="224"/>
      <c r="X78" s="224" t="s">
        <v>339</v>
      </c>
      <c r="Y78" s="224" t="s">
        <v>284</v>
      </c>
      <c r="Z78" s="213"/>
      <c r="AA78" s="213"/>
      <c r="AB78" s="213"/>
      <c r="AC78" s="213"/>
      <c r="AD78" s="213"/>
      <c r="AE78" s="213"/>
      <c r="AF78" s="213"/>
      <c r="AG78" s="213" t="s">
        <v>340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2" x14ac:dyDescent="0.2">
      <c r="A79" s="220"/>
      <c r="B79" s="221"/>
      <c r="C79" s="250"/>
      <c r="D79" s="246"/>
      <c r="E79" s="246"/>
      <c r="F79" s="246"/>
      <c r="G79" s="246"/>
      <c r="H79" s="224"/>
      <c r="I79" s="224"/>
      <c r="J79" s="224"/>
      <c r="K79" s="224"/>
      <c r="L79" s="224"/>
      <c r="M79" s="224"/>
      <c r="N79" s="223"/>
      <c r="O79" s="223"/>
      <c r="P79" s="223"/>
      <c r="Q79" s="223"/>
      <c r="R79" s="224"/>
      <c r="S79" s="224"/>
      <c r="T79" s="224"/>
      <c r="U79" s="224"/>
      <c r="V79" s="224"/>
      <c r="W79" s="224"/>
      <c r="X79" s="224"/>
      <c r="Y79" s="224"/>
      <c r="Z79" s="213"/>
      <c r="AA79" s="213"/>
      <c r="AB79" s="213"/>
      <c r="AC79" s="213"/>
      <c r="AD79" s="213"/>
      <c r="AE79" s="213"/>
      <c r="AF79" s="213"/>
      <c r="AG79" s="213" t="s">
        <v>286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1" x14ac:dyDescent="0.2">
      <c r="A80" s="237">
        <v>36</v>
      </c>
      <c r="B80" s="238" t="s">
        <v>1582</v>
      </c>
      <c r="C80" s="249" t="s">
        <v>1583</v>
      </c>
      <c r="D80" s="239" t="s">
        <v>318</v>
      </c>
      <c r="E80" s="240">
        <v>1</v>
      </c>
      <c r="F80" s="241"/>
      <c r="G80" s="242">
        <f>ROUND(E80*F80,2)</f>
        <v>0</v>
      </c>
      <c r="H80" s="241"/>
      <c r="I80" s="242">
        <f>ROUND(E80*H80,2)</f>
        <v>0</v>
      </c>
      <c r="J80" s="241"/>
      <c r="K80" s="242">
        <f>ROUND(E80*J80,2)</f>
        <v>0</v>
      </c>
      <c r="L80" s="242">
        <v>21</v>
      </c>
      <c r="M80" s="242">
        <f>G80*(1+L80/100)</f>
        <v>0</v>
      </c>
      <c r="N80" s="240">
        <v>0</v>
      </c>
      <c r="O80" s="240">
        <f>ROUND(E80*N80,2)</f>
        <v>0</v>
      </c>
      <c r="P80" s="240">
        <v>0</v>
      </c>
      <c r="Q80" s="240">
        <f>ROUND(E80*P80,2)</f>
        <v>0</v>
      </c>
      <c r="R80" s="242" t="s">
        <v>232</v>
      </c>
      <c r="S80" s="242" t="s">
        <v>289</v>
      </c>
      <c r="T80" s="243" t="s">
        <v>289</v>
      </c>
      <c r="U80" s="224">
        <v>0.373</v>
      </c>
      <c r="V80" s="224">
        <f>ROUND(E80*U80,2)</f>
        <v>0.37</v>
      </c>
      <c r="W80" s="224"/>
      <c r="X80" s="224" t="s">
        <v>339</v>
      </c>
      <c r="Y80" s="224" t="s">
        <v>284</v>
      </c>
      <c r="Z80" s="213"/>
      <c r="AA80" s="213"/>
      <c r="AB80" s="213"/>
      <c r="AC80" s="213"/>
      <c r="AD80" s="213"/>
      <c r="AE80" s="213"/>
      <c r="AF80" s="213"/>
      <c r="AG80" s="213" t="s">
        <v>340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2" x14ac:dyDescent="0.2">
      <c r="A81" s="220"/>
      <c r="B81" s="221"/>
      <c r="C81" s="250"/>
      <c r="D81" s="246"/>
      <c r="E81" s="246"/>
      <c r="F81" s="246"/>
      <c r="G81" s="246"/>
      <c r="H81" s="224"/>
      <c r="I81" s="224"/>
      <c r="J81" s="224"/>
      <c r="K81" s="224"/>
      <c r="L81" s="224"/>
      <c r="M81" s="224"/>
      <c r="N81" s="223"/>
      <c r="O81" s="223"/>
      <c r="P81" s="223"/>
      <c r="Q81" s="223"/>
      <c r="R81" s="224"/>
      <c r="S81" s="224"/>
      <c r="T81" s="224"/>
      <c r="U81" s="224"/>
      <c r="V81" s="224"/>
      <c r="W81" s="224"/>
      <c r="X81" s="224"/>
      <c r="Y81" s="224"/>
      <c r="Z81" s="213"/>
      <c r="AA81" s="213"/>
      <c r="AB81" s="213"/>
      <c r="AC81" s="213"/>
      <c r="AD81" s="213"/>
      <c r="AE81" s="213"/>
      <c r="AF81" s="213"/>
      <c r="AG81" s="213" t="s">
        <v>286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1" x14ac:dyDescent="0.2">
      <c r="A82" s="237">
        <v>37</v>
      </c>
      <c r="B82" s="238" t="s">
        <v>1584</v>
      </c>
      <c r="C82" s="249" t="s">
        <v>1585</v>
      </c>
      <c r="D82" s="239" t="s">
        <v>318</v>
      </c>
      <c r="E82" s="240">
        <v>4</v>
      </c>
      <c r="F82" s="241"/>
      <c r="G82" s="242">
        <f>ROUND(E82*F82,2)</f>
        <v>0</v>
      </c>
      <c r="H82" s="241"/>
      <c r="I82" s="242">
        <f>ROUND(E82*H82,2)</f>
        <v>0</v>
      </c>
      <c r="J82" s="241"/>
      <c r="K82" s="242">
        <f>ROUND(E82*J82,2)</f>
        <v>0</v>
      </c>
      <c r="L82" s="242">
        <v>21</v>
      </c>
      <c r="M82" s="242">
        <f>G82*(1+L82/100)</f>
        <v>0</v>
      </c>
      <c r="N82" s="240">
        <v>0</v>
      </c>
      <c r="O82" s="240">
        <f>ROUND(E82*N82,2)</f>
        <v>0</v>
      </c>
      <c r="P82" s="240">
        <v>0</v>
      </c>
      <c r="Q82" s="240">
        <f>ROUND(E82*P82,2)</f>
        <v>0</v>
      </c>
      <c r="R82" s="242" t="s">
        <v>232</v>
      </c>
      <c r="S82" s="242" t="s">
        <v>289</v>
      </c>
      <c r="T82" s="243" t="s">
        <v>289</v>
      </c>
      <c r="U82" s="224">
        <v>0.38100000000000001</v>
      </c>
      <c r="V82" s="224">
        <f>ROUND(E82*U82,2)</f>
        <v>1.52</v>
      </c>
      <c r="W82" s="224"/>
      <c r="X82" s="224" t="s">
        <v>339</v>
      </c>
      <c r="Y82" s="224" t="s">
        <v>284</v>
      </c>
      <c r="Z82" s="213"/>
      <c r="AA82" s="213"/>
      <c r="AB82" s="213"/>
      <c r="AC82" s="213"/>
      <c r="AD82" s="213"/>
      <c r="AE82" s="213"/>
      <c r="AF82" s="213"/>
      <c r="AG82" s="213" t="s">
        <v>340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2" x14ac:dyDescent="0.2">
      <c r="A83" s="220"/>
      <c r="B83" s="221"/>
      <c r="C83" s="250"/>
      <c r="D83" s="246"/>
      <c r="E83" s="246"/>
      <c r="F83" s="246"/>
      <c r="G83" s="246"/>
      <c r="H83" s="224"/>
      <c r="I83" s="224"/>
      <c r="J83" s="224"/>
      <c r="K83" s="224"/>
      <c r="L83" s="224"/>
      <c r="M83" s="224"/>
      <c r="N83" s="223"/>
      <c r="O83" s="223"/>
      <c r="P83" s="223"/>
      <c r="Q83" s="223"/>
      <c r="R83" s="224"/>
      <c r="S83" s="224"/>
      <c r="T83" s="224"/>
      <c r="U83" s="224"/>
      <c r="V83" s="224"/>
      <c r="W83" s="224"/>
      <c r="X83" s="224"/>
      <c r="Y83" s="224"/>
      <c r="Z83" s="213"/>
      <c r="AA83" s="213"/>
      <c r="AB83" s="213"/>
      <c r="AC83" s="213"/>
      <c r="AD83" s="213"/>
      <c r="AE83" s="213"/>
      <c r="AF83" s="213"/>
      <c r="AG83" s="213" t="s">
        <v>286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1" x14ac:dyDescent="0.2">
      <c r="A84" s="237">
        <v>38</v>
      </c>
      <c r="B84" s="238" t="s">
        <v>1586</v>
      </c>
      <c r="C84" s="249" t="s">
        <v>1587</v>
      </c>
      <c r="D84" s="239" t="s">
        <v>318</v>
      </c>
      <c r="E84" s="240">
        <v>8</v>
      </c>
      <c r="F84" s="241"/>
      <c r="G84" s="242">
        <f>ROUND(E84*F84,2)</f>
        <v>0</v>
      </c>
      <c r="H84" s="241"/>
      <c r="I84" s="242">
        <f>ROUND(E84*H84,2)</f>
        <v>0</v>
      </c>
      <c r="J84" s="241"/>
      <c r="K84" s="242">
        <f>ROUND(E84*J84,2)</f>
        <v>0</v>
      </c>
      <c r="L84" s="242">
        <v>21</v>
      </c>
      <c r="M84" s="242">
        <f>G84*(1+L84/100)</f>
        <v>0</v>
      </c>
      <c r="N84" s="240">
        <v>0</v>
      </c>
      <c r="O84" s="240">
        <f>ROUND(E84*N84,2)</f>
        <v>0</v>
      </c>
      <c r="P84" s="240">
        <v>0</v>
      </c>
      <c r="Q84" s="240">
        <f>ROUND(E84*P84,2)</f>
        <v>0</v>
      </c>
      <c r="R84" s="242" t="s">
        <v>232</v>
      </c>
      <c r="S84" s="242" t="s">
        <v>289</v>
      </c>
      <c r="T84" s="243" t="s">
        <v>289</v>
      </c>
      <c r="U84" s="224">
        <v>1</v>
      </c>
      <c r="V84" s="224">
        <f>ROUND(E84*U84,2)</f>
        <v>8</v>
      </c>
      <c r="W84" s="224"/>
      <c r="X84" s="224" t="s">
        <v>339</v>
      </c>
      <c r="Y84" s="224" t="s">
        <v>284</v>
      </c>
      <c r="Z84" s="213"/>
      <c r="AA84" s="213"/>
      <c r="AB84" s="213"/>
      <c r="AC84" s="213"/>
      <c r="AD84" s="213"/>
      <c r="AE84" s="213"/>
      <c r="AF84" s="213"/>
      <c r="AG84" s="213" t="s">
        <v>340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ht="22.5" outlineLevel="2" x14ac:dyDescent="0.2">
      <c r="A85" s="220"/>
      <c r="B85" s="221"/>
      <c r="C85" s="259" t="s">
        <v>1588</v>
      </c>
      <c r="D85" s="257"/>
      <c r="E85" s="257"/>
      <c r="F85" s="257"/>
      <c r="G85" s="257"/>
      <c r="H85" s="224"/>
      <c r="I85" s="224"/>
      <c r="J85" s="224"/>
      <c r="K85" s="224"/>
      <c r="L85" s="224"/>
      <c r="M85" s="224"/>
      <c r="N85" s="223"/>
      <c r="O85" s="223"/>
      <c r="P85" s="223"/>
      <c r="Q85" s="223"/>
      <c r="R85" s="224"/>
      <c r="S85" s="224"/>
      <c r="T85" s="224"/>
      <c r="U85" s="224"/>
      <c r="V85" s="224"/>
      <c r="W85" s="224"/>
      <c r="X85" s="224"/>
      <c r="Y85" s="224"/>
      <c r="Z85" s="213"/>
      <c r="AA85" s="213"/>
      <c r="AB85" s="213"/>
      <c r="AC85" s="213"/>
      <c r="AD85" s="213"/>
      <c r="AE85" s="213"/>
      <c r="AF85" s="213"/>
      <c r="AG85" s="213" t="s">
        <v>360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56" t="str">
        <f>C85</f>
        <v>montáž rozvaděčů nn a vn včetně usazení, sestavení dílců, vyvážení, upevnění, zapojení a montáž demontovaných částí a přístrojů,  kontroly a dotažení spojů, opravy nátěrů, avšak bez zapojení, a ukončení kabelů</v>
      </c>
      <c r="BB85" s="213"/>
      <c r="BC85" s="213"/>
      <c r="BD85" s="213"/>
      <c r="BE85" s="213"/>
      <c r="BF85" s="213"/>
      <c r="BG85" s="213"/>
      <c r="BH85" s="213"/>
    </row>
    <row r="86" spans="1:60" outlineLevel="2" x14ac:dyDescent="0.2">
      <c r="A86" s="220"/>
      <c r="B86" s="221"/>
      <c r="C86" s="252"/>
      <c r="D86" s="245"/>
      <c r="E86" s="245"/>
      <c r="F86" s="245"/>
      <c r="G86" s="245"/>
      <c r="H86" s="224"/>
      <c r="I86" s="224"/>
      <c r="J86" s="224"/>
      <c r="K86" s="224"/>
      <c r="L86" s="224"/>
      <c r="M86" s="224"/>
      <c r="N86" s="223"/>
      <c r="O86" s="223"/>
      <c r="P86" s="223"/>
      <c r="Q86" s="223"/>
      <c r="R86" s="224"/>
      <c r="S86" s="224"/>
      <c r="T86" s="224"/>
      <c r="U86" s="224"/>
      <c r="V86" s="224"/>
      <c r="W86" s="224"/>
      <c r="X86" s="224"/>
      <c r="Y86" s="224"/>
      <c r="Z86" s="213"/>
      <c r="AA86" s="213"/>
      <c r="AB86" s="213"/>
      <c r="AC86" s="213"/>
      <c r="AD86" s="213"/>
      <c r="AE86" s="213"/>
      <c r="AF86" s="213"/>
      <c r="AG86" s="213" t="s">
        <v>286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1" x14ac:dyDescent="0.2">
      <c r="A87" s="237">
        <v>39</v>
      </c>
      <c r="B87" s="238" t="s">
        <v>1589</v>
      </c>
      <c r="C87" s="249" t="s">
        <v>1590</v>
      </c>
      <c r="D87" s="239" t="s">
        <v>318</v>
      </c>
      <c r="E87" s="240">
        <v>1</v>
      </c>
      <c r="F87" s="241"/>
      <c r="G87" s="242">
        <f>ROUND(E87*F87,2)</f>
        <v>0</v>
      </c>
      <c r="H87" s="241"/>
      <c r="I87" s="242">
        <f>ROUND(E87*H87,2)</f>
        <v>0</v>
      </c>
      <c r="J87" s="241"/>
      <c r="K87" s="242">
        <f>ROUND(E87*J87,2)</f>
        <v>0</v>
      </c>
      <c r="L87" s="242">
        <v>21</v>
      </c>
      <c r="M87" s="242">
        <f>G87*(1+L87/100)</f>
        <v>0</v>
      </c>
      <c r="N87" s="240">
        <v>0</v>
      </c>
      <c r="O87" s="240">
        <f>ROUND(E87*N87,2)</f>
        <v>0</v>
      </c>
      <c r="P87" s="240">
        <v>0</v>
      </c>
      <c r="Q87" s="240">
        <f>ROUND(E87*P87,2)</f>
        <v>0</v>
      </c>
      <c r="R87" s="242" t="s">
        <v>232</v>
      </c>
      <c r="S87" s="242" t="s">
        <v>289</v>
      </c>
      <c r="T87" s="243" t="s">
        <v>289</v>
      </c>
      <c r="U87" s="224">
        <v>3.5</v>
      </c>
      <c r="V87" s="224">
        <f>ROUND(E87*U87,2)</f>
        <v>3.5</v>
      </c>
      <c r="W87" s="224"/>
      <c r="X87" s="224" t="s">
        <v>339</v>
      </c>
      <c r="Y87" s="224" t="s">
        <v>284</v>
      </c>
      <c r="Z87" s="213"/>
      <c r="AA87" s="213"/>
      <c r="AB87" s="213"/>
      <c r="AC87" s="213"/>
      <c r="AD87" s="213"/>
      <c r="AE87" s="213"/>
      <c r="AF87" s="213"/>
      <c r="AG87" s="213" t="s">
        <v>340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ht="22.5" outlineLevel="2" x14ac:dyDescent="0.2">
      <c r="A88" s="220"/>
      <c r="B88" s="221"/>
      <c r="C88" s="259" t="s">
        <v>1588</v>
      </c>
      <c r="D88" s="257"/>
      <c r="E88" s="257"/>
      <c r="F88" s="257"/>
      <c r="G88" s="257"/>
      <c r="H88" s="224"/>
      <c r="I88" s="224"/>
      <c r="J88" s="224"/>
      <c r="K88" s="224"/>
      <c r="L88" s="224"/>
      <c r="M88" s="224"/>
      <c r="N88" s="223"/>
      <c r="O88" s="223"/>
      <c r="P88" s="223"/>
      <c r="Q88" s="223"/>
      <c r="R88" s="224"/>
      <c r="S88" s="224"/>
      <c r="T88" s="224"/>
      <c r="U88" s="224"/>
      <c r="V88" s="224"/>
      <c r="W88" s="224"/>
      <c r="X88" s="224"/>
      <c r="Y88" s="224"/>
      <c r="Z88" s="213"/>
      <c r="AA88" s="213"/>
      <c r="AB88" s="213"/>
      <c r="AC88" s="213"/>
      <c r="AD88" s="213"/>
      <c r="AE88" s="213"/>
      <c r="AF88" s="213"/>
      <c r="AG88" s="213" t="s">
        <v>360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56" t="str">
        <f>C88</f>
        <v>montáž rozvaděčů nn a vn včetně usazení, sestavení dílců, vyvážení, upevnění, zapojení a montáž demontovaných částí a přístrojů,  kontroly a dotažení spojů, opravy nátěrů, avšak bez zapojení, a ukončení kabelů</v>
      </c>
      <c r="BB88" s="213"/>
      <c r="BC88" s="213"/>
      <c r="BD88" s="213"/>
      <c r="BE88" s="213"/>
      <c r="BF88" s="213"/>
      <c r="BG88" s="213"/>
      <c r="BH88" s="213"/>
    </row>
    <row r="89" spans="1:60" outlineLevel="2" x14ac:dyDescent="0.2">
      <c r="A89" s="220"/>
      <c r="B89" s="221"/>
      <c r="C89" s="252"/>
      <c r="D89" s="245"/>
      <c r="E89" s="245"/>
      <c r="F89" s="245"/>
      <c r="G89" s="245"/>
      <c r="H89" s="224"/>
      <c r="I89" s="224"/>
      <c r="J89" s="224"/>
      <c r="K89" s="224"/>
      <c r="L89" s="224"/>
      <c r="M89" s="224"/>
      <c r="N89" s="223"/>
      <c r="O89" s="223"/>
      <c r="P89" s="223"/>
      <c r="Q89" s="223"/>
      <c r="R89" s="224"/>
      <c r="S89" s="224"/>
      <c r="T89" s="224"/>
      <c r="U89" s="224"/>
      <c r="V89" s="224"/>
      <c r="W89" s="224"/>
      <c r="X89" s="224"/>
      <c r="Y89" s="224"/>
      <c r="Z89" s="213"/>
      <c r="AA89" s="213"/>
      <c r="AB89" s="213"/>
      <c r="AC89" s="213"/>
      <c r="AD89" s="213"/>
      <c r="AE89" s="213"/>
      <c r="AF89" s="213"/>
      <c r="AG89" s="213" t="s">
        <v>286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ht="22.5" outlineLevel="1" x14ac:dyDescent="0.2">
      <c r="A90" s="237">
        <v>40</v>
      </c>
      <c r="B90" s="238" t="s">
        <v>1591</v>
      </c>
      <c r="C90" s="249" t="s">
        <v>1592</v>
      </c>
      <c r="D90" s="239" t="s">
        <v>318</v>
      </c>
      <c r="E90" s="240">
        <v>54</v>
      </c>
      <c r="F90" s="241"/>
      <c r="G90" s="242">
        <f>ROUND(E90*F90,2)</f>
        <v>0</v>
      </c>
      <c r="H90" s="241"/>
      <c r="I90" s="242">
        <f>ROUND(E90*H90,2)</f>
        <v>0</v>
      </c>
      <c r="J90" s="241"/>
      <c r="K90" s="242">
        <f>ROUND(E90*J90,2)</f>
        <v>0</v>
      </c>
      <c r="L90" s="242">
        <v>21</v>
      </c>
      <c r="M90" s="242">
        <f>G90*(1+L90/100)</f>
        <v>0</v>
      </c>
      <c r="N90" s="240">
        <v>0</v>
      </c>
      <c r="O90" s="240">
        <f>ROUND(E90*N90,2)</f>
        <v>0</v>
      </c>
      <c r="P90" s="240">
        <v>0</v>
      </c>
      <c r="Q90" s="240">
        <f>ROUND(E90*P90,2)</f>
        <v>0</v>
      </c>
      <c r="R90" s="242" t="s">
        <v>232</v>
      </c>
      <c r="S90" s="242" t="s">
        <v>289</v>
      </c>
      <c r="T90" s="243" t="s">
        <v>289</v>
      </c>
      <c r="U90" s="224">
        <v>0.70699999999999996</v>
      </c>
      <c r="V90" s="224">
        <f>ROUND(E90*U90,2)</f>
        <v>38.18</v>
      </c>
      <c r="W90" s="224"/>
      <c r="X90" s="224" t="s">
        <v>339</v>
      </c>
      <c r="Y90" s="224" t="s">
        <v>284</v>
      </c>
      <c r="Z90" s="213"/>
      <c r="AA90" s="213"/>
      <c r="AB90" s="213"/>
      <c r="AC90" s="213"/>
      <c r="AD90" s="213"/>
      <c r="AE90" s="213"/>
      <c r="AF90" s="213"/>
      <c r="AG90" s="213" t="s">
        <v>340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2" x14ac:dyDescent="0.2">
      <c r="A91" s="220"/>
      <c r="B91" s="221"/>
      <c r="C91" s="250"/>
      <c r="D91" s="246"/>
      <c r="E91" s="246"/>
      <c r="F91" s="246"/>
      <c r="G91" s="246"/>
      <c r="H91" s="224"/>
      <c r="I91" s="224"/>
      <c r="J91" s="224"/>
      <c r="K91" s="224"/>
      <c r="L91" s="224"/>
      <c r="M91" s="224"/>
      <c r="N91" s="223"/>
      <c r="O91" s="223"/>
      <c r="P91" s="223"/>
      <c r="Q91" s="223"/>
      <c r="R91" s="224"/>
      <c r="S91" s="224"/>
      <c r="T91" s="224"/>
      <c r="U91" s="224"/>
      <c r="V91" s="224"/>
      <c r="W91" s="224"/>
      <c r="X91" s="224"/>
      <c r="Y91" s="224"/>
      <c r="Z91" s="213"/>
      <c r="AA91" s="213"/>
      <c r="AB91" s="213"/>
      <c r="AC91" s="213"/>
      <c r="AD91" s="213"/>
      <c r="AE91" s="213"/>
      <c r="AF91" s="213"/>
      <c r="AG91" s="213" t="s">
        <v>286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1" x14ac:dyDescent="0.2">
      <c r="A92" s="237">
        <v>41</v>
      </c>
      <c r="B92" s="238" t="s">
        <v>1593</v>
      </c>
      <c r="C92" s="249" t="s">
        <v>1594</v>
      </c>
      <c r="D92" s="239" t="s">
        <v>318</v>
      </c>
      <c r="E92" s="240">
        <v>2</v>
      </c>
      <c r="F92" s="241"/>
      <c r="G92" s="242">
        <f>ROUND(E92*F92,2)</f>
        <v>0</v>
      </c>
      <c r="H92" s="241"/>
      <c r="I92" s="242">
        <f>ROUND(E92*H92,2)</f>
        <v>0</v>
      </c>
      <c r="J92" s="241"/>
      <c r="K92" s="242">
        <f>ROUND(E92*J92,2)</f>
        <v>0</v>
      </c>
      <c r="L92" s="242">
        <v>21</v>
      </c>
      <c r="M92" s="242">
        <f>G92*(1+L92/100)</f>
        <v>0</v>
      </c>
      <c r="N92" s="240">
        <v>0</v>
      </c>
      <c r="O92" s="240">
        <f>ROUND(E92*N92,2)</f>
        <v>0</v>
      </c>
      <c r="P92" s="240">
        <v>0</v>
      </c>
      <c r="Q92" s="240">
        <f>ROUND(E92*P92,2)</f>
        <v>0</v>
      </c>
      <c r="R92" s="242" t="s">
        <v>232</v>
      </c>
      <c r="S92" s="242" t="s">
        <v>289</v>
      </c>
      <c r="T92" s="243" t="s">
        <v>289</v>
      </c>
      <c r="U92" s="224">
        <v>0.66</v>
      </c>
      <c r="V92" s="224">
        <f>ROUND(E92*U92,2)</f>
        <v>1.32</v>
      </c>
      <c r="W92" s="224"/>
      <c r="X92" s="224" t="s">
        <v>339</v>
      </c>
      <c r="Y92" s="224" t="s">
        <v>284</v>
      </c>
      <c r="Z92" s="213"/>
      <c r="AA92" s="213"/>
      <c r="AB92" s="213"/>
      <c r="AC92" s="213"/>
      <c r="AD92" s="213"/>
      <c r="AE92" s="213"/>
      <c r="AF92" s="213"/>
      <c r="AG92" s="213" t="s">
        <v>340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2" x14ac:dyDescent="0.2">
      <c r="A93" s="220"/>
      <c r="B93" s="221"/>
      <c r="C93" s="259" t="s">
        <v>1595</v>
      </c>
      <c r="D93" s="257"/>
      <c r="E93" s="257"/>
      <c r="F93" s="257"/>
      <c r="G93" s="257"/>
      <c r="H93" s="224"/>
      <c r="I93" s="224"/>
      <c r="J93" s="224"/>
      <c r="K93" s="224"/>
      <c r="L93" s="224"/>
      <c r="M93" s="224"/>
      <c r="N93" s="223"/>
      <c r="O93" s="223"/>
      <c r="P93" s="223"/>
      <c r="Q93" s="223"/>
      <c r="R93" s="224"/>
      <c r="S93" s="224"/>
      <c r="T93" s="224"/>
      <c r="U93" s="224"/>
      <c r="V93" s="224"/>
      <c r="W93" s="224"/>
      <c r="X93" s="224"/>
      <c r="Y93" s="224"/>
      <c r="Z93" s="213"/>
      <c r="AA93" s="213"/>
      <c r="AB93" s="213"/>
      <c r="AC93" s="213"/>
      <c r="AD93" s="213"/>
      <c r="AE93" s="213"/>
      <c r="AF93" s="213"/>
      <c r="AG93" s="213" t="s">
        <v>360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2" x14ac:dyDescent="0.2">
      <c r="A94" s="220"/>
      <c r="B94" s="221"/>
      <c r="C94" s="252"/>
      <c r="D94" s="245"/>
      <c r="E94" s="245"/>
      <c r="F94" s="245"/>
      <c r="G94" s="245"/>
      <c r="H94" s="224"/>
      <c r="I94" s="224"/>
      <c r="J94" s="224"/>
      <c r="K94" s="224"/>
      <c r="L94" s="224"/>
      <c r="M94" s="224"/>
      <c r="N94" s="223"/>
      <c r="O94" s="223"/>
      <c r="P94" s="223"/>
      <c r="Q94" s="223"/>
      <c r="R94" s="224"/>
      <c r="S94" s="224"/>
      <c r="T94" s="224"/>
      <c r="U94" s="224"/>
      <c r="V94" s="224"/>
      <c r="W94" s="224"/>
      <c r="X94" s="224"/>
      <c r="Y94" s="224"/>
      <c r="Z94" s="213"/>
      <c r="AA94" s="213"/>
      <c r="AB94" s="213"/>
      <c r="AC94" s="213"/>
      <c r="AD94" s="213"/>
      <c r="AE94" s="213"/>
      <c r="AF94" s="213"/>
      <c r="AG94" s="213" t="s">
        <v>286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1" x14ac:dyDescent="0.2">
      <c r="A95" s="237">
        <v>42</v>
      </c>
      <c r="B95" s="238" t="s">
        <v>1596</v>
      </c>
      <c r="C95" s="249" t="s">
        <v>1597</v>
      </c>
      <c r="D95" s="239" t="s">
        <v>318</v>
      </c>
      <c r="E95" s="240">
        <v>2</v>
      </c>
      <c r="F95" s="241"/>
      <c r="G95" s="242">
        <f>ROUND(E95*F95,2)</f>
        <v>0</v>
      </c>
      <c r="H95" s="241"/>
      <c r="I95" s="242">
        <f>ROUND(E95*H95,2)</f>
        <v>0</v>
      </c>
      <c r="J95" s="241"/>
      <c r="K95" s="242">
        <f>ROUND(E95*J95,2)</f>
        <v>0</v>
      </c>
      <c r="L95" s="242">
        <v>21</v>
      </c>
      <c r="M95" s="242">
        <f>G95*(1+L95/100)</f>
        <v>0</v>
      </c>
      <c r="N95" s="240">
        <v>0</v>
      </c>
      <c r="O95" s="240">
        <f>ROUND(E95*N95,2)</f>
        <v>0</v>
      </c>
      <c r="P95" s="240">
        <v>0</v>
      </c>
      <c r="Q95" s="240">
        <f>ROUND(E95*P95,2)</f>
        <v>0</v>
      </c>
      <c r="R95" s="242" t="s">
        <v>232</v>
      </c>
      <c r="S95" s="242" t="s">
        <v>289</v>
      </c>
      <c r="T95" s="243" t="s">
        <v>289</v>
      </c>
      <c r="U95" s="224">
        <v>1</v>
      </c>
      <c r="V95" s="224">
        <f>ROUND(E95*U95,2)</f>
        <v>2</v>
      </c>
      <c r="W95" s="224"/>
      <c r="X95" s="224" t="s">
        <v>339</v>
      </c>
      <c r="Y95" s="224" t="s">
        <v>284</v>
      </c>
      <c r="Z95" s="213"/>
      <c r="AA95" s="213"/>
      <c r="AB95" s="213"/>
      <c r="AC95" s="213"/>
      <c r="AD95" s="213"/>
      <c r="AE95" s="213"/>
      <c r="AF95" s="213"/>
      <c r="AG95" s="213" t="s">
        <v>340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2" x14ac:dyDescent="0.2">
      <c r="A96" s="220"/>
      <c r="B96" s="221"/>
      <c r="C96" s="259" t="s">
        <v>1595</v>
      </c>
      <c r="D96" s="257"/>
      <c r="E96" s="257"/>
      <c r="F96" s="257"/>
      <c r="G96" s="257"/>
      <c r="H96" s="224"/>
      <c r="I96" s="224"/>
      <c r="J96" s="224"/>
      <c r="K96" s="224"/>
      <c r="L96" s="224"/>
      <c r="M96" s="224"/>
      <c r="N96" s="223"/>
      <c r="O96" s="223"/>
      <c r="P96" s="223"/>
      <c r="Q96" s="223"/>
      <c r="R96" s="224"/>
      <c r="S96" s="224"/>
      <c r="T96" s="224"/>
      <c r="U96" s="224"/>
      <c r="V96" s="224"/>
      <c r="W96" s="224"/>
      <c r="X96" s="224"/>
      <c r="Y96" s="224"/>
      <c r="Z96" s="213"/>
      <c r="AA96" s="213"/>
      <c r="AB96" s="213"/>
      <c r="AC96" s="213"/>
      <c r="AD96" s="213"/>
      <c r="AE96" s="213"/>
      <c r="AF96" s="213"/>
      <c r="AG96" s="213" t="s">
        <v>360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2" x14ac:dyDescent="0.2">
      <c r="A97" s="220"/>
      <c r="B97" s="221"/>
      <c r="C97" s="252"/>
      <c r="D97" s="245"/>
      <c r="E97" s="245"/>
      <c r="F97" s="245"/>
      <c r="G97" s="245"/>
      <c r="H97" s="224"/>
      <c r="I97" s="224"/>
      <c r="J97" s="224"/>
      <c r="K97" s="224"/>
      <c r="L97" s="224"/>
      <c r="M97" s="224"/>
      <c r="N97" s="223"/>
      <c r="O97" s="223"/>
      <c r="P97" s="223"/>
      <c r="Q97" s="223"/>
      <c r="R97" s="224"/>
      <c r="S97" s="224"/>
      <c r="T97" s="224"/>
      <c r="U97" s="224"/>
      <c r="V97" s="224"/>
      <c r="W97" s="224"/>
      <c r="X97" s="224"/>
      <c r="Y97" s="224"/>
      <c r="Z97" s="213"/>
      <c r="AA97" s="213"/>
      <c r="AB97" s="213"/>
      <c r="AC97" s="213"/>
      <c r="AD97" s="213"/>
      <c r="AE97" s="213"/>
      <c r="AF97" s="213"/>
      <c r="AG97" s="213" t="s">
        <v>286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1" x14ac:dyDescent="0.2">
      <c r="A98" s="237">
        <v>43</v>
      </c>
      <c r="B98" s="238" t="s">
        <v>1598</v>
      </c>
      <c r="C98" s="249" t="s">
        <v>1599</v>
      </c>
      <c r="D98" s="239" t="s">
        <v>323</v>
      </c>
      <c r="E98" s="240">
        <v>1884</v>
      </c>
      <c r="F98" s="241"/>
      <c r="G98" s="242">
        <f>ROUND(E98*F98,2)</f>
        <v>0</v>
      </c>
      <c r="H98" s="241"/>
      <c r="I98" s="242">
        <f>ROUND(E98*H98,2)</f>
        <v>0</v>
      </c>
      <c r="J98" s="241"/>
      <c r="K98" s="242">
        <f>ROUND(E98*J98,2)</f>
        <v>0</v>
      </c>
      <c r="L98" s="242">
        <v>21</v>
      </c>
      <c r="M98" s="242">
        <f>G98*(1+L98/100)</f>
        <v>0</v>
      </c>
      <c r="N98" s="240">
        <v>0</v>
      </c>
      <c r="O98" s="240">
        <f>ROUND(E98*N98,2)</f>
        <v>0</v>
      </c>
      <c r="P98" s="240">
        <v>0</v>
      </c>
      <c r="Q98" s="240">
        <f>ROUND(E98*P98,2)</f>
        <v>0</v>
      </c>
      <c r="R98" s="242" t="s">
        <v>232</v>
      </c>
      <c r="S98" s="242" t="s">
        <v>289</v>
      </c>
      <c r="T98" s="243" t="s">
        <v>289</v>
      </c>
      <c r="U98" s="224">
        <v>9.955E-2</v>
      </c>
      <c r="V98" s="224">
        <f>ROUND(E98*U98,2)</f>
        <v>187.55</v>
      </c>
      <c r="W98" s="224"/>
      <c r="X98" s="224" t="s">
        <v>339</v>
      </c>
      <c r="Y98" s="224" t="s">
        <v>284</v>
      </c>
      <c r="Z98" s="213"/>
      <c r="AA98" s="213"/>
      <c r="AB98" s="213"/>
      <c r="AC98" s="213"/>
      <c r="AD98" s="213"/>
      <c r="AE98" s="213"/>
      <c r="AF98" s="213"/>
      <c r="AG98" s="213" t="s">
        <v>340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2" x14ac:dyDescent="0.2">
      <c r="A99" s="220"/>
      <c r="B99" s="221"/>
      <c r="C99" s="250"/>
      <c r="D99" s="246"/>
      <c r="E99" s="246"/>
      <c r="F99" s="246"/>
      <c r="G99" s="246"/>
      <c r="H99" s="224"/>
      <c r="I99" s="224"/>
      <c r="J99" s="224"/>
      <c r="K99" s="224"/>
      <c r="L99" s="224"/>
      <c r="M99" s="224"/>
      <c r="N99" s="223"/>
      <c r="O99" s="223"/>
      <c r="P99" s="223"/>
      <c r="Q99" s="223"/>
      <c r="R99" s="224"/>
      <c r="S99" s="224"/>
      <c r="T99" s="224"/>
      <c r="U99" s="224"/>
      <c r="V99" s="224"/>
      <c r="W99" s="224"/>
      <c r="X99" s="224"/>
      <c r="Y99" s="224"/>
      <c r="Z99" s="213"/>
      <c r="AA99" s="213"/>
      <c r="AB99" s="213"/>
      <c r="AC99" s="213"/>
      <c r="AD99" s="213"/>
      <c r="AE99" s="213"/>
      <c r="AF99" s="213"/>
      <c r="AG99" s="213" t="s">
        <v>286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1" x14ac:dyDescent="0.2">
      <c r="A100" s="237">
        <v>44</v>
      </c>
      <c r="B100" s="238" t="s">
        <v>1600</v>
      </c>
      <c r="C100" s="249" t="s">
        <v>1601</v>
      </c>
      <c r="D100" s="239" t="s">
        <v>323</v>
      </c>
      <c r="E100" s="240">
        <v>1577</v>
      </c>
      <c r="F100" s="241"/>
      <c r="G100" s="242">
        <f>ROUND(E100*F100,2)</f>
        <v>0</v>
      </c>
      <c r="H100" s="241"/>
      <c r="I100" s="242">
        <f>ROUND(E100*H100,2)</f>
        <v>0</v>
      </c>
      <c r="J100" s="241"/>
      <c r="K100" s="242">
        <f>ROUND(E100*J100,2)</f>
        <v>0</v>
      </c>
      <c r="L100" s="242">
        <v>21</v>
      </c>
      <c r="M100" s="242">
        <f>G100*(1+L100/100)</f>
        <v>0</v>
      </c>
      <c r="N100" s="240">
        <v>0</v>
      </c>
      <c r="O100" s="240">
        <f>ROUND(E100*N100,2)</f>
        <v>0</v>
      </c>
      <c r="P100" s="240">
        <v>0</v>
      </c>
      <c r="Q100" s="240">
        <f>ROUND(E100*P100,2)</f>
        <v>0</v>
      </c>
      <c r="R100" s="242" t="s">
        <v>232</v>
      </c>
      <c r="S100" s="242" t="s">
        <v>289</v>
      </c>
      <c r="T100" s="243" t="s">
        <v>289</v>
      </c>
      <c r="U100" s="224">
        <v>9.955E-2</v>
      </c>
      <c r="V100" s="224">
        <f>ROUND(E100*U100,2)</f>
        <v>156.99</v>
      </c>
      <c r="W100" s="224"/>
      <c r="X100" s="224" t="s">
        <v>339</v>
      </c>
      <c r="Y100" s="224" t="s">
        <v>284</v>
      </c>
      <c r="Z100" s="213"/>
      <c r="AA100" s="213"/>
      <c r="AB100" s="213"/>
      <c r="AC100" s="213"/>
      <c r="AD100" s="213"/>
      <c r="AE100" s="213"/>
      <c r="AF100" s="213"/>
      <c r="AG100" s="213" t="s">
        <v>340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2" x14ac:dyDescent="0.2">
      <c r="A101" s="220"/>
      <c r="B101" s="221"/>
      <c r="C101" s="250"/>
      <c r="D101" s="246"/>
      <c r="E101" s="246"/>
      <c r="F101" s="246"/>
      <c r="G101" s="246"/>
      <c r="H101" s="224"/>
      <c r="I101" s="224"/>
      <c r="J101" s="224"/>
      <c r="K101" s="224"/>
      <c r="L101" s="224"/>
      <c r="M101" s="224"/>
      <c r="N101" s="223"/>
      <c r="O101" s="223"/>
      <c r="P101" s="223"/>
      <c r="Q101" s="223"/>
      <c r="R101" s="224"/>
      <c r="S101" s="224"/>
      <c r="T101" s="224"/>
      <c r="U101" s="224"/>
      <c r="V101" s="224"/>
      <c r="W101" s="224"/>
      <c r="X101" s="224"/>
      <c r="Y101" s="224"/>
      <c r="Z101" s="213"/>
      <c r="AA101" s="213"/>
      <c r="AB101" s="213"/>
      <c r="AC101" s="213"/>
      <c r="AD101" s="213"/>
      <c r="AE101" s="213"/>
      <c r="AF101" s="213"/>
      <c r="AG101" s="213" t="s">
        <v>286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1" x14ac:dyDescent="0.2">
      <c r="A102" s="237">
        <v>45</v>
      </c>
      <c r="B102" s="238" t="s">
        <v>1602</v>
      </c>
      <c r="C102" s="249" t="s">
        <v>1603</v>
      </c>
      <c r="D102" s="239" t="s">
        <v>323</v>
      </c>
      <c r="E102" s="240">
        <v>116</v>
      </c>
      <c r="F102" s="241"/>
      <c r="G102" s="242">
        <f>ROUND(E102*F102,2)</f>
        <v>0</v>
      </c>
      <c r="H102" s="241"/>
      <c r="I102" s="242">
        <f>ROUND(E102*H102,2)</f>
        <v>0</v>
      </c>
      <c r="J102" s="241"/>
      <c r="K102" s="242">
        <f>ROUND(E102*J102,2)</f>
        <v>0</v>
      </c>
      <c r="L102" s="242">
        <v>21</v>
      </c>
      <c r="M102" s="242">
        <f>G102*(1+L102/100)</f>
        <v>0</v>
      </c>
      <c r="N102" s="240">
        <v>0</v>
      </c>
      <c r="O102" s="240">
        <f>ROUND(E102*N102,2)</f>
        <v>0</v>
      </c>
      <c r="P102" s="240">
        <v>0</v>
      </c>
      <c r="Q102" s="240">
        <f>ROUND(E102*P102,2)</f>
        <v>0</v>
      </c>
      <c r="R102" s="242" t="s">
        <v>232</v>
      </c>
      <c r="S102" s="242" t="s">
        <v>289</v>
      </c>
      <c r="T102" s="243" t="s">
        <v>289</v>
      </c>
      <c r="U102" s="224">
        <v>9.955E-2</v>
      </c>
      <c r="V102" s="224">
        <f>ROUND(E102*U102,2)</f>
        <v>11.55</v>
      </c>
      <c r="W102" s="224"/>
      <c r="X102" s="224" t="s">
        <v>339</v>
      </c>
      <c r="Y102" s="224" t="s">
        <v>284</v>
      </c>
      <c r="Z102" s="213"/>
      <c r="AA102" s="213"/>
      <c r="AB102" s="213"/>
      <c r="AC102" s="213"/>
      <c r="AD102" s="213"/>
      <c r="AE102" s="213"/>
      <c r="AF102" s="213"/>
      <c r="AG102" s="213" t="s">
        <v>340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2" x14ac:dyDescent="0.2">
      <c r="A103" s="220"/>
      <c r="B103" s="221"/>
      <c r="C103" s="250"/>
      <c r="D103" s="246"/>
      <c r="E103" s="246"/>
      <c r="F103" s="246"/>
      <c r="G103" s="246"/>
      <c r="H103" s="224"/>
      <c r="I103" s="224"/>
      <c r="J103" s="224"/>
      <c r="K103" s="224"/>
      <c r="L103" s="224"/>
      <c r="M103" s="224"/>
      <c r="N103" s="223"/>
      <c r="O103" s="223"/>
      <c r="P103" s="223"/>
      <c r="Q103" s="223"/>
      <c r="R103" s="224"/>
      <c r="S103" s="224"/>
      <c r="T103" s="224"/>
      <c r="U103" s="224"/>
      <c r="V103" s="224"/>
      <c r="W103" s="224"/>
      <c r="X103" s="224"/>
      <c r="Y103" s="224"/>
      <c r="Z103" s="213"/>
      <c r="AA103" s="213"/>
      <c r="AB103" s="213"/>
      <c r="AC103" s="213"/>
      <c r="AD103" s="213"/>
      <c r="AE103" s="213"/>
      <c r="AF103" s="213"/>
      <c r="AG103" s="213" t="s">
        <v>286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1" x14ac:dyDescent="0.2">
      <c r="A104" s="237">
        <v>46</v>
      </c>
      <c r="B104" s="238" t="s">
        <v>1604</v>
      </c>
      <c r="C104" s="249" t="s">
        <v>1605</v>
      </c>
      <c r="D104" s="239" t="s">
        <v>323</v>
      </c>
      <c r="E104" s="240">
        <v>661</v>
      </c>
      <c r="F104" s="241"/>
      <c r="G104" s="242">
        <f>ROUND(E104*F104,2)</f>
        <v>0</v>
      </c>
      <c r="H104" s="241"/>
      <c r="I104" s="242">
        <f>ROUND(E104*H104,2)</f>
        <v>0</v>
      </c>
      <c r="J104" s="241"/>
      <c r="K104" s="242">
        <f>ROUND(E104*J104,2)</f>
        <v>0</v>
      </c>
      <c r="L104" s="242">
        <v>21</v>
      </c>
      <c r="M104" s="242">
        <f>G104*(1+L104/100)</f>
        <v>0</v>
      </c>
      <c r="N104" s="240">
        <v>0</v>
      </c>
      <c r="O104" s="240">
        <f>ROUND(E104*N104,2)</f>
        <v>0</v>
      </c>
      <c r="P104" s="240">
        <v>0</v>
      </c>
      <c r="Q104" s="240">
        <f>ROUND(E104*P104,2)</f>
        <v>0</v>
      </c>
      <c r="R104" s="242" t="s">
        <v>232</v>
      </c>
      <c r="S104" s="242" t="s">
        <v>289</v>
      </c>
      <c r="T104" s="243" t="s">
        <v>289</v>
      </c>
      <c r="U104" s="224">
        <v>9.955E-2</v>
      </c>
      <c r="V104" s="224">
        <f>ROUND(E104*U104,2)</f>
        <v>65.8</v>
      </c>
      <c r="W104" s="224"/>
      <c r="X104" s="224" t="s">
        <v>339</v>
      </c>
      <c r="Y104" s="224" t="s">
        <v>284</v>
      </c>
      <c r="Z104" s="213"/>
      <c r="AA104" s="213"/>
      <c r="AB104" s="213"/>
      <c r="AC104" s="213"/>
      <c r="AD104" s="213"/>
      <c r="AE104" s="213"/>
      <c r="AF104" s="213"/>
      <c r="AG104" s="213" t="s">
        <v>340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2" x14ac:dyDescent="0.2">
      <c r="A105" s="220"/>
      <c r="B105" s="221"/>
      <c r="C105" s="250"/>
      <c r="D105" s="246"/>
      <c r="E105" s="246"/>
      <c r="F105" s="246"/>
      <c r="G105" s="246"/>
      <c r="H105" s="224"/>
      <c r="I105" s="224"/>
      <c r="J105" s="224"/>
      <c r="K105" s="224"/>
      <c r="L105" s="224"/>
      <c r="M105" s="224"/>
      <c r="N105" s="223"/>
      <c r="O105" s="223"/>
      <c r="P105" s="223"/>
      <c r="Q105" s="223"/>
      <c r="R105" s="224"/>
      <c r="S105" s="224"/>
      <c r="T105" s="224"/>
      <c r="U105" s="224"/>
      <c r="V105" s="224"/>
      <c r="W105" s="224"/>
      <c r="X105" s="224"/>
      <c r="Y105" s="224"/>
      <c r="Z105" s="213"/>
      <c r="AA105" s="213"/>
      <c r="AB105" s="213"/>
      <c r="AC105" s="213"/>
      <c r="AD105" s="213"/>
      <c r="AE105" s="213"/>
      <c r="AF105" s="213"/>
      <c r="AG105" s="213" t="s">
        <v>286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1" x14ac:dyDescent="0.2">
      <c r="A106" s="237">
        <v>47</v>
      </c>
      <c r="B106" s="238" t="s">
        <v>1606</v>
      </c>
      <c r="C106" s="249" t="s">
        <v>1607</v>
      </c>
      <c r="D106" s="239" t="s">
        <v>323</v>
      </c>
      <c r="E106" s="240">
        <v>470</v>
      </c>
      <c r="F106" s="241"/>
      <c r="G106" s="242">
        <f>ROUND(E106*F106,2)</f>
        <v>0</v>
      </c>
      <c r="H106" s="241"/>
      <c r="I106" s="242">
        <f>ROUND(E106*H106,2)</f>
        <v>0</v>
      </c>
      <c r="J106" s="241"/>
      <c r="K106" s="242">
        <f>ROUND(E106*J106,2)</f>
        <v>0</v>
      </c>
      <c r="L106" s="242">
        <v>21</v>
      </c>
      <c r="M106" s="242">
        <f>G106*(1+L106/100)</f>
        <v>0</v>
      </c>
      <c r="N106" s="240">
        <v>0</v>
      </c>
      <c r="O106" s="240">
        <f>ROUND(E106*N106,2)</f>
        <v>0</v>
      </c>
      <c r="P106" s="240">
        <v>0</v>
      </c>
      <c r="Q106" s="240">
        <f>ROUND(E106*P106,2)</f>
        <v>0</v>
      </c>
      <c r="R106" s="242" t="s">
        <v>232</v>
      </c>
      <c r="S106" s="242" t="s">
        <v>289</v>
      </c>
      <c r="T106" s="243" t="s">
        <v>289</v>
      </c>
      <c r="U106" s="224">
        <v>0.10431</v>
      </c>
      <c r="V106" s="224">
        <f>ROUND(E106*U106,2)</f>
        <v>49.03</v>
      </c>
      <c r="W106" s="224"/>
      <c r="X106" s="224" t="s">
        <v>339</v>
      </c>
      <c r="Y106" s="224" t="s">
        <v>284</v>
      </c>
      <c r="Z106" s="213"/>
      <c r="AA106" s="213"/>
      <c r="AB106" s="213"/>
      <c r="AC106" s="213"/>
      <c r="AD106" s="213"/>
      <c r="AE106" s="213"/>
      <c r="AF106" s="213"/>
      <c r="AG106" s="213" t="s">
        <v>340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2" x14ac:dyDescent="0.2">
      <c r="A107" s="220"/>
      <c r="B107" s="221"/>
      <c r="C107" s="250"/>
      <c r="D107" s="246"/>
      <c r="E107" s="246"/>
      <c r="F107" s="246"/>
      <c r="G107" s="246"/>
      <c r="H107" s="224"/>
      <c r="I107" s="224"/>
      <c r="J107" s="224"/>
      <c r="K107" s="224"/>
      <c r="L107" s="224"/>
      <c r="M107" s="224"/>
      <c r="N107" s="223"/>
      <c r="O107" s="223"/>
      <c r="P107" s="223"/>
      <c r="Q107" s="223"/>
      <c r="R107" s="224"/>
      <c r="S107" s="224"/>
      <c r="T107" s="224"/>
      <c r="U107" s="224"/>
      <c r="V107" s="224"/>
      <c r="W107" s="224"/>
      <c r="X107" s="224"/>
      <c r="Y107" s="224"/>
      <c r="Z107" s="213"/>
      <c r="AA107" s="213"/>
      <c r="AB107" s="213"/>
      <c r="AC107" s="213"/>
      <c r="AD107" s="213"/>
      <c r="AE107" s="213"/>
      <c r="AF107" s="213"/>
      <c r="AG107" s="213" t="s">
        <v>286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1" x14ac:dyDescent="0.2">
      <c r="A108" s="237">
        <v>48</v>
      </c>
      <c r="B108" s="238" t="s">
        <v>1608</v>
      </c>
      <c r="C108" s="249" t="s">
        <v>1609</v>
      </c>
      <c r="D108" s="239" t="s">
        <v>323</v>
      </c>
      <c r="E108" s="240">
        <v>180</v>
      </c>
      <c r="F108" s="241"/>
      <c r="G108" s="242">
        <f>ROUND(E108*F108,2)</f>
        <v>0</v>
      </c>
      <c r="H108" s="241"/>
      <c r="I108" s="242">
        <f>ROUND(E108*H108,2)</f>
        <v>0</v>
      </c>
      <c r="J108" s="241"/>
      <c r="K108" s="242">
        <f>ROUND(E108*J108,2)</f>
        <v>0</v>
      </c>
      <c r="L108" s="242">
        <v>21</v>
      </c>
      <c r="M108" s="242">
        <f>G108*(1+L108/100)</f>
        <v>0</v>
      </c>
      <c r="N108" s="240">
        <v>0</v>
      </c>
      <c r="O108" s="240">
        <f>ROUND(E108*N108,2)</f>
        <v>0</v>
      </c>
      <c r="P108" s="240">
        <v>0</v>
      </c>
      <c r="Q108" s="240">
        <f>ROUND(E108*P108,2)</f>
        <v>0</v>
      </c>
      <c r="R108" s="242" t="s">
        <v>1610</v>
      </c>
      <c r="S108" s="242" t="s">
        <v>289</v>
      </c>
      <c r="T108" s="243" t="s">
        <v>289</v>
      </c>
      <c r="U108" s="224">
        <v>0.37</v>
      </c>
      <c r="V108" s="224">
        <f>ROUND(E108*U108,2)</f>
        <v>66.599999999999994</v>
      </c>
      <c r="W108" s="224"/>
      <c r="X108" s="224" t="s">
        <v>339</v>
      </c>
      <c r="Y108" s="224" t="s">
        <v>284</v>
      </c>
      <c r="Z108" s="213"/>
      <c r="AA108" s="213"/>
      <c r="AB108" s="213"/>
      <c r="AC108" s="213"/>
      <c r="AD108" s="213"/>
      <c r="AE108" s="213"/>
      <c r="AF108" s="213"/>
      <c r="AG108" s="213" t="s">
        <v>340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2" x14ac:dyDescent="0.2">
      <c r="A109" s="220"/>
      <c r="B109" s="221"/>
      <c r="C109" s="250"/>
      <c r="D109" s="246"/>
      <c r="E109" s="246"/>
      <c r="F109" s="246"/>
      <c r="G109" s="246"/>
      <c r="H109" s="224"/>
      <c r="I109" s="224"/>
      <c r="J109" s="224"/>
      <c r="K109" s="224"/>
      <c r="L109" s="224"/>
      <c r="M109" s="224"/>
      <c r="N109" s="223"/>
      <c r="O109" s="223"/>
      <c r="P109" s="223"/>
      <c r="Q109" s="223"/>
      <c r="R109" s="224"/>
      <c r="S109" s="224"/>
      <c r="T109" s="224"/>
      <c r="U109" s="224"/>
      <c r="V109" s="224"/>
      <c r="W109" s="224"/>
      <c r="X109" s="224"/>
      <c r="Y109" s="224"/>
      <c r="Z109" s="213"/>
      <c r="AA109" s="213"/>
      <c r="AB109" s="213"/>
      <c r="AC109" s="213"/>
      <c r="AD109" s="213"/>
      <c r="AE109" s="213"/>
      <c r="AF109" s="213"/>
      <c r="AG109" s="213" t="s">
        <v>286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1" x14ac:dyDescent="0.2">
      <c r="A110" s="237">
        <v>49</v>
      </c>
      <c r="B110" s="238" t="s">
        <v>1611</v>
      </c>
      <c r="C110" s="249" t="s">
        <v>1612</v>
      </c>
      <c r="D110" s="239" t="s">
        <v>323</v>
      </c>
      <c r="E110" s="240">
        <v>360</v>
      </c>
      <c r="F110" s="241"/>
      <c r="G110" s="242">
        <f>ROUND(E110*F110,2)</f>
        <v>0</v>
      </c>
      <c r="H110" s="241"/>
      <c r="I110" s="242">
        <f>ROUND(E110*H110,2)</f>
        <v>0</v>
      </c>
      <c r="J110" s="241"/>
      <c r="K110" s="242">
        <f>ROUND(E110*J110,2)</f>
        <v>0</v>
      </c>
      <c r="L110" s="242">
        <v>21</v>
      </c>
      <c r="M110" s="242">
        <f>G110*(1+L110/100)</f>
        <v>0</v>
      </c>
      <c r="N110" s="240">
        <v>0</v>
      </c>
      <c r="O110" s="240">
        <f>ROUND(E110*N110,2)</f>
        <v>0</v>
      </c>
      <c r="P110" s="240">
        <v>0</v>
      </c>
      <c r="Q110" s="240">
        <f>ROUND(E110*P110,2)</f>
        <v>0</v>
      </c>
      <c r="R110" s="242" t="s">
        <v>1610</v>
      </c>
      <c r="S110" s="242" t="s">
        <v>289</v>
      </c>
      <c r="T110" s="243" t="s">
        <v>289</v>
      </c>
      <c r="U110" s="224">
        <v>0.13</v>
      </c>
      <c r="V110" s="224">
        <f>ROUND(E110*U110,2)</f>
        <v>46.8</v>
      </c>
      <c r="W110" s="224"/>
      <c r="X110" s="224" t="s">
        <v>339</v>
      </c>
      <c r="Y110" s="224" t="s">
        <v>284</v>
      </c>
      <c r="Z110" s="213"/>
      <c r="AA110" s="213"/>
      <c r="AB110" s="213"/>
      <c r="AC110" s="213"/>
      <c r="AD110" s="213"/>
      <c r="AE110" s="213"/>
      <c r="AF110" s="213"/>
      <c r="AG110" s="213" t="s">
        <v>340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2" x14ac:dyDescent="0.2">
      <c r="A111" s="220"/>
      <c r="B111" s="221"/>
      <c r="C111" s="250"/>
      <c r="D111" s="246"/>
      <c r="E111" s="246"/>
      <c r="F111" s="246"/>
      <c r="G111" s="246"/>
      <c r="H111" s="224"/>
      <c r="I111" s="224"/>
      <c r="J111" s="224"/>
      <c r="K111" s="224"/>
      <c r="L111" s="224"/>
      <c r="M111" s="224"/>
      <c r="N111" s="223"/>
      <c r="O111" s="223"/>
      <c r="P111" s="223"/>
      <c r="Q111" s="223"/>
      <c r="R111" s="224"/>
      <c r="S111" s="224"/>
      <c r="T111" s="224"/>
      <c r="U111" s="224"/>
      <c r="V111" s="224"/>
      <c r="W111" s="224"/>
      <c r="X111" s="224"/>
      <c r="Y111" s="224"/>
      <c r="Z111" s="213"/>
      <c r="AA111" s="213"/>
      <c r="AB111" s="213"/>
      <c r="AC111" s="213"/>
      <c r="AD111" s="213"/>
      <c r="AE111" s="213"/>
      <c r="AF111" s="213"/>
      <c r="AG111" s="213" t="s">
        <v>286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1" x14ac:dyDescent="0.2">
      <c r="A112" s="237">
        <v>50</v>
      </c>
      <c r="B112" s="238" t="s">
        <v>335</v>
      </c>
      <c r="C112" s="249" t="s">
        <v>349</v>
      </c>
      <c r="D112" s="239" t="s">
        <v>318</v>
      </c>
      <c r="E112" s="240">
        <v>1</v>
      </c>
      <c r="F112" s="241"/>
      <c r="G112" s="242">
        <f>ROUND(E112*F112,2)</f>
        <v>0</v>
      </c>
      <c r="H112" s="241"/>
      <c r="I112" s="242">
        <f>ROUND(E112*H112,2)</f>
        <v>0</v>
      </c>
      <c r="J112" s="241"/>
      <c r="K112" s="242">
        <f>ROUND(E112*J112,2)</f>
        <v>0</v>
      </c>
      <c r="L112" s="242">
        <v>21</v>
      </c>
      <c r="M112" s="242">
        <f>G112*(1+L112/100)</f>
        <v>0</v>
      </c>
      <c r="N112" s="240">
        <v>0</v>
      </c>
      <c r="O112" s="240">
        <f>ROUND(E112*N112,2)</f>
        <v>0</v>
      </c>
      <c r="P112" s="240">
        <v>0</v>
      </c>
      <c r="Q112" s="240">
        <f>ROUND(E112*P112,2)</f>
        <v>0</v>
      </c>
      <c r="R112" s="242"/>
      <c r="S112" s="242" t="s">
        <v>281</v>
      </c>
      <c r="T112" s="243" t="s">
        <v>282</v>
      </c>
      <c r="U112" s="224">
        <v>0</v>
      </c>
      <c r="V112" s="224">
        <f>ROUND(E112*U112,2)</f>
        <v>0</v>
      </c>
      <c r="W112" s="224"/>
      <c r="X112" s="224" t="s">
        <v>339</v>
      </c>
      <c r="Y112" s="224" t="s">
        <v>284</v>
      </c>
      <c r="Z112" s="213"/>
      <c r="AA112" s="213"/>
      <c r="AB112" s="213"/>
      <c r="AC112" s="213"/>
      <c r="AD112" s="213"/>
      <c r="AE112" s="213"/>
      <c r="AF112" s="213"/>
      <c r="AG112" s="213" t="s">
        <v>340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2" x14ac:dyDescent="0.2">
      <c r="A113" s="220"/>
      <c r="B113" s="221"/>
      <c r="C113" s="250"/>
      <c r="D113" s="246"/>
      <c r="E113" s="246"/>
      <c r="F113" s="246"/>
      <c r="G113" s="246"/>
      <c r="H113" s="224"/>
      <c r="I113" s="224"/>
      <c r="J113" s="224"/>
      <c r="K113" s="224"/>
      <c r="L113" s="224"/>
      <c r="M113" s="224"/>
      <c r="N113" s="223"/>
      <c r="O113" s="223"/>
      <c r="P113" s="223"/>
      <c r="Q113" s="223"/>
      <c r="R113" s="224"/>
      <c r="S113" s="224"/>
      <c r="T113" s="224"/>
      <c r="U113" s="224"/>
      <c r="V113" s="224"/>
      <c r="W113" s="224"/>
      <c r="X113" s="224"/>
      <c r="Y113" s="224"/>
      <c r="Z113" s="213"/>
      <c r="AA113" s="213"/>
      <c r="AB113" s="213"/>
      <c r="AC113" s="213"/>
      <c r="AD113" s="213"/>
      <c r="AE113" s="213"/>
      <c r="AF113" s="213"/>
      <c r="AG113" s="213" t="s">
        <v>286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1" x14ac:dyDescent="0.2">
      <c r="A114" s="237">
        <v>51</v>
      </c>
      <c r="B114" s="238" t="s">
        <v>350</v>
      </c>
      <c r="C114" s="249" t="s">
        <v>351</v>
      </c>
      <c r="D114" s="239" t="s">
        <v>318</v>
      </c>
      <c r="E114" s="240">
        <v>1</v>
      </c>
      <c r="F114" s="241"/>
      <c r="G114" s="242">
        <f>ROUND(E114*F114,2)</f>
        <v>0</v>
      </c>
      <c r="H114" s="241"/>
      <c r="I114" s="242">
        <f>ROUND(E114*H114,2)</f>
        <v>0</v>
      </c>
      <c r="J114" s="241"/>
      <c r="K114" s="242">
        <f>ROUND(E114*J114,2)</f>
        <v>0</v>
      </c>
      <c r="L114" s="242">
        <v>21</v>
      </c>
      <c r="M114" s="242">
        <f>G114*(1+L114/100)</f>
        <v>0</v>
      </c>
      <c r="N114" s="240">
        <v>0</v>
      </c>
      <c r="O114" s="240">
        <f>ROUND(E114*N114,2)</f>
        <v>0</v>
      </c>
      <c r="P114" s="240">
        <v>0</v>
      </c>
      <c r="Q114" s="240">
        <f>ROUND(E114*P114,2)</f>
        <v>0</v>
      </c>
      <c r="R114" s="242"/>
      <c r="S114" s="242" t="s">
        <v>281</v>
      </c>
      <c r="T114" s="243" t="s">
        <v>282</v>
      </c>
      <c r="U114" s="224">
        <v>0</v>
      </c>
      <c r="V114" s="224">
        <f>ROUND(E114*U114,2)</f>
        <v>0</v>
      </c>
      <c r="W114" s="224"/>
      <c r="X114" s="224" t="s">
        <v>339</v>
      </c>
      <c r="Y114" s="224" t="s">
        <v>284</v>
      </c>
      <c r="Z114" s="213"/>
      <c r="AA114" s="213"/>
      <c r="AB114" s="213"/>
      <c r="AC114" s="213"/>
      <c r="AD114" s="213"/>
      <c r="AE114" s="213"/>
      <c r="AF114" s="213"/>
      <c r="AG114" s="213" t="s">
        <v>340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2" x14ac:dyDescent="0.2">
      <c r="A115" s="220"/>
      <c r="B115" s="221"/>
      <c r="C115" s="250"/>
      <c r="D115" s="246"/>
      <c r="E115" s="246"/>
      <c r="F115" s="246"/>
      <c r="G115" s="246"/>
      <c r="H115" s="224"/>
      <c r="I115" s="224"/>
      <c r="J115" s="224"/>
      <c r="K115" s="224"/>
      <c r="L115" s="224"/>
      <c r="M115" s="224"/>
      <c r="N115" s="223"/>
      <c r="O115" s="223"/>
      <c r="P115" s="223"/>
      <c r="Q115" s="223"/>
      <c r="R115" s="224"/>
      <c r="S115" s="224"/>
      <c r="T115" s="224"/>
      <c r="U115" s="224"/>
      <c r="V115" s="224"/>
      <c r="W115" s="224"/>
      <c r="X115" s="224"/>
      <c r="Y115" s="224"/>
      <c r="Z115" s="213"/>
      <c r="AA115" s="213"/>
      <c r="AB115" s="213"/>
      <c r="AC115" s="213"/>
      <c r="AD115" s="213"/>
      <c r="AE115" s="213"/>
      <c r="AF115" s="213"/>
      <c r="AG115" s="213" t="s">
        <v>286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x14ac:dyDescent="0.2">
      <c r="A116" s="3"/>
      <c r="B116" s="4"/>
      <c r="C116" s="25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AE116">
        <v>12</v>
      </c>
      <c r="AF116">
        <v>21</v>
      </c>
      <c r="AG116" t="s">
        <v>262</v>
      </c>
    </row>
    <row r="117" spans="1:60" x14ac:dyDescent="0.2">
      <c r="A117" s="216"/>
      <c r="B117" s="217" t="s">
        <v>29</v>
      </c>
      <c r="C117" s="254"/>
      <c r="D117" s="218"/>
      <c r="E117" s="219"/>
      <c r="F117" s="219"/>
      <c r="G117" s="236">
        <f>G8+G57</f>
        <v>0</v>
      </c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AE117">
        <f>SUMIF(L7:L115,AE116,G7:G115)</f>
        <v>0</v>
      </c>
      <c r="AF117">
        <f>SUMIF(L7:L115,AF116,G7:G115)</f>
        <v>0</v>
      </c>
      <c r="AG117" t="s">
        <v>314</v>
      </c>
    </row>
    <row r="118" spans="1:60" x14ac:dyDescent="0.2">
      <c r="A118" s="262" t="s">
        <v>881</v>
      </c>
      <c r="B118" s="262"/>
      <c r="C118" s="25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spans="1:60" x14ac:dyDescent="0.2">
      <c r="A119" s="3"/>
      <c r="B119" s="4" t="s">
        <v>882</v>
      </c>
      <c r="C119" s="253" t="s">
        <v>883</v>
      </c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AG119" t="s">
        <v>884</v>
      </c>
    </row>
    <row r="120" spans="1:60" x14ac:dyDescent="0.2">
      <c r="A120" s="3"/>
      <c r="B120" s="4" t="s">
        <v>885</v>
      </c>
      <c r="C120" s="253" t="s">
        <v>886</v>
      </c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AG120" t="s">
        <v>887</v>
      </c>
    </row>
    <row r="121" spans="1:60" x14ac:dyDescent="0.2">
      <c r="A121" s="3"/>
      <c r="B121" s="4"/>
      <c r="C121" s="253" t="s">
        <v>888</v>
      </c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AG121" t="s">
        <v>889</v>
      </c>
    </row>
    <row r="122" spans="1:60" x14ac:dyDescent="0.2">
      <c r="A122" s="3"/>
      <c r="B122" s="4"/>
      <c r="C122" s="25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60" x14ac:dyDescent="0.2">
      <c r="C123" s="255"/>
      <c r="D123" s="10"/>
      <c r="AG123" t="s">
        <v>315</v>
      </c>
    </row>
    <row r="124" spans="1:60" x14ac:dyDescent="0.2">
      <c r="D124" s="10"/>
    </row>
    <row r="125" spans="1:60" x14ac:dyDescent="0.2">
      <c r="D125" s="10"/>
    </row>
    <row r="126" spans="1:60" x14ac:dyDescent="0.2">
      <c r="D126" s="10"/>
    </row>
    <row r="127" spans="1:60" x14ac:dyDescent="0.2">
      <c r="D127" s="10"/>
    </row>
    <row r="128" spans="1:60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Sbws3SKhZQBNHVPkCClp9aQPsRT9Ati74S0DH2w8XBOg2BvOTA3HrTl+LQqVuGvyj44tFJKFOlzOIFf/hN++Tw==" saltValue="9WUIofhPmJ113Yhr0n4nlg==" spinCount="100000" sheet="1" formatRows="0"/>
  <mergeCells count="60">
    <mergeCell ref="C113:G113"/>
    <mergeCell ref="C115:G115"/>
    <mergeCell ref="C101:G101"/>
    <mergeCell ref="C103:G103"/>
    <mergeCell ref="C105:G105"/>
    <mergeCell ref="C107:G107"/>
    <mergeCell ref="C109:G109"/>
    <mergeCell ref="C111:G111"/>
    <mergeCell ref="C91:G91"/>
    <mergeCell ref="C93:G93"/>
    <mergeCell ref="C94:G94"/>
    <mergeCell ref="C96:G96"/>
    <mergeCell ref="C97:G97"/>
    <mergeCell ref="C99:G99"/>
    <mergeCell ref="C81:G81"/>
    <mergeCell ref="C83:G83"/>
    <mergeCell ref="C85:G85"/>
    <mergeCell ref="C86:G86"/>
    <mergeCell ref="C88:G88"/>
    <mergeCell ref="C89:G89"/>
    <mergeCell ref="C69:G69"/>
    <mergeCell ref="C71:G71"/>
    <mergeCell ref="C73:G73"/>
    <mergeCell ref="C75:G75"/>
    <mergeCell ref="C77:G77"/>
    <mergeCell ref="C79:G79"/>
    <mergeCell ref="C56:G56"/>
    <mergeCell ref="C59:G59"/>
    <mergeCell ref="C61:G61"/>
    <mergeCell ref="C63:G63"/>
    <mergeCell ref="C65:G65"/>
    <mergeCell ref="C67:G67"/>
    <mergeCell ref="C44:G44"/>
    <mergeCell ref="C46:G46"/>
    <mergeCell ref="C48:G48"/>
    <mergeCell ref="C50:G50"/>
    <mergeCell ref="C52:G52"/>
    <mergeCell ref="C54:G54"/>
    <mergeCell ref="C32:G32"/>
    <mergeCell ref="C34:G34"/>
    <mergeCell ref="C36:G36"/>
    <mergeCell ref="C38:G38"/>
    <mergeCell ref="C40:G40"/>
    <mergeCell ref="C42:G42"/>
    <mergeCell ref="C20:G20"/>
    <mergeCell ref="C22:G22"/>
    <mergeCell ref="C24:G24"/>
    <mergeCell ref="C26:G26"/>
    <mergeCell ref="C28:G28"/>
    <mergeCell ref="C30:G30"/>
    <mergeCell ref="A1:G1"/>
    <mergeCell ref="C2:G2"/>
    <mergeCell ref="C3:G3"/>
    <mergeCell ref="C4:G4"/>
    <mergeCell ref="A118:B118"/>
    <mergeCell ref="C10:G10"/>
    <mergeCell ref="C12:G12"/>
    <mergeCell ref="C14:G14"/>
    <mergeCell ref="C16:G16"/>
    <mergeCell ref="C18:G18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F58A0-29B8-434F-90CA-2564DEA6BCF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249</v>
      </c>
      <c r="B1" s="198"/>
      <c r="C1" s="198"/>
      <c r="D1" s="198"/>
      <c r="E1" s="198"/>
      <c r="F1" s="198"/>
      <c r="G1" s="198"/>
      <c r="AG1" t="s">
        <v>250</v>
      </c>
    </row>
    <row r="2" spans="1:60" ht="24.95" customHeight="1" x14ac:dyDescent="0.2">
      <c r="A2" s="199" t="s">
        <v>7</v>
      </c>
      <c r="B2" s="49" t="s">
        <v>44</v>
      </c>
      <c r="C2" s="202" t="s">
        <v>45</v>
      </c>
      <c r="D2" s="200"/>
      <c r="E2" s="200"/>
      <c r="F2" s="200"/>
      <c r="G2" s="201"/>
      <c r="AG2" t="s">
        <v>251</v>
      </c>
    </row>
    <row r="3" spans="1:60" ht="24.95" customHeight="1" x14ac:dyDescent="0.2">
      <c r="A3" s="199" t="s">
        <v>8</v>
      </c>
      <c r="B3" s="49" t="s">
        <v>67</v>
      </c>
      <c r="C3" s="202" t="s">
        <v>68</v>
      </c>
      <c r="D3" s="200"/>
      <c r="E3" s="200"/>
      <c r="F3" s="200"/>
      <c r="G3" s="201"/>
      <c r="AC3" s="177" t="s">
        <v>251</v>
      </c>
      <c r="AG3" t="s">
        <v>252</v>
      </c>
    </row>
    <row r="4" spans="1:60" ht="24.95" customHeight="1" x14ac:dyDescent="0.2">
      <c r="A4" s="203" t="s">
        <v>9</v>
      </c>
      <c r="B4" s="204" t="s">
        <v>85</v>
      </c>
      <c r="C4" s="205" t="s">
        <v>86</v>
      </c>
      <c r="D4" s="206"/>
      <c r="E4" s="206"/>
      <c r="F4" s="206"/>
      <c r="G4" s="207"/>
      <c r="AG4" t="s">
        <v>253</v>
      </c>
    </row>
    <row r="5" spans="1:60" x14ac:dyDescent="0.2">
      <c r="D5" s="10"/>
    </row>
    <row r="6" spans="1:60" ht="38.25" x14ac:dyDescent="0.2">
      <c r="A6" s="209" t="s">
        <v>254</v>
      </c>
      <c r="B6" s="211" t="s">
        <v>255</v>
      </c>
      <c r="C6" s="211" t="s">
        <v>256</v>
      </c>
      <c r="D6" s="210" t="s">
        <v>257</v>
      </c>
      <c r="E6" s="209" t="s">
        <v>258</v>
      </c>
      <c r="F6" s="208" t="s">
        <v>259</v>
      </c>
      <c r="G6" s="209" t="s">
        <v>29</v>
      </c>
      <c r="H6" s="212" t="s">
        <v>30</v>
      </c>
      <c r="I6" s="212" t="s">
        <v>260</v>
      </c>
      <c r="J6" s="212" t="s">
        <v>31</v>
      </c>
      <c r="K6" s="212" t="s">
        <v>261</v>
      </c>
      <c r="L6" s="212" t="s">
        <v>262</v>
      </c>
      <c r="M6" s="212" t="s">
        <v>263</v>
      </c>
      <c r="N6" s="212" t="s">
        <v>264</v>
      </c>
      <c r="O6" s="212" t="s">
        <v>265</v>
      </c>
      <c r="P6" s="212" t="s">
        <v>266</v>
      </c>
      <c r="Q6" s="212" t="s">
        <v>267</v>
      </c>
      <c r="R6" s="212" t="s">
        <v>268</v>
      </c>
      <c r="S6" s="212" t="s">
        <v>269</v>
      </c>
      <c r="T6" s="212" t="s">
        <v>270</v>
      </c>
      <c r="U6" s="212" t="s">
        <v>271</v>
      </c>
      <c r="V6" s="212" t="s">
        <v>272</v>
      </c>
      <c r="W6" s="212" t="s">
        <v>273</v>
      </c>
      <c r="X6" s="212" t="s">
        <v>274</v>
      </c>
      <c r="Y6" s="212" t="s">
        <v>275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276</v>
      </c>
      <c r="B8" s="231" t="s">
        <v>134</v>
      </c>
      <c r="C8" s="248" t="s">
        <v>135</v>
      </c>
      <c r="D8" s="232"/>
      <c r="E8" s="233"/>
      <c r="F8" s="234"/>
      <c r="G8" s="234">
        <f>SUMIF(AG9:AG24,"&lt;&gt;NOR",G9:G24)</f>
        <v>0</v>
      </c>
      <c r="H8" s="234"/>
      <c r="I8" s="234">
        <f>SUM(I9:I24)</f>
        <v>0</v>
      </c>
      <c r="J8" s="234"/>
      <c r="K8" s="234">
        <f>SUM(K9:K24)</f>
        <v>0</v>
      </c>
      <c r="L8" s="234"/>
      <c r="M8" s="234">
        <f>SUM(M9:M24)</f>
        <v>0</v>
      </c>
      <c r="N8" s="233"/>
      <c r="O8" s="233">
        <f>SUM(O9:O24)</f>
        <v>1.1800000000000002</v>
      </c>
      <c r="P8" s="233"/>
      <c r="Q8" s="233">
        <f>SUM(Q9:Q24)</f>
        <v>0</v>
      </c>
      <c r="R8" s="234"/>
      <c r="S8" s="234"/>
      <c r="T8" s="235"/>
      <c r="U8" s="229"/>
      <c r="V8" s="229">
        <f>SUM(V9:V24)</f>
        <v>0</v>
      </c>
      <c r="W8" s="229"/>
      <c r="X8" s="229"/>
      <c r="Y8" s="229"/>
      <c r="AG8" t="s">
        <v>277</v>
      </c>
    </row>
    <row r="9" spans="1:60" outlineLevel="1" x14ac:dyDescent="0.2">
      <c r="A9" s="237">
        <v>1</v>
      </c>
      <c r="B9" s="238" t="s">
        <v>316</v>
      </c>
      <c r="C9" s="249" t="s">
        <v>317</v>
      </c>
      <c r="D9" s="239" t="s">
        <v>318</v>
      </c>
      <c r="E9" s="240">
        <v>1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7.0000000000000001E-3</v>
      </c>
      <c r="O9" s="240">
        <f>ROUND(E9*N9,2)</f>
        <v>0.01</v>
      </c>
      <c r="P9" s="240">
        <v>0</v>
      </c>
      <c r="Q9" s="240">
        <f>ROUND(E9*P9,2)</f>
        <v>0</v>
      </c>
      <c r="R9" s="242"/>
      <c r="S9" s="242" t="s">
        <v>281</v>
      </c>
      <c r="T9" s="243" t="s">
        <v>282</v>
      </c>
      <c r="U9" s="224">
        <v>0</v>
      </c>
      <c r="V9" s="224">
        <f>ROUND(E9*U9,2)</f>
        <v>0</v>
      </c>
      <c r="W9" s="224"/>
      <c r="X9" s="224" t="s">
        <v>319</v>
      </c>
      <c r="Y9" s="224" t="s">
        <v>284</v>
      </c>
      <c r="Z9" s="213"/>
      <c r="AA9" s="213"/>
      <c r="AB9" s="213"/>
      <c r="AC9" s="213"/>
      <c r="AD9" s="213"/>
      <c r="AE9" s="213"/>
      <c r="AF9" s="213"/>
      <c r="AG9" s="213" t="s">
        <v>320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0"/>
      <c r="D10" s="246"/>
      <c r="E10" s="246"/>
      <c r="F10" s="246"/>
      <c r="G10" s="246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3"/>
      <c r="AA10" s="213"/>
      <c r="AB10" s="213"/>
      <c r="AC10" s="213"/>
      <c r="AD10" s="213"/>
      <c r="AE10" s="213"/>
      <c r="AF10" s="213"/>
      <c r="AG10" s="213" t="s">
        <v>286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37">
        <v>2</v>
      </c>
      <c r="B11" s="238" t="s">
        <v>1613</v>
      </c>
      <c r="C11" s="249" t="s">
        <v>1614</v>
      </c>
      <c r="D11" s="239" t="s">
        <v>323</v>
      </c>
      <c r="E11" s="240">
        <v>315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0">
        <v>9.5E-4</v>
      </c>
      <c r="O11" s="240">
        <f>ROUND(E11*N11,2)</f>
        <v>0.3</v>
      </c>
      <c r="P11" s="240">
        <v>0</v>
      </c>
      <c r="Q11" s="240">
        <f>ROUND(E11*P11,2)</f>
        <v>0</v>
      </c>
      <c r="R11" s="242" t="s">
        <v>324</v>
      </c>
      <c r="S11" s="242" t="s">
        <v>289</v>
      </c>
      <c r="T11" s="243" t="s">
        <v>289</v>
      </c>
      <c r="U11" s="224">
        <v>0</v>
      </c>
      <c r="V11" s="224">
        <f>ROUND(E11*U11,2)</f>
        <v>0</v>
      </c>
      <c r="W11" s="224"/>
      <c r="X11" s="224" t="s">
        <v>283</v>
      </c>
      <c r="Y11" s="224" t="s">
        <v>284</v>
      </c>
      <c r="Z11" s="213"/>
      <c r="AA11" s="213"/>
      <c r="AB11" s="213"/>
      <c r="AC11" s="213"/>
      <c r="AD11" s="213"/>
      <c r="AE11" s="213"/>
      <c r="AF11" s="213"/>
      <c r="AG11" s="213" t="s">
        <v>285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2" x14ac:dyDescent="0.2">
      <c r="A12" s="220"/>
      <c r="B12" s="221"/>
      <c r="C12" s="250"/>
      <c r="D12" s="246"/>
      <c r="E12" s="246"/>
      <c r="F12" s="246"/>
      <c r="G12" s="246"/>
      <c r="H12" s="224"/>
      <c r="I12" s="224"/>
      <c r="J12" s="224"/>
      <c r="K12" s="224"/>
      <c r="L12" s="224"/>
      <c r="M12" s="224"/>
      <c r="N12" s="223"/>
      <c r="O12" s="223"/>
      <c r="P12" s="223"/>
      <c r="Q12" s="223"/>
      <c r="R12" s="224"/>
      <c r="S12" s="224"/>
      <c r="T12" s="224"/>
      <c r="U12" s="224"/>
      <c r="V12" s="224"/>
      <c r="W12" s="224"/>
      <c r="X12" s="224"/>
      <c r="Y12" s="224"/>
      <c r="Z12" s="213"/>
      <c r="AA12" s="213"/>
      <c r="AB12" s="213"/>
      <c r="AC12" s="213"/>
      <c r="AD12" s="213"/>
      <c r="AE12" s="213"/>
      <c r="AF12" s="213"/>
      <c r="AG12" s="213" t="s">
        <v>286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7">
        <v>3</v>
      </c>
      <c r="B13" s="238" t="s">
        <v>1615</v>
      </c>
      <c r="C13" s="249" t="s">
        <v>1616</v>
      </c>
      <c r="D13" s="239" t="s">
        <v>323</v>
      </c>
      <c r="E13" s="240">
        <v>1280</v>
      </c>
      <c r="F13" s="241"/>
      <c r="G13" s="242">
        <f>ROUND(E13*F13,2)</f>
        <v>0</v>
      </c>
      <c r="H13" s="241"/>
      <c r="I13" s="242">
        <f>ROUND(E13*H13,2)</f>
        <v>0</v>
      </c>
      <c r="J13" s="241"/>
      <c r="K13" s="242">
        <f>ROUND(E13*J13,2)</f>
        <v>0</v>
      </c>
      <c r="L13" s="242">
        <v>21</v>
      </c>
      <c r="M13" s="242">
        <f>G13*(1+L13/100)</f>
        <v>0</v>
      </c>
      <c r="N13" s="240">
        <v>6.2E-4</v>
      </c>
      <c r="O13" s="240">
        <f>ROUND(E13*N13,2)</f>
        <v>0.79</v>
      </c>
      <c r="P13" s="240">
        <v>0</v>
      </c>
      <c r="Q13" s="240">
        <f>ROUND(E13*P13,2)</f>
        <v>0</v>
      </c>
      <c r="R13" s="242" t="s">
        <v>324</v>
      </c>
      <c r="S13" s="242" t="s">
        <v>289</v>
      </c>
      <c r="T13" s="243" t="s">
        <v>289</v>
      </c>
      <c r="U13" s="224">
        <v>0</v>
      </c>
      <c r="V13" s="224">
        <f>ROUND(E13*U13,2)</f>
        <v>0</v>
      </c>
      <c r="W13" s="224"/>
      <c r="X13" s="224" t="s">
        <v>283</v>
      </c>
      <c r="Y13" s="224" t="s">
        <v>284</v>
      </c>
      <c r="Z13" s="213"/>
      <c r="AA13" s="213"/>
      <c r="AB13" s="213"/>
      <c r="AC13" s="213"/>
      <c r="AD13" s="213"/>
      <c r="AE13" s="213"/>
      <c r="AF13" s="213"/>
      <c r="AG13" s="213" t="s">
        <v>285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0"/>
      <c r="D14" s="246"/>
      <c r="E14" s="246"/>
      <c r="F14" s="246"/>
      <c r="G14" s="246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3"/>
      <c r="AA14" s="213"/>
      <c r="AB14" s="213"/>
      <c r="AC14" s="213"/>
      <c r="AD14" s="213"/>
      <c r="AE14" s="213"/>
      <c r="AF14" s="213"/>
      <c r="AG14" s="213" t="s">
        <v>286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7">
        <v>4</v>
      </c>
      <c r="B15" s="238" t="s">
        <v>1617</v>
      </c>
      <c r="C15" s="249" t="s">
        <v>1618</v>
      </c>
      <c r="D15" s="239" t="s">
        <v>318</v>
      </c>
      <c r="E15" s="240">
        <v>90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2.2000000000000001E-4</v>
      </c>
      <c r="O15" s="240">
        <f>ROUND(E15*N15,2)</f>
        <v>0.02</v>
      </c>
      <c r="P15" s="240">
        <v>0</v>
      </c>
      <c r="Q15" s="240">
        <f>ROUND(E15*P15,2)</f>
        <v>0</v>
      </c>
      <c r="R15" s="242" t="s">
        <v>324</v>
      </c>
      <c r="S15" s="242" t="s">
        <v>289</v>
      </c>
      <c r="T15" s="243" t="s">
        <v>289</v>
      </c>
      <c r="U15" s="224">
        <v>0</v>
      </c>
      <c r="V15" s="224">
        <f>ROUND(E15*U15,2)</f>
        <v>0</v>
      </c>
      <c r="W15" s="224"/>
      <c r="X15" s="224" t="s">
        <v>283</v>
      </c>
      <c r="Y15" s="224" t="s">
        <v>284</v>
      </c>
      <c r="Z15" s="213"/>
      <c r="AA15" s="213"/>
      <c r="AB15" s="213"/>
      <c r="AC15" s="213"/>
      <c r="AD15" s="213"/>
      <c r="AE15" s="213"/>
      <c r="AF15" s="213"/>
      <c r="AG15" s="213" t="s">
        <v>285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0"/>
      <c r="D16" s="246"/>
      <c r="E16" s="246"/>
      <c r="F16" s="246"/>
      <c r="G16" s="246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3"/>
      <c r="AA16" s="213"/>
      <c r="AB16" s="213"/>
      <c r="AC16" s="213"/>
      <c r="AD16" s="213"/>
      <c r="AE16" s="213"/>
      <c r="AF16" s="213"/>
      <c r="AG16" s="213" t="s">
        <v>286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37">
        <v>5</v>
      </c>
      <c r="B17" s="238" t="s">
        <v>1619</v>
      </c>
      <c r="C17" s="249" t="s">
        <v>1620</v>
      </c>
      <c r="D17" s="239" t="s">
        <v>318</v>
      </c>
      <c r="E17" s="240">
        <v>294</v>
      </c>
      <c r="F17" s="241"/>
      <c r="G17" s="242">
        <f>ROUND(E17*F17,2)</f>
        <v>0</v>
      </c>
      <c r="H17" s="241"/>
      <c r="I17" s="242">
        <f>ROUND(E17*H17,2)</f>
        <v>0</v>
      </c>
      <c r="J17" s="241"/>
      <c r="K17" s="242">
        <f>ROUND(E17*J17,2)</f>
        <v>0</v>
      </c>
      <c r="L17" s="242">
        <v>21</v>
      </c>
      <c r="M17" s="242">
        <f>G17*(1+L17/100)</f>
        <v>0</v>
      </c>
      <c r="N17" s="240">
        <v>1.1E-4</v>
      </c>
      <c r="O17" s="240">
        <f>ROUND(E17*N17,2)</f>
        <v>0.03</v>
      </c>
      <c r="P17" s="240">
        <v>0</v>
      </c>
      <c r="Q17" s="240">
        <f>ROUND(E17*P17,2)</f>
        <v>0</v>
      </c>
      <c r="R17" s="242" t="s">
        <v>324</v>
      </c>
      <c r="S17" s="242" t="s">
        <v>289</v>
      </c>
      <c r="T17" s="243" t="s">
        <v>289</v>
      </c>
      <c r="U17" s="224">
        <v>0</v>
      </c>
      <c r="V17" s="224">
        <f>ROUND(E17*U17,2)</f>
        <v>0</v>
      </c>
      <c r="W17" s="224"/>
      <c r="X17" s="224" t="s">
        <v>283</v>
      </c>
      <c r="Y17" s="224" t="s">
        <v>284</v>
      </c>
      <c r="Z17" s="213"/>
      <c r="AA17" s="213"/>
      <c r="AB17" s="213"/>
      <c r="AC17" s="213"/>
      <c r="AD17" s="213"/>
      <c r="AE17" s="213"/>
      <c r="AF17" s="213"/>
      <c r="AG17" s="213" t="s">
        <v>285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50"/>
      <c r="D18" s="246"/>
      <c r="E18" s="246"/>
      <c r="F18" s="246"/>
      <c r="G18" s="246"/>
      <c r="H18" s="224"/>
      <c r="I18" s="224"/>
      <c r="J18" s="224"/>
      <c r="K18" s="224"/>
      <c r="L18" s="224"/>
      <c r="M18" s="224"/>
      <c r="N18" s="223"/>
      <c r="O18" s="223"/>
      <c r="P18" s="223"/>
      <c r="Q18" s="223"/>
      <c r="R18" s="224"/>
      <c r="S18" s="224"/>
      <c r="T18" s="224"/>
      <c r="U18" s="224"/>
      <c r="V18" s="224"/>
      <c r="W18" s="224"/>
      <c r="X18" s="224"/>
      <c r="Y18" s="224"/>
      <c r="Z18" s="213"/>
      <c r="AA18" s="213"/>
      <c r="AB18" s="213"/>
      <c r="AC18" s="213"/>
      <c r="AD18" s="213"/>
      <c r="AE18" s="213"/>
      <c r="AF18" s="213"/>
      <c r="AG18" s="213" t="s">
        <v>286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37">
        <v>6</v>
      </c>
      <c r="B19" s="238" t="s">
        <v>1621</v>
      </c>
      <c r="C19" s="249" t="s">
        <v>1622</v>
      </c>
      <c r="D19" s="239" t="s">
        <v>318</v>
      </c>
      <c r="E19" s="240">
        <v>147</v>
      </c>
      <c r="F19" s="241"/>
      <c r="G19" s="242">
        <f>ROUND(E19*F19,2)</f>
        <v>0</v>
      </c>
      <c r="H19" s="241"/>
      <c r="I19" s="242">
        <f>ROUND(E19*H19,2)</f>
        <v>0</v>
      </c>
      <c r="J19" s="241"/>
      <c r="K19" s="242">
        <f>ROUND(E19*J19,2)</f>
        <v>0</v>
      </c>
      <c r="L19" s="242">
        <v>21</v>
      </c>
      <c r="M19" s="242">
        <f>G19*(1+L19/100)</f>
        <v>0</v>
      </c>
      <c r="N19" s="240">
        <v>1.2999999999999999E-4</v>
      </c>
      <c r="O19" s="240">
        <f>ROUND(E19*N19,2)</f>
        <v>0.02</v>
      </c>
      <c r="P19" s="240">
        <v>0</v>
      </c>
      <c r="Q19" s="240">
        <f>ROUND(E19*P19,2)</f>
        <v>0</v>
      </c>
      <c r="R19" s="242" t="s">
        <v>324</v>
      </c>
      <c r="S19" s="242" t="s">
        <v>289</v>
      </c>
      <c r="T19" s="243" t="s">
        <v>289</v>
      </c>
      <c r="U19" s="224">
        <v>0</v>
      </c>
      <c r="V19" s="224">
        <f>ROUND(E19*U19,2)</f>
        <v>0</v>
      </c>
      <c r="W19" s="224"/>
      <c r="X19" s="224" t="s">
        <v>283</v>
      </c>
      <c r="Y19" s="224" t="s">
        <v>284</v>
      </c>
      <c r="Z19" s="213"/>
      <c r="AA19" s="213"/>
      <c r="AB19" s="213"/>
      <c r="AC19" s="213"/>
      <c r="AD19" s="213"/>
      <c r="AE19" s="213"/>
      <c r="AF19" s="213"/>
      <c r="AG19" s="213" t="s">
        <v>285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0"/>
      <c r="D20" s="246"/>
      <c r="E20" s="246"/>
      <c r="F20" s="246"/>
      <c r="G20" s="246"/>
      <c r="H20" s="224"/>
      <c r="I20" s="224"/>
      <c r="J20" s="224"/>
      <c r="K20" s="224"/>
      <c r="L20" s="224"/>
      <c r="M20" s="224"/>
      <c r="N20" s="223"/>
      <c r="O20" s="223"/>
      <c r="P20" s="223"/>
      <c r="Q20" s="223"/>
      <c r="R20" s="224"/>
      <c r="S20" s="224"/>
      <c r="T20" s="224"/>
      <c r="U20" s="224"/>
      <c r="V20" s="224"/>
      <c r="W20" s="224"/>
      <c r="X20" s="224"/>
      <c r="Y20" s="224"/>
      <c r="Z20" s="213"/>
      <c r="AA20" s="213"/>
      <c r="AB20" s="213"/>
      <c r="AC20" s="213"/>
      <c r="AD20" s="213"/>
      <c r="AE20" s="213"/>
      <c r="AF20" s="213"/>
      <c r="AG20" s="213" t="s">
        <v>286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37">
        <v>7</v>
      </c>
      <c r="B21" s="238" t="s">
        <v>1623</v>
      </c>
      <c r="C21" s="249" t="s">
        <v>1624</v>
      </c>
      <c r="D21" s="239" t="s">
        <v>318</v>
      </c>
      <c r="E21" s="240">
        <v>4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0">
        <v>2.3000000000000001E-4</v>
      </c>
      <c r="O21" s="240">
        <f>ROUND(E21*N21,2)</f>
        <v>0</v>
      </c>
      <c r="P21" s="240">
        <v>0</v>
      </c>
      <c r="Q21" s="240">
        <f>ROUND(E21*P21,2)</f>
        <v>0</v>
      </c>
      <c r="R21" s="242" t="s">
        <v>324</v>
      </c>
      <c r="S21" s="242" t="s">
        <v>289</v>
      </c>
      <c r="T21" s="243" t="s">
        <v>289</v>
      </c>
      <c r="U21" s="224">
        <v>0</v>
      </c>
      <c r="V21" s="224">
        <f>ROUND(E21*U21,2)</f>
        <v>0</v>
      </c>
      <c r="W21" s="224"/>
      <c r="X21" s="224" t="s">
        <v>283</v>
      </c>
      <c r="Y21" s="224" t="s">
        <v>284</v>
      </c>
      <c r="Z21" s="213"/>
      <c r="AA21" s="213"/>
      <c r="AB21" s="213"/>
      <c r="AC21" s="213"/>
      <c r="AD21" s="213"/>
      <c r="AE21" s="213"/>
      <c r="AF21" s="213"/>
      <c r="AG21" s="213" t="s">
        <v>285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0"/>
      <c r="D22" s="246"/>
      <c r="E22" s="246"/>
      <c r="F22" s="246"/>
      <c r="G22" s="246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3"/>
      <c r="AA22" s="213"/>
      <c r="AB22" s="213"/>
      <c r="AC22" s="213"/>
      <c r="AD22" s="213"/>
      <c r="AE22" s="213"/>
      <c r="AF22" s="213"/>
      <c r="AG22" s="213" t="s">
        <v>286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37">
        <v>8</v>
      </c>
      <c r="B23" s="238" t="s">
        <v>1625</v>
      </c>
      <c r="C23" s="249" t="s">
        <v>1626</v>
      </c>
      <c r="D23" s="239" t="s">
        <v>318</v>
      </c>
      <c r="E23" s="240">
        <v>56</v>
      </c>
      <c r="F23" s="241"/>
      <c r="G23" s="242">
        <f>ROUND(E23*F23,2)</f>
        <v>0</v>
      </c>
      <c r="H23" s="241"/>
      <c r="I23" s="242">
        <f>ROUND(E23*H23,2)</f>
        <v>0</v>
      </c>
      <c r="J23" s="241"/>
      <c r="K23" s="242">
        <f>ROUND(E23*J23,2)</f>
        <v>0</v>
      </c>
      <c r="L23" s="242">
        <v>21</v>
      </c>
      <c r="M23" s="242">
        <f>G23*(1+L23/100)</f>
        <v>0</v>
      </c>
      <c r="N23" s="240">
        <v>2.0000000000000001E-4</v>
      </c>
      <c r="O23" s="240">
        <f>ROUND(E23*N23,2)</f>
        <v>0.01</v>
      </c>
      <c r="P23" s="240">
        <v>0</v>
      </c>
      <c r="Q23" s="240">
        <f>ROUND(E23*P23,2)</f>
        <v>0</v>
      </c>
      <c r="R23" s="242" t="s">
        <v>324</v>
      </c>
      <c r="S23" s="242" t="s">
        <v>289</v>
      </c>
      <c r="T23" s="243" t="s">
        <v>289</v>
      </c>
      <c r="U23" s="224">
        <v>0</v>
      </c>
      <c r="V23" s="224">
        <f>ROUND(E23*U23,2)</f>
        <v>0</v>
      </c>
      <c r="W23" s="224"/>
      <c r="X23" s="224" t="s">
        <v>283</v>
      </c>
      <c r="Y23" s="224" t="s">
        <v>284</v>
      </c>
      <c r="Z23" s="213"/>
      <c r="AA23" s="213"/>
      <c r="AB23" s="213"/>
      <c r="AC23" s="213"/>
      <c r="AD23" s="213"/>
      <c r="AE23" s="213"/>
      <c r="AF23" s="213"/>
      <c r="AG23" s="213" t="s">
        <v>285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50"/>
      <c r="D24" s="246"/>
      <c r="E24" s="246"/>
      <c r="F24" s="246"/>
      <c r="G24" s="246"/>
      <c r="H24" s="224"/>
      <c r="I24" s="224"/>
      <c r="J24" s="224"/>
      <c r="K24" s="224"/>
      <c r="L24" s="224"/>
      <c r="M24" s="224"/>
      <c r="N24" s="223"/>
      <c r="O24" s="223"/>
      <c r="P24" s="223"/>
      <c r="Q24" s="223"/>
      <c r="R24" s="224"/>
      <c r="S24" s="224"/>
      <c r="T24" s="224"/>
      <c r="U24" s="224"/>
      <c r="V24" s="224"/>
      <c r="W24" s="224"/>
      <c r="X24" s="224"/>
      <c r="Y24" s="224"/>
      <c r="Z24" s="213"/>
      <c r="AA24" s="213"/>
      <c r="AB24" s="213"/>
      <c r="AC24" s="213"/>
      <c r="AD24" s="213"/>
      <c r="AE24" s="213"/>
      <c r="AF24" s="213"/>
      <c r="AG24" s="213" t="s">
        <v>286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x14ac:dyDescent="0.2">
      <c r="A25" s="230" t="s">
        <v>276</v>
      </c>
      <c r="B25" s="231" t="s">
        <v>232</v>
      </c>
      <c r="C25" s="248" t="s">
        <v>233</v>
      </c>
      <c r="D25" s="232"/>
      <c r="E25" s="233"/>
      <c r="F25" s="234"/>
      <c r="G25" s="234">
        <f>SUMIF(AG26:AG37,"&lt;&gt;NOR",G26:G37)</f>
        <v>0</v>
      </c>
      <c r="H25" s="234"/>
      <c r="I25" s="234">
        <f>SUM(I26:I37)</f>
        <v>0</v>
      </c>
      <c r="J25" s="234"/>
      <c r="K25" s="234">
        <f>SUM(K26:K37)</f>
        <v>0</v>
      </c>
      <c r="L25" s="234"/>
      <c r="M25" s="234">
        <f>SUM(M26:M37)</f>
        <v>0</v>
      </c>
      <c r="N25" s="233"/>
      <c r="O25" s="233">
        <f>SUM(O26:O37)</f>
        <v>0</v>
      </c>
      <c r="P25" s="233"/>
      <c r="Q25" s="233">
        <f>SUM(Q26:Q37)</f>
        <v>0</v>
      </c>
      <c r="R25" s="234"/>
      <c r="S25" s="234"/>
      <c r="T25" s="235"/>
      <c r="U25" s="229"/>
      <c r="V25" s="229">
        <f>SUM(V26:V37)</f>
        <v>268.2</v>
      </c>
      <c r="W25" s="229"/>
      <c r="X25" s="229"/>
      <c r="Y25" s="229"/>
      <c r="AG25" t="s">
        <v>277</v>
      </c>
    </row>
    <row r="26" spans="1:60" ht="22.5" outlineLevel="1" x14ac:dyDescent="0.2">
      <c r="A26" s="237">
        <v>9</v>
      </c>
      <c r="B26" s="238" t="s">
        <v>1627</v>
      </c>
      <c r="C26" s="249" t="s">
        <v>1628</v>
      </c>
      <c r="D26" s="239" t="s">
        <v>323</v>
      </c>
      <c r="E26" s="240">
        <v>1280</v>
      </c>
      <c r="F26" s="241"/>
      <c r="G26" s="242">
        <f>ROUND(E26*F26,2)</f>
        <v>0</v>
      </c>
      <c r="H26" s="241"/>
      <c r="I26" s="242">
        <f>ROUND(E26*H26,2)</f>
        <v>0</v>
      </c>
      <c r="J26" s="241"/>
      <c r="K26" s="242">
        <f>ROUND(E26*J26,2)</f>
        <v>0</v>
      </c>
      <c r="L26" s="242">
        <v>21</v>
      </c>
      <c r="M26" s="242">
        <f>G26*(1+L26/100)</f>
        <v>0</v>
      </c>
      <c r="N26" s="240">
        <v>0</v>
      </c>
      <c r="O26" s="240">
        <f>ROUND(E26*N26,2)</f>
        <v>0</v>
      </c>
      <c r="P26" s="240">
        <v>0</v>
      </c>
      <c r="Q26" s="240">
        <f>ROUND(E26*P26,2)</f>
        <v>0</v>
      </c>
      <c r="R26" s="242" t="s">
        <v>232</v>
      </c>
      <c r="S26" s="242" t="s">
        <v>289</v>
      </c>
      <c r="T26" s="243" t="s">
        <v>289</v>
      </c>
      <c r="U26" s="224">
        <v>0.18</v>
      </c>
      <c r="V26" s="224">
        <f>ROUND(E26*U26,2)</f>
        <v>230.4</v>
      </c>
      <c r="W26" s="224"/>
      <c r="X26" s="224" t="s">
        <v>339</v>
      </c>
      <c r="Y26" s="224" t="s">
        <v>284</v>
      </c>
      <c r="Z26" s="213"/>
      <c r="AA26" s="213"/>
      <c r="AB26" s="213"/>
      <c r="AC26" s="213"/>
      <c r="AD26" s="213"/>
      <c r="AE26" s="213"/>
      <c r="AF26" s="213"/>
      <c r="AG26" s="213" t="s">
        <v>340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51" t="s">
        <v>1629</v>
      </c>
      <c r="D27" s="247"/>
      <c r="E27" s="247"/>
      <c r="F27" s="247"/>
      <c r="G27" s="247"/>
      <c r="H27" s="224"/>
      <c r="I27" s="224"/>
      <c r="J27" s="224"/>
      <c r="K27" s="224"/>
      <c r="L27" s="224"/>
      <c r="M27" s="224"/>
      <c r="N27" s="223"/>
      <c r="O27" s="223"/>
      <c r="P27" s="223"/>
      <c r="Q27" s="223"/>
      <c r="R27" s="224"/>
      <c r="S27" s="224"/>
      <c r="T27" s="224"/>
      <c r="U27" s="224"/>
      <c r="V27" s="224"/>
      <c r="W27" s="224"/>
      <c r="X27" s="224"/>
      <c r="Y27" s="224"/>
      <c r="Z27" s="213"/>
      <c r="AA27" s="213"/>
      <c r="AB27" s="213"/>
      <c r="AC27" s="213"/>
      <c r="AD27" s="213"/>
      <c r="AE27" s="213"/>
      <c r="AF27" s="213"/>
      <c r="AG27" s="213" t="s">
        <v>311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2"/>
      <c r="D28" s="245"/>
      <c r="E28" s="245"/>
      <c r="F28" s="245"/>
      <c r="G28" s="245"/>
      <c r="H28" s="224"/>
      <c r="I28" s="224"/>
      <c r="J28" s="224"/>
      <c r="K28" s="224"/>
      <c r="L28" s="224"/>
      <c r="M28" s="224"/>
      <c r="N28" s="223"/>
      <c r="O28" s="223"/>
      <c r="P28" s="223"/>
      <c r="Q28" s="223"/>
      <c r="R28" s="224"/>
      <c r="S28" s="224"/>
      <c r="T28" s="224"/>
      <c r="U28" s="224"/>
      <c r="V28" s="224"/>
      <c r="W28" s="224"/>
      <c r="X28" s="224"/>
      <c r="Y28" s="224"/>
      <c r="Z28" s="213"/>
      <c r="AA28" s="213"/>
      <c r="AB28" s="213"/>
      <c r="AC28" s="213"/>
      <c r="AD28" s="213"/>
      <c r="AE28" s="213"/>
      <c r="AF28" s="213"/>
      <c r="AG28" s="213" t="s">
        <v>286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ht="22.5" outlineLevel="1" x14ac:dyDescent="0.2">
      <c r="A29" s="237">
        <v>10</v>
      </c>
      <c r="B29" s="238" t="s">
        <v>1630</v>
      </c>
      <c r="C29" s="249" t="s">
        <v>1631</v>
      </c>
      <c r="D29" s="239" t="s">
        <v>323</v>
      </c>
      <c r="E29" s="240">
        <v>315</v>
      </c>
      <c r="F29" s="241"/>
      <c r="G29" s="242">
        <f>ROUND(E29*F29,2)</f>
        <v>0</v>
      </c>
      <c r="H29" s="241"/>
      <c r="I29" s="242">
        <f>ROUND(E29*H29,2)</f>
        <v>0</v>
      </c>
      <c r="J29" s="241"/>
      <c r="K29" s="242">
        <f>ROUND(E29*J29,2)</f>
        <v>0</v>
      </c>
      <c r="L29" s="242">
        <v>21</v>
      </c>
      <c r="M29" s="242">
        <f>G29*(1+L29/100)</f>
        <v>0</v>
      </c>
      <c r="N29" s="240">
        <v>0</v>
      </c>
      <c r="O29" s="240">
        <f>ROUND(E29*N29,2)</f>
        <v>0</v>
      </c>
      <c r="P29" s="240">
        <v>0</v>
      </c>
      <c r="Q29" s="240">
        <f>ROUND(E29*P29,2)</f>
        <v>0</v>
      </c>
      <c r="R29" s="242" t="s">
        <v>232</v>
      </c>
      <c r="S29" s="242" t="s">
        <v>289</v>
      </c>
      <c r="T29" s="243" t="s">
        <v>289</v>
      </c>
      <c r="U29" s="224">
        <v>0.12</v>
      </c>
      <c r="V29" s="224">
        <f>ROUND(E29*U29,2)</f>
        <v>37.799999999999997</v>
      </c>
      <c r="W29" s="224"/>
      <c r="X29" s="224" t="s">
        <v>339</v>
      </c>
      <c r="Y29" s="224" t="s">
        <v>284</v>
      </c>
      <c r="Z29" s="213"/>
      <c r="AA29" s="213"/>
      <c r="AB29" s="213"/>
      <c r="AC29" s="213"/>
      <c r="AD29" s="213"/>
      <c r="AE29" s="213"/>
      <c r="AF29" s="213"/>
      <c r="AG29" s="213" t="s">
        <v>340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1" t="s">
        <v>1629</v>
      </c>
      <c r="D30" s="247"/>
      <c r="E30" s="247"/>
      <c r="F30" s="247"/>
      <c r="G30" s="247"/>
      <c r="H30" s="224"/>
      <c r="I30" s="224"/>
      <c r="J30" s="224"/>
      <c r="K30" s="224"/>
      <c r="L30" s="224"/>
      <c r="M30" s="224"/>
      <c r="N30" s="223"/>
      <c r="O30" s="223"/>
      <c r="P30" s="223"/>
      <c r="Q30" s="223"/>
      <c r="R30" s="224"/>
      <c r="S30" s="224"/>
      <c r="T30" s="224"/>
      <c r="U30" s="224"/>
      <c r="V30" s="224"/>
      <c r="W30" s="224"/>
      <c r="X30" s="224"/>
      <c r="Y30" s="224"/>
      <c r="Z30" s="213"/>
      <c r="AA30" s="213"/>
      <c r="AB30" s="213"/>
      <c r="AC30" s="213"/>
      <c r="AD30" s="213"/>
      <c r="AE30" s="213"/>
      <c r="AF30" s="213"/>
      <c r="AG30" s="213" t="s">
        <v>311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52"/>
      <c r="D31" s="245"/>
      <c r="E31" s="245"/>
      <c r="F31" s="245"/>
      <c r="G31" s="245"/>
      <c r="H31" s="224"/>
      <c r="I31" s="224"/>
      <c r="J31" s="224"/>
      <c r="K31" s="224"/>
      <c r="L31" s="224"/>
      <c r="M31" s="224"/>
      <c r="N31" s="223"/>
      <c r="O31" s="223"/>
      <c r="P31" s="223"/>
      <c r="Q31" s="223"/>
      <c r="R31" s="224"/>
      <c r="S31" s="224"/>
      <c r="T31" s="224"/>
      <c r="U31" s="224"/>
      <c r="V31" s="224"/>
      <c r="W31" s="224"/>
      <c r="X31" s="224"/>
      <c r="Y31" s="224"/>
      <c r="Z31" s="213"/>
      <c r="AA31" s="213"/>
      <c r="AB31" s="213"/>
      <c r="AC31" s="213"/>
      <c r="AD31" s="213"/>
      <c r="AE31" s="213"/>
      <c r="AF31" s="213"/>
      <c r="AG31" s="213" t="s">
        <v>286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1" x14ac:dyDescent="0.2">
      <c r="A32" s="237">
        <v>11</v>
      </c>
      <c r="B32" s="238" t="s">
        <v>335</v>
      </c>
      <c r="C32" s="249" t="s">
        <v>349</v>
      </c>
      <c r="D32" s="239" t="s">
        <v>318</v>
      </c>
      <c r="E32" s="240">
        <v>1</v>
      </c>
      <c r="F32" s="241"/>
      <c r="G32" s="242">
        <f>ROUND(E32*F32,2)</f>
        <v>0</v>
      </c>
      <c r="H32" s="241"/>
      <c r="I32" s="242">
        <f>ROUND(E32*H32,2)</f>
        <v>0</v>
      </c>
      <c r="J32" s="241"/>
      <c r="K32" s="242">
        <f>ROUND(E32*J32,2)</f>
        <v>0</v>
      </c>
      <c r="L32" s="242">
        <v>21</v>
      </c>
      <c r="M32" s="242">
        <f>G32*(1+L32/100)</f>
        <v>0</v>
      </c>
      <c r="N32" s="240">
        <v>0</v>
      </c>
      <c r="O32" s="240">
        <f>ROUND(E32*N32,2)</f>
        <v>0</v>
      </c>
      <c r="P32" s="240">
        <v>0</v>
      </c>
      <c r="Q32" s="240">
        <f>ROUND(E32*P32,2)</f>
        <v>0</v>
      </c>
      <c r="R32" s="242"/>
      <c r="S32" s="242" t="s">
        <v>281</v>
      </c>
      <c r="T32" s="243" t="s">
        <v>282</v>
      </c>
      <c r="U32" s="224">
        <v>0</v>
      </c>
      <c r="V32" s="224">
        <f>ROUND(E32*U32,2)</f>
        <v>0</v>
      </c>
      <c r="W32" s="224"/>
      <c r="X32" s="224" t="s">
        <v>339</v>
      </c>
      <c r="Y32" s="224" t="s">
        <v>284</v>
      </c>
      <c r="Z32" s="213"/>
      <c r="AA32" s="213"/>
      <c r="AB32" s="213"/>
      <c r="AC32" s="213"/>
      <c r="AD32" s="213"/>
      <c r="AE32" s="213"/>
      <c r="AF32" s="213"/>
      <c r="AG32" s="213" t="s">
        <v>340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2" x14ac:dyDescent="0.2">
      <c r="A33" s="220"/>
      <c r="B33" s="221"/>
      <c r="C33" s="250"/>
      <c r="D33" s="246"/>
      <c r="E33" s="246"/>
      <c r="F33" s="246"/>
      <c r="G33" s="246"/>
      <c r="H33" s="224"/>
      <c r="I33" s="224"/>
      <c r="J33" s="224"/>
      <c r="K33" s="224"/>
      <c r="L33" s="224"/>
      <c r="M33" s="224"/>
      <c r="N33" s="223"/>
      <c r="O33" s="223"/>
      <c r="P33" s="223"/>
      <c r="Q33" s="223"/>
      <c r="R33" s="224"/>
      <c r="S33" s="224"/>
      <c r="T33" s="224"/>
      <c r="U33" s="224"/>
      <c r="V33" s="224"/>
      <c r="W33" s="224"/>
      <c r="X33" s="224"/>
      <c r="Y33" s="224"/>
      <c r="Z33" s="213"/>
      <c r="AA33" s="213"/>
      <c r="AB33" s="213"/>
      <c r="AC33" s="213"/>
      <c r="AD33" s="213"/>
      <c r="AE33" s="213"/>
      <c r="AF33" s="213"/>
      <c r="AG33" s="213" t="s">
        <v>286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37">
        <v>12</v>
      </c>
      <c r="B34" s="238" t="s">
        <v>350</v>
      </c>
      <c r="C34" s="249" t="s">
        <v>351</v>
      </c>
      <c r="D34" s="239" t="s">
        <v>318</v>
      </c>
      <c r="E34" s="240">
        <v>1</v>
      </c>
      <c r="F34" s="241"/>
      <c r="G34" s="242">
        <f>ROUND(E34*F34,2)</f>
        <v>0</v>
      </c>
      <c r="H34" s="241"/>
      <c r="I34" s="242">
        <f>ROUND(E34*H34,2)</f>
        <v>0</v>
      </c>
      <c r="J34" s="241"/>
      <c r="K34" s="242">
        <f>ROUND(E34*J34,2)</f>
        <v>0</v>
      </c>
      <c r="L34" s="242">
        <v>21</v>
      </c>
      <c r="M34" s="242">
        <f>G34*(1+L34/100)</f>
        <v>0</v>
      </c>
      <c r="N34" s="240">
        <v>0</v>
      </c>
      <c r="O34" s="240">
        <f>ROUND(E34*N34,2)</f>
        <v>0</v>
      </c>
      <c r="P34" s="240">
        <v>0</v>
      </c>
      <c r="Q34" s="240">
        <f>ROUND(E34*P34,2)</f>
        <v>0</v>
      </c>
      <c r="R34" s="242"/>
      <c r="S34" s="242" t="s">
        <v>281</v>
      </c>
      <c r="T34" s="243" t="s">
        <v>282</v>
      </c>
      <c r="U34" s="224">
        <v>0</v>
      </c>
      <c r="V34" s="224">
        <f>ROUND(E34*U34,2)</f>
        <v>0</v>
      </c>
      <c r="W34" s="224"/>
      <c r="X34" s="224" t="s">
        <v>339</v>
      </c>
      <c r="Y34" s="224" t="s">
        <v>284</v>
      </c>
      <c r="Z34" s="213"/>
      <c r="AA34" s="213"/>
      <c r="AB34" s="213"/>
      <c r="AC34" s="213"/>
      <c r="AD34" s="213"/>
      <c r="AE34" s="213"/>
      <c r="AF34" s="213"/>
      <c r="AG34" s="213" t="s">
        <v>340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2" x14ac:dyDescent="0.2">
      <c r="A35" s="220"/>
      <c r="B35" s="221"/>
      <c r="C35" s="250"/>
      <c r="D35" s="246"/>
      <c r="E35" s="246"/>
      <c r="F35" s="246"/>
      <c r="G35" s="246"/>
      <c r="H35" s="224"/>
      <c r="I35" s="224"/>
      <c r="J35" s="224"/>
      <c r="K35" s="224"/>
      <c r="L35" s="224"/>
      <c r="M35" s="224"/>
      <c r="N35" s="223"/>
      <c r="O35" s="223"/>
      <c r="P35" s="223"/>
      <c r="Q35" s="223"/>
      <c r="R35" s="224"/>
      <c r="S35" s="224"/>
      <c r="T35" s="224"/>
      <c r="U35" s="224"/>
      <c r="V35" s="224"/>
      <c r="W35" s="224"/>
      <c r="X35" s="224"/>
      <c r="Y35" s="224"/>
      <c r="Z35" s="213"/>
      <c r="AA35" s="213"/>
      <c r="AB35" s="213"/>
      <c r="AC35" s="213"/>
      <c r="AD35" s="213"/>
      <c r="AE35" s="213"/>
      <c r="AF35" s="213"/>
      <c r="AG35" s="213" t="s">
        <v>286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1" x14ac:dyDescent="0.2">
      <c r="A36" s="237">
        <v>13</v>
      </c>
      <c r="B36" s="238" t="s">
        <v>316</v>
      </c>
      <c r="C36" s="249" t="s">
        <v>1632</v>
      </c>
      <c r="D36" s="239" t="s">
        <v>548</v>
      </c>
      <c r="E36" s="240">
        <v>323</v>
      </c>
      <c r="F36" s="241"/>
      <c r="G36" s="242">
        <f>ROUND(E36*F36,2)</f>
        <v>0</v>
      </c>
      <c r="H36" s="241"/>
      <c r="I36" s="242">
        <f>ROUND(E36*H36,2)</f>
        <v>0</v>
      </c>
      <c r="J36" s="241"/>
      <c r="K36" s="242">
        <f>ROUND(E36*J36,2)</f>
        <v>0</v>
      </c>
      <c r="L36" s="242">
        <v>21</v>
      </c>
      <c r="M36" s="242">
        <f>G36*(1+L36/100)</f>
        <v>0</v>
      </c>
      <c r="N36" s="240">
        <v>0</v>
      </c>
      <c r="O36" s="240">
        <f>ROUND(E36*N36,2)</f>
        <v>0</v>
      </c>
      <c r="P36" s="240">
        <v>0</v>
      </c>
      <c r="Q36" s="240">
        <f>ROUND(E36*P36,2)</f>
        <v>0</v>
      </c>
      <c r="R36" s="242"/>
      <c r="S36" s="242" t="s">
        <v>281</v>
      </c>
      <c r="T36" s="243" t="s">
        <v>282</v>
      </c>
      <c r="U36" s="224">
        <v>0</v>
      </c>
      <c r="V36" s="224">
        <f>ROUND(E36*U36,2)</f>
        <v>0</v>
      </c>
      <c r="W36" s="224"/>
      <c r="X36" s="224" t="s">
        <v>283</v>
      </c>
      <c r="Y36" s="224" t="s">
        <v>284</v>
      </c>
      <c r="Z36" s="213"/>
      <c r="AA36" s="213"/>
      <c r="AB36" s="213"/>
      <c r="AC36" s="213"/>
      <c r="AD36" s="213"/>
      <c r="AE36" s="213"/>
      <c r="AF36" s="213"/>
      <c r="AG36" s="213" t="s">
        <v>285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2" x14ac:dyDescent="0.2">
      <c r="A37" s="220"/>
      <c r="B37" s="221"/>
      <c r="C37" s="250"/>
      <c r="D37" s="246"/>
      <c r="E37" s="246"/>
      <c r="F37" s="246"/>
      <c r="G37" s="246"/>
      <c r="H37" s="224"/>
      <c r="I37" s="224"/>
      <c r="J37" s="224"/>
      <c r="K37" s="224"/>
      <c r="L37" s="224"/>
      <c r="M37" s="224"/>
      <c r="N37" s="223"/>
      <c r="O37" s="223"/>
      <c r="P37" s="223"/>
      <c r="Q37" s="223"/>
      <c r="R37" s="224"/>
      <c r="S37" s="224"/>
      <c r="T37" s="224"/>
      <c r="U37" s="224"/>
      <c r="V37" s="224"/>
      <c r="W37" s="224"/>
      <c r="X37" s="224"/>
      <c r="Y37" s="224"/>
      <c r="Z37" s="213"/>
      <c r="AA37" s="213"/>
      <c r="AB37" s="213"/>
      <c r="AC37" s="213"/>
      <c r="AD37" s="213"/>
      <c r="AE37" s="213"/>
      <c r="AF37" s="213"/>
      <c r="AG37" s="213" t="s">
        <v>286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x14ac:dyDescent="0.2">
      <c r="A38" s="230" t="s">
        <v>276</v>
      </c>
      <c r="B38" s="231" t="s">
        <v>242</v>
      </c>
      <c r="C38" s="248" t="s">
        <v>243</v>
      </c>
      <c r="D38" s="232"/>
      <c r="E38" s="233"/>
      <c r="F38" s="234"/>
      <c r="G38" s="234">
        <f>SUMIF(AG39:AG44,"&lt;&gt;NOR",G39:G44)</f>
        <v>0</v>
      </c>
      <c r="H38" s="234"/>
      <c r="I38" s="234">
        <f>SUM(I39:I44)</f>
        <v>0</v>
      </c>
      <c r="J38" s="234"/>
      <c r="K38" s="234">
        <f>SUM(K39:K44)</f>
        <v>0</v>
      </c>
      <c r="L38" s="234"/>
      <c r="M38" s="234">
        <f>SUM(M39:M44)</f>
        <v>0</v>
      </c>
      <c r="N38" s="233"/>
      <c r="O38" s="233">
        <f>SUM(O39:O44)</f>
        <v>0</v>
      </c>
      <c r="P38" s="233"/>
      <c r="Q38" s="233">
        <f>SUM(Q39:Q44)</f>
        <v>0</v>
      </c>
      <c r="R38" s="234"/>
      <c r="S38" s="234"/>
      <c r="T38" s="235"/>
      <c r="U38" s="229"/>
      <c r="V38" s="229">
        <f>SUM(V39:V44)</f>
        <v>150.07</v>
      </c>
      <c r="W38" s="229"/>
      <c r="X38" s="229"/>
      <c r="Y38" s="229"/>
      <c r="AG38" t="s">
        <v>277</v>
      </c>
    </row>
    <row r="39" spans="1:60" outlineLevel="1" x14ac:dyDescent="0.2">
      <c r="A39" s="237">
        <v>14</v>
      </c>
      <c r="B39" s="238" t="s">
        <v>1633</v>
      </c>
      <c r="C39" s="249" t="s">
        <v>1634</v>
      </c>
      <c r="D39" s="239" t="s">
        <v>323</v>
      </c>
      <c r="E39" s="240">
        <v>315</v>
      </c>
      <c r="F39" s="241"/>
      <c r="G39" s="242">
        <f>ROUND(E39*F39,2)</f>
        <v>0</v>
      </c>
      <c r="H39" s="241"/>
      <c r="I39" s="242">
        <f>ROUND(E39*H39,2)</f>
        <v>0</v>
      </c>
      <c r="J39" s="241"/>
      <c r="K39" s="242">
        <f>ROUND(E39*J39,2)</f>
        <v>0</v>
      </c>
      <c r="L39" s="242">
        <v>21</v>
      </c>
      <c r="M39" s="242">
        <f>G39*(1+L39/100)</f>
        <v>0</v>
      </c>
      <c r="N39" s="240">
        <v>0</v>
      </c>
      <c r="O39" s="240">
        <f>ROUND(E39*N39,2)</f>
        <v>0</v>
      </c>
      <c r="P39" s="240">
        <v>0</v>
      </c>
      <c r="Q39" s="240">
        <f>ROUND(E39*P39,2)</f>
        <v>0</v>
      </c>
      <c r="R39" s="242"/>
      <c r="S39" s="242" t="s">
        <v>289</v>
      </c>
      <c r="T39" s="243" t="s">
        <v>289</v>
      </c>
      <c r="U39" s="224">
        <v>0.13139999999999999</v>
      </c>
      <c r="V39" s="224">
        <f>ROUND(E39*U39,2)</f>
        <v>41.39</v>
      </c>
      <c r="W39" s="224"/>
      <c r="X39" s="224" t="s">
        <v>339</v>
      </c>
      <c r="Y39" s="224" t="s">
        <v>284</v>
      </c>
      <c r="Z39" s="213"/>
      <c r="AA39" s="213"/>
      <c r="AB39" s="213"/>
      <c r="AC39" s="213"/>
      <c r="AD39" s="213"/>
      <c r="AE39" s="213"/>
      <c r="AF39" s="213"/>
      <c r="AG39" s="213" t="s">
        <v>340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50"/>
      <c r="D40" s="246"/>
      <c r="E40" s="246"/>
      <c r="F40" s="246"/>
      <c r="G40" s="246"/>
      <c r="H40" s="224"/>
      <c r="I40" s="224"/>
      <c r="J40" s="224"/>
      <c r="K40" s="224"/>
      <c r="L40" s="224"/>
      <c r="M40" s="224"/>
      <c r="N40" s="223"/>
      <c r="O40" s="223"/>
      <c r="P40" s="223"/>
      <c r="Q40" s="223"/>
      <c r="R40" s="224"/>
      <c r="S40" s="224"/>
      <c r="T40" s="224"/>
      <c r="U40" s="224"/>
      <c r="V40" s="224"/>
      <c r="W40" s="224"/>
      <c r="X40" s="224"/>
      <c r="Y40" s="224"/>
      <c r="Z40" s="213"/>
      <c r="AA40" s="213"/>
      <c r="AB40" s="213"/>
      <c r="AC40" s="213"/>
      <c r="AD40" s="213"/>
      <c r="AE40" s="213"/>
      <c r="AF40" s="213"/>
      <c r="AG40" s="213" t="s">
        <v>286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37">
        <v>15</v>
      </c>
      <c r="B41" s="238" t="s">
        <v>1635</v>
      </c>
      <c r="C41" s="249" t="s">
        <v>1636</v>
      </c>
      <c r="D41" s="239" t="s">
        <v>323</v>
      </c>
      <c r="E41" s="240">
        <v>315</v>
      </c>
      <c r="F41" s="241"/>
      <c r="G41" s="242">
        <f>ROUND(E41*F41,2)</f>
        <v>0</v>
      </c>
      <c r="H41" s="241"/>
      <c r="I41" s="242">
        <f>ROUND(E41*H41,2)</f>
        <v>0</v>
      </c>
      <c r="J41" s="241"/>
      <c r="K41" s="242">
        <f>ROUND(E41*J41,2)</f>
        <v>0</v>
      </c>
      <c r="L41" s="242">
        <v>21</v>
      </c>
      <c r="M41" s="242">
        <f>G41*(1+L41/100)</f>
        <v>0</v>
      </c>
      <c r="N41" s="240">
        <v>0</v>
      </c>
      <c r="O41" s="240">
        <f>ROUND(E41*N41,2)</f>
        <v>0</v>
      </c>
      <c r="P41" s="240">
        <v>0</v>
      </c>
      <c r="Q41" s="240">
        <f>ROUND(E41*P41,2)</f>
        <v>0</v>
      </c>
      <c r="R41" s="242"/>
      <c r="S41" s="242" t="s">
        <v>289</v>
      </c>
      <c r="T41" s="243" t="s">
        <v>289</v>
      </c>
      <c r="U41" s="224">
        <v>0.216</v>
      </c>
      <c r="V41" s="224">
        <f>ROUND(E41*U41,2)</f>
        <v>68.040000000000006</v>
      </c>
      <c r="W41" s="224"/>
      <c r="X41" s="224" t="s">
        <v>339</v>
      </c>
      <c r="Y41" s="224" t="s">
        <v>284</v>
      </c>
      <c r="Z41" s="213"/>
      <c r="AA41" s="213"/>
      <c r="AB41" s="213"/>
      <c r="AC41" s="213"/>
      <c r="AD41" s="213"/>
      <c r="AE41" s="213"/>
      <c r="AF41" s="213"/>
      <c r="AG41" s="213" t="s">
        <v>340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50"/>
      <c r="D42" s="246"/>
      <c r="E42" s="246"/>
      <c r="F42" s="246"/>
      <c r="G42" s="246"/>
      <c r="H42" s="224"/>
      <c r="I42" s="224"/>
      <c r="J42" s="224"/>
      <c r="K42" s="224"/>
      <c r="L42" s="224"/>
      <c r="M42" s="224"/>
      <c r="N42" s="223"/>
      <c r="O42" s="223"/>
      <c r="P42" s="223"/>
      <c r="Q42" s="223"/>
      <c r="R42" s="224"/>
      <c r="S42" s="224"/>
      <c r="T42" s="224"/>
      <c r="U42" s="224"/>
      <c r="V42" s="224"/>
      <c r="W42" s="224"/>
      <c r="X42" s="224"/>
      <c r="Y42" s="224"/>
      <c r="Z42" s="213"/>
      <c r="AA42" s="213"/>
      <c r="AB42" s="213"/>
      <c r="AC42" s="213"/>
      <c r="AD42" s="213"/>
      <c r="AE42" s="213"/>
      <c r="AF42" s="213"/>
      <c r="AG42" s="213" t="s">
        <v>286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37">
        <v>16</v>
      </c>
      <c r="B43" s="238" t="s">
        <v>1637</v>
      </c>
      <c r="C43" s="249" t="s">
        <v>1638</v>
      </c>
      <c r="D43" s="239" t="s">
        <v>363</v>
      </c>
      <c r="E43" s="240">
        <v>315</v>
      </c>
      <c r="F43" s="241"/>
      <c r="G43" s="242">
        <f>ROUND(E43*F43,2)</f>
        <v>0</v>
      </c>
      <c r="H43" s="241"/>
      <c r="I43" s="242">
        <f>ROUND(E43*H43,2)</f>
        <v>0</v>
      </c>
      <c r="J43" s="241"/>
      <c r="K43" s="242">
        <f>ROUND(E43*J43,2)</f>
        <v>0</v>
      </c>
      <c r="L43" s="242">
        <v>21</v>
      </c>
      <c r="M43" s="242">
        <f>G43*(1+L43/100)</f>
        <v>0</v>
      </c>
      <c r="N43" s="240">
        <v>0</v>
      </c>
      <c r="O43" s="240">
        <f>ROUND(E43*N43,2)</f>
        <v>0</v>
      </c>
      <c r="P43" s="240">
        <v>0</v>
      </c>
      <c r="Q43" s="240">
        <f>ROUND(E43*P43,2)</f>
        <v>0</v>
      </c>
      <c r="R43" s="242"/>
      <c r="S43" s="242" t="s">
        <v>289</v>
      </c>
      <c r="T43" s="243" t="s">
        <v>289</v>
      </c>
      <c r="U43" s="224">
        <v>0.129</v>
      </c>
      <c r="V43" s="224">
        <f>ROUND(E43*U43,2)</f>
        <v>40.64</v>
      </c>
      <c r="W43" s="224"/>
      <c r="X43" s="224" t="s">
        <v>339</v>
      </c>
      <c r="Y43" s="224" t="s">
        <v>284</v>
      </c>
      <c r="Z43" s="213"/>
      <c r="AA43" s="213"/>
      <c r="AB43" s="213"/>
      <c r="AC43" s="213"/>
      <c r="AD43" s="213"/>
      <c r="AE43" s="213"/>
      <c r="AF43" s="213"/>
      <c r="AG43" s="213" t="s">
        <v>340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2" x14ac:dyDescent="0.2">
      <c r="A44" s="220"/>
      <c r="B44" s="221"/>
      <c r="C44" s="250"/>
      <c r="D44" s="246"/>
      <c r="E44" s="246"/>
      <c r="F44" s="246"/>
      <c r="G44" s="246"/>
      <c r="H44" s="224"/>
      <c r="I44" s="224"/>
      <c r="J44" s="224"/>
      <c r="K44" s="224"/>
      <c r="L44" s="224"/>
      <c r="M44" s="224"/>
      <c r="N44" s="223"/>
      <c r="O44" s="223"/>
      <c r="P44" s="223"/>
      <c r="Q44" s="223"/>
      <c r="R44" s="224"/>
      <c r="S44" s="224"/>
      <c r="T44" s="224"/>
      <c r="U44" s="224"/>
      <c r="V44" s="224"/>
      <c r="W44" s="224"/>
      <c r="X44" s="224"/>
      <c r="Y44" s="224"/>
      <c r="Z44" s="213"/>
      <c r="AA44" s="213"/>
      <c r="AB44" s="213"/>
      <c r="AC44" s="213"/>
      <c r="AD44" s="213"/>
      <c r="AE44" s="213"/>
      <c r="AF44" s="213"/>
      <c r="AG44" s="213" t="s">
        <v>286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x14ac:dyDescent="0.2">
      <c r="A45" s="3"/>
      <c r="B45" s="4"/>
      <c r="C45" s="253"/>
      <c r="D45" s="6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AE45">
        <v>12</v>
      </c>
      <c r="AF45">
        <v>21</v>
      </c>
      <c r="AG45" t="s">
        <v>262</v>
      </c>
    </row>
    <row r="46" spans="1:60" x14ac:dyDescent="0.2">
      <c r="A46" s="216"/>
      <c r="B46" s="217" t="s">
        <v>29</v>
      </c>
      <c r="C46" s="254"/>
      <c r="D46" s="218"/>
      <c r="E46" s="219"/>
      <c r="F46" s="219"/>
      <c r="G46" s="236">
        <f>G8+G25+G38</f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AE46">
        <f>SUMIF(L7:L44,AE45,G7:G44)</f>
        <v>0</v>
      </c>
      <c r="AF46">
        <f>SUMIF(L7:L44,AF45,G7:G44)</f>
        <v>0</v>
      </c>
      <c r="AG46" t="s">
        <v>314</v>
      </c>
    </row>
    <row r="47" spans="1:60" x14ac:dyDescent="0.2">
      <c r="A47" s="262" t="s">
        <v>881</v>
      </c>
      <c r="B47" s="262"/>
      <c r="C47" s="253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60" x14ac:dyDescent="0.2">
      <c r="A48" s="3"/>
      <c r="B48" s="4" t="s">
        <v>882</v>
      </c>
      <c r="C48" s="253" t="s">
        <v>883</v>
      </c>
      <c r="D48" s="6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AG48" t="s">
        <v>884</v>
      </c>
    </row>
    <row r="49" spans="1:33" x14ac:dyDescent="0.2">
      <c r="A49" s="3"/>
      <c r="B49" s="4" t="s">
        <v>885</v>
      </c>
      <c r="C49" s="253" t="s">
        <v>886</v>
      </c>
      <c r="D49" s="6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AG49" t="s">
        <v>887</v>
      </c>
    </row>
    <row r="50" spans="1:33" x14ac:dyDescent="0.2">
      <c r="A50" s="3"/>
      <c r="B50" s="4"/>
      <c r="C50" s="253" t="s">
        <v>888</v>
      </c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AG50" t="s">
        <v>889</v>
      </c>
    </row>
    <row r="51" spans="1:33" x14ac:dyDescent="0.2">
      <c r="A51" s="3"/>
      <c r="B51" s="4"/>
      <c r="C51" s="253"/>
      <c r="D51" s="6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33" x14ac:dyDescent="0.2">
      <c r="C52" s="255"/>
      <c r="D52" s="10"/>
      <c r="AG52" t="s">
        <v>315</v>
      </c>
    </row>
    <row r="53" spans="1:33" x14ac:dyDescent="0.2">
      <c r="D53" s="10"/>
    </row>
    <row r="54" spans="1:33" x14ac:dyDescent="0.2">
      <c r="D54" s="10"/>
    </row>
    <row r="55" spans="1:33" x14ac:dyDescent="0.2">
      <c r="D55" s="10"/>
    </row>
    <row r="56" spans="1:33" x14ac:dyDescent="0.2">
      <c r="D56" s="10"/>
    </row>
    <row r="57" spans="1:33" x14ac:dyDescent="0.2">
      <c r="D57" s="10"/>
    </row>
    <row r="58" spans="1:33" x14ac:dyDescent="0.2">
      <c r="D58" s="10"/>
    </row>
    <row r="59" spans="1:33" x14ac:dyDescent="0.2">
      <c r="D59" s="10"/>
    </row>
    <row r="60" spans="1:33" x14ac:dyDescent="0.2">
      <c r="D60" s="10"/>
    </row>
    <row r="61" spans="1:33" x14ac:dyDescent="0.2">
      <c r="D61" s="10"/>
    </row>
    <row r="62" spans="1:33" x14ac:dyDescent="0.2">
      <c r="D62" s="10"/>
    </row>
    <row r="63" spans="1:33" x14ac:dyDescent="0.2">
      <c r="D63" s="10"/>
    </row>
    <row r="64" spans="1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9ktTptq5jUo90GFZ5z9GLKqfYUIm9Zb9UXUoEfBA6k8Nmfl9SIZAGEjcJCJ++GCo6shgp9qAJxyhxao1Z9Ea5A==" saltValue="i8E/dfpPIsWUdpxnPqrdqA==" spinCount="100000" sheet="1" formatRows="0"/>
  <mergeCells count="23">
    <mergeCell ref="C44:G44"/>
    <mergeCell ref="C31:G31"/>
    <mergeCell ref="C33:G33"/>
    <mergeCell ref="C35:G35"/>
    <mergeCell ref="C37:G37"/>
    <mergeCell ref="C40:G40"/>
    <mergeCell ref="C42:G42"/>
    <mergeCell ref="C20:G20"/>
    <mergeCell ref="C22:G22"/>
    <mergeCell ref="C24:G24"/>
    <mergeCell ref="C27:G27"/>
    <mergeCell ref="C28:G28"/>
    <mergeCell ref="C30:G30"/>
    <mergeCell ref="A1:G1"/>
    <mergeCell ref="C2:G2"/>
    <mergeCell ref="C3:G3"/>
    <mergeCell ref="C4:G4"/>
    <mergeCell ref="A47:B47"/>
    <mergeCell ref="C10:G10"/>
    <mergeCell ref="C12:G12"/>
    <mergeCell ref="C14:G14"/>
    <mergeCell ref="C16:G16"/>
    <mergeCell ref="C18:G18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O170"/>
  <sheetViews>
    <sheetView showGridLines="0" tabSelected="1" topLeftCell="B1" zoomScaleNormal="100" zoomScaleSheetLayoutView="75" workbookViewId="0">
      <selection activeCell="A29" sqref="A29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2" customWidth="1"/>
    <col min="4" max="4" width="13" style="52" customWidth="1"/>
    <col min="5" max="5" width="9.7109375" style="5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</cols>
  <sheetData>
    <row r="1" spans="1:15" ht="33.75" customHeight="1" x14ac:dyDescent="0.2">
      <c r="A1" s="47" t="s">
        <v>36</v>
      </c>
      <c r="B1" s="77" t="s">
        <v>41</v>
      </c>
      <c r="C1" s="78"/>
      <c r="D1" s="78"/>
      <c r="E1" s="78"/>
      <c r="F1" s="78"/>
      <c r="G1" s="78"/>
      <c r="H1" s="78"/>
      <c r="I1" s="78"/>
      <c r="J1" s="79"/>
    </row>
    <row r="2" spans="1:15" ht="36" customHeight="1" x14ac:dyDescent="0.2">
      <c r="A2" s="2"/>
      <c r="B2" s="111" t="s">
        <v>22</v>
      </c>
      <c r="C2" s="112"/>
      <c r="D2" s="113" t="s">
        <v>44</v>
      </c>
      <c r="E2" s="114" t="s">
        <v>45</v>
      </c>
      <c r="F2" s="115"/>
      <c r="G2" s="115"/>
      <c r="H2" s="115"/>
      <c r="I2" s="115"/>
      <c r="J2" s="116"/>
      <c r="O2" s="1"/>
    </row>
    <row r="3" spans="1:15" ht="27" hidden="1" customHeight="1" x14ac:dyDescent="0.2">
      <c r="A3" s="2"/>
      <c r="B3" s="117"/>
      <c r="C3" s="112"/>
      <c r="D3" s="118"/>
      <c r="E3" s="119"/>
      <c r="F3" s="120"/>
      <c r="G3" s="120"/>
      <c r="H3" s="120"/>
      <c r="I3" s="120"/>
      <c r="J3" s="121"/>
    </row>
    <row r="4" spans="1:15" ht="23.25" customHeight="1" x14ac:dyDescent="0.2">
      <c r="A4" s="2"/>
      <c r="B4" s="122"/>
      <c r="C4" s="123"/>
      <c r="D4" s="124"/>
      <c r="E4" s="125"/>
      <c r="F4" s="125"/>
      <c r="G4" s="125"/>
      <c r="H4" s="125"/>
      <c r="I4" s="125"/>
      <c r="J4" s="126"/>
    </row>
    <row r="5" spans="1:15" ht="24" customHeight="1" x14ac:dyDescent="0.2">
      <c r="A5" s="2"/>
      <c r="B5" s="31" t="s">
        <v>42</v>
      </c>
      <c r="D5" s="92"/>
      <c r="E5" s="93"/>
      <c r="F5" s="93"/>
      <c r="G5" s="93"/>
      <c r="H5" s="18" t="s">
        <v>40</v>
      </c>
      <c r="I5" s="22"/>
      <c r="J5" s="8"/>
    </row>
    <row r="6" spans="1:15" ht="15.75" customHeight="1" x14ac:dyDescent="0.2">
      <c r="A6" s="2"/>
      <c r="B6" s="28"/>
      <c r="C6" s="55"/>
      <c r="D6" s="86"/>
      <c r="E6" s="94"/>
      <c r="F6" s="94"/>
      <c r="G6" s="94"/>
      <c r="H6" s="18" t="s">
        <v>34</v>
      </c>
      <c r="I6" s="22"/>
      <c r="J6" s="8"/>
    </row>
    <row r="7" spans="1:15" ht="15.75" customHeight="1" x14ac:dyDescent="0.2">
      <c r="A7" s="2"/>
      <c r="B7" s="29"/>
      <c r="C7" s="56"/>
      <c r="D7" s="53"/>
      <c r="E7" s="95"/>
      <c r="F7" s="96"/>
      <c r="G7" s="96"/>
      <c r="H7" s="24"/>
      <c r="I7" s="23"/>
      <c r="J7" s="34"/>
    </row>
    <row r="8" spans="1:15" ht="24" hidden="1" customHeight="1" x14ac:dyDescent="0.2">
      <c r="A8" s="2"/>
      <c r="B8" s="31" t="s">
        <v>20</v>
      </c>
      <c r="D8" s="51"/>
      <c r="H8" s="18" t="s">
        <v>40</v>
      </c>
      <c r="I8" s="22"/>
      <c r="J8" s="8"/>
    </row>
    <row r="9" spans="1:15" ht="15.75" hidden="1" customHeight="1" x14ac:dyDescent="0.2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">
      <c r="A11" s="2"/>
      <c r="B11" s="31" t="s">
        <v>19</v>
      </c>
      <c r="D11" s="127"/>
      <c r="E11" s="127"/>
      <c r="F11" s="127"/>
      <c r="G11" s="127"/>
      <c r="H11" s="18" t="s">
        <v>40</v>
      </c>
      <c r="I11" s="132"/>
      <c r="J11" s="8"/>
    </row>
    <row r="12" spans="1:15" ht="15.75" customHeight="1" x14ac:dyDescent="0.2">
      <c r="A12" s="2"/>
      <c r="B12" s="28"/>
      <c r="C12" s="55"/>
      <c r="D12" s="128"/>
      <c r="E12" s="128"/>
      <c r="F12" s="128"/>
      <c r="G12" s="128"/>
      <c r="H12" s="18" t="s">
        <v>34</v>
      </c>
      <c r="I12" s="132"/>
      <c r="J12" s="8"/>
    </row>
    <row r="13" spans="1:15" ht="15.75" customHeight="1" x14ac:dyDescent="0.2">
      <c r="A13" s="2"/>
      <c r="B13" s="29"/>
      <c r="C13" s="56"/>
      <c r="D13" s="131"/>
      <c r="E13" s="129"/>
      <c r="F13" s="130"/>
      <c r="G13" s="130"/>
      <c r="H13" s="19"/>
      <c r="I13" s="23"/>
      <c r="J13" s="34"/>
    </row>
    <row r="14" spans="1:15" ht="24" customHeight="1" x14ac:dyDescent="0.2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">
      <c r="A15" s="2"/>
      <c r="B15" s="35" t="s">
        <v>32</v>
      </c>
      <c r="C15" s="61"/>
      <c r="D15" s="54"/>
      <c r="E15" s="87"/>
      <c r="F15" s="87"/>
      <c r="G15" s="88"/>
      <c r="H15" s="88"/>
      <c r="I15" s="88" t="s">
        <v>29</v>
      </c>
      <c r="J15" s="89"/>
    </row>
    <row r="16" spans="1:15" ht="23.25" customHeight="1" x14ac:dyDescent="0.2">
      <c r="A16" s="197" t="s">
        <v>24</v>
      </c>
      <c r="B16" s="38" t="s">
        <v>24</v>
      </c>
      <c r="C16" s="62"/>
      <c r="D16" s="63"/>
      <c r="E16" s="83"/>
      <c r="F16" s="84"/>
      <c r="G16" s="83"/>
      <c r="H16" s="84"/>
      <c r="I16" s="83">
        <f>SUMIF(F105:F166,A16,I105:I166)+SUMIF(F105:F166,"PSU",I105:I166)</f>
        <v>0</v>
      </c>
      <c r="J16" s="85"/>
    </row>
    <row r="17" spans="1:10" ht="23.25" customHeight="1" x14ac:dyDescent="0.2">
      <c r="A17" s="197" t="s">
        <v>25</v>
      </c>
      <c r="B17" s="38" t="s">
        <v>25</v>
      </c>
      <c r="C17" s="62"/>
      <c r="D17" s="63"/>
      <c r="E17" s="83"/>
      <c r="F17" s="84"/>
      <c r="G17" s="83"/>
      <c r="H17" s="84"/>
      <c r="I17" s="83">
        <f>SUMIF(F105:F166,A17,I105:I166)</f>
        <v>0</v>
      </c>
      <c r="J17" s="85"/>
    </row>
    <row r="18" spans="1:10" ht="23.25" customHeight="1" x14ac:dyDescent="0.2">
      <c r="A18" s="197" t="s">
        <v>26</v>
      </c>
      <c r="B18" s="38" t="s">
        <v>26</v>
      </c>
      <c r="C18" s="62"/>
      <c r="D18" s="63"/>
      <c r="E18" s="83"/>
      <c r="F18" s="84"/>
      <c r="G18" s="83"/>
      <c r="H18" s="84"/>
      <c r="I18" s="83">
        <f>SUMIF(F105:F166,A18,I105:I166)</f>
        <v>0</v>
      </c>
      <c r="J18" s="85"/>
    </row>
    <row r="19" spans="1:10" ht="23.25" customHeight="1" x14ac:dyDescent="0.2">
      <c r="A19" s="197" t="s">
        <v>247</v>
      </c>
      <c r="B19" s="38" t="s">
        <v>27</v>
      </c>
      <c r="C19" s="62"/>
      <c r="D19" s="63"/>
      <c r="E19" s="83"/>
      <c r="F19" s="84"/>
      <c r="G19" s="83"/>
      <c r="H19" s="84"/>
      <c r="I19" s="83">
        <f>SUMIF(F105:F166,A19,I105:I166)</f>
        <v>0</v>
      </c>
      <c r="J19" s="85"/>
    </row>
    <row r="20" spans="1:10" ht="23.25" customHeight="1" x14ac:dyDescent="0.2">
      <c r="A20" s="197" t="s">
        <v>248</v>
      </c>
      <c r="B20" s="38" t="s">
        <v>28</v>
      </c>
      <c r="C20" s="62"/>
      <c r="D20" s="63"/>
      <c r="E20" s="83"/>
      <c r="F20" s="84"/>
      <c r="G20" s="83"/>
      <c r="H20" s="84"/>
      <c r="I20" s="83">
        <f>SUMIF(F105:F166,A20,I105:I166)</f>
        <v>0</v>
      </c>
      <c r="J20" s="85"/>
    </row>
    <row r="21" spans="1:10" ht="23.25" customHeight="1" x14ac:dyDescent="0.2">
      <c r="A21" s="2"/>
      <c r="B21" s="48" t="s">
        <v>29</v>
      </c>
      <c r="C21" s="64"/>
      <c r="D21" s="65"/>
      <c r="E21" s="90"/>
      <c r="F21" s="91"/>
      <c r="G21" s="90"/>
      <c r="H21" s="91"/>
      <c r="I21" s="90">
        <f>SUM(I16:J20)</f>
        <v>0</v>
      </c>
      <c r="J21" s="102"/>
    </row>
    <row r="22" spans="1:10" ht="33" customHeight="1" x14ac:dyDescent="0.2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">
      <c r="A23" s="2"/>
      <c r="B23" s="38" t="s">
        <v>12</v>
      </c>
      <c r="C23" s="62"/>
      <c r="D23" s="63"/>
      <c r="E23" s="67">
        <v>12</v>
      </c>
      <c r="F23" s="39" t="s">
        <v>0</v>
      </c>
      <c r="G23" s="100">
        <f>ZakladDPHSniVypocet</f>
        <v>0</v>
      </c>
      <c r="H23" s="101"/>
      <c r="I23" s="101"/>
      <c r="J23" s="40" t="str">
        <f t="shared" ref="J23:J28" si="0">Mena</f>
        <v>CZK</v>
      </c>
    </row>
    <row r="24" spans="1:10" ht="23.25" hidden="1" customHeight="1" x14ac:dyDescent="0.2">
      <c r="A24" s="2"/>
      <c r="B24" s="38" t="s">
        <v>13</v>
      </c>
      <c r="C24" s="62"/>
      <c r="D24" s="63"/>
      <c r="E24" s="67">
        <f>SazbaDPH1</f>
        <v>12</v>
      </c>
      <c r="F24" s="39" t="s">
        <v>0</v>
      </c>
      <c r="G24" s="98">
        <f>I23*E23/100</f>
        <v>0</v>
      </c>
      <c r="H24" s="99"/>
      <c r="I24" s="99"/>
      <c r="J24" s="40" t="str">
        <f t="shared" si="0"/>
        <v>CZK</v>
      </c>
    </row>
    <row r="25" spans="1:10" ht="23.25" customHeight="1" x14ac:dyDescent="0.2">
      <c r="A25" s="2"/>
      <c r="B25" s="38" t="s">
        <v>14</v>
      </c>
      <c r="C25" s="62"/>
      <c r="D25" s="63"/>
      <c r="E25" s="67">
        <v>21</v>
      </c>
      <c r="F25" s="39" t="s">
        <v>0</v>
      </c>
      <c r="G25" s="100">
        <f>ZakladDPHZaklVypocet</f>
        <v>0</v>
      </c>
      <c r="H25" s="101"/>
      <c r="I25" s="101"/>
      <c r="J25" s="40" t="str">
        <f t="shared" si="0"/>
        <v>CZK</v>
      </c>
    </row>
    <row r="26" spans="1:10" ht="23.25" hidden="1" customHeight="1" x14ac:dyDescent="0.2">
      <c r="A26" s="2"/>
      <c r="B26" s="32" t="s">
        <v>15</v>
      </c>
      <c r="C26" s="68"/>
      <c r="D26" s="54"/>
      <c r="E26" s="69">
        <f>SazbaDPH2</f>
        <v>21</v>
      </c>
      <c r="F26" s="30" t="s">
        <v>0</v>
      </c>
      <c r="G26" s="80">
        <f>I25*E25/100</f>
        <v>0</v>
      </c>
      <c r="H26" s="81"/>
      <c r="I26" s="81"/>
      <c r="J26" s="37" t="str">
        <f t="shared" si="0"/>
        <v>CZK</v>
      </c>
    </row>
    <row r="27" spans="1:10" ht="23.25" customHeight="1" thickBot="1" x14ac:dyDescent="0.25">
      <c r="A27" s="2">
        <f>ZakladDPHSni+ZakladDPHZakl</f>
        <v>0</v>
      </c>
      <c r="B27" s="31" t="s">
        <v>4</v>
      </c>
      <c r="C27" s="70"/>
      <c r="D27" s="71"/>
      <c r="E27" s="70"/>
      <c r="F27" s="16"/>
      <c r="G27" s="82">
        <f>CenaCelkemBezDPH-(ZakladDPHSni+ZakladDPHZakl)</f>
        <v>0</v>
      </c>
      <c r="H27" s="82"/>
      <c r="I27" s="82"/>
      <c r="J27" s="41" t="str">
        <f t="shared" si="0"/>
        <v>CZK</v>
      </c>
    </row>
    <row r="28" spans="1:10" ht="27.75" customHeight="1" thickBot="1" x14ac:dyDescent="0.25">
      <c r="A28" s="2">
        <f>(A27-INT(A27))*100</f>
        <v>0</v>
      </c>
      <c r="B28" s="166" t="s">
        <v>23</v>
      </c>
      <c r="C28" s="167"/>
      <c r="D28" s="167"/>
      <c r="E28" s="168"/>
      <c r="F28" s="169"/>
      <c r="G28" s="170">
        <f>A27</f>
        <v>0</v>
      </c>
      <c r="H28" s="170"/>
      <c r="I28" s="170"/>
      <c r="J28" s="171" t="str">
        <f t="shared" si="0"/>
        <v>CZK</v>
      </c>
    </row>
    <row r="29" spans="1:10" ht="27.75" hidden="1" customHeight="1" thickBot="1" x14ac:dyDescent="0.25">
      <c r="A29" s="2"/>
      <c r="B29" s="166" t="s">
        <v>35</v>
      </c>
      <c r="C29" s="172"/>
      <c r="D29" s="172"/>
      <c r="E29" s="172"/>
      <c r="F29" s="173"/>
      <c r="G29" s="174">
        <f>ZakladDPHSni+DPHSni+ZakladDPHZakl+DPHZakl+Zaokrouhleni</f>
        <v>0</v>
      </c>
      <c r="H29" s="174"/>
      <c r="I29" s="174"/>
      <c r="J29" s="175" t="s">
        <v>99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4"/>
      <c r="D34" s="103" t="s">
        <v>43</v>
      </c>
      <c r="E34" s="104"/>
      <c r="G34" s="105"/>
      <c r="H34" s="106"/>
      <c r="I34" s="106"/>
      <c r="J34" s="25"/>
    </row>
    <row r="35" spans="1:10" ht="12.75" customHeight="1" x14ac:dyDescent="0.2">
      <c r="A35" s="2"/>
      <c r="B35" s="2"/>
      <c r="D35" s="97" t="s">
        <v>2</v>
      </c>
      <c r="E35" s="97"/>
      <c r="H35" s="10" t="s">
        <v>3</v>
      </c>
      <c r="J35" s="9"/>
    </row>
    <row r="36" spans="1:10" ht="13.5" customHeight="1" thickBot="1" x14ac:dyDescent="0.25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">
      <c r="B37" s="135" t="s">
        <v>16</v>
      </c>
      <c r="C37" s="136"/>
      <c r="D37" s="136"/>
      <c r="E37" s="136"/>
      <c r="F37" s="137"/>
      <c r="G37" s="137"/>
      <c r="H37" s="137"/>
      <c r="I37" s="137"/>
      <c r="J37" s="138"/>
    </row>
    <row r="38" spans="1:10" ht="25.5" customHeight="1" x14ac:dyDescent="0.2">
      <c r="A38" s="134" t="s">
        <v>37</v>
      </c>
      <c r="B38" s="139" t="s">
        <v>17</v>
      </c>
      <c r="C38" s="140" t="s">
        <v>5</v>
      </c>
      <c r="D38" s="140"/>
      <c r="E38" s="140"/>
      <c r="F38" s="141" t="str">
        <f>B23</f>
        <v>Základ pro sníženou DPH</v>
      </c>
      <c r="G38" s="141" t="str">
        <f>B25</f>
        <v>Základ pro základní DPH</v>
      </c>
      <c r="H38" s="142" t="s">
        <v>18</v>
      </c>
      <c r="I38" s="143" t="s">
        <v>1</v>
      </c>
      <c r="J38" s="144" t="s">
        <v>0</v>
      </c>
    </row>
    <row r="39" spans="1:10" ht="25.5" hidden="1" customHeight="1" x14ac:dyDescent="0.2">
      <c r="A39" s="134">
        <v>1</v>
      </c>
      <c r="B39" s="145" t="s">
        <v>46</v>
      </c>
      <c r="C39" s="146"/>
      <c r="D39" s="146"/>
      <c r="E39" s="146"/>
      <c r="F39" s="147">
        <f>'00 00 a Pol'!AE33+'IO 01 01 a Pol'!AE44+'IO 02 02 a Pol'!AE99+'IO 03 03 a Pol'!AE149+'IO 03 03 b Pol'!AE110+'IO 03 03c Pol'!AE45+'SO 01 01 a Pol'!AE374+'SO 01 01 b Pol'!AE138+'SO 01 01 c Pol'!AE111+'SO 01 01 d Pol'!AE211+'SO 01 01 e Pol'!AE62+'SO 01 01 f Pol'!AE269+'SO 01 01 g Pol'!AE218+'SO 01 01 h Pol'!AE356+'SO 01 01 i Pol'!AE117+'SO 01 01 j Pol'!AE46+'SO 01 01 k Pol'!AE42+'SO 01 01 l Pol'!AE132+'SO 01 01 m Pol'!AE81+'SO 02 02 a Pol'!AE88+'SO 03 03 a Pol'!AE99</f>
        <v>0</v>
      </c>
      <c r="G39" s="148">
        <f>'00 00 a Pol'!AF33+'IO 01 01 a Pol'!AF44+'IO 02 02 a Pol'!AF99+'IO 03 03 a Pol'!AF149+'IO 03 03 b Pol'!AF110+'IO 03 03c Pol'!AF45+'SO 01 01 a Pol'!AF374+'SO 01 01 b Pol'!AF138+'SO 01 01 c Pol'!AF111+'SO 01 01 d Pol'!AF211+'SO 01 01 e Pol'!AF62+'SO 01 01 f Pol'!AF269+'SO 01 01 g Pol'!AF218+'SO 01 01 h Pol'!AF356+'SO 01 01 i Pol'!AF117+'SO 01 01 j Pol'!AF46+'SO 01 01 k Pol'!AF42+'SO 01 01 l Pol'!AF132+'SO 01 01 m Pol'!AF81+'SO 02 02 a Pol'!AF88+'SO 03 03 a Pol'!AF99</f>
        <v>0</v>
      </c>
      <c r="H39" s="149"/>
      <c r="I39" s="150">
        <f>F39+G39+H39</f>
        <v>0</v>
      </c>
      <c r="J39" s="151" t="str">
        <f>IF(CenaCelkemVypocet=0,"",I39/CenaCelkemVypocet*100)</f>
        <v/>
      </c>
    </row>
    <row r="40" spans="1:10" ht="25.5" customHeight="1" x14ac:dyDescent="0.2">
      <c r="A40" s="134">
        <v>2</v>
      </c>
      <c r="B40" s="152"/>
      <c r="C40" s="153" t="s">
        <v>47</v>
      </c>
      <c r="D40" s="153"/>
      <c r="E40" s="153"/>
      <c r="F40" s="154"/>
      <c r="G40" s="155"/>
      <c r="H40" s="155"/>
      <c r="I40" s="156"/>
      <c r="J40" s="157"/>
    </row>
    <row r="41" spans="1:10" ht="25.5" customHeight="1" x14ac:dyDescent="0.2">
      <c r="A41" s="134">
        <v>2</v>
      </c>
      <c r="B41" s="152" t="s">
        <v>48</v>
      </c>
      <c r="C41" s="153" t="s">
        <v>49</v>
      </c>
      <c r="D41" s="153"/>
      <c r="E41" s="153"/>
      <c r="F41" s="154">
        <f>'00 00 a Pol'!AE33</f>
        <v>0</v>
      </c>
      <c r="G41" s="155">
        <f>'00 00 a Pol'!AF33</f>
        <v>0</v>
      </c>
      <c r="H41" s="155"/>
      <c r="I41" s="156">
        <f>F41+G41+H41</f>
        <v>0</v>
      </c>
      <c r="J41" s="157" t="str">
        <f>IF(CenaCelkemVypocet=0,"",I41/CenaCelkemVypocet*100)</f>
        <v/>
      </c>
    </row>
    <row r="42" spans="1:10" ht="25.5" customHeight="1" x14ac:dyDescent="0.2">
      <c r="A42" s="134">
        <v>3</v>
      </c>
      <c r="B42" s="158" t="s">
        <v>50</v>
      </c>
      <c r="C42" s="146" t="s">
        <v>51</v>
      </c>
      <c r="D42" s="146"/>
      <c r="E42" s="146"/>
      <c r="F42" s="159">
        <f>'00 00 a Pol'!AE33</f>
        <v>0</v>
      </c>
      <c r="G42" s="149">
        <f>'00 00 a Pol'!AF33</f>
        <v>0</v>
      </c>
      <c r="H42" s="149"/>
      <c r="I42" s="150">
        <f>F42+G42+H42</f>
        <v>0</v>
      </c>
      <c r="J42" s="151" t="str">
        <f>IF(CenaCelkemVypocet=0,"",I42/CenaCelkemVypocet*100)</f>
        <v/>
      </c>
    </row>
    <row r="43" spans="1:10" ht="25.5" customHeight="1" x14ac:dyDescent="0.2">
      <c r="A43" s="134">
        <v>2</v>
      </c>
      <c r="B43" s="152" t="s">
        <v>52</v>
      </c>
      <c r="C43" s="153" t="s">
        <v>53</v>
      </c>
      <c r="D43" s="153"/>
      <c r="E43" s="153"/>
      <c r="F43" s="154">
        <f>'IO 01 01 a Pol'!AE44</f>
        <v>0</v>
      </c>
      <c r="G43" s="155">
        <f>'IO 01 01 a Pol'!AF44</f>
        <v>0</v>
      </c>
      <c r="H43" s="155"/>
      <c r="I43" s="156">
        <f>F43+G43+H43</f>
        <v>0</v>
      </c>
      <c r="J43" s="157" t="str">
        <f>IF(CenaCelkemVypocet=0,"",I43/CenaCelkemVypocet*100)</f>
        <v/>
      </c>
    </row>
    <row r="44" spans="1:10" ht="25.5" customHeight="1" x14ac:dyDescent="0.2">
      <c r="A44" s="134">
        <v>3</v>
      </c>
      <c r="B44" s="158" t="s">
        <v>54</v>
      </c>
      <c r="C44" s="146" t="s">
        <v>55</v>
      </c>
      <c r="D44" s="146"/>
      <c r="E44" s="146"/>
      <c r="F44" s="159">
        <f>'IO 01 01 a Pol'!AE44</f>
        <v>0</v>
      </c>
      <c r="G44" s="149">
        <f>'IO 01 01 a Pol'!AF44</f>
        <v>0</v>
      </c>
      <c r="H44" s="149"/>
      <c r="I44" s="150">
        <f>F44+G44+H44</f>
        <v>0</v>
      </c>
      <c r="J44" s="151" t="str">
        <f>IF(CenaCelkemVypocet=0,"",I44/CenaCelkemVypocet*100)</f>
        <v/>
      </c>
    </row>
    <row r="45" spans="1:10" ht="25.5" customHeight="1" x14ac:dyDescent="0.2">
      <c r="A45" s="134">
        <v>2</v>
      </c>
      <c r="B45" s="152" t="s">
        <v>56</v>
      </c>
      <c r="C45" s="153" t="s">
        <v>57</v>
      </c>
      <c r="D45" s="153"/>
      <c r="E45" s="153"/>
      <c r="F45" s="154">
        <f>'IO 02 02 a Pol'!AE99</f>
        <v>0</v>
      </c>
      <c r="G45" s="155">
        <f>'IO 02 02 a Pol'!AF99</f>
        <v>0</v>
      </c>
      <c r="H45" s="155"/>
      <c r="I45" s="156">
        <f>F45+G45+H45</f>
        <v>0</v>
      </c>
      <c r="J45" s="157" t="str">
        <f>IF(CenaCelkemVypocet=0,"",I45/CenaCelkemVypocet*100)</f>
        <v/>
      </c>
    </row>
    <row r="46" spans="1:10" ht="25.5" customHeight="1" x14ac:dyDescent="0.2">
      <c r="A46" s="134">
        <v>3</v>
      </c>
      <c r="B46" s="158" t="s">
        <v>58</v>
      </c>
      <c r="C46" s="146" t="s">
        <v>57</v>
      </c>
      <c r="D46" s="146"/>
      <c r="E46" s="146"/>
      <c r="F46" s="159">
        <f>'IO 02 02 a Pol'!AE99</f>
        <v>0</v>
      </c>
      <c r="G46" s="149">
        <f>'IO 02 02 a Pol'!AF99</f>
        <v>0</v>
      </c>
      <c r="H46" s="149"/>
      <c r="I46" s="150">
        <f>F46+G46+H46</f>
        <v>0</v>
      </c>
      <c r="J46" s="151" t="str">
        <f>IF(CenaCelkemVypocet=0,"",I46/CenaCelkemVypocet*100)</f>
        <v/>
      </c>
    </row>
    <row r="47" spans="1:10" ht="25.5" customHeight="1" x14ac:dyDescent="0.2">
      <c r="A47" s="134">
        <v>2</v>
      </c>
      <c r="B47" s="152" t="s">
        <v>59</v>
      </c>
      <c r="C47" s="153" t="s">
        <v>60</v>
      </c>
      <c r="D47" s="153"/>
      <c r="E47" s="153"/>
      <c r="F47" s="154">
        <f>'IO 03 03 a Pol'!AE149+'IO 03 03 b Pol'!AE110+'IO 03 03c Pol'!AE45</f>
        <v>0</v>
      </c>
      <c r="G47" s="155">
        <f>'IO 03 03 a Pol'!AF149+'IO 03 03 b Pol'!AF110+'IO 03 03c Pol'!AF45</f>
        <v>0</v>
      </c>
      <c r="H47" s="155"/>
      <c r="I47" s="156">
        <f>F47+G47+H47</f>
        <v>0</v>
      </c>
      <c r="J47" s="157" t="str">
        <f>IF(CenaCelkemVypocet=0,"",I47/CenaCelkemVypocet*100)</f>
        <v/>
      </c>
    </row>
    <row r="48" spans="1:10" ht="25.5" customHeight="1" x14ac:dyDescent="0.2">
      <c r="A48" s="134">
        <v>3</v>
      </c>
      <c r="B48" s="158" t="s">
        <v>61</v>
      </c>
      <c r="C48" s="146" t="s">
        <v>62</v>
      </c>
      <c r="D48" s="146"/>
      <c r="E48" s="146"/>
      <c r="F48" s="159">
        <f>'IO 03 03 a Pol'!AE149</f>
        <v>0</v>
      </c>
      <c r="G48" s="149">
        <f>'IO 03 03 a Pol'!AF149</f>
        <v>0</v>
      </c>
      <c r="H48" s="149"/>
      <c r="I48" s="150">
        <f>F48+G48+H48</f>
        <v>0</v>
      </c>
      <c r="J48" s="151" t="str">
        <f>IF(CenaCelkemVypocet=0,"",I48/CenaCelkemVypocet*100)</f>
        <v/>
      </c>
    </row>
    <row r="49" spans="1:10" ht="25.5" customHeight="1" x14ac:dyDescent="0.2">
      <c r="A49" s="134">
        <v>3</v>
      </c>
      <c r="B49" s="158" t="s">
        <v>63</v>
      </c>
      <c r="C49" s="146" t="s">
        <v>64</v>
      </c>
      <c r="D49" s="146"/>
      <c r="E49" s="146"/>
      <c r="F49" s="159">
        <f>'IO 03 03 b Pol'!AE110</f>
        <v>0</v>
      </c>
      <c r="G49" s="149">
        <f>'IO 03 03 b Pol'!AF110</f>
        <v>0</v>
      </c>
      <c r="H49" s="149"/>
      <c r="I49" s="150">
        <f>F49+G49+H49</f>
        <v>0</v>
      </c>
      <c r="J49" s="151" t="str">
        <f>IF(CenaCelkemVypocet=0,"",I49/CenaCelkemVypocet*100)</f>
        <v/>
      </c>
    </row>
    <row r="50" spans="1:10" ht="25.5" customHeight="1" x14ac:dyDescent="0.2">
      <c r="A50" s="134">
        <v>3</v>
      </c>
      <c r="B50" s="158" t="s">
        <v>65</v>
      </c>
      <c r="C50" s="146" t="s">
        <v>66</v>
      </c>
      <c r="D50" s="146"/>
      <c r="E50" s="146"/>
      <c r="F50" s="159">
        <f>'IO 03 03c Pol'!AE45</f>
        <v>0</v>
      </c>
      <c r="G50" s="149">
        <f>'IO 03 03c Pol'!AF45</f>
        <v>0</v>
      </c>
      <c r="H50" s="149"/>
      <c r="I50" s="150">
        <f>F50+G50+H50</f>
        <v>0</v>
      </c>
      <c r="J50" s="151" t="str">
        <f>IF(CenaCelkemVypocet=0,"",I50/CenaCelkemVypocet*100)</f>
        <v/>
      </c>
    </row>
    <row r="51" spans="1:10" ht="25.5" customHeight="1" x14ac:dyDescent="0.2">
      <c r="A51" s="134">
        <v>2</v>
      </c>
      <c r="B51" s="152" t="s">
        <v>67</v>
      </c>
      <c r="C51" s="153" t="s">
        <v>68</v>
      </c>
      <c r="D51" s="153"/>
      <c r="E51" s="153"/>
      <c r="F51" s="154">
        <f>'SO 01 01 a Pol'!AE374+'SO 01 01 b Pol'!AE138+'SO 01 01 c Pol'!AE111+'SO 01 01 d Pol'!AE211+'SO 01 01 e Pol'!AE62+'SO 01 01 f Pol'!AE269+'SO 01 01 g Pol'!AE218+'SO 01 01 h Pol'!AE356+'SO 01 01 i Pol'!AE117+'SO 01 01 j Pol'!AE46+'SO 01 01 k Pol'!AE42+'SO 01 01 l Pol'!AE132+'SO 01 01 m Pol'!AE81</f>
        <v>0</v>
      </c>
      <c r="G51" s="155">
        <f>'SO 01 01 a Pol'!AF374+'SO 01 01 b Pol'!AF138+'SO 01 01 c Pol'!AF111+'SO 01 01 d Pol'!AF211+'SO 01 01 e Pol'!AF62+'SO 01 01 f Pol'!AF269+'SO 01 01 g Pol'!AF218+'SO 01 01 h Pol'!AF356+'SO 01 01 i Pol'!AF117+'SO 01 01 j Pol'!AF46+'SO 01 01 k Pol'!AF42+'SO 01 01 l Pol'!AF132+'SO 01 01 m Pol'!AF81</f>
        <v>0</v>
      </c>
      <c r="H51" s="155"/>
      <c r="I51" s="156">
        <f>F51+G51+H51</f>
        <v>0</v>
      </c>
      <c r="J51" s="157" t="str">
        <f>IF(CenaCelkemVypocet=0,"",I51/CenaCelkemVypocet*100)</f>
        <v/>
      </c>
    </row>
    <row r="52" spans="1:10" ht="25.5" customHeight="1" x14ac:dyDescent="0.2">
      <c r="A52" s="134">
        <v>3</v>
      </c>
      <c r="B52" s="158" t="s">
        <v>54</v>
      </c>
      <c r="C52" s="146" t="s">
        <v>69</v>
      </c>
      <c r="D52" s="146"/>
      <c r="E52" s="146"/>
      <c r="F52" s="159">
        <f>'SO 01 01 a Pol'!AE374</f>
        <v>0</v>
      </c>
      <c r="G52" s="149">
        <f>'SO 01 01 a Pol'!AF374</f>
        <v>0</v>
      </c>
      <c r="H52" s="149"/>
      <c r="I52" s="150">
        <f>F52+G52+H52</f>
        <v>0</v>
      </c>
      <c r="J52" s="151" t="str">
        <f>IF(CenaCelkemVypocet=0,"",I52/CenaCelkemVypocet*100)</f>
        <v/>
      </c>
    </row>
    <row r="53" spans="1:10" ht="25.5" customHeight="1" x14ac:dyDescent="0.2">
      <c r="A53" s="134">
        <v>3</v>
      </c>
      <c r="B53" s="158" t="s">
        <v>70</v>
      </c>
      <c r="C53" s="146" t="s">
        <v>71</v>
      </c>
      <c r="D53" s="146"/>
      <c r="E53" s="146"/>
      <c r="F53" s="159">
        <f>'SO 01 01 b Pol'!AE138</f>
        <v>0</v>
      </c>
      <c r="G53" s="149">
        <f>'SO 01 01 b Pol'!AF138</f>
        <v>0</v>
      </c>
      <c r="H53" s="149"/>
      <c r="I53" s="150">
        <f>F53+G53+H53</f>
        <v>0</v>
      </c>
      <c r="J53" s="151" t="str">
        <f>IF(CenaCelkemVypocet=0,"",I53/CenaCelkemVypocet*100)</f>
        <v/>
      </c>
    </row>
    <row r="54" spans="1:10" ht="25.5" customHeight="1" x14ac:dyDescent="0.2">
      <c r="A54" s="134">
        <v>3</v>
      </c>
      <c r="B54" s="158" t="s">
        <v>72</v>
      </c>
      <c r="C54" s="146" t="s">
        <v>73</v>
      </c>
      <c r="D54" s="146"/>
      <c r="E54" s="146"/>
      <c r="F54" s="159">
        <f>'SO 01 01 c Pol'!AE111</f>
        <v>0</v>
      </c>
      <c r="G54" s="149">
        <f>'SO 01 01 c Pol'!AF111</f>
        <v>0</v>
      </c>
      <c r="H54" s="149"/>
      <c r="I54" s="150">
        <f>F54+G54+H54</f>
        <v>0</v>
      </c>
      <c r="J54" s="151" t="str">
        <f>IF(CenaCelkemVypocet=0,"",I54/CenaCelkemVypocet*100)</f>
        <v/>
      </c>
    </row>
    <row r="55" spans="1:10" ht="25.5" customHeight="1" x14ac:dyDescent="0.2">
      <c r="A55" s="134">
        <v>3</v>
      </c>
      <c r="B55" s="158" t="s">
        <v>74</v>
      </c>
      <c r="C55" s="146" t="s">
        <v>75</v>
      </c>
      <c r="D55" s="146"/>
      <c r="E55" s="146"/>
      <c r="F55" s="159">
        <f>'SO 01 01 d Pol'!AE211</f>
        <v>0</v>
      </c>
      <c r="G55" s="149">
        <f>'SO 01 01 d Pol'!AF211</f>
        <v>0</v>
      </c>
      <c r="H55" s="149"/>
      <c r="I55" s="150">
        <f>F55+G55+H55</f>
        <v>0</v>
      </c>
      <c r="J55" s="151" t="str">
        <f>IF(CenaCelkemVypocet=0,"",I55/CenaCelkemVypocet*100)</f>
        <v/>
      </c>
    </row>
    <row r="56" spans="1:10" ht="25.5" customHeight="1" x14ac:dyDescent="0.2">
      <c r="A56" s="134">
        <v>3</v>
      </c>
      <c r="B56" s="158" t="s">
        <v>76</v>
      </c>
      <c r="C56" s="146" t="s">
        <v>77</v>
      </c>
      <c r="D56" s="146"/>
      <c r="E56" s="146"/>
      <c r="F56" s="159">
        <f>'SO 01 01 e Pol'!AE62</f>
        <v>0</v>
      </c>
      <c r="G56" s="149">
        <f>'SO 01 01 e Pol'!AF62</f>
        <v>0</v>
      </c>
      <c r="H56" s="149"/>
      <c r="I56" s="150">
        <f>F56+G56+H56</f>
        <v>0</v>
      </c>
      <c r="J56" s="151" t="str">
        <f>IF(CenaCelkemVypocet=0,"",I56/CenaCelkemVypocet*100)</f>
        <v/>
      </c>
    </row>
    <row r="57" spans="1:10" ht="25.5" customHeight="1" x14ac:dyDescent="0.2">
      <c r="A57" s="134">
        <v>3</v>
      </c>
      <c r="B57" s="158" t="s">
        <v>78</v>
      </c>
      <c r="C57" s="146" t="s">
        <v>79</v>
      </c>
      <c r="D57" s="146"/>
      <c r="E57" s="146"/>
      <c r="F57" s="159">
        <f>'SO 01 01 f Pol'!AE269</f>
        <v>0</v>
      </c>
      <c r="G57" s="149">
        <f>'SO 01 01 f Pol'!AF269</f>
        <v>0</v>
      </c>
      <c r="H57" s="149"/>
      <c r="I57" s="150">
        <f>F57+G57+H57</f>
        <v>0</v>
      </c>
      <c r="J57" s="151" t="str">
        <f>IF(CenaCelkemVypocet=0,"",I57/CenaCelkemVypocet*100)</f>
        <v/>
      </c>
    </row>
    <row r="58" spans="1:10" ht="25.5" customHeight="1" x14ac:dyDescent="0.2">
      <c r="A58" s="134">
        <v>3</v>
      </c>
      <c r="B58" s="158" t="s">
        <v>80</v>
      </c>
      <c r="C58" s="146" t="s">
        <v>81</v>
      </c>
      <c r="D58" s="146"/>
      <c r="E58" s="146"/>
      <c r="F58" s="159">
        <f>'SO 01 01 g Pol'!AE218</f>
        <v>0</v>
      </c>
      <c r="G58" s="149">
        <f>'SO 01 01 g Pol'!AF218</f>
        <v>0</v>
      </c>
      <c r="H58" s="149"/>
      <c r="I58" s="150">
        <f>F58+G58+H58</f>
        <v>0</v>
      </c>
      <c r="J58" s="151" t="str">
        <f>IF(CenaCelkemVypocet=0,"",I58/CenaCelkemVypocet*100)</f>
        <v/>
      </c>
    </row>
    <row r="59" spans="1:10" ht="25.5" customHeight="1" x14ac:dyDescent="0.2">
      <c r="A59" s="134">
        <v>3</v>
      </c>
      <c r="B59" s="158" t="s">
        <v>82</v>
      </c>
      <c r="C59" s="146" t="s">
        <v>83</v>
      </c>
      <c r="D59" s="146"/>
      <c r="E59" s="146"/>
      <c r="F59" s="159">
        <f>'SO 01 01 h Pol'!AE356</f>
        <v>0</v>
      </c>
      <c r="G59" s="149">
        <f>'SO 01 01 h Pol'!AF356</f>
        <v>0</v>
      </c>
      <c r="H59" s="149"/>
      <c r="I59" s="150">
        <f>F59+G59+H59</f>
        <v>0</v>
      </c>
      <c r="J59" s="151" t="str">
        <f>IF(CenaCelkemVypocet=0,"",I59/CenaCelkemVypocet*100)</f>
        <v/>
      </c>
    </row>
    <row r="60" spans="1:10" ht="25.5" customHeight="1" x14ac:dyDescent="0.2">
      <c r="A60" s="134">
        <v>3</v>
      </c>
      <c r="B60" s="158" t="s">
        <v>84</v>
      </c>
      <c r="C60" s="146" t="s">
        <v>55</v>
      </c>
      <c r="D60" s="146"/>
      <c r="E60" s="146"/>
      <c r="F60" s="159">
        <f>'SO 01 01 i Pol'!AE117</f>
        <v>0</v>
      </c>
      <c r="G60" s="149">
        <f>'SO 01 01 i Pol'!AF117</f>
        <v>0</v>
      </c>
      <c r="H60" s="149"/>
      <c r="I60" s="150">
        <f>F60+G60+H60</f>
        <v>0</v>
      </c>
      <c r="J60" s="151" t="str">
        <f>IF(CenaCelkemVypocet=0,"",I60/CenaCelkemVypocet*100)</f>
        <v/>
      </c>
    </row>
    <row r="61" spans="1:10" ht="25.5" customHeight="1" x14ac:dyDescent="0.2">
      <c r="A61" s="134">
        <v>3</v>
      </c>
      <c r="B61" s="158" t="s">
        <v>85</v>
      </c>
      <c r="C61" s="146" t="s">
        <v>86</v>
      </c>
      <c r="D61" s="146"/>
      <c r="E61" s="146"/>
      <c r="F61" s="159">
        <f>'SO 01 01 j Pol'!AE46</f>
        <v>0</v>
      </c>
      <c r="G61" s="149">
        <f>'SO 01 01 j Pol'!AF46</f>
        <v>0</v>
      </c>
      <c r="H61" s="149"/>
      <c r="I61" s="150">
        <f>F61+G61+H61</f>
        <v>0</v>
      </c>
      <c r="J61" s="151" t="str">
        <f>IF(CenaCelkemVypocet=0,"",I61/CenaCelkemVypocet*100)</f>
        <v/>
      </c>
    </row>
    <row r="62" spans="1:10" ht="25.5" customHeight="1" x14ac:dyDescent="0.2">
      <c r="A62" s="134">
        <v>3</v>
      </c>
      <c r="B62" s="158" t="s">
        <v>87</v>
      </c>
      <c r="C62" s="146" t="s">
        <v>88</v>
      </c>
      <c r="D62" s="146"/>
      <c r="E62" s="146"/>
      <c r="F62" s="159">
        <f>'SO 01 01 k Pol'!AE42</f>
        <v>0</v>
      </c>
      <c r="G62" s="149">
        <f>'SO 01 01 k Pol'!AF42</f>
        <v>0</v>
      </c>
      <c r="H62" s="149"/>
      <c r="I62" s="150">
        <f>F62+G62+H62</f>
        <v>0</v>
      </c>
      <c r="J62" s="151" t="str">
        <f>IF(CenaCelkemVypocet=0,"",I62/CenaCelkemVypocet*100)</f>
        <v/>
      </c>
    </row>
    <row r="63" spans="1:10" ht="25.5" customHeight="1" x14ac:dyDescent="0.2">
      <c r="A63" s="134">
        <v>3</v>
      </c>
      <c r="B63" s="158" t="s">
        <v>89</v>
      </c>
      <c r="C63" s="146" t="s">
        <v>90</v>
      </c>
      <c r="D63" s="146"/>
      <c r="E63" s="146"/>
      <c r="F63" s="159">
        <f>'SO 01 01 l Pol'!AE132</f>
        <v>0</v>
      </c>
      <c r="G63" s="149">
        <f>'SO 01 01 l Pol'!AF132</f>
        <v>0</v>
      </c>
      <c r="H63" s="149"/>
      <c r="I63" s="150">
        <f>F63+G63+H63</f>
        <v>0</v>
      </c>
      <c r="J63" s="151" t="str">
        <f>IF(CenaCelkemVypocet=0,"",I63/CenaCelkemVypocet*100)</f>
        <v/>
      </c>
    </row>
    <row r="64" spans="1:10" ht="25.5" customHeight="1" x14ac:dyDescent="0.2">
      <c r="A64" s="134">
        <v>3</v>
      </c>
      <c r="B64" s="158" t="s">
        <v>91</v>
      </c>
      <c r="C64" s="146" t="s">
        <v>92</v>
      </c>
      <c r="D64" s="146"/>
      <c r="E64" s="146"/>
      <c r="F64" s="159">
        <f>'SO 01 01 m Pol'!AE81</f>
        <v>0</v>
      </c>
      <c r="G64" s="149">
        <f>'SO 01 01 m Pol'!AF81</f>
        <v>0</v>
      </c>
      <c r="H64" s="149"/>
      <c r="I64" s="150">
        <f>F64+G64+H64</f>
        <v>0</v>
      </c>
      <c r="J64" s="151" t="str">
        <f>IF(CenaCelkemVypocet=0,"",I64/CenaCelkemVypocet*100)</f>
        <v/>
      </c>
    </row>
    <row r="65" spans="1:10" ht="25.5" customHeight="1" x14ac:dyDescent="0.2">
      <c r="A65" s="134">
        <v>2</v>
      </c>
      <c r="B65" s="152" t="s">
        <v>93</v>
      </c>
      <c r="C65" s="153" t="s">
        <v>94</v>
      </c>
      <c r="D65" s="153"/>
      <c r="E65" s="153"/>
      <c r="F65" s="154">
        <f>'SO 02 02 a Pol'!AE88</f>
        <v>0</v>
      </c>
      <c r="G65" s="155">
        <f>'SO 02 02 a Pol'!AF88</f>
        <v>0</v>
      </c>
      <c r="H65" s="155"/>
      <c r="I65" s="156">
        <f>F65+G65+H65</f>
        <v>0</v>
      </c>
      <c r="J65" s="157" t="str">
        <f>IF(CenaCelkemVypocet=0,"",I65/CenaCelkemVypocet*100)</f>
        <v/>
      </c>
    </row>
    <row r="66" spans="1:10" ht="25.5" customHeight="1" x14ac:dyDescent="0.2">
      <c r="A66" s="134">
        <v>3</v>
      </c>
      <c r="B66" s="158" t="s">
        <v>58</v>
      </c>
      <c r="C66" s="146" t="s">
        <v>95</v>
      </c>
      <c r="D66" s="146"/>
      <c r="E66" s="146"/>
      <c r="F66" s="159">
        <f>'SO 02 02 a Pol'!AE88</f>
        <v>0</v>
      </c>
      <c r="G66" s="149">
        <f>'SO 02 02 a Pol'!AF88</f>
        <v>0</v>
      </c>
      <c r="H66" s="149"/>
      <c r="I66" s="150">
        <f>F66+G66+H66</f>
        <v>0</v>
      </c>
      <c r="J66" s="151" t="str">
        <f>IF(CenaCelkemVypocet=0,"",I66/CenaCelkemVypocet*100)</f>
        <v/>
      </c>
    </row>
    <row r="67" spans="1:10" ht="25.5" customHeight="1" x14ac:dyDescent="0.2">
      <c r="A67" s="134">
        <v>2</v>
      </c>
      <c r="B67" s="152" t="s">
        <v>96</v>
      </c>
      <c r="C67" s="153" t="s">
        <v>97</v>
      </c>
      <c r="D67" s="153"/>
      <c r="E67" s="153"/>
      <c r="F67" s="154">
        <f>'SO 03 03 a Pol'!AE99</f>
        <v>0</v>
      </c>
      <c r="G67" s="155">
        <f>'SO 03 03 a Pol'!AF99</f>
        <v>0</v>
      </c>
      <c r="H67" s="155"/>
      <c r="I67" s="156">
        <f>F67+G67+H67</f>
        <v>0</v>
      </c>
      <c r="J67" s="157" t="str">
        <f>IF(CenaCelkemVypocet=0,"",I67/CenaCelkemVypocet*100)</f>
        <v/>
      </c>
    </row>
    <row r="68" spans="1:10" ht="25.5" customHeight="1" x14ac:dyDescent="0.2">
      <c r="A68" s="134">
        <v>3</v>
      </c>
      <c r="B68" s="158" t="s">
        <v>61</v>
      </c>
      <c r="C68" s="146" t="s">
        <v>97</v>
      </c>
      <c r="D68" s="146"/>
      <c r="E68" s="146"/>
      <c r="F68" s="159">
        <f>'SO 03 03 a Pol'!AE99</f>
        <v>0</v>
      </c>
      <c r="G68" s="149">
        <f>'SO 03 03 a Pol'!AF99</f>
        <v>0</v>
      </c>
      <c r="H68" s="149"/>
      <c r="I68" s="150">
        <f>F68+G68+H68</f>
        <v>0</v>
      </c>
      <c r="J68" s="151" t="str">
        <f>IF(CenaCelkemVypocet=0,"",I68/CenaCelkemVypocet*100)</f>
        <v/>
      </c>
    </row>
    <row r="69" spans="1:10" ht="25.5" customHeight="1" x14ac:dyDescent="0.2">
      <c r="A69" s="134"/>
      <c r="B69" s="160" t="s">
        <v>98</v>
      </c>
      <c r="C69" s="161"/>
      <c r="D69" s="161"/>
      <c r="E69" s="161"/>
      <c r="F69" s="162">
        <f>SUMIF(A39:A68,"=1",F39:F68)</f>
        <v>0</v>
      </c>
      <c r="G69" s="163">
        <f>SUMIF(A39:A68,"=1",G39:G68)</f>
        <v>0</v>
      </c>
      <c r="H69" s="163">
        <f>SUMIF(A39:A68,"=1",H39:H68)</f>
        <v>0</v>
      </c>
      <c r="I69" s="164">
        <f>SUMIF(A39:A68,"=1",I39:I68)</f>
        <v>0</v>
      </c>
      <c r="J69" s="165">
        <f>SUMIF(A39:A68,"=1",J39:J68)</f>
        <v>0</v>
      </c>
    </row>
    <row r="71" spans="1:10" x14ac:dyDescent="0.2">
      <c r="A71" t="s">
        <v>100</v>
      </c>
      <c r="B71" t="s">
        <v>101</v>
      </c>
    </row>
    <row r="72" spans="1:10" x14ac:dyDescent="0.2">
      <c r="A72" t="s">
        <v>102</v>
      </c>
      <c r="B72" t="s">
        <v>103</v>
      </c>
    </row>
    <row r="73" spans="1:10" x14ac:dyDescent="0.2">
      <c r="A73" t="s">
        <v>104</v>
      </c>
      <c r="B73" t="s">
        <v>105</v>
      </c>
    </row>
    <row r="74" spans="1:10" x14ac:dyDescent="0.2">
      <c r="A74" t="s">
        <v>102</v>
      </c>
      <c r="B74" t="s">
        <v>106</v>
      </c>
    </row>
    <row r="75" spans="1:10" x14ac:dyDescent="0.2">
      <c r="A75" t="s">
        <v>104</v>
      </c>
      <c r="B75" t="s">
        <v>107</v>
      </c>
    </row>
    <row r="76" spans="1:10" x14ac:dyDescent="0.2">
      <c r="A76" t="s">
        <v>102</v>
      </c>
      <c r="B76" t="s">
        <v>108</v>
      </c>
    </row>
    <row r="77" spans="1:10" x14ac:dyDescent="0.2">
      <c r="A77" t="s">
        <v>104</v>
      </c>
      <c r="B77" t="s">
        <v>109</v>
      </c>
    </row>
    <row r="78" spans="1:10" x14ac:dyDescent="0.2">
      <c r="A78" t="s">
        <v>102</v>
      </c>
      <c r="B78" t="s">
        <v>110</v>
      </c>
    </row>
    <row r="79" spans="1:10" x14ac:dyDescent="0.2">
      <c r="A79" t="s">
        <v>104</v>
      </c>
      <c r="B79" t="s">
        <v>111</v>
      </c>
    </row>
    <row r="80" spans="1:10" x14ac:dyDescent="0.2">
      <c r="A80" t="s">
        <v>104</v>
      </c>
      <c r="B80" t="s">
        <v>112</v>
      </c>
    </row>
    <row r="81" spans="1:2" x14ac:dyDescent="0.2">
      <c r="A81" t="s">
        <v>104</v>
      </c>
      <c r="B81" t="s">
        <v>113</v>
      </c>
    </row>
    <row r="82" spans="1:2" x14ac:dyDescent="0.2">
      <c r="A82" t="s">
        <v>102</v>
      </c>
      <c r="B82" t="s">
        <v>114</v>
      </c>
    </row>
    <row r="83" spans="1:2" x14ac:dyDescent="0.2">
      <c r="A83" t="s">
        <v>104</v>
      </c>
      <c r="B83" t="s">
        <v>115</v>
      </c>
    </row>
    <row r="84" spans="1:2" x14ac:dyDescent="0.2">
      <c r="A84" t="s">
        <v>104</v>
      </c>
      <c r="B84" t="s">
        <v>116</v>
      </c>
    </row>
    <row r="85" spans="1:2" x14ac:dyDescent="0.2">
      <c r="A85" t="s">
        <v>104</v>
      </c>
      <c r="B85" t="s">
        <v>117</v>
      </c>
    </row>
    <row r="86" spans="1:2" x14ac:dyDescent="0.2">
      <c r="A86" t="s">
        <v>104</v>
      </c>
      <c r="B86" t="s">
        <v>118</v>
      </c>
    </row>
    <row r="87" spans="1:2" x14ac:dyDescent="0.2">
      <c r="A87" t="s">
        <v>104</v>
      </c>
      <c r="B87" t="s">
        <v>119</v>
      </c>
    </row>
    <row r="88" spans="1:2" x14ac:dyDescent="0.2">
      <c r="A88" t="s">
        <v>104</v>
      </c>
      <c r="B88" t="s">
        <v>120</v>
      </c>
    </row>
    <row r="89" spans="1:2" x14ac:dyDescent="0.2">
      <c r="A89" t="s">
        <v>104</v>
      </c>
      <c r="B89" t="s">
        <v>121</v>
      </c>
    </row>
    <row r="90" spans="1:2" x14ac:dyDescent="0.2">
      <c r="A90" t="s">
        <v>104</v>
      </c>
      <c r="B90" t="s">
        <v>122</v>
      </c>
    </row>
    <row r="91" spans="1:2" x14ac:dyDescent="0.2">
      <c r="A91" t="s">
        <v>104</v>
      </c>
      <c r="B91" t="s">
        <v>123</v>
      </c>
    </row>
    <row r="92" spans="1:2" x14ac:dyDescent="0.2">
      <c r="A92" t="s">
        <v>104</v>
      </c>
      <c r="B92" t="s">
        <v>124</v>
      </c>
    </row>
    <row r="93" spans="1:2" x14ac:dyDescent="0.2">
      <c r="A93" t="s">
        <v>104</v>
      </c>
      <c r="B93" t="s">
        <v>125</v>
      </c>
    </row>
    <row r="94" spans="1:2" x14ac:dyDescent="0.2">
      <c r="A94" t="s">
        <v>104</v>
      </c>
      <c r="B94" t="s">
        <v>126</v>
      </c>
    </row>
    <row r="95" spans="1:2" x14ac:dyDescent="0.2">
      <c r="A95" t="s">
        <v>104</v>
      </c>
      <c r="B95" t="s">
        <v>127</v>
      </c>
    </row>
    <row r="96" spans="1:2" x14ac:dyDescent="0.2">
      <c r="A96" t="s">
        <v>102</v>
      </c>
      <c r="B96" t="s">
        <v>128</v>
      </c>
    </row>
    <row r="97" spans="1:10" x14ac:dyDescent="0.2">
      <c r="A97" t="s">
        <v>104</v>
      </c>
      <c r="B97" t="s">
        <v>129</v>
      </c>
    </row>
    <row r="98" spans="1:10" x14ac:dyDescent="0.2">
      <c r="A98" t="s">
        <v>102</v>
      </c>
      <c r="B98" t="s">
        <v>130</v>
      </c>
    </row>
    <row r="99" spans="1:10" x14ac:dyDescent="0.2">
      <c r="A99" t="s">
        <v>104</v>
      </c>
      <c r="B99" t="s">
        <v>131</v>
      </c>
    </row>
    <row r="102" spans="1:10" ht="15.75" x14ac:dyDescent="0.25">
      <c r="B102" s="176" t="s">
        <v>132</v>
      </c>
    </row>
    <row r="104" spans="1:10" ht="25.5" customHeight="1" x14ac:dyDescent="0.2">
      <c r="A104" s="178"/>
      <c r="B104" s="181" t="s">
        <v>17</v>
      </c>
      <c r="C104" s="181" t="s">
        <v>5</v>
      </c>
      <c r="D104" s="182"/>
      <c r="E104" s="182"/>
      <c r="F104" s="183" t="s">
        <v>133</v>
      </c>
      <c r="G104" s="183"/>
      <c r="H104" s="183"/>
      <c r="I104" s="183" t="s">
        <v>29</v>
      </c>
      <c r="J104" s="183" t="s">
        <v>0</v>
      </c>
    </row>
    <row r="105" spans="1:10" ht="36.75" customHeight="1" x14ac:dyDescent="0.2">
      <c r="A105" s="179"/>
      <c r="B105" s="184" t="s">
        <v>134</v>
      </c>
      <c r="C105" s="185" t="s">
        <v>135</v>
      </c>
      <c r="D105" s="186"/>
      <c r="E105" s="186"/>
      <c r="F105" s="193" t="s">
        <v>24</v>
      </c>
      <c r="G105" s="194"/>
      <c r="H105" s="194"/>
      <c r="I105" s="194">
        <f>'IO 01 01 a Pol'!G8+'SO 01 01 j Pol'!G8</f>
        <v>0</v>
      </c>
      <c r="J105" s="190" t="str">
        <f>IF(I167=0,"",I105/I167*100)</f>
        <v/>
      </c>
    </row>
    <row r="106" spans="1:10" ht="36.75" customHeight="1" x14ac:dyDescent="0.2">
      <c r="A106" s="179"/>
      <c r="B106" s="184" t="s">
        <v>134</v>
      </c>
      <c r="C106" s="185" t="s">
        <v>136</v>
      </c>
      <c r="D106" s="186"/>
      <c r="E106" s="186"/>
      <c r="F106" s="193" t="s">
        <v>24</v>
      </c>
      <c r="G106" s="194"/>
      <c r="H106" s="194"/>
      <c r="I106" s="194">
        <f>'SO 01 01 i Pol'!G8+'SO 01 01 k Pol'!G8+'SO 01 01 l Pol'!G8</f>
        <v>0</v>
      </c>
      <c r="J106" s="190" t="str">
        <f>IF(I167=0,"",I106/I167*100)</f>
        <v/>
      </c>
    </row>
    <row r="107" spans="1:10" ht="36.75" customHeight="1" x14ac:dyDescent="0.2">
      <c r="A107" s="179"/>
      <c r="B107" s="184" t="s">
        <v>137</v>
      </c>
      <c r="C107" s="185" t="s">
        <v>138</v>
      </c>
      <c r="D107" s="186"/>
      <c r="E107" s="186"/>
      <c r="F107" s="193" t="s">
        <v>24</v>
      </c>
      <c r="G107" s="194"/>
      <c r="H107" s="194"/>
      <c r="I107" s="194">
        <f>'IO 02 02 a Pol'!G8+'IO 03 03 a Pol'!G8+'IO 03 03 b Pol'!G8+'IO 03 03c Pol'!G8+'SO 01 01 a Pol'!G8+'SO 01 01 b Pol'!G8+'SO 01 01 c Pol'!G8+'SO 01 01 d Pol'!G8+'SO 01 01 e Pol'!G8+'SO 01 01 f Pol'!G8+'SO 01 01 g Pol'!G8+'SO 01 01 h Pol'!G8+'SO 01 01 m Pol'!G8+'SO 02 02 a Pol'!G8+'SO 03 03 a Pol'!G8</f>
        <v>0</v>
      </c>
      <c r="J107" s="190" t="str">
        <f>IF(I167=0,"",I107/I167*100)</f>
        <v/>
      </c>
    </row>
    <row r="108" spans="1:10" ht="36.75" customHeight="1" x14ac:dyDescent="0.2">
      <c r="A108" s="179"/>
      <c r="B108" s="184" t="s">
        <v>139</v>
      </c>
      <c r="C108" s="185" t="s">
        <v>140</v>
      </c>
      <c r="D108" s="186"/>
      <c r="E108" s="186"/>
      <c r="F108" s="193" t="s">
        <v>24</v>
      </c>
      <c r="G108" s="194"/>
      <c r="H108" s="194"/>
      <c r="I108" s="194">
        <f>'IO 03 03c Pol'!G41</f>
        <v>0</v>
      </c>
      <c r="J108" s="190" t="str">
        <f>IF(I167=0,"",I108/I167*100)</f>
        <v/>
      </c>
    </row>
    <row r="109" spans="1:10" ht="36.75" customHeight="1" x14ac:dyDescent="0.2">
      <c r="A109" s="179"/>
      <c r="B109" s="184" t="s">
        <v>141</v>
      </c>
      <c r="C109" s="185" t="s">
        <v>142</v>
      </c>
      <c r="D109" s="186"/>
      <c r="E109" s="186"/>
      <c r="F109" s="193" t="s">
        <v>24</v>
      </c>
      <c r="G109" s="194"/>
      <c r="H109" s="194"/>
      <c r="I109" s="194">
        <f>'SO 01 01 b Pol'!G20+'SO 01 01 c Pol'!G29</f>
        <v>0</v>
      </c>
      <c r="J109" s="190" t="str">
        <f>IF(I167=0,"",I109/I167*100)</f>
        <v/>
      </c>
    </row>
    <row r="110" spans="1:10" ht="36.75" customHeight="1" x14ac:dyDescent="0.2">
      <c r="A110" s="179"/>
      <c r="B110" s="184" t="s">
        <v>143</v>
      </c>
      <c r="C110" s="185" t="s">
        <v>144</v>
      </c>
      <c r="D110" s="186"/>
      <c r="E110" s="186"/>
      <c r="F110" s="193" t="s">
        <v>24</v>
      </c>
      <c r="G110" s="194"/>
      <c r="H110" s="194"/>
      <c r="I110" s="194">
        <f>'SO 01 01 a Pol'!G45+'SO 01 01 d Pol'!G29+'SO 01 01 f Pol'!G26</f>
        <v>0</v>
      </c>
      <c r="J110" s="190" t="str">
        <f>IF(I167=0,"",I110/I167*100)</f>
        <v/>
      </c>
    </row>
    <row r="111" spans="1:10" ht="36.75" customHeight="1" x14ac:dyDescent="0.2">
      <c r="A111" s="179"/>
      <c r="B111" s="184" t="s">
        <v>145</v>
      </c>
      <c r="C111" s="185" t="s">
        <v>140</v>
      </c>
      <c r="D111" s="186"/>
      <c r="E111" s="186"/>
      <c r="F111" s="193" t="s">
        <v>24</v>
      </c>
      <c r="G111" s="194"/>
      <c r="H111" s="194"/>
      <c r="I111" s="194">
        <f>'SO 01 01 f Pol'!G40</f>
        <v>0</v>
      </c>
      <c r="J111" s="190" t="str">
        <f>IF(I167=0,"",I111/I167*100)</f>
        <v/>
      </c>
    </row>
    <row r="112" spans="1:10" ht="36.75" customHeight="1" x14ac:dyDescent="0.2">
      <c r="A112" s="179"/>
      <c r="B112" s="184" t="s">
        <v>145</v>
      </c>
      <c r="C112" s="185" t="s">
        <v>146</v>
      </c>
      <c r="D112" s="186"/>
      <c r="E112" s="186"/>
      <c r="F112" s="193" t="s">
        <v>24</v>
      </c>
      <c r="G112" s="194"/>
      <c r="H112" s="194"/>
      <c r="I112" s="194">
        <f>'SO 01 01 a Pol'!G68+'SO 01 01 d Pol'!G45</f>
        <v>0</v>
      </c>
      <c r="J112" s="190" t="str">
        <f>IF(I167=0,"",I112/I167*100)</f>
        <v/>
      </c>
    </row>
    <row r="113" spans="1:10" ht="36.75" customHeight="1" x14ac:dyDescent="0.2">
      <c r="A113" s="179"/>
      <c r="B113" s="184" t="s">
        <v>147</v>
      </c>
      <c r="C113" s="185" t="s">
        <v>148</v>
      </c>
      <c r="D113" s="186"/>
      <c r="E113" s="186"/>
      <c r="F113" s="193" t="s">
        <v>24</v>
      </c>
      <c r="G113" s="194"/>
      <c r="H113" s="194"/>
      <c r="I113" s="194">
        <f>'SO 01 01 a Pol'!G90</f>
        <v>0</v>
      </c>
      <c r="J113" s="190" t="str">
        <f>IF(I167=0,"",I113/I167*100)</f>
        <v/>
      </c>
    </row>
    <row r="114" spans="1:10" ht="36.75" customHeight="1" x14ac:dyDescent="0.2">
      <c r="A114" s="179"/>
      <c r="B114" s="184" t="s">
        <v>149</v>
      </c>
      <c r="C114" s="185" t="s">
        <v>150</v>
      </c>
      <c r="D114" s="186"/>
      <c r="E114" s="186"/>
      <c r="F114" s="193" t="s">
        <v>24</v>
      </c>
      <c r="G114" s="194"/>
      <c r="H114" s="194"/>
      <c r="I114" s="194">
        <f>'IO 03 03 b Pol'!G58+'SO 01 01 a Pol'!G110+'SO 01 01 d Pol'!G58</f>
        <v>0</v>
      </c>
      <c r="J114" s="190" t="str">
        <f>IF(I167=0,"",I114/I167*100)</f>
        <v/>
      </c>
    </row>
    <row r="115" spans="1:10" ht="36.75" customHeight="1" x14ac:dyDescent="0.2">
      <c r="A115" s="179"/>
      <c r="B115" s="184" t="s">
        <v>151</v>
      </c>
      <c r="C115" s="185" t="s">
        <v>150</v>
      </c>
      <c r="D115" s="186"/>
      <c r="E115" s="186"/>
      <c r="F115" s="193" t="s">
        <v>24</v>
      </c>
      <c r="G115" s="194"/>
      <c r="H115" s="194"/>
      <c r="I115" s="194">
        <f>'SO 01 01 f Pol'!G53</f>
        <v>0</v>
      </c>
      <c r="J115" s="190" t="str">
        <f>IF(I167=0,"",I115/I167*100)</f>
        <v/>
      </c>
    </row>
    <row r="116" spans="1:10" ht="36.75" customHeight="1" x14ac:dyDescent="0.2">
      <c r="A116" s="179"/>
      <c r="B116" s="184" t="s">
        <v>152</v>
      </c>
      <c r="C116" s="185" t="s">
        <v>153</v>
      </c>
      <c r="D116" s="186"/>
      <c r="E116" s="186"/>
      <c r="F116" s="193" t="s">
        <v>24</v>
      </c>
      <c r="G116" s="194"/>
      <c r="H116" s="194"/>
      <c r="I116" s="194">
        <f>'SO 01 01 a Pol'!G123</f>
        <v>0</v>
      </c>
      <c r="J116" s="190" t="str">
        <f>IF(I167=0,"",I116/I167*100)</f>
        <v/>
      </c>
    </row>
    <row r="117" spans="1:10" ht="36.75" customHeight="1" x14ac:dyDescent="0.2">
      <c r="A117" s="179"/>
      <c r="B117" s="184" t="s">
        <v>154</v>
      </c>
      <c r="C117" s="185" t="s">
        <v>155</v>
      </c>
      <c r="D117" s="186"/>
      <c r="E117" s="186"/>
      <c r="F117" s="193" t="s">
        <v>24</v>
      </c>
      <c r="G117" s="194"/>
      <c r="H117" s="194"/>
      <c r="I117" s="194">
        <f>'SO 01 01 a Pol'!G133</f>
        <v>0</v>
      </c>
      <c r="J117" s="190" t="str">
        <f>IF(I167=0,"",I117/I167*100)</f>
        <v/>
      </c>
    </row>
    <row r="118" spans="1:10" ht="36.75" customHeight="1" x14ac:dyDescent="0.2">
      <c r="A118" s="179"/>
      <c r="B118" s="184" t="s">
        <v>156</v>
      </c>
      <c r="C118" s="185" t="s">
        <v>157</v>
      </c>
      <c r="D118" s="186"/>
      <c r="E118" s="186"/>
      <c r="F118" s="193" t="s">
        <v>24</v>
      </c>
      <c r="G118" s="194"/>
      <c r="H118" s="194"/>
      <c r="I118" s="194">
        <f>'SO 01 01 f Pol'!G58</f>
        <v>0</v>
      </c>
      <c r="J118" s="190" t="str">
        <f>IF(I167=0,"",I118/I167*100)</f>
        <v/>
      </c>
    </row>
    <row r="119" spans="1:10" ht="36.75" customHeight="1" x14ac:dyDescent="0.2">
      <c r="A119" s="179"/>
      <c r="B119" s="184" t="s">
        <v>158</v>
      </c>
      <c r="C119" s="185" t="s">
        <v>159</v>
      </c>
      <c r="D119" s="186"/>
      <c r="E119" s="186"/>
      <c r="F119" s="193" t="s">
        <v>24</v>
      </c>
      <c r="G119" s="194"/>
      <c r="H119" s="194"/>
      <c r="I119" s="194">
        <f>'SO 01 01 g Pol'!G41</f>
        <v>0</v>
      </c>
      <c r="J119" s="190" t="str">
        <f>IF(I167=0,"",I119/I167*100)</f>
        <v/>
      </c>
    </row>
    <row r="120" spans="1:10" ht="36.75" customHeight="1" x14ac:dyDescent="0.2">
      <c r="A120" s="179"/>
      <c r="B120" s="184" t="s">
        <v>158</v>
      </c>
      <c r="C120" s="185" t="s">
        <v>150</v>
      </c>
      <c r="D120" s="186"/>
      <c r="E120" s="186"/>
      <c r="F120" s="193" t="s">
        <v>24</v>
      </c>
      <c r="G120" s="194"/>
      <c r="H120" s="194"/>
      <c r="I120" s="194">
        <f>'SO 01 01 b Pol'!G31+'SO 01 01 c Pol'!G33</f>
        <v>0</v>
      </c>
      <c r="J120" s="190" t="str">
        <f>IF(I167=0,"",I120/I167*100)</f>
        <v/>
      </c>
    </row>
    <row r="121" spans="1:10" ht="36.75" customHeight="1" x14ac:dyDescent="0.2">
      <c r="A121" s="179"/>
      <c r="B121" s="184" t="s">
        <v>160</v>
      </c>
      <c r="C121" s="185" t="s">
        <v>161</v>
      </c>
      <c r="D121" s="186"/>
      <c r="E121" s="186"/>
      <c r="F121" s="193" t="s">
        <v>24</v>
      </c>
      <c r="G121" s="194"/>
      <c r="H121" s="194"/>
      <c r="I121" s="194">
        <f>'IO 02 02 a Pol'!G40+'IO 03 03 a Pol'!G40+'SO 01 01 b Pol'!G81+'SO 01 01 c Pol'!G68+'SO 01 01 g Pol'!G57+'SO 01 01 h Pol'!G34+'SO 01 01 m Pol'!G44</f>
        <v>0</v>
      </c>
      <c r="J121" s="190" t="str">
        <f>IF(I167=0,"",I121/I167*100)</f>
        <v/>
      </c>
    </row>
    <row r="122" spans="1:10" ht="36.75" customHeight="1" x14ac:dyDescent="0.2">
      <c r="A122" s="179"/>
      <c r="B122" s="184" t="s">
        <v>162</v>
      </c>
      <c r="C122" s="185" t="s">
        <v>95</v>
      </c>
      <c r="D122" s="186"/>
      <c r="E122" s="186"/>
      <c r="F122" s="193" t="s">
        <v>24</v>
      </c>
      <c r="G122" s="194"/>
      <c r="H122" s="194"/>
      <c r="I122" s="194">
        <f>'IO 02 02 a Pol'!G44+'SO 02 02 a Pol'!G46</f>
        <v>0</v>
      </c>
      <c r="J122" s="190" t="str">
        <f>IF(I167=0,"",I122/I167*100)</f>
        <v/>
      </c>
    </row>
    <row r="123" spans="1:10" ht="36.75" customHeight="1" x14ac:dyDescent="0.2">
      <c r="A123" s="179"/>
      <c r="B123" s="184" t="s">
        <v>163</v>
      </c>
      <c r="C123" s="185" t="s">
        <v>164</v>
      </c>
      <c r="D123" s="186"/>
      <c r="E123" s="186"/>
      <c r="F123" s="193" t="s">
        <v>24</v>
      </c>
      <c r="G123" s="194"/>
      <c r="H123" s="194"/>
      <c r="I123" s="194">
        <f>'SO 01 01 f Pol'!G62</f>
        <v>0</v>
      </c>
      <c r="J123" s="190" t="str">
        <f>IF(I167=0,"",I123/I167*100)</f>
        <v/>
      </c>
    </row>
    <row r="124" spans="1:10" ht="36.75" customHeight="1" x14ac:dyDescent="0.2">
      <c r="A124" s="179"/>
      <c r="B124" s="184" t="s">
        <v>165</v>
      </c>
      <c r="C124" s="185" t="s">
        <v>166</v>
      </c>
      <c r="D124" s="186"/>
      <c r="E124" s="186"/>
      <c r="F124" s="193" t="s">
        <v>24</v>
      </c>
      <c r="G124" s="194"/>
      <c r="H124" s="194"/>
      <c r="I124" s="194">
        <f>'SO 01 01 f Pol'!G65</f>
        <v>0</v>
      </c>
      <c r="J124" s="190" t="str">
        <f>IF(I167=0,"",I124/I167*100)</f>
        <v/>
      </c>
    </row>
    <row r="125" spans="1:10" ht="36.75" customHeight="1" x14ac:dyDescent="0.2">
      <c r="A125" s="179"/>
      <c r="B125" s="184" t="s">
        <v>167</v>
      </c>
      <c r="C125" s="185" t="s">
        <v>168</v>
      </c>
      <c r="D125" s="186"/>
      <c r="E125" s="186"/>
      <c r="F125" s="193" t="s">
        <v>24</v>
      </c>
      <c r="G125" s="194"/>
      <c r="H125" s="194"/>
      <c r="I125" s="194">
        <f>'IO 03 03 b Pol'!G72+'SO 01 01 a Pol'!G156+'SO 01 01 d Pol'!G74+'SO 01 01 e Pol'!G20+'SO 01 01 f Pol'!G85+'SO 01 01 g Pol'!G62</f>
        <v>0</v>
      </c>
      <c r="J125" s="190" t="str">
        <f>IF(I167=0,"",I125/I167*100)</f>
        <v/>
      </c>
    </row>
    <row r="126" spans="1:10" ht="36.75" customHeight="1" x14ac:dyDescent="0.2">
      <c r="A126" s="179"/>
      <c r="B126" s="184" t="s">
        <v>169</v>
      </c>
      <c r="C126" s="185" t="s">
        <v>170</v>
      </c>
      <c r="D126" s="186"/>
      <c r="E126" s="186"/>
      <c r="F126" s="193" t="s">
        <v>24</v>
      </c>
      <c r="G126" s="194"/>
      <c r="H126" s="194"/>
      <c r="I126" s="194">
        <f>'SO 01 01 a Pol'!G204+'SO 01 01 e Pol'!G29</f>
        <v>0</v>
      </c>
      <c r="J126" s="190" t="str">
        <f>IF(I167=0,"",I126/I167*100)</f>
        <v/>
      </c>
    </row>
    <row r="127" spans="1:10" ht="36.75" customHeight="1" x14ac:dyDescent="0.2">
      <c r="A127" s="179"/>
      <c r="B127" s="184" t="s">
        <v>171</v>
      </c>
      <c r="C127" s="185" t="s">
        <v>172</v>
      </c>
      <c r="D127" s="186"/>
      <c r="E127" s="186"/>
      <c r="F127" s="193" t="s">
        <v>24</v>
      </c>
      <c r="G127" s="194"/>
      <c r="H127" s="194"/>
      <c r="I127" s="194">
        <f>'SO 01 01 f Pol'!G113</f>
        <v>0</v>
      </c>
      <c r="J127" s="190" t="str">
        <f>IF(I167=0,"",I127/I167*100)</f>
        <v/>
      </c>
    </row>
    <row r="128" spans="1:10" ht="36.75" customHeight="1" x14ac:dyDescent="0.2">
      <c r="A128" s="179"/>
      <c r="B128" s="184" t="s">
        <v>173</v>
      </c>
      <c r="C128" s="185" t="s">
        <v>174</v>
      </c>
      <c r="D128" s="186"/>
      <c r="E128" s="186"/>
      <c r="F128" s="193" t="s">
        <v>24</v>
      </c>
      <c r="G128" s="194"/>
      <c r="H128" s="194"/>
      <c r="I128" s="194">
        <f>'IO 02 02 a Pol'!G50+'IO 03 03 a Pol'!G44+'SO 01 01 g Pol'!G83+'SO 01 01 h Pol'!G38+'SO 01 01 m Pol'!G48</f>
        <v>0</v>
      </c>
      <c r="J128" s="190" t="str">
        <f>IF(I167=0,"",I128/I167*100)</f>
        <v/>
      </c>
    </row>
    <row r="129" spans="1:10" ht="36.75" customHeight="1" x14ac:dyDescent="0.2">
      <c r="A129" s="179"/>
      <c r="B129" s="184" t="s">
        <v>175</v>
      </c>
      <c r="C129" s="185" t="s">
        <v>176</v>
      </c>
      <c r="D129" s="186"/>
      <c r="E129" s="186"/>
      <c r="F129" s="193" t="s">
        <v>24</v>
      </c>
      <c r="G129" s="194"/>
      <c r="H129" s="194"/>
      <c r="I129" s="194">
        <f>'SO 02 02 a Pol'!G72</f>
        <v>0</v>
      </c>
      <c r="J129" s="190" t="str">
        <f>IF(I167=0,"",I129/I167*100)</f>
        <v/>
      </c>
    </row>
    <row r="130" spans="1:10" ht="36.75" customHeight="1" x14ac:dyDescent="0.2">
      <c r="A130" s="179"/>
      <c r="B130" s="184" t="s">
        <v>177</v>
      </c>
      <c r="C130" s="185" t="s">
        <v>178</v>
      </c>
      <c r="D130" s="186"/>
      <c r="E130" s="186"/>
      <c r="F130" s="193" t="s">
        <v>24</v>
      </c>
      <c r="G130" s="194"/>
      <c r="H130" s="194"/>
      <c r="I130" s="194">
        <f>'IO 03 03 b Pol'!G81+'SO 01 01 c Pol'!G73</f>
        <v>0</v>
      </c>
      <c r="J130" s="190" t="str">
        <f>IF(I167=0,"",I130/I167*100)</f>
        <v/>
      </c>
    </row>
    <row r="131" spans="1:10" ht="36.75" customHeight="1" x14ac:dyDescent="0.2">
      <c r="A131" s="179"/>
      <c r="B131" s="184" t="s">
        <v>179</v>
      </c>
      <c r="C131" s="185" t="s">
        <v>180</v>
      </c>
      <c r="D131" s="186"/>
      <c r="E131" s="186"/>
      <c r="F131" s="193" t="s">
        <v>24</v>
      </c>
      <c r="G131" s="194"/>
      <c r="H131" s="194"/>
      <c r="I131" s="194">
        <f>'IO 03 03 b Pol'!G88+'SO 01 01 a Pol'!G226+'SO 01 01 c Pol'!G85</f>
        <v>0</v>
      </c>
      <c r="J131" s="190" t="str">
        <f>IF(I167=0,"",I131/I167*100)</f>
        <v/>
      </c>
    </row>
    <row r="132" spans="1:10" ht="36.75" customHeight="1" x14ac:dyDescent="0.2">
      <c r="A132" s="179"/>
      <c r="B132" s="184" t="s">
        <v>181</v>
      </c>
      <c r="C132" s="185" t="s">
        <v>182</v>
      </c>
      <c r="D132" s="186"/>
      <c r="E132" s="186"/>
      <c r="F132" s="193" t="s">
        <v>24</v>
      </c>
      <c r="G132" s="194"/>
      <c r="H132" s="194"/>
      <c r="I132" s="194">
        <f>'SO 01 01 a Pol'!G229+'SO 01 01 f Pol'!G156</f>
        <v>0</v>
      </c>
      <c r="J132" s="190" t="str">
        <f>IF(I167=0,"",I132/I167*100)</f>
        <v/>
      </c>
    </row>
    <row r="133" spans="1:10" ht="36.75" customHeight="1" x14ac:dyDescent="0.2">
      <c r="A133" s="179"/>
      <c r="B133" s="184" t="s">
        <v>183</v>
      </c>
      <c r="C133" s="185" t="s">
        <v>184</v>
      </c>
      <c r="D133" s="186"/>
      <c r="E133" s="186"/>
      <c r="F133" s="193" t="s">
        <v>24</v>
      </c>
      <c r="G133" s="194"/>
      <c r="H133" s="194"/>
      <c r="I133" s="194">
        <f>'SO 01 01 a Pol'!G235</f>
        <v>0</v>
      </c>
      <c r="J133" s="190" t="str">
        <f>IF(I167=0,"",I133/I167*100)</f>
        <v/>
      </c>
    </row>
    <row r="134" spans="1:10" ht="36.75" customHeight="1" x14ac:dyDescent="0.2">
      <c r="A134" s="179"/>
      <c r="B134" s="184" t="s">
        <v>185</v>
      </c>
      <c r="C134" s="185" t="s">
        <v>186</v>
      </c>
      <c r="D134" s="186"/>
      <c r="E134" s="186"/>
      <c r="F134" s="193" t="s">
        <v>24</v>
      </c>
      <c r="G134" s="194"/>
      <c r="H134" s="194"/>
      <c r="I134" s="194">
        <f>'IO 02 02 a Pol'!G78+'SO 01 01 g Pol'!G163</f>
        <v>0</v>
      </c>
      <c r="J134" s="190" t="str">
        <f>IF(I167=0,"",I134/I167*100)</f>
        <v/>
      </c>
    </row>
    <row r="135" spans="1:10" ht="36.75" customHeight="1" x14ac:dyDescent="0.2">
      <c r="A135" s="179"/>
      <c r="B135" s="184" t="s">
        <v>187</v>
      </c>
      <c r="C135" s="185" t="s">
        <v>188</v>
      </c>
      <c r="D135" s="186"/>
      <c r="E135" s="186"/>
      <c r="F135" s="193" t="s">
        <v>24</v>
      </c>
      <c r="G135" s="194"/>
      <c r="H135" s="194"/>
      <c r="I135" s="194">
        <f>'IO 02 02 a Pol'!G87+'IO 03 03 a Pol'!G144+'IO 03 03 b Pol'!G91+'SO 01 01 a Pol'!G245+'SO 01 01 b Pol'!G119+'SO 01 01 c Pol'!G88+'SO 01 01 d Pol'!G116+'SO 01 01 e Pol'!G57+'SO 01 01 f Pol'!G159+'SO 01 01 g Pol'!G168+'SO 01 01 m Pol'!G76+'SO 02 02 a Pol'!G83+'SO 03 03 a Pol'!G95</f>
        <v>0</v>
      </c>
      <c r="J135" s="190" t="str">
        <f>IF(I167=0,"",I135/I167*100)</f>
        <v/>
      </c>
    </row>
    <row r="136" spans="1:10" ht="36.75" customHeight="1" x14ac:dyDescent="0.2">
      <c r="A136" s="179"/>
      <c r="B136" s="184" t="s">
        <v>189</v>
      </c>
      <c r="C136" s="185" t="s">
        <v>190</v>
      </c>
      <c r="D136" s="186"/>
      <c r="E136" s="186"/>
      <c r="F136" s="193" t="s">
        <v>25</v>
      </c>
      <c r="G136" s="194"/>
      <c r="H136" s="194"/>
      <c r="I136" s="194">
        <f>'IO 03 03 b Pol'!G95+'SO 01 01 a Pol'!G248+'SO 01 01 b Pol'!G123+'SO 01 01 c Pol'!G92+'SO 01 01 d Pol'!G119+'SO 01 01 f Pol'!G162</f>
        <v>0</v>
      </c>
      <c r="J136" s="190" t="str">
        <f>IF(I167=0,"",I136/I167*100)</f>
        <v/>
      </c>
    </row>
    <row r="137" spans="1:10" ht="36.75" customHeight="1" x14ac:dyDescent="0.2">
      <c r="A137" s="179"/>
      <c r="B137" s="184" t="s">
        <v>191</v>
      </c>
      <c r="C137" s="185" t="s">
        <v>192</v>
      </c>
      <c r="D137" s="186"/>
      <c r="E137" s="186"/>
      <c r="F137" s="193" t="s">
        <v>25</v>
      </c>
      <c r="G137" s="194"/>
      <c r="H137" s="194"/>
      <c r="I137" s="194">
        <f>'SO 01 01 h Pol'!G117</f>
        <v>0</v>
      </c>
      <c r="J137" s="190" t="str">
        <f>IF(I167=0,"",I137/I167*100)</f>
        <v/>
      </c>
    </row>
    <row r="138" spans="1:10" ht="36.75" customHeight="1" x14ac:dyDescent="0.2">
      <c r="A138" s="179"/>
      <c r="B138" s="184" t="s">
        <v>193</v>
      </c>
      <c r="C138" s="185" t="s">
        <v>194</v>
      </c>
      <c r="D138" s="186"/>
      <c r="E138" s="186"/>
      <c r="F138" s="193" t="s">
        <v>25</v>
      </c>
      <c r="G138" s="194"/>
      <c r="H138" s="194"/>
      <c r="I138" s="194">
        <f>'SO 01 01 g Pol'!G172</f>
        <v>0</v>
      </c>
      <c r="J138" s="190" t="str">
        <f>IF(I167=0,"",I138/I167*100)</f>
        <v/>
      </c>
    </row>
    <row r="139" spans="1:10" ht="36.75" customHeight="1" x14ac:dyDescent="0.2">
      <c r="A139" s="179"/>
      <c r="B139" s="184" t="s">
        <v>195</v>
      </c>
      <c r="C139" s="185" t="s">
        <v>196</v>
      </c>
      <c r="D139" s="186"/>
      <c r="E139" s="186"/>
      <c r="F139" s="193" t="s">
        <v>25</v>
      </c>
      <c r="G139" s="194"/>
      <c r="H139" s="194"/>
      <c r="I139" s="194">
        <f>'SO 01 01 h Pol'!G154</f>
        <v>0</v>
      </c>
      <c r="J139" s="190" t="str">
        <f>IF(I167=0,"",I139/I167*100)</f>
        <v/>
      </c>
    </row>
    <row r="140" spans="1:10" ht="36.75" customHeight="1" x14ac:dyDescent="0.2">
      <c r="A140" s="179"/>
      <c r="B140" s="184" t="s">
        <v>197</v>
      </c>
      <c r="C140" s="185" t="s">
        <v>198</v>
      </c>
      <c r="D140" s="186"/>
      <c r="E140" s="186"/>
      <c r="F140" s="193" t="s">
        <v>25</v>
      </c>
      <c r="G140" s="194"/>
      <c r="H140" s="194"/>
      <c r="I140" s="194">
        <f>'SO 01 01 g Pol'!G188+'SO 01 01 h Pol'!G271</f>
        <v>0</v>
      </c>
      <c r="J140" s="190" t="str">
        <f>IF(I167=0,"",I140/I167*100)</f>
        <v/>
      </c>
    </row>
    <row r="141" spans="1:10" ht="36.75" customHeight="1" x14ac:dyDescent="0.2">
      <c r="A141" s="179"/>
      <c r="B141" s="184" t="s">
        <v>199</v>
      </c>
      <c r="C141" s="185" t="s">
        <v>200</v>
      </c>
      <c r="D141" s="186"/>
      <c r="E141" s="186"/>
      <c r="F141" s="193" t="s">
        <v>25</v>
      </c>
      <c r="G141" s="194"/>
      <c r="H141" s="194"/>
      <c r="I141" s="194">
        <f>'SO 01 01 g Pol'!G207</f>
        <v>0</v>
      </c>
      <c r="J141" s="190" t="str">
        <f>IF(I167=0,"",I141/I167*100)</f>
        <v/>
      </c>
    </row>
    <row r="142" spans="1:10" ht="36.75" customHeight="1" x14ac:dyDescent="0.2">
      <c r="A142" s="179"/>
      <c r="B142" s="184" t="s">
        <v>201</v>
      </c>
      <c r="C142" s="185" t="s">
        <v>202</v>
      </c>
      <c r="D142" s="186"/>
      <c r="E142" s="186"/>
      <c r="F142" s="193" t="s">
        <v>25</v>
      </c>
      <c r="G142" s="194"/>
      <c r="H142" s="194"/>
      <c r="I142" s="194">
        <f>'SO 01 01 f Pol'!G174</f>
        <v>0</v>
      </c>
      <c r="J142" s="190" t="str">
        <f>IF(I167=0,"",I142/I167*100)</f>
        <v/>
      </c>
    </row>
    <row r="143" spans="1:10" ht="36.75" customHeight="1" x14ac:dyDescent="0.2">
      <c r="A143" s="179"/>
      <c r="B143" s="184" t="s">
        <v>203</v>
      </c>
      <c r="C143" s="185" t="s">
        <v>204</v>
      </c>
      <c r="D143" s="186"/>
      <c r="E143" s="186"/>
      <c r="F143" s="193" t="s">
        <v>25</v>
      </c>
      <c r="G143" s="194"/>
      <c r="H143" s="194"/>
      <c r="I143" s="194">
        <f>'SO 01 01 h Pol'!G286</f>
        <v>0</v>
      </c>
      <c r="J143" s="190" t="str">
        <f>IF(I167=0,"",I143/I167*100)</f>
        <v/>
      </c>
    </row>
    <row r="144" spans="1:10" ht="36.75" customHeight="1" x14ac:dyDescent="0.2">
      <c r="A144" s="179"/>
      <c r="B144" s="184" t="s">
        <v>205</v>
      </c>
      <c r="C144" s="185" t="s">
        <v>206</v>
      </c>
      <c r="D144" s="186"/>
      <c r="E144" s="186"/>
      <c r="F144" s="193" t="s">
        <v>25</v>
      </c>
      <c r="G144" s="194"/>
      <c r="H144" s="194"/>
      <c r="I144" s="194">
        <f>'IO 02 02 a Pol'!G91+'SO 01 01 h Pol'!G305</f>
        <v>0</v>
      </c>
      <c r="J144" s="190" t="str">
        <f>IF(I167=0,"",I144/I167*100)</f>
        <v/>
      </c>
    </row>
    <row r="145" spans="1:10" ht="36.75" customHeight="1" x14ac:dyDescent="0.2">
      <c r="A145" s="179"/>
      <c r="B145" s="184" t="s">
        <v>207</v>
      </c>
      <c r="C145" s="185" t="s">
        <v>208</v>
      </c>
      <c r="D145" s="186"/>
      <c r="E145" s="186"/>
      <c r="F145" s="193" t="s">
        <v>25</v>
      </c>
      <c r="G145" s="194"/>
      <c r="H145" s="194"/>
      <c r="I145" s="194">
        <f>'SO 01 01 a Pol'!G260</f>
        <v>0</v>
      </c>
      <c r="J145" s="190" t="str">
        <f>IF(I167=0,"",I145/I167*100)</f>
        <v/>
      </c>
    </row>
    <row r="146" spans="1:10" ht="36.75" customHeight="1" x14ac:dyDescent="0.2">
      <c r="A146" s="179"/>
      <c r="B146" s="184" t="s">
        <v>209</v>
      </c>
      <c r="C146" s="185" t="s">
        <v>210</v>
      </c>
      <c r="D146" s="186"/>
      <c r="E146" s="186"/>
      <c r="F146" s="193" t="s">
        <v>25</v>
      </c>
      <c r="G146" s="194"/>
      <c r="H146" s="194"/>
      <c r="I146" s="194">
        <f>'SO 01 01 f Pol'!G185</f>
        <v>0</v>
      </c>
      <c r="J146" s="190" t="str">
        <f>IF(I167=0,"",I146/I167*100)</f>
        <v/>
      </c>
    </row>
    <row r="147" spans="1:10" ht="36.75" customHeight="1" x14ac:dyDescent="0.2">
      <c r="A147" s="179"/>
      <c r="B147" s="184" t="s">
        <v>211</v>
      </c>
      <c r="C147" s="185" t="s">
        <v>212</v>
      </c>
      <c r="D147" s="186"/>
      <c r="E147" s="186"/>
      <c r="F147" s="193" t="s">
        <v>25</v>
      </c>
      <c r="G147" s="194"/>
      <c r="H147" s="194"/>
      <c r="I147" s="194">
        <f>'SO 01 01 a Pol'!G276</f>
        <v>0</v>
      </c>
      <c r="J147" s="190" t="str">
        <f>IF(I167=0,"",I147/I167*100)</f>
        <v/>
      </c>
    </row>
    <row r="148" spans="1:10" ht="36.75" customHeight="1" x14ac:dyDescent="0.2">
      <c r="A148" s="179"/>
      <c r="B148" s="184" t="s">
        <v>213</v>
      </c>
      <c r="C148" s="185" t="s">
        <v>214</v>
      </c>
      <c r="D148" s="186"/>
      <c r="E148" s="186"/>
      <c r="F148" s="193" t="s">
        <v>25</v>
      </c>
      <c r="G148" s="194"/>
      <c r="H148" s="194"/>
      <c r="I148" s="194">
        <f>'SO 01 01 a Pol'!G304+'SO 01 01 d Pol'!G139+'SO 01 01 f Pol'!G188</f>
        <v>0</v>
      </c>
      <c r="J148" s="190" t="str">
        <f>IF(I167=0,"",I148/I167*100)</f>
        <v/>
      </c>
    </row>
    <row r="149" spans="1:10" ht="36.75" customHeight="1" x14ac:dyDescent="0.2">
      <c r="A149" s="179"/>
      <c r="B149" s="184" t="s">
        <v>215</v>
      </c>
      <c r="C149" s="185" t="s">
        <v>216</v>
      </c>
      <c r="D149" s="186"/>
      <c r="E149" s="186"/>
      <c r="F149" s="193" t="s">
        <v>25</v>
      </c>
      <c r="G149" s="194"/>
      <c r="H149" s="194"/>
      <c r="I149" s="194">
        <f>'SO 01 01 d Pol'!G178</f>
        <v>0</v>
      </c>
      <c r="J149" s="190" t="str">
        <f>IF(I167=0,"",I149/I167*100)</f>
        <v/>
      </c>
    </row>
    <row r="150" spans="1:10" ht="36.75" customHeight="1" x14ac:dyDescent="0.2">
      <c r="A150" s="179"/>
      <c r="B150" s="184" t="s">
        <v>215</v>
      </c>
      <c r="C150" s="185" t="s">
        <v>217</v>
      </c>
      <c r="D150" s="186"/>
      <c r="E150" s="186"/>
      <c r="F150" s="193" t="s">
        <v>25</v>
      </c>
      <c r="G150" s="194"/>
      <c r="H150" s="194"/>
      <c r="I150" s="194">
        <f>'SO 01 01 f Pol'!G220</f>
        <v>0</v>
      </c>
      <c r="J150" s="190" t="str">
        <f>IF(I167=0,"",I150/I167*100)</f>
        <v/>
      </c>
    </row>
    <row r="151" spans="1:10" ht="36.75" customHeight="1" x14ac:dyDescent="0.2">
      <c r="A151" s="179"/>
      <c r="B151" s="184" t="s">
        <v>218</v>
      </c>
      <c r="C151" s="185" t="s">
        <v>219</v>
      </c>
      <c r="D151" s="186"/>
      <c r="E151" s="186"/>
      <c r="F151" s="193" t="s">
        <v>25</v>
      </c>
      <c r="G151" s="194"/>
      <c r="H151" s="194"/>
      <c r="I151" s="194">
        <f>'SO 01 01 a Pol'!G320</f>
        <v>0</v>
      </c>
      <c r="J151" s="190" t="str">
        <f>IF(I167=0,"",I151/I167*100)</f>
        <v/>
      </c>
    </row>
    <row r="152" spans="1:10" ht="36.75" customHeight="1" x14ac:dyDescent="0.2">
      <c r="A152" s="179"/>
      <c r="B152" s="184" t="s">
        <v>220</v>
      </c>
      <c r="C152" s="185" t="s">
        <v>221</v>
      </c>
      <c r="D152" s="186"/>
      <c r="E152" s="186"/>
      <c r="F152" s="193" t="s">
        <v>25</v>
      </c>
      <c r="G152" s="194"/>
      <c r="H152" s="194"/>
      <c r="I152" s="194">
        <f>'SO 01 01 f Pol'!G239</f>
        <v>0</v>
      </c>
      <c r="J152" s="190" t="str">
        <f>IF(I167=0,"",I152/I167*100)</f>
        <v/>
      </c>
    </row>
    <row r="153" spans="1:10" ht="36.75" customHeight="1" x14ac:dyDescent="0.2">
      <c r="A153" s="179"/>
      <c r="B153" s="184" t="s">
        <v>222</v>
      </c>
      <c r="C153" s="185" t="s">
        <v>223</v>
      </c>
      <c r="D153" s="186"/>
      <c r="E153" s="186"/>
      <c r="F153" s="193" t="s">
        <v>25</v>
      </c>
      <c r="G153" s="194"/>
      <c r="H153" s="194"/>
      <c r="I153" s="194">
        <f>'SO 01 01 a Pol'!G326</f>
        <v>0</v>
      </c>
      <c r="J153" s="190" t="str">
        <f>IF(I167=0,"",I153/I167*100)</f>
        <v/>
      </c>
    </row>
    <row r="154" spans="1:10" ht="36.75" customHeight="1" x14ac:dyDescent="0.2">
      <c r="A154" s="179"/>
      <c r="B154" s="184" t="s">
        <v>224</v>
      </c>
      <c r="C154" s="185" t="s">
        <v>225</v>
      </c>
      <c r="D154" s="186"/>
      <c r="E154" s="186"/>
      <c r="F154" s="193" t="s">
        <v>25</v>
      </c>
      <c r="G154" s="194"/>
      <c r="H154" s="194"/>
      <c r="I154" s="194">
        <f>'SO 01 01 f Pol'!G247</f>
        <v>0</v>
      </c>
      <c r="J154" s="190" t="str">
        <f>IF(I167=0,"",I154/I167*100)</f>
        <v/>
      </c>
    </row>
    <row r="155" spans="1:10" ht="36.75" customHeight="1" x14ac:dyDescent="0.2">
      <c r="A155" s="179"/>
      <c r="B155" s="184" t="s">
        <v>226</v>
      </c>
      <c r="C155" s="185" t="s">
        <v>227</v>
      </c>
      <c r="D155" s="186"/>
      <c r="E155" s="186"/>
      <c r="F155" s="193" t="s">
        <v>25</v>
      </c>
      <c r="G155" s="194"/>
      <c r="H155" s="194"/>
      <c r="I155" s="194">
        <f>'SO 01 01 d Pol'!G195+'SO 01 01 f Pol'!G255</f>
        <v>0</v>
      </c>
      <c r="J155" s="190" t="str">
        <f>IF(I167=0,"",I155/I167*100)</f>
        <v/>
      </c>
    </row>
    <row r="156" spans="1:10" ht="36.75" customHeight="1" x14ac:dyDescent="0.2">
      <c r="A156" s="179"/>
      <c r="B156" s="184" t="s">
        <v>228</v>
      </c>
      <c r="C156" s="185" t="s">
        <v>229</v>
      </c>
      <c r="D156" s="186"/>
      <c r="E156" s="186"/>
      <c r="F156" s="193" t="s">
        <v>25</v>
      </c>
      <c r="G156" s="194"/>
      <c r="H156" s="194"/>
      <c r="I156" s="194">
        <f>'SO 01 01 a Pol'!G339</f>
        <v>0</v>
      </c>
      <c r="J156" s="190" t="str">
        <f>IF(I167=0,"",I156/I167*100)</f>
        <v/>
      </c>
    </row>
    <row r="157" spans="1:10" ht="36.75" customHeight="1" x14ac:dyDescent="0.2">
      <c r="A157" s="179"/>
      <c r="B157" s="184" t="s">
        <v>230</v>
      </c>
      <c r="C157" s="185" t="s">
        <v>231</v>
      </c>
      <c r="D157" s="186"/>
      <c r="E157" s="186"/>
      <c r="F157" s="193" t="s">
        <v>25</v>
      </c>
      <c r="G157" s="194"/>
      <c r="H157" s="194"/>
      <c r="I157" s="194">
        <f>'SO 01 01 a Pol'!G346</f>
        <v>0</v>
      </c>
      <c r="J157" s="190" t="str">
        <f>IF(I167=0,"",I157/I167*100)</f>
        <v/>
      </c>
    </row>
    <row r="158" spans="1:10" ht="36.75" customHeight="1" x14ac:dyDescent="0.2">
      <c r="A158" s="179"/>
      <c r="B158" s="184" t="s">
        <v>232</v>
      </c>
      <c r="C158" s="185" t="s">
        <v>233</v>
      </c>
      <c r="D158" s="186"/>
      <c r="E158" s="186"/>
      <c r="F158" s="193" t="s">
        <v>26</v>
      </c>
      <c r="G158" s="194"/>
      <c r="H158" s="194"/>
      <c r="I158" s="194">
        <f>'IO 01 01 a Pol'!G25+'SO 01 01 i Pol'!G57+'SO 01 01 j Pol'!G25+'SO 01 01 k Pol'!G23+'SO 01 01 l Pol'!G89</f>
        <v>0</v>
      </c>
      <c r="J158" s="190" t="str">
        <f>IF(I167=0,"",I158/I167*100)</f>
        <v/>
      </c>
    </row>
    <row r="159" spans="1:10" ht="36.75" customHeight="1" x14ac:dyDescent="0.2">
      <c r="A159" s="179"/>
      <c r="B159" s="184" t="s">
        <v>234</v>
      </c>
      <c r="C159" s="185" t="s">
        <v>235</v>
      </c>
      <c r="D159" s="186"/>
      <c r="E159" s="186"/>
      <c r="F159" s="193" t="s">
        <v>26</v>
      </c>
      <c r="G159" s="194"/>
      <c r="H159" s="194"/>
      <c r="I159" s="194">
        <f>'IO 01 01 a Pol'!G40</f>
        <v>0</v>
      </c>
      <c r="J159" s="190" t="str">
        <f>IF(I167=0,"",I159/I167*100)</f>
        <v/>
      </c>
    </row>
    <row r="160" spans="1:10" ht="36.75" customHeight="1" x14ac:dyDescent="0.2">
      <c r="A160" s="179"/>
      <c r="B160" s="184" t="s">
        <v>236</v>
      </c>
      <c r="C160" s="185" t="s">
        <v>237</v>
      </c>
      <c r="D160" s="186"/>
      <c r="E160" s="186"/>
      <c r="F160" s="193" t="s">
        <v>26</v>
      </c>
      <c r="G160" s="194"/>
      <c r="H160" s="194"/>
      <c r="I160" s="194">
        <f>'SO 01 01 a Pol'!G349</f>
        <v>0</v>
      </c>
      <c r="J160" s="190" t="str">
        <f>IF(I167=0,"",I160/I167*100)</f>
        <v/>
      </c>
    </row>
    <row r="161" spans="1:10" ht="36.75" customHeight="1" x14ac:dyDescent="0.2">
      <c r="A161" s="179"/>
      <c r="B161" s="184" t="s">
        <v>238</v>
      </c>
      <c r="C161" s="185" t="s">
        <v>239</v>
      </c>
      <c r="D161" s="186"/>
      <c r="E161" s="186"/>
      <c r="F161" s="193" t="s">
        <v>26</v>
      </c>
      <c r="G161" s="194"/>
      <c r="H161" s="194"/>
      <c r="I161" s="194">
        <f>'SO 01 01 d Pol'!G202</f>
        <v>0</v>
      </c>
      <c r="J161" s="190" t="str">
        <f>IF(I167=0,"",I161/I167*100)</f>
        <v/>
      </c>
    </row>
    <row r="162" spans="1:10" ht="36.75" customHeight="1" x14ac:dyDescent="0.2">
      <c r="A162" s="179"/>
      <c r="B162" s="184" t="s">
        <v>240</v>
      </c>
      <c r="C162" s="185" t="s">
        <v>241</v>
      </c>
      <c r="D162" s="186"/>
      <c r="E162" s="186"/>
      <c r="F162" s="193" t="s">
        <v>26</v>
      </c>
      <c r="G162" s="194"/>
      <c r="H162" s="194"/>
      <c r="I162" s="194">
        <f>'SO 01 01 a Pol'!G356</f>
        <v>0</v>
      </c>
      <c r="J162" s="190" t="str">
        <f>IF(I167=0,"",I162/I167*100)</f>
        <v/>
      </c>
    </row>
    <row r="163" spans="1:10" ht="36.75" customHeight="1" x14ac:dyDescent="0.2">
      <c r="A163" s="179"/>
      <c r="B163" s="184" t="s">
        <v>242</v>
      </c>
      <c r="C163" s="185" t="s">
        <v>243</v>
      </c>
      <c r="D163" s="186"/>
      <c r="E163" s="186"/>
      <c r="F163" s="193" t="s">
        <v>26</v>
      </c>
      <c r="G163" s="194"/>
      <c r="H163" s="194"/>
      <c r="I163" s="194">
        <f>'SO 01 01 j Pol'!G38</f>
        <v>0</v>
      </c>
      <c r="J163" s="190" t="str">
        <f>IF(I167=0,"",I163/I167*100)</f>
        <v/>
      </c>
    </row>
    <row r="164" spans="1:10" ht="36.75" customHeight="1" x14ac:dyDescent="0.2">
      <c r="A164" s="179"/>
      <c r="B164" s="184" t="s">
        <v>244</v>
      </c>
      <c r="C164" s="185" t="s">
        <v>245</v>
      </c>
      <c r="D164" s="186"/>
      <c r="E164" s="186"/>
      <c r="F164" s="193" t="s">
        <v>246</v>
      </c>
      <c r="G164" s="194"/>
      <c r="H164" s="194"/>
      <c r="I164" s="194">
        <f>'SO 01 01 a Pol'!G370+'SO 01 01 g Pol'!G213</f>
        <v>0</v>
      </c>
      <c r="J164" s="190" t="str">
        <f>IF(I167=0,"",I164/I167*100)</f>
        <v/>
      </c>
    </row>
    <row r="165" spans="1:10" ht="36.75" customHeight="1" x14ac:dyDescent="0.2">
      <c r="A165" s="179"/>
      <c r="B165" s="184" t="s">
        <v>247</v>
      </c>
      <c r="C165" s="185" t="s">
        <v>27</v>
      </c>
      <c r="D165" s="186"/>
      <c r="E165" s="186"/>
      <c r="F165" s="193" t="s">
        <v>247</v>
      </c>
      <c r="G165" s="194"/>
      <c r="H165" s="194"/>
      <c r="I165" s="194">
        <f>'SO 01 01 k Pol'!G38</f>
        <v>0</v>
      </c>
      <c r="J165" s="190" t="str">
        <f>IF(I167=0,"",I165/I167*100)</f>
        <v/>
      </c>
    </row>
    <row r="166" spans="1:10" ht="36.75" customHeight="1" x14ac:dyDescent="0.2">
      <c r="A166" s="179"/>
      <c r="B166" s="184" t="s">
        <v>248</v>
      </c>
      <c r="C166" s="185" t="s">
        <v>28</v>
      </c>
      <c r="D166" s="186"/>
      <c r="E166" s="186"/>
      <c r="F166" s="193" t="s">
        <v>248</v>
      </c>
      <c r="G166" s="194"/>
      <c r="H166" s="194"/>
      <c r="I166" s="194">
        <f>'00 00 a Pol'!G8</f>
        <v>0</v>
      </c>
      <c r="J166" s="190" t="str">
        <f>IF(I167=0,"",I166/I167*100)</f>
        <v/>
      </c>
    </row>
    <row r="167" spans="1:10" ht="25.5" customHeight="1" x14ac:dyDescent="0.2">
      <c r="A167" s="180"/>
      <c r="B167" s="187" t="s">
        <v>1</v>
      </c>
      <c r="C167" s="188"/>
      <c r="D167" s="189"/>
      <c r="E167" s="189"/>
      <c r="F167" s="195"/>
      <c r="G167" s="196"/>
      <c r="H167" s="196"/>
      <c r="I167" s="196">
        <f>SUM(I105:I166)</f>
        <v>0</v>
      </c>
      <c r="J167" s="191">
        <f>SUM(J105:J166)</f>
        <v>0</v>
      </c>
    </row>
    <row r="168" spans="1:10" x14ac:dyDescent="0.2">
      <c r="F168" s="133"/>
      <c r="G168" s="133"/>
      <c r="H168" s="133"/>
      <c r="I168" s="133"/>
      <c r="J168" s="192"/>
    </row>
    <row r="169" spans="1:10" x14ac:dyDescent="0.2">
      <c r="F169" s="133"/>
      <c r="G169" s="133"/>
      <c r="H169" s="133"/>
      <c r="I169" s="133"/>
      <c r="J169" s="192"/>
    </row>
    <row r="170" spans="1:10" x14ac:dyDescent="0.2">
      <c r="F170" s="133"/>
      <c r="G170" s="133"/>
      <c r="H170" s="133"/>
      <c r="I170" s="133"/>
      <c r="J170" s="192"/>
    </row>
  </sheetData>
  <sheetProtection algorithmName="SHA-512" hashValue="X54os9w9Ik3OoLL9AtqStE8t1bm1hGutyAmhBVxeSzUS6dQ9QhpDpkQqljH7Xo3hurYaz2G2zoxCWrCu1IAgNw==" saltValue="kEBcUJMto3mVdxwuOALMRw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34">
    <mergeCell ref="C164:E164"/>
    <mergeCell ref="C165:E165"/>
    <mergeCell ref="C166:E166"/>
    <mergeCell ref="C159:E159"/>
    <mergeCell ref="C160:E160"/>
    <mergeCell ref="C161:E161"/>
    <mergeCell ref="C162:E162"/>
    <mergeCell ref="C163:E163"/>
    <mergeCell ref="C154:E154"/>
    <mergeCell ref="C155:E155"/>
    <mergeCell ref="C156:E156"/>
    <mergeCell ref="C157:E157"/>
    <mergeCell ref="C158:E158"/>
    <mergeCell ref="C149:E149"/>
    <mergeCell ref="C150:E150"/>
    <mergeCell ref="C151:E151"/>
    <mergeCell ref="C152:E152"/>
    <mergeCell ref="C153:E153"/>
    <mergeCell ref="C144:E144"/>
    <mergeCell ref="C145:E145"/>
    <mergeCell ref="C146:E146"/>
    <mergeCell ref="C147:E147"/>
    <mergeCell ref="C148:E148"/>
    <mergeCell ref="C139:E139"/>
    <mergeCell ref="C140:E140"/>
    <mergeCell ref="C141:E141"/>
    <mergeCell ref="C142:E142"/>
    <mergeCell ref="C143:E143"/>
    <mergeCell ref="C134:E134"/>
    <mergeCell ref="C135:E135"/>
    <mergeCell ref="C136:E136"/>
    <mergeCell ref="C137:E137"/>
    <mergeCell ref="C138:E138"/>
    <mergeCell ref="C129:E129"/>
    <mergeCell ref="C130:E130"/>
    <mergeCell ref="C131:E131"/>
    <mergeCell ref="C132:E132"/>
    <mergeCell ref="C133:E133"/>
    <mergeCell ref="C124:E124"/>
    <mergeCell ref="C125:E125"/>
    <mergeCell ref="C126:E126"/>
    <mergeCell ref="C127:E127"/>
    <mergeCell ref="C128:E128"/>
    <mergeCell ref="C119:E119"/>
    <mergeCell ref="C120:E120"/>
    <mergeCell ref="C121:E121"/>
    <mergeCell ref="C122:E122"/>
    <mergeCell ref="C123:E123"/>
    <mergeCell ref="C114:E114"/>
    <mergeCell ref="C115:E115"/>
    <mergeCell ref="C116:E116"/>
    <mergeCell ref="C117:E117"/>
    <mergeCell ref="C118:E118"/>
    <mergeCell ref="C109:E109"/>
    <mergeCell ref="C110:E110"/>
    <mergeCell ref="C111:E111"/>
    <mergeCell ref="C112:E112"/>
    <mergeCell ref="C113:E113"/>
    <mergeCell ref="B69:E69"/>
    <mergeCell ref="C105:E105"/>
    <mergeCell ref="C106:E106"/>
    <mergeCell ref="C107:E107"/>
    <mergeCell ref="C108:E108"/>
    <mergeCell ref="C64:E64"/>
    <mergeCell ref="C65:E65"/>
    <mergeCell ref="C66:E66"/>
    <mergeCell ref="C67:E67"/>
    <mergeCell ref="C68:E68"/>
    <mergeCell ref="C59:E59"/>
    <mergeCell ref="C60:E60"/>
    <mergeCell ref="C61:E61"/>
    <mergeCell ref="C62:E62"/>
    <mergeCell ref="C63:E63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99" max="16383" man="1"/>
  </rowBreak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AF058-5A38-4092-91A6-48D0B398B50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249</v>
      </c>
      <c r="B1" s="198"/>
      <c r="C1" s="198"/>
      <c r="D1" s="198"/>
      <c r="E1" s="198"/>
      <c r="F1" s="198"/>
      <c r="G1" s="198"/>
      <c r="AG1" t="s">
        <v>250</v>
      </c>
    </row>
    <row r="2" spans="1:60" ht="24.95" customHeight="1" x14ac:dyDescent="0.2">
      <c r="A2" s="199" t="s">
        <v>7</v>
      </c>
      <c r="B2" s="49" t="s">
        <v>44</v>
      </c>
      <c r="C2" s="202" t="s">
        <v>45</v>
      </c>
      <c r="D2" s="200"/>
      <c r="E2" s="200"/>
      <c r="F2" s="200"/>
      <c r="G2" s="201"/>
      <c r="AG2" t="s">
        <v>251</v>
      </c>
    </row>
    <row r="3" spans="1:60" ht="24.95" customHeight="1" x14ac:dyDescent="0.2">
      <c r="A3" s="199" t="s">
        <v>8</v>
      </c>
      <c r="B3" s="49" t="s">
        <v>67</v>
      </c>
      <c r="C3" s="202" t="s">
        <v>68</v>
      </c>
      <c r="D3" s="200"/>
      <c r="E3" s="200"/>
      <c r="F3" s="200"/>
      <c r="G3" s="201"/>
      <c r="AC3" s="177" t="s">
        <v>251</v>
      </c>
      <c r="AG3" t="s">
        <v>252</v>
      </c>
    </row>
    <row r="4" spans="1:60" ht="24.95" customHeight="1" x14ac:dyDescent="0.2">
      <c r="A4" s="203" t="s">
        <v>9</v>
      </c>
      <c r="B4" s="204" t="s">
        <v>87</v>
      </c>
      <c r="C4" s="205" t="s">
        <v>88</v>
      </c>
      <c r="D4" s="206"/>
      <c r="E4" s="206"/>
      <c r="F4" s="206"/>
      <c r="G4" s="207"/>
      <c r="AG4" t="s">
        <v>253</v>
      </c>
    </row>
    <row r="5" spans="1:60" x14ac:dyDescent="0.2">
      <c r="D5" s="10"/>
    </row>
    <row r="6" spans="1:60" ht="38.25" x14ac:dyDescent="0.2">
      <c r="A6" s="209" t="s">
        <v>254</v>
      </c>
      <c r="B6" s="211" t="s">
        <v>255</v>
      </c>
      <c r="C6" s="211" t="s">
        <v>256</v>
      </c>
      <c r="D6" s="210" t="s">
        <v>257</v>
      </c>
      <c r="E6" s="209" t="s">
        <v>258</v>
      </c>
      <c r="F6" s="208" t="s">
        <v>259</v>
      </c>
      <c r="G6" s="209" t="s">
        <v>29</v>
      </c>
      <c r="H6" s="212" t="s">
        <v>30</v>
      </c>
      <c r="I6" s="212" t="s">
        <v>260</v>
      </c>
      <c r="J6" s="212" t="s">
        <v>31</v>
      </c>
      <c r="K6" s="212" t="s">
        <v>261</v>
      </c>
      <c r="L6" s="212" t="s">
        <v>262</v>
      </c>
      <c r="M6" s="212" t="s">
        <v>263</v>
      </c>
      <c r="N6" s="212" t="s">
        <v>264</v>
      </c>
      <c r="O6" s="212" t="s">
        <v>265</v>
      </c>
      <c r="P6" s="212" t="s">
        <v>266</v>
      </c>
      <c r="Q6" s="212" t="s">
        <v>267</v>
      </c>
      <c r="R6" s="212" t="s">
        <v>268</v>
      </c>
      <c r="S6" s="212" t="s">
        <v>269</v>
      </c>
      <c r="T6" s="212" t="s">
        <v>270</v>
      </c>
      <c r="U6" s="212" t="s">
        <v>271</v>
      </c>
      <c r="V6" s="212" t="s">
        <v>272</v>
      </c>
      <c r="W6" s="212" t="s">
        <v>273</v>
      </c>
      <c r="X6" s="212" t="s">
        <v>274</v>
      </c>
      <c r="Y6" s="212" t="s">
        <v>275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276</v>
      </c>
      <c r="B8" s="231" t="s">
        <v>134</v>
      </c>
      <c r="C8" s="248" t="s">
        <v>136</v>
      </c>
      <c r="D8" s="232"/>
      <c r="E8" s="233"/>
      <c r="F8" s="234"/>
      <c r="G8" s="234">
        <f>SUMIF(AG9:AG22,"&lt;&gt;NOR",G9:G22)</f>
        <v>0</v>
      </c>
      <c r="H8" s="234"/>
      <c r="I8" s="234">
        <f>SUM(I9:I22)</f>
        <v>0</v>
      </c>
      <c r="J8" s="234"/>
      <c r="K8" s="234">
        <f>SUM(K9:K22)</f>
        <v>0</v>
      </c>
      <c r="L8" s="234"/>
      <c r="M8" s="234">
        <f>SUM(M9:M22)</f>
        <v>0</v>
      </c>
      <c r="N8" s="233"/>
      <c r="O8" s="233">
        <f>SUM(O9:O22)</f>
        <v>0.36000000000000004</v>
      </c>
      <c r="P8" s="233"/>
      <c r="Q8" s="233">
        <f>SUM(Q9:Q22)</f>
        <v>0</v>
      </c>
      <c r="R8" s="234"/>
      <c r="S8" s="234"/>
      <c r="T8" s="235"/>
      <c r="U8" s="229"/>
      <c r="V8" s="229">
        <f>SUM(V9:V22)</f>
        <v>0</v>
      </c>
      <c r="W8" s="229"/>
      <c r="X8" s="229"/>
      <c r="Y8" s="229"/>
      <c r="AG8" t="s">
        <v>277</v>
      </c>
    </row>
    <row r="9" spans="1:60" outlineLevel="1" x14ac:dyDescent="0.2">
      <c r="A9" s="237">
        <v>1</v>
      </c>
      <c r="B9" s="238" t="s">
        <v>316</v>
      </c>
      <c r="C9" s="249" t="s">
        <v>317</v>
      </c>
      <c r="D9" s="239" t="s">
        <v>318</v>
      </c>
      <c r="E9" s="240">
        <v>1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7.0000000000000001E-3</v>
      </c>
      <c r="O9" s="240">
        <f>ROUND(E9*N9,2)</f>
        <v>0.01</v>
      </c>
      <c r="P9" s="240">
        <v>0</v>
      </c>
      <c r="Q9" s="240">
        <f>ROUND(E9*P9,2)</f>
        <v>0</v>
      </c>
      <c r="R9" s="242"/>
      <c r="S9" s="242" t="s">
        <v>281</v>
      </c>
      <c r="T9" s="243" t="s">
        <v>282</v>
      </c>
      <c r="U9" s="224">
        <v>0</v>
      </c>
      <c r="V9" s="224">
        <f>ROUND(E9*U9,2)</f>
        <v>0</v>
      </c>
      <c r="W9" s="224"/>
      <c r="X9" s="224" t="s">
        <v>319</v>
      </c>
      <c r="Y9" s="224" t="s">
        <v>284</v>
      </c>
      <c r="Z9" s="213"/>
      <c r="AA9" s="213"/>
      <c r="AB9" s="213"/>
      <c r="AC9" s="213"/>
      <c r="AD9" s="213"/>
      <c r="AE9" s="213"/>
      <c r="AF9" s="213"/>
      <c r="AG9" s="213" t="s">
        <v>320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0"/>
      <c r="D10" s="246"/>
      <c r="E10" s="246"/>
      <c r="F10" s="246"/>
      <c r="G10" s="246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3"/>
      <c r="AA10" s="213"/>
      <c r="AB10" s="213"/>
      <c r="AC10" s="213"/>
      <c r="AD10" s="213"/>
      <c r="AE10" s="213"/>
      <c r="AF10" s="213"/>
      <c r="AG10" s="213" t="s">
        <v>286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37">
        <v>2</v>
      </c>
      <c r="B11" s="238" t="s">
        <v>1639</v>
      </c>
      <c r="C11" s="249" t="s">
        <v>1640</v>
      </c>
      <c r="D11" s="239" t="s">
        <v>318</v>
      </c>
      <c r="E11" s="240">
        <v>990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0">
        <v>1.7000000000000001E-4</v>
      </c>
      <c r="O11" s="240">
        <f>ROUND(E11*N11,2)</f>
        <v>0.17</v>
      </c>
      <c r="P11" s="240">
        <v>0</v>
      </c>
      <c r="Q11" s="240">
        <f>ROUND(E11*P11,2)</f>
        <v>0</v>
      </c>
      <c r="R11" s="242" t="s">
        <v>324</v>
      </c>
      <c r="S11" s="242" t="s">
        <v>289</v>
      </c>
      <c r="T11" s="243" t="s">
        <v>289</v>
      </c>
      <c r="U11" s="224">
        <v>0</v>
      </c>
      <c r="V11" s="224">
        <f>ROUND(E11*U11,2)</f>
        <v>0</v>
      </c>
      <c r="W11" s="224"/>
      <c r="X11" s="224" t="s">
        <v>283</v>
      </c>
      <c r="Y11" s="224" t="s">
        <v>284</v>
      </c>
      <c r="Z11" s="213"/>
      <c r="AA11" s="213"/>
      <c r="AB11" s="213"/>
      <c r="AC11" s="213"/>
      <c r="AD11" s="213"/>
      <c r="AE11" s="213"/>
      <c r="AF11" s="213"/>
      <c r="AG11" s="213" t="s">
        <v>285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2" x14ac:dyDescent="0.2">
      <c r="A12" s="220"/>
      <c r="B12" s="221"/>
      <c r="C12" s="250"/>
      <c r="D12" s="246"/>
      <c r="E12" s="246"/>
      <c r="F12" s="246"/>
      <c r="G12" s="246"/>
      <c r="H12" s="224"/>
      <c r="I12" s="224"/>
      <c r="J12" s="224"/>
      <c r="K12" s="224"/>
      <c r="L12" s="224"/>
      <c r="M12" s="224"/>
      <c r="N12" s="223"/>
      <c r="O12" s="223"/>
      <c r="P12" s="223"/>
      <c r="Q12" s="223"/>
      <c r="R12" s="224"/>
      <c r="S12" s="224"/>
      <c r="T12" s="224"/>
      <c r="U12" s="224"/>
      <c r="V12" s="224"/>
      <c r="W12" s="224"/>
      <c r="X12" s="224"/>
      <c r="Y12" s="224"/>
      <c r="Z12" s="213"/>
      <c r="AA12" s="213"/>
      <c r="AB12" s="213"/>
      <c r="AC12" s="213"/>
      <c r="AD12" s="213"/>
      <c r="AE12" s="213"/>
      <c r="AF12" s="213"/>
      <c r="AG12" s="213" t="s">
        <v>286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7">
        <v>3</v>
      </c>
      <c r="B13" s="238" t="s">
        <v>1617</v>
      </c>
      <c r="C13" s="249" t="s">
        <v>1618</v>
      </c>
      <c r="D13" s="239" t="s">
        <v>318</v>
      </c>
      <c r="E13" s="240">
        <v>18</v>
      </c>
      <c r="F13" s="241"/>
      <c r="G13" s="242">
        <f>ROUND(E13*F13,2)</f>
        <v>0</v>
      </c>
      <c r="H13" s="241"/>
      <c r="I13" s="242">
        <f>ROUND(E13*H13,2)</f>
        <v>0</v>
      </c>
      <c r="J13" s="241"/>
      <c r="K13" s="242">
        <f>ROUND(E13*J13,2)</f>
        <v>0</v>
      </c>
      <c r="L13" s="242">
        <v>21</v>
      </c>
      <c r="M13" s="242">
        <f>G13*(1+L13/100)</f>
        <v>0</v>
      </c>
      <c r="N13" s="240">
        <v>2.2000000000000001E-4</v>
      </c>
      <c r="O13" s="240">
        <f>ROUND(E13*N13,2)</f>
        <v>0</v>
      </c>
      <c r="P13" s="240">
        <v>0</v>
      </c>
      <c r="Q13" s="240">
        <f>ROUND(E13*P13,2)</f>
        <v>0</v>
      </c>
      <c r="R13" s="242" t="s">
        <v>324</v>
      </c>
      <c r="S13" s="242" t="s">
        <v>289</v>
      </c>
      <c r="T13" s="243" t="s">
        <v>289</v>
      </c>
      <c r="U13" s="224">
        <v>0</v>
      </c>
      <c r="V13" s="224">
        <f>ROUND(E13*U13,2)</f>
        <v>0</v>
      </c>
      <c r="W13" s="224"/>
      <c r="X13" s="224" t="s">
        <v>283</v>
      </c>
      <c r="Y13" s="224" t="s">
        <v>284</v>
      </c>
      <c r="Z13" s="213"/>
      <c r="AA13" s="213"/>
      <c r="AB13" s="213"/>
      <c r="AC13" s="213"/>
      <c r="AD13" s="213"/>
      <c r="AE13" s="213"/>
      <c r="AF13" s="213"/>
      <c r="AG13" s="213" t="s">
        <v>285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0"/>
      <c r="D14" s="246"/>
      <c r="E14" s="246"/>
      <c r="F14" s="246"/>
      <c r="G14" s="246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3"/>
      <c r="AA14" s="213"/>
      <c r="AB14" s="213"/>
      <c r="AC14" s="213"/>
      <c r="AD14" s="213"/>
      <c r="AE14" s="213"/>
      <c r="AF14" s="213"/>
      <c r="AG14" s="213" t="s">
        <v>286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7">
        <v>4</v>
      </c>
      <c r="B15" s="238" t="s">
        <v>1619</v>
      </c>
      <c r="C15" s="249" t="s">
        <v>1620</v>
      </c>
      <c r="D15" s="239" t="s">
        <v>318</v>
      </c>
      <c r="E15" s="240">
        <v>342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1.1E-4</v>
      </c>
      <c r="O15" s="240">
        <f>ROUND(E15*N15,2)</f>
        <v>0.04</v>
      </c>
      <c r="P15" s="240">
        <v>0</v>
      </c>
      <c r="Q15" s="240">
        <f>ROUND(E15*P15,2)</f>
        <v>0</v>
      </c>
      <c r="R15" s="242" t="s">
        <v>324</v>
      </c>
      <c r="S15" s="242" t="s">
        <v>289</v>
      </c>
      <c r="T15" s="243" t="s">
        <v>289</v>
      </c>
      <c r="U15" s="224">
        <v>0</v>
      </c>
      <c r="V15" s="224">
        <f>ROUND(E15*U15,2)</f>
        <v>0</v>
      </c>
      <c r="W15" s="224"/>
      <c r="X15" s="224" t="s">
        <v>283</v>
      </c>
      <c r="Y15" s="224" t="s">
        <v>284</v>
      </c>
      <c r="Z15" s="213"/>
      <c r="AA15" s="213"/>
      <c r="AB15" s="213"/>
      <c r="AC15" s="213"/>
      <c r="AD15" s="213"/>
      <c r="AE15" s="213"/>
      <c r="AF15" s="213"/>
      <c r="AG15" s="213" t="s">
        <v>285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0"/>
      <c r="D16" s="246"/>
      <c r="E16" s="246"/>
      <c r="F16" s="246"/>
      <c r="G16" s="246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3"/>
      <c r="AA16" s="213"/>
      <c r="AB16" s="213"/>
      <c r="AC16" s="213"/>
      <c r="AD16" s="213"/>
      <c r="AE16" s="213"/>
      <c r="AF16" s="213"/>
      <c r="AG16" s="213" t="s">
        <v>286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37">
        <v>5</v>
      </c>
      <c r="B17" s="238" t="s">
        <v>1621</v>
      </c>
      <c r="C17" s="249" t="s">
        <v>1622</v>
      </c>
      <c r="D17" s="239" t="s">
        <v>318</v>
      </c>
      <c r="E17" s="240">
        <v>36</v>
      </c>
      <c r="F17" s="241"/>
      <c r="G17" s="242">
        <f>ROUND(E17*F17,2)</f>
        <v>0</v>
      </c>
      <c r="H17" s="241"/>
      <c r="I17" s="242">
        <f>ROUND(E17*H17,2)</f>
        <v>0</v>
      </c>
      <c r="J17" s="241"/>
      <c r="K17" s="242">
        <f>ROUND(E17*J17,2)</f>
        <v>0</v>
      </c>
      <c r="L17" s="242">
        <v>21</v>
      </c>
      <c r="M17" s="242">
        <f>G17*(1+L17/100)</f>
        <v>0</v>
      </c>
      <c r="N17" s="240">
        <v>1.2999999999999999E-4</v>
      </c>
      <c r="O17" s="240">
        <f>ROUND(E17*N17,2)</f>
        <v>0</v>
      </c>
      <c r="P17" s="240">
        <v>0</v>
      </c>
      <c r="Q17" s="240">
        <f>ROUND(E17*P17,2)</f>
        <v>0</v>
      </c>
      <c r="R17" s="242" t="s">
        <v>324</v>
      </c>
      <c r="S17" s="242" t="s">
        <v>289</v>
      </c>
      <c r="T17" s="243" t="s">
        <v>289</v>
      </c>
      <c r="U17" s="224">
        <v>0</v>
      </c>
      <c r="V17" s="224">
        <f>ROUND(E17*U17,2)</f>
        <v>0</v>
      </c>
      <c r="W17" s="224"/>
      <c r="X17" s="224" t="s">
        <v>283</v>
      </c>
      <c r="Y17" s="224" t="s">
        <v>284</v>
      </c>
      <c r="Z17" s="213"/>
      <c r="AA17" s="213"/>
      <c r="AB17" s="213"/>
      <c r="AC17" s="213"/>
      <c r="AD17" s="213"/>
      <c r="AE17" s="213"/>
      <c r="AF17" s="213"/>
      <c r="AG17" s="213" t="s">
        <v>285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50"/>
      <c r="D18" s="246"/>
      <c r="E18" s="246"/>
      <c r="F18" s="246"/>
      <c r="G18" s="246"/>
      <c r="H18" s="224"/>
      <c r="I18" s="224"/>
      <c r="J18" s="224"/>
      <c r="K18" s="224"/>
      <c r="L18" s="224"/>
      <c r="M18" s="224"/>
      <c r="N18" s="223"/>
      <c r="O18" s="223"/>
      <c r="P18" s="223"/>
      <c r="Q18" s="223"/>
      <c r="R18" s="224"/>
      <c r="S18" s="224"/>
      <c r="T18" s="224"/>
      <c r="U18" s="224"/>
      <c r="V18" s="224"/>
      <c r="W18" s="224"/>
      <c r="X18" s="224"/>
      <c r="Y18" s="224"/>
      <c r="Z18" s="213"/>
      <c r="AA18" s="213"/>
      <c r="AB18" s="213"/>
      <c r="AC18" s="213"/>
      <c r="AD18" s="213"/>
      <c r="AE18" s="213"/>
      <c r="AF18" s="213"/>
      <c r="AG18" s="213" t="s">
        <v>286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37">
        <v>6</v>
      </c>
      <c r="B19" s="238" t="s">
        <v>1641</v>
      </c>
      <c r="C19" s="249" t="s">
        <v>1642</v>
      </c>
      <c r="D19" s="239" t="s">
        <v>318</v>
      </c>
      <c r="E19" s="240">
        <v>18</v>
      </c>
      <c r="F19" s="241"/>
      <c r="G19" s="242">
        <f>ROUND(E19*F19,2)</f>
        <v>0</v>
      </c>
      <c r="H19" s="241"/>
      <c r="I19" s="242">
        <f>ROUND(E19*H19,2)</f>
        <v>0</v>
      </c>
      <c r="J19" s="241"/>
      <c r="K19" s="242">
        <f>ROUND(E19*J19,2)</f>
        <v>0</v>
      </c>
      <c r="L19" s="242">
        <v>21</v>
      </c>
      <c r="M19" s="242">
        <f>G19*(1+L19/100)</f>
        <v>0</v>
      </c>
      <c r="N19" s="240">
        <v>1.8000000000000001E-4</v>
      </c>
      <c r="O19" s="240">
        <f>ROUND(E19*N19,2)</f>
        <v>0</v>
      </c>
      <c r="P19" s="240">
        <v>0</v>
      </c>
      <c r="Q19" s="240">
        <f>ROUND(E19*P19,2)</f>
        <v>0</v>
      </c>
      <c r="R19" s="242" t="s">
        <v>324</v>
      </c>
      <c r="S19" s="242" t="s">
        <v>289</v>
      </c>
      <c r="T19" s="243" t="s">
        <v>289</v>
      </c>
      <c r="U19" s="224">
        <v>0</v>
      </c>
      <c r="V19" s="224">
        <f>ROUND(E19*U19,2)</f>
        <v>0</v>
      </c>
      <c r="W19" s="224"/>
      <c r="X19" s="224" t="s">
        <v>283</v>
      </c>
      <c r="Y19" s="224" t="s">
        <v>284</v>
      </c>
      <c r="Z19" s="213"/>
      <c r="AA19" s="213"/>
      <c r="AB19" s="213"/>
      <c r="AC19" s="213"/>
      <c r="AD19" s="213"/>
      <c r="AE19" s="213"/>
      <c r="AF19" s="213"/>
      <c r="AG19" s="213" t="s">
        <v>285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0"/>
      <c r="D20" s="246"/>
      <c r="E20" s="246"/>
      <c r="F20" s="246"/>
      <c r="G20" s="246"/>
      <c r="H20" s="224"/>
      <c r="I20" s="224"/>
      <c r="J20" s="224"/>
      <c r="K20" s="224"/>
      <c r="L20" s="224"/>
      <c r="M20" s="224"/>
      <c r="N20" s="223"/>
      <c r="O20" s="223"/>
      <c r="P20" s="223"/>
      <c r="Q20" s="223"/>
      <c r="R20" s="224"/>
      <c r="S20" s="224"/>
      <c r="T20" s="224"/>
      <c r="U20" s="224"/>
      <c r="V20" s="224"/>
      <c r="W20" s="224"/>
      <c r="X20" s="224"/>
      <c r="Y20" s="224"/>
      <c r="Z20" s="213"/>
      <c r="AA20" s="213"/>
      <c r="AB20" s="213"/>
      <c r="AC20" s="213"/>
      <c r="AD20" s="213"/>
      <c r="AE20" s="213"/>
      <c r="AF20" s="213"/>
      <c r="AG20" s="213" t="s">
        <v>286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37">
        <v>7</v>
      </c>
      <c r="B21" s="238" t="s">
        <v>1643</v>
      </c>
      <c r="C21" s="249" t="s">
        <v>1644</v>
      </c>
      <c r="D21" s="239" t="s">
        <v>323</v>
      </c>
      <c r="E21" s="240">
        <v>990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0">
        <v>1.3999999999999999E-4</v>
      </c>
      <c r="O21" s="240">
        <f>ROUND(E21*N21,2)</f>
        <v>0.14000000000000001</v>
      </c>
      <c r="P21" s="240">
        <v>0</v>
      </c>
      <c r="Q21" s="240">
        <f>ROUND(E21*P21,2)</f>
        <v>0</v>
      </c>
      <c r="R21" s="242" t="s">
        <v>324</v>
      </c>
      <c r="S21" s="242" t="s">
        <v>289</v>
      </c>
      <c r="T21" s="243" t="s">
        <v>289</v>
      </c>
      <c r="U21" s="224">
        <v>0</v>
      </c>
      <c r="V21" s="224">
        <f>ROUND(E21*U21,2)</f>
        <v>0</v>
      </c>
      <c r="W21" s="224"/>
      <c r="X21" s="224" t="s">
        <v>283</v>
      </c>
      <c r="Y21" s="224" t="s">
        <v>284</v>
      </c>
      <c r="Z21" s="213"/>
      <c r="AA21" s="213"/>
      <c r="AB21" s="213"/>
      <c r="AC21" s="213"/>
      <c r="AD21" s="213"/>
      <c r="AE21" s="213"/>
      <c r="AF21" s="213"/>
      <c r="AG21" s="213" t="s">
        <v>285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0"/>
      <c r="D22" s="246"/>
      <c r="E22" s="246"/>
      <c r="F22" s="246"/>
      <c r="G22" s="246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3"/>
      <c r="AA22" s="213"/>
      <c r="AB22" s="213"/>
      <c r="AC22" s="213"/>
      <c r="AD22" s="213"/>
      <c r="AE22" s="213"/>
      <c r="AF22" s="213"/>
      <c r="AG22" s="213" t="s">
        <v>286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x14ac:dyDescent="0.2">
      <c r="A23" s="230" t="s">
        <v>276</v>
      </c>
      <c r="B23" s="231" t="s">
        <v>232</v>
      </c>
      <c r="C23" s="248" t="s">
        <v>233</v>
      </c>
      <c r="D23" s="232"/>
      <c r="E23" s="233"/>
      <c r="F23" s="234"/>
      <c r="G23" s="234">
        <f>SUMIF(AG24:AG37,"&lt;&gt;NOR",G24:G37)</f>
        <v>0</v>
      </c>
      <c r="H23" s="234"/>
      <c r="I23" s="234">
        <f>SUM(I24:I37)</f>
        <v>0</v>
      </c>
      <c r="J23" s="234"/>
      <c r="K23" s="234">
        <f>SUM(K24:K37)</f>
        <v>0</v>
      </c>
      <c r="L23" s="234"/>
      <c r="M23" s="234">
        <f>SUM(M24:M37)</f>
        <v>0</v>
      </c>
      <c r="N23" s="233"/>
      <c r="O23" s="233">
        <f>SUM(O24:O37)</f>
        <v>0</v>
      </c>
      <c r="P23" s="233"/>
      <c r="Q23" s="233">
        <f>SUM(Q24:Q37)</f>
        <v>0</v>
      </c>
      <c r="R23" s="234"/>
      <c r="S23" s="234"/>
      <c r="T23" s="235"/>
      <c r="U23" s="229"/>
      <c r="V23" s="229">
        <f>SUM(V24:V37)</f>
        <v>676.11000000000013</v>
      </c>
      <c r="W23" s="229"/>
      <c r="X23" s="229"/>
      <c r="Y23" s="229"/>
      <c r="AG23" t="s">
        <v>277</v>
      </c>
    </row>
    <row r="24" spans="1:60" outlineLevel="1" x14ac:dyDescent="0.2">
      <c r="A24" s="237">
        <v>8</v>
      </c>
      <c r="B24" s="238" t="s">
        <v>1645</v>
      </c>
      <c r="C24" s="249" t="s">
        <v>1646</v>
      </c>
      <c r="D24" s="239" t="s">
        <v>323</v>
      </c>
      <c r="E24" s="240">
        <v>990</v>
      </c>
      <c r="F24" s="241"/>
      <c r="G24" s="242">
        <f>ROUND(E24*F24,2)</f>
        <v>0</v>
      </c>
      <c r="H24" s="241"/>
      <c r="I24" s="242">
        <f>ROUND(E24*H24,2)</f>
        <v>0</v>
      </c>
      <c r="J24" s="241"/>
      <c r="K24" s="242">
        <f>ROUND(E24*J24,2)</f>
        <v>0</v>
      </c>
      <c r="L24" s="242">
        <v>21</v>
      </c>
      <c r="M24" s="242">
        <f>G24*(1+L24/100)</f>
        <v>0</v>
      </c>
      <c r="N24" s="240">
        <v>0</v>
      </c>
      <c r="O24" s="240">
        <f>ROUND(E24*N24,2)</f>
        <v>0</v>
      </c>
      <c r="P24" s="240">
        <v>0</v>
      </c>
      <c r="Q24" s="240">
        <f>ROUND(E24*P24,2)</f>
        <v>0</v>
      </c>
      <c r="R24" s="242" t="s">
        <v>1610</v>
      </c>
      <c r="S24" s="242" t="s">
        <v>289</v>
      </c>
      <c r="T24" s="243" t="s">
        <v>289</v>
      </c>
      <c r="U24" s="224">
        <v>0.5</v>
      </c>
      <c r="V24" s="224">
        <f>ROUND(E24*U24,2)</f>
        <v>495</v>
      </c>
      <c r="W24" s="224"/>
      <c r="X24" s="224" t="s">
        <v>339</v>
      </c>
      <c r="Y24" s="224" t="s">
        <v>284</v>
      </c>
      <c r="Z24" s="213"/>
      <c r="AA24" s="213"/>
      <c r="AB24" s="213"/>
      <c r="AC24" s="213"/>
      <c r="AD24" s="213"/>
      <c r="AE24" s="213"/>
      <c r="AF24" s="213"/>
      <c r="AG24" s="213" t="s">
        <v>340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50"/>
      <c r="D25" s="246"/>
      <c r="E25" s="246"/>
      <c r="F25" s="246"/>
      <c r="G25" s="246"/>
      <c r="H25" s="224"/>
      <c r="I25" s="224"/>
      <c r="J25" s="224"/>
      <c r="K25" s="224"/>
      <c r="L25" s="224"/>
      <c r="M25" s="224"/>
      <c r="N25" s="223"/>
      <c r="O25" s="223"/>
      <c r="P25" s="223"/>
      <c r="Q25" s="223"/>
      <c r="R25" s="224"/>
      <c r="S25" s="224"/>
      <c r="T25" s="224"/>
      <c r="U25" s="224"/>
      <c r="V25" s="224"/>
      <c r="W25" s="224"/>
      <c r="X25" s="224"/>
      <c r="Y25" s="224"/>
      <c r="Z25" s="213"/>
      <c r="AA25" s="213"/>
      <c r="AB25" s="213"/>
      <c r="AC25" s="213"/>
      <c r="AD25" s="213"/>
      <c r="AE25" s="213"/>
      <c r="AF25" s="213"/>
      <c r="AG25" s="213" t="s">
        <v>286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1" x14ac:dyDescent="0.2">
      <c r="A26" s="237">
        <v>9</v>
      </c>
      <c r="B26" s="238" t="s">
        <v>1647</v>
      </c>
      <c r="C26" s="249" t="s">
        <v>1648</v>
      </c>
      <c r="D26" s="239" t="s">
        <v>318</v>
      </c>
      <c r="E26" s="240">
        <v>378</v>
      </c>
      <c r="F26" s="241"/>
      <c r="G26" s="242">
        <f>ROUND(E26*F26,2)</f>
        <v>0</v>
      </c>
      <c r="H26" s="241"/>
      <c r="I26" s="242">
        <f>ROUND(E26*H26,2)</f>
        <v>0</v>
      </c>
      <c r="J26" s="241"/>
      <c r="K26" s="242">
        <f>ROUND(E26*J26,2)</f>
        <v>0</v>
      </c>
      <c r="L26" s="242">
        <v>21</v>
      </c>
      <c r="M26" s="242">
        <f>G26*(1+L26/100)</f>
        <v>0</v>
      </c>
      <c r="N26" s="240">
        <v>0</v>
      </c>
      <c r="O26" s="240">
        <f>ROUND(E26*N26,2)</f>
        <v>0</v>
      </c>
      <c r="P26" s="240">
        <v>0</v>
      </c>
      <c r="Q26" s="240">
        <f>ROUND(E26*P26,2)</f>
        <v>0</v>
      </c>
      <c r="R26" s="242" t="s">
        <v>1610</v>
      </c>
      <c r="S26" s="242" t="s">
        <v>289</v>
      </c>
      <c r="T26" s="243" t="s">
        <v>289</v>
      </c>
      <c r="U26" s="224">
        <v>0.24</v>
      </c>
      <c r="V26" s="224">
        <f>ROUND(E26*U26,2)</f>
        <v>90.72</v>
      </c>
      <c r="W26" s="224"/>
      <c r="X26" s="224" t="s">
        <v>339</v>
      </c>
      <c r="Y26" s="224" t="s">
        <v>284</v>
      </c>
      <c r="Z26" s="213"/>
      <c r="AA26" s="213"/>
      <c r="AB26" s="213"/>
      <c r="AC26" s="213"/>
      <c r="AD26" s="213"/>
      <c r="AE26" s="213"/>
      <c r="AF26" s="213"/>
      <c r="AG26" s="213" t="s">
        <v>340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50"/>
      <c r="D27" s="246"/>
      <c r="E27" s="246"/>
      <c r="F27" s="246"/>
      <c r="G27" s="246"/>
      <c r="H27" s="224"/>
      <c r="I27" s="224"/>
      <c r="J27" s="224"/>
      <c r="K27" s="224"/>
      <c r="L27" s="224"/>
      <c r="M27" s="224"/>
      <c r="N27" s="223"/>
      <c r="O27" s="223"/>
      <c r="P27" s="223"/>
      <c r="Q27" s="223"/>
      <c r="R27" s="224"/>
      <c r="S27" s="224"/>
      <c r="T27" s="224"/>
      <c r="U27" s="224"/>
      <c r="V27" s="224"/>
      <c r="W27" s="224"/>
      <c r="X27" s="224"/>
      <c r="Y27" s="224"/>
      <c r="Z27" s="213"/>
      <c r="AA27" s="213"/>
      <c r="AB27" s="213"/>
      <c r="AC27" s="213"/>
      <c r="AD27" s="213"/>
      <c r="AE27" s="213"/>
      <c r="AF27" s="213"/>
      <c r="AG27" s="213" t="s">
        <v>286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1" x14ac:dyDescent="0.2">
      <c r="A28" s="237">
        <v>10</v>
      </c>
      <c r="B28" s="238" t="s">
        <v>1649</v>
      </c>
      <c r="C28" s="249" t="s">
        <v>1650</v>
      </c>
      <c r="D28" s="239" t="s">
        <v>318</v>
      </c>
      <c r="E28" s="240">
        <v>36</v>
      </c>
      <c r="F28" s="241"/>
      <c r="G28" s="242">
        <f>ROUND(E28*F28,2)</f>
        <v>0</v>
      </c>
      <c r="H28" s="241"/>
      <c r="I28" s="242">
        <f>ROUND(E28*H28,2)</f>
        <v>0</v>
      </c>
      <c r="J28" s="241"/>
      <c r="K28" s="242">
        <f>ROUND(E28*J28,2)</f>
        <v>0</v>
      </c>
      <c r="L28" s="242">
        <v>21</v>
      </c>
      <c r="M28" s="242">
        <f>G28*(1+L28/100)</f>
        <v>0</v>
      </c>
      <c r="N28" s="240">
        <v>0</v>
      </c>
      <c r="O28" s="240">
        <f>ROUND(E28*N28,2)</f>
        <v>0</v>
      </c>
      <c r="P28" s="240">
        <v>0</v>
      </c>
      <c r="Q28" s="240">
        <f>ROUND(E28*P28,2)</f>
        <v>0</v>
      </c>
      <c r="R28" s="242" t="s">
        <v>1610</v>
      </c>
      <c r="S28" s="242" t="s">
        <v>289</v>
      </c>
      <c r="T28" s="243" t="s">
        <v>289</v>
      </c>
      <c r="U28" s="224">
        <v>0.35</v>
      </c>
      <c r="V28" s="224">
        <f>ROUND(E28*U28,2)</f>
        <v>12.6</v>
      </c>
      <c r="W28" s="224"/>
      <c r="X28" s="224" t="s">
        <v>339</v>
      </c>
      <c r="Y28" s="224" t="s">
        <v>284</v>
      </c>
      <c r="Z28" s="213"/>
      <c r="AA28" s="213"/>
      <c r="AB28" s="213"/>
      <c r="AC28" s="213"/>
      <c r="AD28" s="213"/>
      <c r="AE28" s="213"/>
      <c r="AF28" s="213"/>
      <c r="AG28" s="213" t="s">
        <v>340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2" x14ac:dyDescent="0.2">
      <c r="A29" s="220"/>
      <c r="B29" s="221"/>
      <c r="C29" s="250"/>
      <c r="D29" s="246"/>
      <c r="E29" s="246"/>
      <c r="F29" s="246"/>
      <c r="G29" s="246"/>
      <c r="H29" s="224"/>
      <c r="I29" s="224"/>
      <c r="J29" s="224"/>
      <c r="K29" s="224"/>
      <c r="L29" s="224"/>
      <c r="M29" s="224"/>
      <c r="N29" s="223"/>
      <c r="O29" s="223"/>
      <c r="P29" s="223"/>
      <c r="Q29" s="223"/>
      <c r="R29" s="224"/>
      <c r="S29" s="224"/>
      <c r="T29" s="224"/>
      <c r="U29" s="224"/>
      <c r="V29" s="224"/>
      <c r="W29" s="224"/>
      <c r="X29" s="224"/>
      <c r="Y29" s="224"/>
      <c r="Z29" s="213"/>
      <c r="AA29" s="213"/>
      <c r="AB29" s="213"/>
      <c r="AC29" s="213"/>
      <c r="AD29" s="213"/>
      <c r="AE29" s="213"/>
      <c r="AF29" s="213"/>
      <c r="AG29" s="213" t="s">
        <v>286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37">
        <v>11</v>
      </c>
      <c r="B30" s="238" t="s">
        <v>1651</v>
      </c>
      <c r="C30" s="249" t="s">
        <v>1652</v>
      </c>
      <c r="D30" s="239" t="s">
        <v>318</v>
      </c>
      <c r="E30" s="240">
        <v>57</v>
      </c>
      <c r="F30" s="241"/>
      <c r="G30" s="242">
        <f>ROUND(E30*F30,2)</f>
        <v>0</v>
      </c>
      <c r="H30" s="241"/>
      <c r="I30" s="242">
        <f>ROUND(E30*H30,2)</f>
        <v>0</v>
      </c>
      <c r="J30" s="241"/>
      <c r="K30" s="242">
        <f>ROUND(E30*J30,2)</f>
        <v>0</v>
      </c>
      <c r="L30" s="242">
        <v>21</v>
      </c>
      <c r="M30" s="242">
        <f>G30*(1+L30/100)</f>
        <v>0</v>
      </c>
      <c r="N30" s="240">
        <v>0</v>
      </c>
      <c r="O30" s="240">
        <f>ROUND(E30*N30,2)</f>
        <v>0</v>
      </c>
      <c r="P30" s="240">
        <v>0</v>
      </c>
      <c r="Q30" s="240">
        <f>ROUND(E30*P30,2)</f>
        <v>0</v>
      </c>
      <c r="R30" s="242" t="s">
        <v>1610</v>
      </c>
      <c r="S30" s="242" t="s">
        <v>289</v>
      </c>
      <c r="T30" s="243" t="s">
        <v>289</v>
      </c>
      <c r="U30" s="224">
        <v>1.33</v>
      </c>
      <c r="V30" s="224">
        <f>ROUND(E30*U30,2)</f>
        <v>75.81</v>
      </c>
      <c r="W30" s="224"/>
      <c r="X30" s="224" t="s">
        <v>339</v>
      </c>
      <c r="Y30" s="224" t="s">
        <v>284</v>
      </c>
      <c r="Z30" s="213"/>
      <c r="AA30" s="213"/>
      <c r="AB30" s="213"/>
      <c r="AC30" s="213"/>
      <c r="AD30" s="213"/>
      <c r="AE30" s="213"/>
      <c r="AF30" s="213"/>
      <c r="AG30" s="213" t="s">
        <v>340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50"/>
      <c r="D31" s="246"/>
      <c r="E31" s="246"/>
      <c r="F31" s="246"/>
      <c r="G31" s="246"/>
      <c r="H31" s="224"/>
      <c r="I31" s="224"/>
      <c r="J31" s="224"/>
      <c r="K31" s="224"/>
      <c r="L31" s="224"/>
      <c r="M31" s="224"/>
      <c r="N31" s="223"/>
      <c r="O31" s="223"/>
      <c r="P31" s="223"/>
      <c r="Q31" s="223"/>
      <c r="R31" s="224"/>
      <c r="S31" s="224"/>
      <c r="T31" s="224"/>
      <c r="U31" s="224"/>
      <c r="V31" s="224"/>
      <c r="W31" s="224"/>
      <c r="X31" s="224"/>
      <c r="Y31" s="224"/>
      <c r="Z31" s="213"/>
      <c r="AA31" s="213"/>
      <c r="AB31" s="213"/>
      <c r="AC31" s="213"/>
      <c r="AD31" s="213"/>
      <c r="AE31" s="213"/>
      <c r="AF31" s="213"/>
      <c r="AG31" s="213" t="s">
        <v>286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1" x14ac:dyDescent="0.2">
      <c r="A32" s="237">
        <v>12</v>
      </c>
      <c r="B32" s="238" t="s">
        <v>1653</v>
      </c>
      <c r="C32" s="249" t="s">
        <v>1654</v>
      </c>
      <c r="D32" s="239" t="s">
        <v>318</v>
      </c>
      <c r="E32" s="240">
        <v>18</v>
      </c>
      <c r="F32" s="241"/>
      <c r="G32" s="242">
        <f>ROUND(E32*F32,2)</f>
        <v>0</v>
      </c>
      <c r="H32" s="241"/>
      <c r="I32" s="242">
        <f>ROUND(E32*H32,2)</f>
        <v>0</v>
      </c>
      <c r="J32" s="241"/>
      <c r="K32" s="242">
        <f>ROUND(E32*J32,2)</f>
        <v>0</v>
      </c>
      <c r="L32" s="242">
        <v>21</v>
      </c>
      <c r="M32" s="242">
        <f>G32*(1+L32/100)</f>
        <v>0</v>
      </c>
      <c r="N32" s="240">
        <v>1.0000000000000001E-5</v>
      </c>
      <c r="O32" s="240">
        <f>ROUND(E32*N32,2)</f>
        <v>0</v>
      </c>
      <c r="P32" s="240">
        <v>0</v>
      </c>
      <c r="Q32" s="240">
        <f>ROUND(E32*P32,2)</f>
        <v>0</v>
      </c>
      <c r="R32" s="242" t="s">
        <v>1610</v>
      </c>
      <c r="S32" s="242" t="s">
        <v>289</v>
      </c>
      <c r="T32" s="243" t="s">
        <v>289</v>
      </c>
      <c r="U32" s="224">
        <v>0.11</v>
      </c>
      <c r="V32" s="224">
        <f>ROUND(E32*U32,2)</f>
        <v>1.98</v>
      </c>
      <c r="W32" s="224"/>
      <c r="X32" s="224" t="s">
        <v>339</v>
      </c>
      <c r="Y32" s="224" t="s">
        <v>284</v>
      </c>
      <c r="Z32" s="213"/>
      <c r="AA32" s="213"/>
      <c r="AB32" s="213"/>
      <c r="AC32" s="213"/>
      <c r="AD32" s="213"/>
      <c r="AE32" s="213"/>
      <c r="AF32" s="213"/>
      <c r="AG32" s="213" t="s">
        <v>340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2" x14ac:dyDescent="0.2">
      <c r="A33" s="220"/>
      <c r="B33" s="221"/>
      <c r="C33" s="250"/>
      <c r="D33" s="246"/>
      <c r="E33" s="246"/>
      <c r="F33" s="246"/>
      <c r="G33" s="246"/>
      <c r="H33" s="224"/>
      <c r="I33" s="224"/>
      <c r="J33" s="224"/>
      <c r="K33" s="224"/>
      <c r="L33" s="224"/>
      <c r="M33" s="224"/>
      <c r="N33" s="223"/>
      <c r="O33" s="223"/>
      <c r="P33" s="223"/>
      <c r="Q33" s="223"/>
      <c r="R33" s="224"/>
      <c r="S33" s="224"/>
      <c r="T33" s="224"/>
      <c r="U33" s="224"/>
      <c r="V33" s="224"/>
      <c r="W33" s="224"/>
      <c r="X33" s="224"/>
      <c r="Y33" s="224"/>
      <c r="Z33" s="213"/>
      <c r="AA33" s="213"/>
      <c r="AB33" s="213"/>
      <c r="AC33" s="213"/>
      <c r="AD33" s="213"/>
      <c r="AE33" s="213"/>
      <c r="AF33" s="213"/>
      <c r="AG33" s="213" t="s">
        <v>286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37">
        <v>13</v>
      </c>
      <c r="B34" s="238" t="s">
        <v>335</v>
      </c>
      <c r="C34" s="249" t="s">
        <v>349</v>
      </c>
      <c r="D34" s="239" t="s">
        <v>318</v>
      </c>
      <c r="E34" s="240">
        <v>1</v>
      </c>
      <c r="F34" s="241"/>
      <c r="G34" s="242">
        <f>ROUND(E34*F34,2)</f>
        <v>0</v>
      </c>
      <c r="H34" s="241"/>
      <c r="I34" s="242">
        <f>ROUND(E34*H34,2)</f>
        <v>0</v>
      </c>
      <c r="J34" s="241"/>
      <c r="K34" s="242">
        <f>ROUND(E34*J34,2)</f>
        <v>0</v>
      </c>
      <c r="L34" s="242">
        <v>21</v>
      </c>
      <c r="M34" s="242">
        <f>G34*(1+L34/100)</f>
        <v>0</v>
      </c>
      <c r="N34" s="240">
        <v>0</v>
      </c>
      <c r="O34" s="240">
        <f>ROUND(E34*N34,2)</f>
        <v>0</v>
      </c>
      <c r="P34" s="240">
        <v>0</v>
      </c>
      <c r="Q34" s="240">
        <f>ROUND(E34*P34,2)</f>
        <v>0</v>
      </c>
      <c r="R34" s="242"/>
      <c r="S34" s="242" t="s">
        <v>281</v>
      </c>
      <c r="T34" s="243" t="s">
        <v>282</v>
      </c>
      <c r="U34" s="224">
        <v>0</v>
      </c>
      <c r="V34" s="224">
        <f>ROUND(E34*U34,2)</f>
        <v>0</v>
      </c>
      <c r="W34" s="224"/>
      <c r="X34" s="224" t="s">
        <v>339</v>
      </c>
      <c r="Y34" s="224" t="s">
        <v>284</v>
      </c>
      <c r="Z34" s="213"/>
      <c r="AA34" s="213"/>
      <c r="AB34" s="213"/>
      <c r="AC34" s="213"/>
      <c r="AD34" s="213"/>
      <c r="AE34" s="213"/>
      <c r="AF34" s="213"/>
      <c r="AG34" s="213" t="s">
        <v>340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2" x14ac:dyDescent="0.2">
      <c r="A35" s="220"/>
      <c r="B35" s="221"/>
      <c r="C35" s="250"/>
      <c r="D35" s="246"/>
      <c r="E35" s="246"/>
      <c r="F35" s="246"/>
      <c r="G35" s="246"/>
      <c r="H35" s="224"/>
      <c r="I35" s="224"/>
      <c r="J35" s="224"/>
      <c r="K35" s="224"/>
      <c r="L35" s="224"/>
      <c r="M35" s="224"/>
      <c r="N35" s="223"/>
      <c r="O35" s="223"/>
      <c r="P35" s="223"/>
      <c r="Q35" s="223"/>
      <c r="R35" s="224"/>
      <c r="S35" s="224"/>
      <c r="T35" s="224"/>
      <c r="U35" s="224"/>
      <c r="V35" s="224"/>
      <c r="W35" s="224"/>
      <c r="X35" s="224"/>
      <c r="Y35" s="224"/>
      <c r="Z35" s="213"/>
      <c r="AA35" s="213"/>
      <c r="AB35" s="213"/>
      <c r="AC35" s="213"/>
      <c r="AD35" s="213"/>
      <c r="AE35" s="213"/>
      <c r="AF35" s="213"/>
      <c r="AG35" s="213" t="s">
        <v>286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1" x14ac:dyDescent="0.2">
      <c r="A36" s="237">
        <v>14</v>
      </c>
      <c r="B36" s="238" t="s">
        <v>350</v>
      </c>
      <c r="C36" s="249" t="s">
        <v>351</v>
      </c>
      <c r="D36" s="239" t="s">
        <v>318</v>
      </c>
      <c r="E36" s="240">
        <v>1</v>
      </c>
      <c r="F36" s="241"/>
      <c r="G36" s="242">
        <f>ROUND(E36*F36,2)</f>
        <v>0</v>
      </c>
      <c r="H36" s="241"/>
      <c r="I36" s="242">
        <f>ROUND(E36*H36,2)</f>
        <v>0</v>
      </c>
      <c r="J36" s="241"/>
      <c r="K36" s="242">
        <f>ROUND(E36*J36,2)</f>
        <v>0</v>
      </c>
      <c r="L36" s="242">
        <v>21</v>
      </c>
      <c r="M36" s="242">
        <f>G36*(1+L36/100)</f>
        <v>0</v>
      </c>
      <c r="N36" s="240">
        <v>0</v>
      </c>
      <c r="O36" s="240">
        <f>ROUND(E36*N36,2)</f>
        <v>0</v>
      </c>
      <c r="P36" s="240">
        <v>0</v>
      </c>
      <c r="Q36" s="240">
        <f>ROUND(E36*P36,2)</f>
        <v>0</v>
      </c>
      <c r="R36" s="242"/>
      <c r="S36" s="242" t="s">
        <v>281</v>
      </c>
      <c r="T36" s="243" t="s">
        <v>282</v>
      </c>
      <c r="U36" s="224">
        <v>0</v>
      </c>
      <c r="V36" s="224">
        <f>ROUND(E36*U36,2)</f>
        <v>0</v>
      </c>
      <c r="W36" s="224"/>
      <c r="X36" s="224" t="s">
        <v>339</v>
      </c>
      <c r="Y36" s="224" t="s">
        <v>284</v>
      </c>
      <c r="Z36" s="213"/>
      <c r="AA36" s="213"/>
      <c r="AB36" s="213"/>
      <c r="AC36" s="213"/>
      <c r="AD36" s="213"/>
      <c r="AE36" s="213"/>
      <c r="AF36" s="213"/>
      <c r="AG36" s="213" t="s">
        <v>340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2" x14ac:dyDescent="0.2">
      <c r="A37" s="220"/>
      <c r="B37" s="221"/>
      <c r="C37" s="250"/>
      <c r="D37" s="246"/>
      <c r="E37" s="246"/>
      <c r="F37" s="246"/>
      <c r="G37" s="246"/>
      <c r="H37" s="224"/>
      <c r="I37" s="224"/>
      <c r="J37" s="224"/>
      <c r="K37" s="224"/>
      <c r="L37" s="224"/>
      <c r="M37" s="224"/>
      <c r="N37" s="223"/>
      <c r="O37" s="223"/>
      <c r="P37" s="223"/>
      <c r="Q37" s="223"/>
      <c r="R37" s="224"/>
      <c r="S37" s="224"/>
      <c r="T37" s="224"/>
      <c r="U37" s="224"/>
      <c r="V37" s="224"/>
      <c r="W37" s="224"/>
      <c r="X37" s="224"/>
      <c r="Y37" s="224"/>
      <c r="Z37" s="213"/>
      <c r="AA37" s="213"/>
      <c r="AB37" s="213"/>
      <c r="AC37" s="213"/>
      <c r="AD37" s="213"/>
      <c r="AE37" s="213"/>
      <c r="AF37" s="213"/>
      <c r="AG37" s="213" t="s">
        <v>286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x14ac:dyDescent="0.2">
      <c r="A38" s="230" t="s">
        <v>276</v>
      </c>
      <c r="B38" s="231" t="s">
        <v>247</v>
      </c>
      <c r="C38" s="248" t="s">
        <v>27</v>
      </c>
      <c r="D38" s="232"/>
      <c r="E38" s="233"/>
      <c r="F38" s="234"/>
      <c r="G38" s="234">
        <f>SUMIF(AG39:AG40,"&lt;&gt;NOR",G39:G40)</f>
        <v>0</v>
      </c>
      <c r="H38" s="234"/>
      <c r="I38" s="234">
        <f>SUM(I39:I40)</f>
        <v>0</v>
      </c>
      <c r="J38" s="234"/>
      <c r="K38" s="234">
        <f>SUM(K39:K40)</f>
        <v>0</v>
      </c>
      <c r="L38" s="234"/>
      <c r="M38" s="234">
        <f>SUM(M39:M40)</f>
        <v>0</v>
      </c>
      <c r="N38" s="233"/>
      <c r="O38" s="233">
        <f>SUM(O39:O40)</f>
        <v>0</v>
      </c>
      <c r="P38" s="233"/>
      <c r="Q38" s="233">
        <f>SUM(Q39:Q40)</f>
        <v>0</v>
      </c>
      <c r="R38" s="234"/>
      <c r="S38" s="234"/>
      <c r="T38" s="235"/>
      <c r="U38" s="229"/>
      <c r="V38" s="229">
        <f>SUM(V39:V40)</f>
        <v>0</v>
      </c>
      <c r="W38" s="229"/>
      <c r="X38" s="229"/>
      <c r="Y38" s="229"/>
      <c r="AG38" t="s">
        <v>277</v>
      </c>
    </row>
    <row r="39" spans="1:60" outlineLevel="1" x14ac:dyDescent="0.2">
      <c r="A39" s="237">
        <v>15</v>
      </c>
      <c r="B39" s="238" t="s">
        <v>1655</v>
      </c>
      <c r="C39" s="249" t="s">
        <v>1656</v>
      </c>
      <c r="D39" s="239" t="s">
        <v>1657</v>
      </c>
      <c r="E39" s="240">
        <v>50</v>
      </c>
      <c r="F39" s="241"/>
      <c r="G39" s="242">
        <f>ROUND(E39*F39,2)</f>
        <v>0</v>
      </c>
      <c r="H39" s="241"/>
      <c r="I39" s="242">
        <f>ROUND(E39*H39,2)</f>
        <v>0</v>
      </c>
      <c r="J39" s="241"/>
      <c r="K39" s="242">
        <f>ROUND(E39*J39,2)</f>
        <v>0</v>
      </c>
      <c r="L39" s="242">
        <v>21</v>
      </c>
      <c r="M39" s="242">
        <f>G39*(1+L39/100)</f>
        <v>0</v>
      </c>
      <c r="N39" s="240">
        <v>0</v>
      </c>
      <c r="O39" s="240">
        <f>ROUND(E39*N39,2)</f>
        <v>0</v>
      </c>
      <c r="P39" s="240">
        <v>0</v>
      </c>
      <c r="Q39" s="240">
        <f>ROUND(E39*P39,2)</f>
        <v>0</v>
      </c>
      <c r="R39" s="242" t="s">
        <v>1658</v>
      </c>
      <c r="S39" s="242" t="s">
        <v>289</v>
      </c>
      <c r="T39" s="243" t="s">
        <v>289</v>
      </c>
      <c r="U39" s="224">
        <v>0</v>
      </c>
      <c r="V39" s="224">
        <f>ROUND(E39*U39,2)</f>
        <v>0</v>
      </c>
      <c r="W39" s="224"/>
      <c r="X39" s="224" t="s">
        <v>390</v>
      </c>
      <c r="Y39" s="224" t="s">
        <v>284</v>
      </c>
      <c r="Z39" s="213"/>
      <c r="AA39" s="213"/>
      <c r="AB39" s="213"/>
      <c r="AC39" s="213"/>
      <c r="AD39" s="213"/>
      <c r="AE39" s="213"/>
      <c r="AF39" s="213"/>
      <c r="AG39" s="213" t="s">
        <v>391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50"/>
      <c r="D40" s="246"/>
      <c r="E40" s="246"/>
      <c r="F40" s="246"/>
      <c r="G40" s="246"/>
      <c r="H40" s="224"/>
      <c r="I40" s="224"/>
      <c r="J40" s="224"/>
      <c r="K40" s="224"/>
      <c r="L40" s="224"/>
      <c r="M40" s="224"/>
      <c r="N40" s="223"/>
      <c r="O40" s="223"/>
      <c r="P40" s="223"/>
      <c r="Q40" s="223"/>
      <c r="R40" s="224"/>
      <c r="S40" s="224"/>
      <c r="T40" s="224"/>
      <c r="U40" s="224"/>
      <c r="V40" s="224"/>
      <c r="W40" s="224"/>
      <c r="X40" s="224"/>
      <c r="Y40" s="224"/>
      <c r="Z40" s="213"/>
      <c r="AA40" s="213"/>
      <c r="AB40" s="213"/>
      <c r="AC40" s="213"/>
      <c r="AD40" s="213"/>
      <c r="AE40" s="213"/>
      <c r="AF40" s="213"/>
      <c r="AG40" s="213" t="s">
        <v>286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x14ac:dyDescent="0.2">
      <c r="A41" s="3"/>
      <c r="B41" s="4"/>
      <c r="C41" s="253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AE41">
        <v>12</v>
      </c>
      <c r="AF41">
        <v>21</v>
      </c>
      <c r="AG41" t="s">
        <v>262</v>
      </c>
    </row>
    <row r="42" spans="1:60" x14ac:dyDescent="0.2">
      <c r="A42" s="216"/>
      <c r="B42" s="217" t="s">
        <v>29</v>
      </c>
      <c r="C42" s="254"/>
      <c r="D42" s="218"/>
      <c r="E42" s="219"/>
      <c r="F42" s="219"/>
      <c r="G42" s="236">
        <f>G8+G23+G38</f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AE42">
        <f>SUMIF(L7:L40,AE41,G7:G40)</f>
        <v>0</v>
      </c>
      <c r="AF42">
        <f>SUMIF(L7:L40,AF41,G7:G40)</f>
        <v>0</v>
      </c>
      <c r="AG42" t="s">
        <v>314</v>
      </c>
    </row>
    <row r="43" spans="1:60" x14ac:dyDescent="0.2">
      <c r="A43" s="262" t="s">
        <v>881</v>
      </c>
      <c r="B43" s="262"/>
      <c r="C43" s="253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60" x14ac:dyDescent="0.2">
      <c r="A44" s="3"/>
      <c r="B44" s="4" t="s">
        <v>882</v>
      </c>
      <c r="C44" s="253" t="s">
        <v>883</v>
      </c>
      <c r="D44" s="6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AG44" t="s">
        <v>884</v>
      </c>
    </row>
    <row r="45" spans="1:60" x14ac:dyDescent="0.2">
      <c r="A45" s="3"/>
      <c r="B45" s="4" t="s">
        <v>885</v>
      </c>
      <c r="C45" s="253" t="s">
        <v>886</v>
      </c>
      <c r="D45" s="6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AG45" t="s">
        <v>887</v>
      </c>
    </row>
    <row r="46" spans="1:60" x14ac:dyDescent="0.2">
      <c r="A46" s="3"/>
      <c r="B46" s="4"/>
      <c r="C46" s="253" t="s">
        <v>888</v>
      </c>
      <c r="D46" s="6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AG46" t="s">
        <v>889</v>
      </c>
    </row>
    <row r="47" spans="1:60" x14ac:dyDescent="0.2">
      <c r="A47" s="3"/>
      <c r="B47" s="4"/>
      <c r="C47" s="253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60" x14ac:dyDescent="0.2">
      <c r="C48" s="255"/>
      <c r="D48" s="10"/>
      <c r="AG48" t="s">
        <v>315</v>
      </c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uhaC1XyoU5y66tFWYvjltvbDsOkYcplccNn6d51eqmhV3cHp8nxNMiusPB72g5AORoFiZd6bng/n4FuEnf064w==" saltValue="JZ8OuOEux4FPRTPxsY+1Yg==" spinCount="100000" sheet="1" formatRows="0"/>
  <mergeCells count="20">
    <mergeCell ref="C33:G33"/>
    <mergeCell ref="C35:G35"/>
    <mergeCell ref="C37:G37"/>
    <mergeCell ref="C40:G40"/>
    <mergeCell ref="C20:G20"/>
    <mergeCell ref="C22:G22"/>
    <mergeCell ref="C25:G25"/>
    <mergeCell ref="C27:G27"/>
    <mergeCell ref="C29:G29"/>
    <mergeCell ref="C31:G31"/>
    <mergeCell ref="A1:G1"/>
    <mergeCell ref="C2:G2"/>
    <mergeCell ref="C3:G3"/>
    <mergeCell ref="C4:G4"/>
    <mergeCell ref="A43:B43"/>
    <mergeCell ref="C10:G10"/>
    <mergeCell ref="C12:G12"/>
    <mergeCell ref="C14:G14"/>
    <mergeCell ref="C16:G16"/>
    <mergeCell ref="C18:G18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25011-BA9E-4E4B-8196-CFC74AE74F9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249</v>
      </c>
      <c r="B1" s="198"/>
      <c r="C1" s="198"/>
      <c r="D1" s="198"/>
      <c r="E1" s="198"/>
      <c r="F1" s="198"/>
      <c r="G1" s="198"/>
      <c r="AG1" t="s">
        <v>250</v>
      </c>
    </row>
    <row r="2" spans="1:60" ht="24.95" customHeight="1" x14ac:dyDescent="0.2">
      <c r="A2" s="199" t="s">
        <v>7</v>
      </c>
      <c r="B2" s="49" t="s">
        <v>44</v>
      </c>
      <c r="C2" s="202" t="s">
        <v>45</v>
      </c>
      <c r="D2" s="200"/>
      <c r="E2" s="200"/>
      <c r="F2" s="200"/>
      <c r="G2" s="201"/>
      <c r="AG2" t="s">
        <v>251</v>
      </c>
    </row>
    <row r="3" spans="1:60" ht="24.95" customHeight="1" x14ac:dyDescent="0.2">
      <c r="A3" s="199" t="s">
        <v>8</v>
      </c>
      <c r="B3" s="49" t="s">
        <v>67</v>
      </c>
      <c r="C3" s="202" t="s">
        <v>68</v>
      </c>
      <c r="D3" s="200"/>
      <c r="E3" s="200"/>
      <c r="F3" s="200"/>
      <c r="G3" s="201"/>
      <c r="AC3" s="177" t="s">
        <v>251</v>
      </c>
      <c r="AG3" t="s">
        <v>252</v>
      </c>
    </row>
    <row r="4" spans="1:60" ht="24.95" customHeight="1" x14ac:dyDescent="0.2">
      <c r="A4" s="203" t="s">
        <v>9</v>
      </c>
      <c r="B4" s="204" t="s">
        <v>89</v>
      </c>
      <c r="C4" s="205" t="s">
        <v>90</v>
      </c>
      <c r="D4" s="206"/>
      <c r="E4" s="206"/>
      <c r="F4" s="206"/>
      <c r="G4" s="207"/>
      <c r="AG4" t="s">
        <v>253</v>
      </c>
    </row>
    <row r="5" spans="1:60" x14ac:dyDescent="0.2">
      <c r="D5" s="10"/>
    </row>
    <row r="6" spans="1:60" ht="38.25" x14ac:dyDescent="0.2">
      <c r="A6" s="209" t="s">
        <v>254</v>
      </c>
      <c r="B6" s="211" t="s">
        <v>255</v>
      </c>
      <c r="C6" s="211" t="s">
        <v>256</v>
      </c>
      <c r="D6" s="210" t="s">
        <v>257</v>
      </c>
      <c r="E6" s="209" t="s">
        <v>258</v>
      </c>
      <c r="F6" s="208" t="s">
        <v>259</v>
      </c>
      <c r="G6" s="209" t="s">
        <v>29</v>
      </c>
      <c r="H6" s="212" t="s">
        <v>30</v>
      </c>
      <c r="I6" s="212" t="s">
        <v>260</v>
      </c>
      <c r="J6" s="212" t="s">
        <v>31</v>
      </c>
      <c r="K6" s="212" t="s">
        <v>261</v>
      </c>
      <c r="L6" s="212" t="s">
        <v>262</v>
      </c>
      <c r="M6" s="212" t="s">
        <v>263</v>
      </c>
      <c r="N6" s="212" t="s">
        <v>264</v>
      </c>
      <c r="O6" s="212" t="s">
        <v>265</v>
      </c>
      <c r="P6" s="212" t="s">
        <v>266</v>
      </c>
      <c r="Q6" s="212" t="s">
        <v>267</v>
      </c>
      <c r="R6" s="212" t="s">
        <v>268</v>
      </c>
      <c r="S6" s="212" t="s">
        <v>269</v>
      </c>
      <c r="T6" s="212" t="s">
        <v>270</v>
      </c>
      <c r="U6" s="212" t="s">
        <v>271</v>
      </c>
      <c r="V6" s="212" t="s">
        <v>272</v>
      </c>
      <c r="W6" s="212" t="s">
        <v>273</v>
      </c>
      <c r="X6" s="212" t="s">
        <v>274</v>
      </c>
      <c r="Y6" s="212" t="s">
        <v>275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276</v>
      </c>
      <c r="B8" s="231" t="s">
        <v>134</v>
      </c>
      <c r="C8" s="248" t="s">
        <v>136</v>
      </c>
      <c r="D8" s="232"/>
      <c r="E8" s="233"/>
      <c r="F8" s="234"/>
      <c r="G8" s="234">
        <f>SUMIF(AG9:AG88,"&lt;&gt;NOR",G9:G88)</f>
        <v>0</v>
      </c>
      <c r="H8" s="234"/>
      <c r="I8" s="234">
        <f>SUM(I9:I88)</f>
        <v>0</v>
      </c>
      <c r="J8" s="234"/>
      <c r="K8" s="234">
        <f>SUM(K9:K88)</f>
        <v>0</v>
      </c>
      <c r="L8" s="234"/>
      <c r="M8" s="234">
        <f>SUM(M9:M88)</f>
        <v>0</v>
      </c>
      <c r="N8" s="233"/>
      <c r="O8" s="233">
        <f>SUM(O9:O88)</f>
        <v>0.2</v>
      </c>
      <c r="P8" s="233"/>
      <c r="Q8" s="233">
        <f>SUM(Q9:Q88)</f>
        <v>0</v>
      </c>
      <c r="R8" s="234"/>
      <c r="S8" s="234"/>
      <c r="T8" s="235"/>
      <c r="U8" s="229"/>
      <c r="V8" s="229">
        <f>SUM(V9:V88)</f>
        <v>8.01</v>
      </c>
      <c r="W8" s="229"/>
      <c r="X8" s="229"/>
      <c r="Y8" s="229"/>
      <c r="AG8" t="s">
        <v>277</v>
      </c>
    </row>
    <row r="9" spans="1:60" outlineLevel="1" x14ac:dyDescent="0.2">
      <c r="A9" s="237">
        <v>1</v>
      </c>
      <c r="B9" s="238" t="s">
        <v>1659</v>
      </c>
      <c r="C9" s="249" t="s">
        <v>1660</v>
      </c>
      <c r="D9" s="239" t="s">
        <v>318</v>
      </c>
      <c r="E9" s="240">
        <v>55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/>
      <c r="S9" s="242" t="s">
        <v>281</v>
      </c>
      <c r="T9" s="243" t="s">
        <v>282</v>
      </c>
      <c r="U9" s="224">
        <v>0</v>
      </c>
      <c r="V9" s="224">
        <f>ROUND(E9*U9,2)</f>
        <v>0</v>
      </c>
      <c r="W9" s="224"/>
      <c r="X9" s="224" t="s">
        <v>319</v>
      </c>
      <c r="Y9" s="224" t="s">
        <v>284</v>
      </c>
      <c r="Z9" s="213"/>
      <c r="AA9" s="213"/>
      <c r="AB9" s="213"/>
      <c r="AC9" s="213"/>
      <c r="AD9" s="213"/>
      <c r="AE9" s="213"/>
      <c r="AF9" s="213"/>
      <c r="AG9" s="213" t="s">
        <v>320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0"/>
      <c r="D10" s="246"/>
      <c r="E10" s="246"/>
      <c r="F10" s="246"/>
      <c r="G10" s="246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3"/>
      <c r="AA10" s="213"/>
      <c r="AB10" s="213"/>
      <c r="AC10" s="213"/>
      <c r="AD10" s="213"/>
      <c r="AE10" s="213"/>
      <c r="AF10" s="213"/>
      <c r="AG10" s="213" t="s">
        <v>286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37">
        <v>2</v>
      </c>
      <c r="B11" s="238" t="s">
        <v>1661</v>
      </c>
      <c r="C11" s="249" t="s">
        <v>1662</v>
      </c>
      <c r="D11" s="239" t="s">
        <v>318</v>
      </c>
      <c r="E11" s="240">
        <v>37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0">
        <v>0</v>
      </c>
      <c r="O11" s="240">
        <f>ROUND(E11*N11,2)</f>
        <v>0</v>
      </c>
      <c r="P11" s="240">
        <v>0</v>
      </c>
      <c r="Q11" s="240">
        <f>ROUND(E11*P11,2)</f>
        <v>0</v>
      </c>
      <c r="R11" s="242"/>
      <c r="S11" s="242" t="s">
        <v>281</v>
      </c>
      <c r="T11" s="243" t="s">
        <v>282</v>
      </c>
      <c r="U11" s="224">
        <v>0</v>
      </c>
      <c r="V11" s="224">
        <f>ROUND(E11*U11,2)</f>
        <v>0</v>
      </c>
      <c r="W11" s="224"/>
      <c r="X11" s="224" t="s">
        <v>319</v>
      </c>
      <c r="Y11" s="224" t="s">
        <v>284</v>
      </c>
      <c r="Z11" s="213"/>
      <c r="AA11" s="213"/>
      <c r="AB11" s="213"/>
      <c r="AC11" s="213"/>
      <c r="AD11" s="213"/>
      <c r="AE11" s="213"/>
      <c r="AF11" s="213"/>
      <c r="AG11" s="213" t="s">
        <v>320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2" x14ac:dyDescent="0.2">
      <c r="A12" s="220"/>
      <c r="B12" s="221"/>
      <c r="C12" s="250"/>
      <c r="D12" s="246"/>
      <c r="E12" s="246"/>
      <c r="F12" s="246"/>
      <c r="G12" s="246"/>
      <c r="H12" s="224"/>
      <c r="I12" s="224"/>
      <c r="J12" s="224"/>
      <c r="K12" s="224"/>
      <c r="L12" s="224"/>
      <c r="M12" s="224"/>
      <c r="N12" s="223"/>
      <c r="O12" s="223"/>
      <c r="P12" s="223"/>
      <c r="Q12" s="223"/>
      <c r="R12" s="224"/>
      <c r="S12" s="224"/>
      <c r="T12" s="224"/>
      <c r="U12" s="224"/>
      <c r="V12" s="224"/>
      <c r="W12" s="224"/>
      <c r="X12" s="224"/>
      <c r="Y12" s="224"/>
      <c r="Z12" s="213"/>
      <c r="AA12" s="213"/>
      <c r="AB12" s="213"/>
      <c r="AC12" s="213"/>
      <c r="AD12" s="213"/>
      <c r="AE12" s="213"/>
      <c r="AF12" s="213"/>
      <c r="AG12" s="213" t="s">
        <v>286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ht="22.5" outlineLevel="1" x14ac:dyDescent="0.2">
      <c r="A13" s="237">
        <v>3</v>
      </c>
      <c r="B13" s="238" t="s">
        <v>1663</v>
      </c>
      <c r="C13" s="249" t="s">
        <v>1664</v>
      </c>
      <c r="D13" s="239" t="s">
        <v>1665</v>
      </c>
      <c r="E13" s="240">
        <v>1</v>
      </c>
      <c r="F13" s="241"/>
      <c r="G13" s="242">
        <f>ROUND(E13*F13,2)</f>
        <v>0</v>
      </c>
      <c r="H13" s="241"/>
      <c r="I13" s="242">
        <f>ROUND(E13*H13,2)</f>
        <v>0</v>
      </c>
      <c r="J13" s="241"/>
      <c r="K13" s="242">
        <f>ROUND(E13*J13,2)</f>
        <v>0</v>
      </c>
      <c r="L13" s="242">
        <v>21</v>
      </c>
      <c r="M13" s="242">
        <f>G13*(1+L13/100)</f>
        <v>0</v>
      </c>
      <c r="N13" s="240">
        <v>0</v>
      </c>
      <c r="O13" s="240">
        <f>ROUND(E13*N13,2)</f>
        <v>0</v>
      </c>
      <c r="P13" s="240">
        <v>0</v>
      </c>
      <c r="Q13" s="240">
        <f>ROUND(E13*P13,2)</f>
        <v>0</v>
      </c>
      <c r="R13" s="242"/>
      <c r="S13" s="242" t="s">
        <v>281</v>
      </c>
      <c r="T13" s="243" t="s">
        <v>786</v>
      </c>
      <c r="U13" s="224">
        <v>8.01</v>
      </c>
      <c r="V13" s="224">
        <f>ROUND(E13*U13,2)</f>
        <v>8.01</v>
      </c>
      <c r="W13" s="224"/>
      <c r="X13" s="224" t="s">
        <v>283</v>
      </c>
      <c r="Y13" s="224" t="s">
        <v>284</v>
      </c>
      <c r="Z13" s="213"/>
      <c r="AA13" s="213"/>
      <c r="AB13" s="213"/>
      <c r="AC13" s="213"/>
      <c r="AD13" s="213"/>
      <c r="AE13" s="213"/>
      <c r="AF13" s="213"/>
      <c r="AG13" s="213" t="s">
        <v>285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0"/>
      <c r="D14" s="246"/>
      <c r="E14" s="246"/>
      <c r="F14" s="246"/>
      <c r="G14" s="246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3"/>
      <c r="AA14" s="213"/>
      <c r="AB14" s="213"/>
      <c r="AC14" s="213"/>
      <c r="AD14" s="213"/>
      <c r="AE14" s="213"/>
      <c r="AF14" s="213"/>
      <c r="AG14" s="213" t="s">
        <v>286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7">
        <v>4</v>
      </c>
      <c r="B15" s="238" t="s">
        <v>1666</v>
      </c>
      <c r="C15" s="249" t="s">
        <v>1667</v>
      </c>
      <c r="D15" s="239" t="s">
        <v>318</v>
      </c>
      <c r="E15" s="240">
        <v>8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0</v>
      </c>
      <c r="O15" s="240">
        <f>ROUND(E15*N15,2)</f>
        <v>0</v>
      </c>
      <c r="P15" s="240">
        <v>0</v>
      </c>
      <c r="Q15" s="240">
        <f>ROUND(E15*P15,2)</f>
        <v>0</v>
      </c>
      <c r="R15" s="242" t="s">
        <v>324</v>
      </c>
      <c r="S15" s="242" t="s">
        <v>289</v>
      </c>
      <c r="T15" s="243" t="s">
        <v>289</v>
      </c>
      <c r="U15" s="224">
        <v>0</v>
      </c>
      <c r="V15" s="224">
        <f>ROUND(E15*U15,2)</f>
        <v>0</v>
      </c>
      <c r="W15" s="224"/>
      <c r="X15" s="224" t="s">
        <v>283</v>
      </c>
      <c r="Y15" s="224" t="s">
        <v>284</v>
      </c>
      <c r="Z15" s="213"/>
      <c r="AA15" s="213"/>
      <c r="AB15" s="213"/>
      <c r="AC15" s="213"/>
      <c r="AD15" s="213"/>
      <c r="AE15" s="213"/>
      <c r="AF15" s="213"/>
      <c r="AG15" s="213" t="s">
        <v>285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0"/>
      <c r="D16" s="246"/>
      <c r="E16" s="246"/>
      <c r="F16" s="246"/>
      <c r="G16" s="246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3"/>
      <c r="AA16" s="213"/>
      <c r="AB16" s="213"/>
      <c r="AC16" s="213"/>
      <c r="AD16" s="213"/>
      <c r="AE16" s="213"/>
      <c r="AF16" s="213"/>
      <c r="AG16" s="213" t="s">
        <v>286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37">
        <v>5</v>
      </c>
      <c r="B17" s="238" t="s">
        <v>1668</v>
      </c>
      <c r="C17" s="249" t="s">
        <v>1669</v>
      </c>
      <c r="D17" s="239" t="s">
        <v>318</v>
      </c>
      <c r="E17" s="240">
        <v>14</v>
      </c>
      <c r="F17" s="241"/>
      <c r="G17" s="242">
        <f>ROUND(E17*F17,2)</f>
        <v>0</v>
      </c>
      <c r="H17" s="241"/>
      <c r="I17" s="242">
        <f>ROUND(E17*H17,2)</f>
        <v>0</v>
      </c>
      <c r="J17" s="241"/>
      <c r="K17" s="242">
        <f>ROUND(E17*J17,2)</f>
        <v>0</v>
      </c>
      <c r="L17" s="242">
        <v>21</v>
      </c>
      <c r="M17" s="242">
        <f>G17*(1+L17/100)</f>
        <v>0</v>
      </c>
      <c r="N17" s="240">
        <v>3.8000000000000002E-4</v>
      </c>
      <c r="O17" s="240">
        <f>ROUND(E17*N17,2)</f>
        <v>0.01</v>
      </c>
      <c r="P17" s="240">
        <v>0</v>
      </c>
      <c r="Q17" s="240">
        <f>ROUND(E17*P17,2)</f>
        <v>0</v>
      </c>
      <c r="R17" s="242" t="s">
        <v>324</v>
      </c>
      <c r="S17" s="242" t="s">
        <v>289</v>
      </c>
      <c r="T17" s="243" t="s">
        <v>289</v>
      </c>
      <c r="U17" s="224">
        <v>0</v>
      </c>
      <c r="V17" s="224">
        <f>ROUND(E17*U17,2)</f>
        <v>0</v>
      </c>
      <c r="W17" s="224"/>
      <c r="X17" s="224" t="s">
        <v>283</v>
      </c>
      <c r="Y17" s="224" t="s">
        <v>284</v>
      </c>
      <c r="Z17" s="213"/>
      <c r="AA17" s="213"/>
      <c r="AB17" s="213"/>
      <c r="AC17" s="213"/>
      <c r="AD17" s="213"/>
      <c r="AE17" s="213"/>
      <c r="AF17" s="213"/>
      <c r="AG17" s="213" t="s">
        <v>285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50"/>
      <c r="D18" s="246"/>
      <c r="E18" s="246"/>
      <c r="F18" s="246"/>
      <c r="G18" s="246"/>
      <c r="H18" s="224"/>
      <c r="I18" s="224"/>
      <c r="J18" s="224"/>
      <c r="K18" s="224"/>
      <c r="L18" s="224"/>
      <c r="M18" s="224"/>
      <c r="N18" s="223"/>
      <c r="O18" s="223"/>
      <c r="P18" s="223"/>
      <c r="Q18" s="223"/>
      <c r="R18" s="224"/>
      <c r="S18" s="224"/>
      <c r="T18" s="224"/>
      <c r="U18" s="224"/>
      <c r="V18" s="224"/>
      <c r="W18" s="224"/>
      <c r="X18" s="224"/>
      <c r="Y18" s="224"/>
      <c r="Z18" s="213"/>
      <c r="AA18" s="213"/>
      <c r="AB18" s="213"/>
      <c r="AC18" s="213"/>
      <c r="AD18" s="213"/>
      <c r="AE18" s="213"/>
      <c r="AF18" s="213"/>
      <c r="AG18" s="213" t="s">
        <v>286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37">
        <v>6</v>
      </c>
      <c r="B19" s="238" t="s">
        <v>1670</v>
      </c>
      <c r="C19" s="249" t="s">
        <v>1671</v>
      </c>
      <c r="D19" s="239" t="s">
        <v>318</v>
      </c>
      <c r="E19" s="240">
        <v>392</v>
      </c>
      <c r="F19" s="241"/>
      <c r="G19" s="242">
        <f>ROUND(E19*F19,2)</f>
        <v>0</v>
      </c>
      <c r="H19" s="241"/>
      <c r="I19" s="242">
        <f>ROUND(E19*H19,2)</f>
        <v>0</v>
      </c>
      <c r="J19" s="241"/>
      <c r="K19" s="242">
        <f>ROUND(E19*J19,2)</f>
        <v>0</v>
      </c>
      <c r="L19" s="242">
        <v>21</v>
      </c>
      <c r="M19" s="242">
        <f>G19*(1+L19/100)</f>
        <v>0</v>
      </c>
      <c r="N19" s="240">
        <v>1.0000000000000001E-5</v>
      </c>
      <c r="O19" s="240">
        <f>ROUND(E19*N19,2)</f>
        <v>0</v>
      </c>
      <c r="P19" s="240">
        <v>0</v>
      </c>
      <c r="Q19" s="240">
        <f>ROUND(E19*P19,2)</f>
        <v>0</v>
      </c>
      <c r="R19" s="242" t="s">
        <v>324</v>
      </c>
      <c r="S19" s="242" t="s">
        <v>289</v>
      </c>
      <c r="T19" s="243" t="s">
        <v>289</v>
      </c>
      <c r="U19" s="224">
        <v>0</v>
      </c>
      <c r="V19" s="224">
        <f>ROUND(E19*U19,2)</f>
        <v>0</v>
      </c>
      <c r="W19" s="224"/>
      <c r="X19" s="224" t="s">
        <v>283</v>
      </c>
      <c r="Y19" s="224" t="s">
        <v>284</v>
      </c>
      <c r="Z19" s="213"/>
      <c r="AA19" s="213"/>
      <c r="AB19" s="213"/>
      <c r="AC19" s="213"/>
      <c r="AD19" s="213"/>
      <c r="AE19" s="213"/>
      <c r="AF19" s="213"/>
      <c r="AG19" s="213" t="s">
        <v>285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0"/>
      <c r="D20" s="246"/>
      <c r="E20" s="246"/>
      <c r="F20" s="246"/>
      <c r="G20" s="246"/>
      <c r="H20" s="224"/>
      <c r="I20" s="224"/>
      <c r="J20" s="224"/>
      <c r="K20" s="224"/>
      <c r="L20" s="224"/>
      <c r="M20" s="224"/>
      <c r="N20" s="223"/>
      <c r="O20" s="223"/>
      <c r="P20" s="223"/>
      <c r="Q20" s="223"/>
      <c r="R20" s="224"/>
      <c r="S20" s="224"/>
      <c r="T20" s="224"/>
      <c r="U20" s="224"/>
      <c r="V20" s="224"/>
      <c r="W20" s="224"/>
      <c r="X20" s="224"/>
      <c r="Y20" s="224"/>
      <c r="Z20" s="213"/>
      <c r="AA20" s="213"/>
      <c r="AB20" s="213"/>
      <c r="AC20" s="213"/>
      <c r="AD20" s="213"/>
      <c r="AE20" s="213"/>
      <c r="AF20" s="213"/>
      <c r="AG20" s="213" t="s">
        <v>286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ht="33.75" outlineLevel="1" x14ac:dyDescent="0.2">
      <c r="A21" s="237">
        <v>7</v>
      </c>
      <c r="B21" s="238" t="s">
        <v>1672</v>
      </c>
      <c r="C21" s="249" t="s">
        <v>1673</v>
      </c>
      <c r="D21" s="239" t="s">
        <v>318</v>
      </c>
      <c r="E21" s="240">
        <v>2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0">
        <v>0.08</v>
      </c>
      <c r="O21" s="240">
        <f>ROUND(E21*N21,2)</f>
        <v>0.16</v>
      </c>
      <c r="P21" s="240">
        <v>0</v>
      </c>
      <c r="Q21" s="240">
        <f>ROUND(E21*P21,2)</f>
        <v>0</v>
      </c>
      <c r="R21" s="242" t="s">
        <v>324</v>
      </c>
      <c r="S21" s="242" t="s">
        <v>289</v>
      </c>
      <c r="T21" s="243" t="s">
        <v>289</v>
      </c>
      <c r="U21" s="224">
        <v>0</v>
      </c>
      <c r="V21" s="224">
        <f>ROUND(E21*U21,2)</f>
        <v>0</v>
      </c>
      <c r="W21" s="224"/>
      <c r="X21" s="224" t="s">
        <v>283</v>
      </c>
      <c r="Y21" s="224" t="s">
        <v>284</v>
      </c>
      <c r="Z21" s="213"/>
      <c r="AA21" s="213"/>
      <c r="AB21" s="213"/>
      <c r="AC21" s="213"/>
      <c r="AD21" s="213"/>
      <c r="AE21" s="213"/>
      <c r="AF21" s="213"/>
      <c r="AG21" s="213" t="s">
        <v>285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0"/>
      <c r="D22" s="246"/>
      <c r="E22" s="246"/>
      <c r="F22" s="246"/>
      <c r="G22" s="246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3"/>
      <c r="AA22" s="213"/>
      <c r="AB22" s="213"/>
      <c r="AC22" s="213"/>
      <c r="AD22" s="213"/>
      <c r="AE22" s="213"/>
      <c r="AF22" s="213"/>
      <c r="AG22" s="213" t="s">
        <v>286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ht="22.5" outlineLevel="1" x14ac:dyDescent="0.2">
      <c r="A23" s="237">
        <v>8</v>
      </c>
      <c r="B23" s="238" t="s">
        <v>1674</v>
      </c>
      <c r="C23" s="249" t="s">
        <v>1675</v>
      </c>
      <c r="D23" s="239" t="s">
        <v>318</v>
      </c>
      <c r="E23" s="240">
        <v>1</v>
      </c>
      <c r="F23" s="241"/>
      <c r="G23" s="242">
        <f>ROUND(E23*F23,2)</f>
        <v>0</v>
      </c>
      <c r="H23" s="241"/>
      <c r="I23" s="242">
        <f>ROUND(E23*H23,2)</f>
        <v>0</v>
      </c>
      <c r="J23" s="241"/>
      <c r="K23" s="242">
        <f>ROUND(E23*J23,2)</f>
        <v>0</v>
      </c>
      <c r="L23" s="242">
        <v>21</v>
      </c>
      <c r="M23" s="242">
        <f>G23*(1+L23/100)</f>
        <v>0</v>
      </c>
      <c r="N23" s="240">
        <v>1.8000000000000001E-4</v>
      </c>
      <c r="O23" s="240">
        <f>ROUND(E23*N23,2)</f>
        <v>0</v>
      </c>
      <c r="P23" s="240">
        <v>0</v>
      </c>
      <c r="Q23" s="240">
        <f>ROUND(E23*P23,2)</f>
        <v>0</v>
      </c>
      <c r="R23" s="242" t="s">
        <v>324</v>
      </c>
      <c r="S23" s="242" t="s">
        <v>289</v>
      </c>
      <c r="T23" s="243" t="s">
        <v>289</v>
      </c>
      <c r="U23" s="224">
        <v>0</v>
      </c>
      <c r="V23" s="224">
        <f>ROUND(E23*U23,2)</f>
        <v>0</v>
      </c>
      <c r="W23" s="224"/>
      <c r="X23" s="224" t="s">
        <v>283</v>
      </c>
      <c r="Y23" s="224" t="s">
        <v>284</v>
      </c>
      <c r="Z23" s="213"/>
      <c r="AA23" s="213"/>
      <c r="AB23" s="213"/>
      <c r="AC23" s="213"/>
      <c r="AD23" s="213"/>
      <c r="AE23" s="213"/>
      <c r="AF23" s="213"/>
      <c r="AG23" s="213" t="s">
        <v>285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50"/>
      <c r="D24" s="246"/>
      <c r="E24" s="246"/>
      <c r="F24" s="246"/>
      <c r="G24" s="246"/>
      <c r="H24" s="224"/>
      <c r="I24" s="224"/>
      <c r="J24" s="224"/>
      <c r="K24" s="224"/>
      <c r="L24" s="224"/>
      <c r="M24" s="224"/>
      <c r="N24" s="223"/>
      <c r="O24" s="223"/>
      <c r="P24" s="223"/>
      <c r="Q24" s="223"/>
      <c r="R24" s="224"/>
      <c r="S24" s="224"/>
      <c r="T24" s="224"/>
      <c r="U24" s="224"/>
      <c r="V24" s="224"/>
      <c r="W24" s="224"/>
      <c r="X24" s="224"/>
      <c r="Y24" s="224"/>
      <c r="Z24" s="213"/>
      <c r="AA24" s="213"/>
      <c r="AB24" s="213"/>
      <c r="AC24" s="213"/>
      <c r="AD24" s="213"/>
      <c r="AE24" s="213"/>
      <c r="AF24" s="213"/>
      <c r="AG24" s="213" t="s">
        <v>286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ht="22.5" outlineLevel="1" x14ac:dyDescent="0.2">
      <c r="A25" s="237">
        <v>9</v>
      </c>
      <c r="B25" s="238" t="s">
        <v>1676</v>
      </c>
      <c r="C25" s="249" t="s">
        <v>1677</v>
      </c>
      <c r="D25" s="239" t="s">
        <v>318</v>
      </c>
      <c r="E25" s="240">
        <v>27</v>
      </c>
      <c r="F25" s="241"/>
      <c r="G25" s="242">
        <f>ROUND(E25*F25,2)</f>
        <v>0</v>
      </c>
      <c r="H25" s="241"/>
      <c r="I25" s="242">
        <f>ROUND(E25*H25,2)</f>
        <v>0</v>
      </c>
      <c r="J25" s="241"/>
      <c r="K25" s="242">
        <f>ROUND(E25*J25,2)</f>
        <v>0</v>
      </c>
      <c r="L25" s="242">
        <v>21</v>
      </c>
      <c r="M25" s="242">
        <f>G25*(1+L25/100)</f>
        <v>0</v>
      </c>
      <c r="N25" s="240">
        <v>1.8000000000000001E-4</v>
      </c>
      <c r="O25" s="240">
        <f>ROUND(E25*N25,2)</f>
        <v>0</v>
      </c>
      <c r="P25" s="240">
        <v>0</v>
      </c>
      <c r="Q25" s="240">
        <f>ROUND(E25*P25,2)</f>
        <v>0</v>
      </c>
      <c r="R25" s="242" t="s">
        <v>324</v>
      </c>
      <c r="S25" s="242" t="s">
        <v>289</v>
      </c>
      <c r="T25" s="243" t="s">
        <v>289</v>
      </c>
      <c r="U25" s="224">
        <v>0</v>
      </c>
      <c r="V25" s="224">
        <f>ROUND(E25*U25,2)</f>
        <v>0</v>
      </c>
      <c r="W25" s="224"/>
      <c r="X25" s="224" t="s">
        <v>283</v>
      </c>
      <c r="Y25" s="224" t="s">
        <v>284</v>
      </c>
      <c r="Z25" s="213"/>
      <c r="AA25" s="213"/>
      <c r="AB25" s="213"/>
      <c r="AC25" s="213"/>
      <c r="AD25" s="213"/>
      <c r="AE25" s="213"/>
      <c r="AF25" s="213"/>
      <c r="AG25" s="213" t="s">
        <v>285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50"/>
      <c r="D26" s="246"/>
      <c r="E26" s="246"/>
      <c r="F26" s="246"/>
      <c r="G26" s="246"/>
      <c r="H26" s="224"/>
      <c r="I26" s="224"/>
      <c r="J26" s="224"/>
      <c r="K26" s="224"/>
      <c r="L26" s="224"/>
      <c r="M26" s="224"/>
      <c r="N26" s="223"/>
      <c r="O26" s="223"/>
      <c r="P26" s="223"/>
      <c r="Q26" s="223"/>
      <c r="R26" s="224"/>
      <c r="S26" s="224"/>
      <c r="T26" s="224"/>
      <c r="U26" s="224"/>
      <c r="V26" s="224"/>
      <c r="W26" s="224"/>
      <c r="X26" s="224"/>
      <c r="Y26" s="224"/>
      <c r="Z26" s="213"/>
      <c r="AA26" s="213"/>
      <c r="AB26" s="213"/>
      <c r="AC26" s="213"/>
      <c r="AD26" s="213"/>
      <c r="AE26" s="213"/>
      <c r="AF26" s="213"/>
      <c r="AG26" s="213" t="s">
        <v>286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ht="22.5" outlineLevel="1" x14ac:dyDescent="0.2">
      <c r="A27" s="237">
        <v>10</v>
      </c>
      <c r="B27" s="238" t="s">
        <v>1678</v>
      </c>
      <c r="C27" s="249" t="s">
        <v>1679</v>
      </c>
      <c r="D27" s="239" t="s">
        <v>318</v>
      </c>
      <c r="E27" s="240">
        <v>26</v>
      </c>
      <c r="F27" s="241"/>
      <c r="G27" s="242">
        <f>ROUND(E27*F27,2)</f>
        <v>0</v>
      </c>
      <c r="H27" s="241"/>
      <c r="I27" s="242">
        <f>ROUND(E27*H27,2)</f>
        <v>0</v>
      </c>
      <c r="J27" s="241"/>
      <c r="K27" s="242">
        <f>ROUND(E27*J27,2)</f>
        <v>0</v>
      </c>
      <c r="L27" s="242">
        <v>21</v>
      </c>
      <c r="M27" s="242">
        <f>G27*(1+L27/100)</f>
        <v>0</v>
      </c>
      <c r="N27" s="240">
        <v>1.8000000000000001E-4</v>
      </c>
      <c r="O27" s="240">
        <f>ROUND(E27*N27,2)</f>
        <v>0</v>
      </c>
      <c r="P27" s="240">
        <v>0</v>
      </c>
      <c r="Q27" s="240">
        <f>ROUND(E27*P27,2)</f>
        <v>0</v>
      </c>
      <c r="R27" s="242" t="s">
        <v>324</v>
      </c>
      <c r="S27" s="242" t="s">
        <v>289</v>
      </c>
      <c r="T27" s="243" t="s">
        <v>289</v>
      </c>
      <c r="U27" s="224">
        <v>0</v>
      </c>
      <c r="V27" s="224">
        <f>ROUND(E27*U27,2)</f>
        <v>0</v>
      </c>
      <c r="W27" s="224"/>
      <c r="X27" s="224" t="s">
        <v>283</v>
      </c>
      <c r="Y27" s="224" t="s">
        <v>284</v>
      </c>
      <c r="Z27" s="213"/>
      <c r="AA27" s="213"/>
      <c r="AB27" s="213"/>
      <c r="AC27" s="213"/>
      <c r="AD27" s="213"/>
      <c r="AE27" s="213"/>
      <c r="AF27" s="213"/>
      <c r="AG27" s="213" t="s">
        <v>285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0"/>
      <c r="D28" s="246"/>
      <c r="E28" s="246"/>
      <c r="F28" s="246"/>
      <c r="G28" s="246"/>
      <c r="H28" s="224"/>
      <c r="I28" s="224"/>
      <c r="J28" s="224"/>
      <c r="K28" s="224"/>
      <c r="L28" s="224"/>
      <c r="M28" s="224"/>
      <c r="N28" s="223"/>
      <c r="O28" s="223"/>
      <c r="P28" s="223"/>
      <c r="Q28" s="223"/>
      <c r="R28" s="224"/>
      <c r="S28" s="224"/>
      <c r="T28" s="224"/>
      <c r="U28" s="224"/>
      <c r="V28" s="224"/>
      <c r="W28" s="224"/>
      <c r="X28" s="224"/>
      <c r="Y28" s="224"/>
      <c r="Z28" s="213"/>
      <c r="AA28" s="213"/>
      <c r="AB28" s="213"/>
      <c r="AC28" s="213"/>
      <c r="AD28" s="213"/>
      <c r="AE28" s="213"/>
      <c r="AF28" s="213"/>
      <c r="AG28" s="213" t="s">
        <v>286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ht="22.5" outlineLevel="1" x14ac:dyDescent="0.2">
      <c r="A29" s="237">
        <v>11</v>
      </c>
      <c r="B29" s="238" t="s">
        <v>1680</v>
      </c>
      <c r="C29" s="249" t="s">
        <v>1681</v>
      </c>
      <c r="D29" s="239" t="s">
        <v>318</v>
      </c>
      <c r="E29" s="240">
        <v>7</v>
      </c>
      <c r="F29" s="241"/>
      <c r="G29" s="242">
        <f>ROUND(E29*F29,2)</f>
        <v>0</v>
      </c>
      <c r="H29" s="241"/>
      <c r="I29" s="242">
        <f>ROUND(E29*H29,2)</f>
        <v>0</v>
      </c>
      <c r="J29" s="241"/>
      <c r="K29" s="242">
        <f>ROUND(E29*J29,2)</f>
        <v>0</v>
      </c>
      <c r="L29" s="242">
        <v>21</v>
      </c>
      <c r="M29" s="242">
        <f>G29*(1+L29/100)</f>
        <v>0</v>
      </c>
      <c r="N29" s="240">
        <v>1.8000000000000001E-4</v>
      </c>
      <c r="O29" s="240">
        <f>ROUND(E29*N29,2)</f>
        <v>0</v>
      </c>
      <c r="P29" s="240">
        <v>0</v>
      </c>
      <c r="Q29" s="240">
        <f>ROUND(E29*P29,2)</f>
        <v>0</v>
      </c>
      <c r="R29" s="242" t="s">
        <v>324</v>
      </c>
      <c r="S29" s="242" t="s">
        <v>289</v>
      </c>
      <c r="T29" s="243" t="s">
        <v>289</v>
      </c>
      <c r="U29" s="224">
        <v>0</v>
      </c>
      <c r="V29" s="224">
        <f>ROUND(E29*U29,2)</f>
        <v>0</v>
      </c>
      <c r="W29" s="224"/>
      <c r="X29" s="224" t="s">
        <v>283</v>
      </c>
      <c r="Y29" s="224" t="s">
        <v>284</v>
      </c>
      <c r="Z29" s="213"/>
      <c r="AA29" s="213"/>
      <c r="AB29" s="213"/>
      <c r="AC29" s="213"/>
      <c r="AD29" s="213"/>
      <c r="AE29" s="213"/>
      <c r="AF29" s="213"/>
      <c r="AG29" s="213" t="s">
        <v>285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0"/>
      <c r="D30" s="246"/>
      <c r="E30" s="246"/>
      <c r="F30" s="246"/>
      <c r="G30" s="246"/>
      <c r="H30" s="224"/>
      <c r="I30" s="224"/>
      <c r="J30" s="224"/>
      <c r="K30" s="224"/>
      <c r="L30" s="224"/>
      <c r="M30" s="224"/>
      <c r="N30" s="223"/>
      <c r="O30" s="223"/>
      <c r="P30" s="223"/>
      <c r="Q30" s="223"/>
      <c r="R30" s="224"/>
      <c r="S30" s="224"/>
      <c r="T30" s="224"/>
      <c r="U30" s="224"/>
      <c r="V30" s="224"/>
      <c r="W30" s="224"/>
      <c r="X30" s="224"/>
      <c r="Y30" s="224"/>
      <c r="Z30" s="213"/>
      <c r="AA30" s="213"/>
      <c r="AB30" s="213"/>
      <c r="AC30" s="213"/>
      <c r="AD30" s="213"/>
      <c r="AE30" s="213"/>
      <c r="AF30" s="213"/>
      <c r="AG30" s="213" t="s">
        <v>286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ht="22.5" outlineLevel="1" x14ac:dyDescent="0.2">
      <c r="A31" s="237">
        <v>12</v>
      </c>
      <c r="B31" s="238" t="s">
        <v>1682</v>
      </c>
      <c r="C31" s="249" t="s">
        <v>1683</v>
      </c>
      <c r="D31" s="239" t="s">
        <v>318</v>
      </c>
      <c r="E31" s="240">
        <v>3</v>
      </c>
      <c r="F31" s="241"/>
      <c r="G31" s="242">
        <f>ROUND(E31*F31,2)</f>
        <v>0</v>
      </c>
      <c r="H31" s="241"/>
      <c r="I31" s="242">
        <f>ROUND(E31*H31,2)</f>
        <v>0</v>
      </c>
      <c r="J31" s="241"/>
      <c r="K31" s="242">
        <f>ROUND(E31*J31,2)</f>
        <v>0</v>
      </c>
      <c r="L31" s="242">
        <v>21</v>
      </c>
      <c r="M31" s="242">
        <f>G31*(1+L31/100)</f>
        <v>0</v>
      </c>
      <c r="N31" s="240">
        <v>5.0000000000000001E-4</v>
      </c>
      <c r="O31" s="240">
        <f>ROUND(E31*N31,2)</f>
        <v>0</v>
      </c>
      <c r="P31" s="240">
        <v>0</v>
      </c>
      <c r="Q31" s="240">
        <f>ROUND(E31*P31,2)</f>
        <v>0</v>
      </c>
      <c r="R31" s="242" t="s">
        <v>324</v>
      </c>
      <c r="S31" s="242" t="s">
        <v>289</v>
      </c>
      <c r="T31" s="243" t="s">
        <v>289</v>
      </c>
      <c r="U31" s="224">
        <v>0</v>
      </c>
      <c r="V31" s="224">
        <f>ROUND(E31*U31,2)</f>
        <v>0</v>
      </c>
      <c r="W31" s="224"/>
      <c r="X31" s="224" t="s">
        <v>283</v>
      </c>
      <c r="Y31" s="224" t="s">
        <v>284</v>
      </c>
      <c r="Z31" s="213"/>
      <c r="AA31" s="213"/>
      <c r="AB31" s="213"/>
      <c r="AC31" s="213"/>
      <c r="AD31" s="213"/>
      <c r="AE31" s="213"/>
      <c r="AF31" s="213"/>
      <c r="AG31" s="213" t="s">
        <v>285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2" x14ac:dyDescent="0.2">
      <c r="A32" s="220"/>
      <c r="B32" s="221"/>
      <c r="C32" s="250"/>
      <c r="D32" s="246"/>
      <c r="E32" s="246"/>
      <c r="F32" s="246"/>
      <c r="G32" s="246"/>
      <c r="H32" s="224"/>
      <c r="I32" s="224"/>
      <c r="J32" s="224"/>
      <c r="K32" s="224"/>
      <c r="L32" s="224"/>
      <c r="M32" s="224"/>
      <c r="N32" s="223"/>
      <c r="O32" s="223"/>
      <c r="P32" s="223"/>
      <c r="Q32" s="223"/>
      <c r="R32" s="224"/>
      <c r="S32" s="224"/>
      <c r="T32" s="224"/>
      <c r="U32" s="224"/>
      <c r="V32" s="224"/>
      <c r="W32" s="224"/>
      <c r="X32" s="224"/>
      <c r="Y32" s="224"/>
      <c r="Z32" s="213"/>
      <c r="AA32" s="213"/>
      <c r="AB32" s="213"/>
      <c r="AC32" s="213"/>
      <c r="AD32" s="213"/>
      <c r="AE32" s="213"/>
      <c r="AF32" s="213"/>
      <c r="AG32" s="213" t="s">
        <v>286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ht="22.5" outlineLevel="1" x14ac:dyDescent="0.2">
      <c r="A33" s="237">
        <v>13</v>
      </c>
      <c r="B33" s="238" t="s">
        <v>1684</v>
      </c>
      <c r="C33" s="249" t="s">
        <v>1685</v>
      </c>
      <c r="D33" s="239" t="s">
        <v>318</v>
      </c>
      <c r="E33" s="240">
        <v>4</v>
      </c>
      <c r="F33" s="241"/>
      <c r="G33" s="242">
        <f>ROUND(E33*F33,2)</f>
        <v>0</v>
      </c>
      <c r="H33" s="241"/>
      <c r="I33" s="242">
        <f>ROUND(E33*H33,2)</f>
        <v>0</v>
      </c>
      <c r="J33" s="241"/>
      <c r="K33" s="242">
        <f>ROUND(E33*J33,2)</f>
        <v>0</v>
      </c>
      <c r="L33" s="242">
        <v>21</v>
      </c>
      <c r="M33" s="242">
        <f>G33*(1+L33/100)</f>
        <v>0</v>
      </c>
      <c r="N33" s="240">
        <v>5.0000000000000001E-4</v>
      </c>
      <c r="O33" s="240">
        <f>ROUND(E33*N33,2)</f>
        <v>0</v>
      </c>
      <c r="P33" s="240">
        <v>0</v>
      </c>
      <c r="Q33" s="240">
        <f>ROUND(E33*P33,2)</f>
        <v>0</v>
      </c>
      <c r="R33" s="242" t="s">
        <v>324</v>
      </c>
      <c r="S33" s="242" t="s">
        <v>289</v>
      </c>
      <c r="T33" s="243" t="s">
        <v>289</v>
      </c>
      <c r="U33" s="224">
        <v>0</v>
      </c>
      <c r="V33" s="224">
        <f>ROUND(E33*U33,2)</f>
        <v>0</v>
      </c>
      <c r="W33" s="224"/>
      <c r="X33" s="224" t="s">
        <v>283</v>
      </c>
      <c r="Y33" s="224" t="s">
        <v>284</v>
      </c>
      <c r="Z33" s="213"/>
      <c r="AA33" s="213"/>
      <c r="AB33" s="213"/>
      <c r="AC33" s="213"/>
      <c r="AD33" s="213"/>
      <c r="AE33" s="213"/>
      <c r="AF33" s="213"/>
      <c r="AG33" s="213" t="s">
        <v>285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50"/>
      <c r="D34" s="246"/>
      <c r="E34" s="246"/>
      <c r="F34" s="246"/>
      <c r="G34" s="246"/>
      <c r="H34" s="224"/>
      <c r="I34" s="224"/>
      <c r="J34" s="224"/>
      <c r="K34" s="224"/>
      <c r="L34" s="224"/>
      <c r="M34" s="224"/>
      <c r="N34" s="223"/>
      <c r="O34" s="223"/>
      <c r="P34" s="223"/>
      <c r="Q34" s="223"/>
      <c r="R34" s="224"/>
      <c r="S34" s="224"/>
      <c r="T34" s="224"/>
      <c r="U34" s="224"/>
      <c r="V34" s="224"/>
      <c r="W34" s="224"/>
      <c r="X34" s="224"/>
      <c r="Y34" s="224"/>
      <c r="Z34" s="213"/>
      <c r="AA34" s="213"/>
      <c r="AB34" s="213"/>
      <c r="AC34" s="213"/>
      <c r="AD34" s="213"/>
      <c r="AE34" s="213"/>
      <c r="AF34" s="213"/>
      <c r="AG34" s="213" t="s">
        <v>286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ht="22.5" outlineLevel="1" x14ac:dyDescent="0.2">
      <c r="A35" s="237">
        <v>14</v>
      </c>
      <c r="B35" s="238" t="s">
        <v>1686</v>
      </c>
      <c r="C35" s="249" t="s">
        <v>1687</v>
      </c>
      <c r="D35" s="239" t="s">
        <v>318</v>
      </c>
      <c r="E35" s="240">
        <v>8</v>
      </c>
      <c r="F35" s="241"/>
      <c r="G35" s="242">
        <f>ROUND(E35*F35,2)</f>
        <v>0</v>
      </c>
      <c r="H35" s="241"/>
      <c r="I35" s="242">
        <f>ROUND(E35*H35,2)</f>
        <v>0</v>
      </c>
      <c r="J35" s="241"/>
      <c r="K35" s="242">
        <f>ROUND(E35*J35,2)</f>
        <v>0</v>
      </c>
      <c r="L35" s="242">
        <v>21</v>
      </c>
      <c r="M35" s="242">
        <f>G35*(1+L35/100)</f>
        <v>0</v>
      </c>
      <c r="N35" s="240">
        <v>5.0000000000000001E-4</v>
      </c>
      <c r="O35" s="240">
        <f>ROUND(E35*N35,2)</f>
        <v>0</v>
      </c>
      <c r="P35" s="240">
        <v>0</v>
      </c>
      <c r="Q35" s="240">
        <f>ROUND(E35*P35,2)</f>
        <v>0</v>
      </c>
      <c r="R35" s="242" t="s">
        <v>324</v>
      </c>
      <c r="S35" s="242" t="s">
        <v>289</v>
      </c>
      <c r="T35" s="243" t="s">
        <v>289</v>
      </c>
      <c r="U35" s="224">
        <v>0</v>
      </c>
      <c r="V35" s="224">
        <f>ROUND(E35*U35,2)</f>
        <v>0</v>
      </c>
      <c r="W35" s="224"/>
      <c r="X35" s="224" t="s">
        <v>283</v>
      </c>
      <c r="Y35" s="224" t="s">
        <v>284</v>
      </c>
      <c r="Z35" s="213"/>
      <c r="AA35" s="213"/>
      <c r="AB35" s="213"/>
      <c r="AC35" s="213"/>
      <c r="AD35" s="213"/>
      <c r="AE35" s="213"/>
      <c r="AF35" s="213"/>
      <c r="AG35" s="213" t="s">
        <v>285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50"/>
      <c r="D36" s="246"/>
      <c r="E36" s="246"/>
      <c r="F36" s="246"/>
      <c r="G36" s="246"/>
      <c r="H36" s="224"/>
      <c r="I36" s="224"/>
      <c r="J36" s="224"/>
      <c r="K36" s="224"/>
      <c r="L36" s="224"/>
      <c r="M36" s="224"/>
      <c r="N36" s="223"/>
      <c r="O36" s="223"/>
      <c r="P36" s="223"/>
      <c r="Q36" s="223"/>
      <c r="R36" s="224"/>
      <c r="S36" s="224"/>
      <c r="T36" s="224"/>
      <c r="U36" s="224"/>
      <c r="V36" s="224"/>
      <c r="W36" s="224"/>
      <c r="X36" s="224"/>
      <c r="Y36" s="224"/>
      <c r="Z36" s="213"/>
      <c r="AA36" s="213"/>
      <c r="AB36" s="213"/>
      <c r="AC36" s="213"/>
      <c r="AD36" s="213"/>
      <c r="AE36" s="213"/>
      <c r="AF36" s="213"/>
      <c r="AG36" s="213" t="s">
        <v>286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ht="22.5" outlineLevel="1" x14ac:dyDescent="0.2">
      <c r="A37" s="237">
        <v>15</v>
      </c>
      <c r="B37" s="238" t="s">
        <v>1688</v>
      </c>
      <c r="C37" s="249" t="s">
        <v>1689</v>
      </c>
      <c r="D37" s="239" t="s">
        <v>318</v>
      </c>
      <c r="E37" s="240">
        <v>2</v>
      </c>
      <c r="F37" s="241"/>
      <c r="G37" s="242">
        <f>ROUND(E37*F37,2)</f>
        <v>0</v>
      </c>
      <c r="H37" s="241"/>
      <c r="I37" s="242">
        <f>ROUND(E37*H37,2)</f>
        <v>0</v>
      </c>
      <c r="J37" s="241"/>
      <c r="K37" s="242">
        <f>ROUND(E37*J37,2)</f>
        <v>0</v>
      </c>
      <c r="L37" s="242">
        <v>21</v>
      </c>
      <c r="M37" s="242">
        <f>G37*(1+L37/100)</f>
        <v>0</v>
      </c>
      <c r="N37" s="240">
        <v>5.0000000000000001E-4</v>
      </c>
      <c r="O37" s="240">
        <f>ROUND(E37*N37,2)</f>
        <v>0</v>
      </c>
      <c r="P37" s="240">
        <v>0</v>
      </c>
      <c r="Q37" s="240">
        <f>ROUND(E37*P37,2)</f>
        <v>0</v>
      </c>
      <c r="R37" s="242" t="s">
        <v>324</v>
      </c>
      <c r="S37" s="242" t="s">
        <v>289</v>
      </c>
      <c r="T37" s="243" t="s">
        <v>289</v>
      </c>
      <c r="U37" s="224">
        <v>0</v>
      </c>
      <c r="V37" s="224">
        <f>ROUND(E37*U37,2)</f>
        <v>0</v>
      </c>
      <c r="W37" s="224"/>
      <c r="X37" s="224" t="s">
        <v>283</v>
      </c>
      <c r="Y37" s="224" t="s">
        <v>284</v>
      </c>
      <c r="Z37" s="213"/>
      <c r="AA37" s="213"/>
      <c r="AB37" s="213"/>
      <c r="AC37" s="213"/>
      <c r="AD37" s="213"/>
      <c r="AE37" s="213"/>
      <c r="AF37" s="213"/>
      <c r="AG37" s="213" t="s">
        <v>285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2" x14ac:dyDescent="0.2">
      <c r="A38" s="220"/>
      <c r="B38" s="221"/>
      <c r="C38" s="250"/>
      <c r="D38" s="246"/>
      <c r="E38" s="246"/>
      <c r="F38" s="246"/>
      <c r="G38" s="246"/>
      <c r="H38" s="224"/>
      <c r="I38" s="224"/>
      <c r="J38" s="224"/>
      <c r="K38" s="224"/>
      <c r="L38" s="224"/>
      <c r="M38" s="224"/>
      <c r="N38" s="223"/>
      <c r="O38" s="223"/>
      <c r="P38" s="223"/>
      <c r="Q38" s="223"/>
      <c r="R38" s="224"/>
      <c r="S38" s="224"/>
      <c r="T38" s="224"/>
      <c r="U38" s="224"/>
      <c r="V38" s="224"/>
      <c r="W38" s="224"/>
      <c r="X38" s="224"/>
      <c r="Y38" s="224"/>
      <c r="Z38" s="213"/>
      <c r="AA38" s="213"/>
      <c r="AB38" s="213"/>
      <c r="AC38" s="213"/>
      <c r="AD38" s="213"/>
      <c r="AE38" s="213"/>
      <c r="AF38" s="213"/>
      <c r="AG38" s="213" t="s">
        <v>286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ht="22.5" outlineLevel="1" x14ac:dyDescent="0.2">
      <c r="A39" s="237">
        <v>16</v>
      </c>
      <c r="B39" s="238" t="s">
        <v>1690</v>
      </c>
      <c r="C39" s="249" t="s">
        <v>1691</v>
      </c>
      <c r="D39" s="239" t="s">
        <v>318</v>
      </c>
      <c r="E39" s="240">
        <v>1</v>
      </c>
      <c r="F39" s="241"/>
      <c r="G39" s="242">
        <f>ROUND(E39*F39,2)</f>
        <v>0</v>
      </c>
      <c r="H39" s="241"/>
      <c r="I39" s="242">
        <f>ROUND(E39*H39,2)</f>
        <v>0</v>
      </c>
      <c r="J39" s="241"/>
      <c r="K39" s="242">
        <f>ROUND(E39*J39,2)</f>
        <v>0</v>
      </c>
      <c r="L39" s="242">
        <v>21</v>
      </c>
      <c r="M39" s="242">
        <f>G39*(1+L39/100)</f>
        <v>0</v>
      </c>
      <c r="N39" s="240">
        <v>5.0000000000000001E-4</v>
      </c>
      <c r="O39" s="240">
        <f>ROUND(E39*N39,2)</f>
        <v>0</v>
      </c>
      <c r="P39" s="240">
        <v>0</v>
      </c>
      <c r="Q39" s="240">
        <f>ROUND(E39*P39,2)</f>
        <v>0</v>
      </c>
      <c r="R39" s="242" t="s">
        <v>324</v>
      </c>
      <c r="S39" s="242" t="s">
        <v>289</v>
      </c>
      <c r="T39" s="243" t="s">
        <v>289</v>
      </c>
      <c r="U39" s="224">
        <v>0</v>
      </c>
      <c r="V39" s="224">
        <f>ROUND(E39*U39,2)</f>
        <v>0</v>
      </c>
      <c r="W39" s="224"/>
      <c r="X39" s="224" t="s">
        <v>283</v>
      </c>
      <c r="Y39" s="224" t="s">
        <v>284</v>
      </c>
      <c r="Z39" s="213"/>
      <c r="AA39" s="213"/>
      <c r="AB39" s="213"/>
      <c r="AC39" s="213"/>
      <c r="AD39" s="213"/>
      <c r="AE39" s="213"/>
      <c r="AF39" s="213"/>
      <c r="AG39" s="213" t="s">
        <v>285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50"/>
      <c r="D40" s="246"/>
      <c r="E40" s="246"/>
      <c r="F40" s="246"/>
      <c r="G40" s="246"/>
      <c r="H40" s="224"/>
      <c r="I40" s="224"/>
      <c r="J40" s="224"/>
      <c r="K40" s="224"/>
      <c r="L40" s="224"/>
      <c r="M40" s="224"/>
      <c r="N40" s="223"/>
      <c r="O40" s="223"/>
      <c r="P40" s="223"/>
      <c r="Q40" s="223"/>
      <c r="R40" s="224"/>
      <c r="S40" s="224"/>
      <c r="T40" s="224"/>
      <c r="U40" s="224"/>
      <c r="V40" s="224"/>
      <c r="W40" s="224"/>
      <c r="X40" s="224"/>
      <c r="Y40" s="224"/>
      <c r="Z40" s="213"/>
      <c r="AA40" s="213"/>
      <c r="AB40" s="213"/>
      <c r="AC40" s="213"/>
      <c r="AD40" s="213"/>
      <c r="AE40" s="213"/>
      <c r="AF40" s="213"/>
      <c r="AG40" s="213" t="s">
        <v>286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ht="22.5" outlineLevel="1" x14ac:dyDescent="0.2">
      <c r="A41" s="237">
        <v>17</v>
      </c>
      <c r="B41" s="238" t="s">
        <v>1692</v>
      </c>
      <c r="C41" s="249" t="s">
        <v>1693</v>
      </c>
      <c r="D41" s="239" t="s">
        <v>318</v>
      </c>
      <c r="E41" s="240">
        <v>3</v>
      </c>
      <c r="F41" s="241"/>
      <c r="G41" s="242">
        <f>ROUND(E41*F41,2)</f>
        <v>0</v>
      </c>
      <c r="H41" s="241"/>
      <c r="I41" s="242">
        <f>ROUND(E41*H41,2)</f>
        <v>0</v>
      </c>
      <c r="J41" s="241"/>
      <c r="K41" s="242">
        <f>ROUND(E41*J41,2)</f>
        <v>0</v>
      </c>
      <c r="L41" s="242">
        <v>21</v>
      </c>
      <c r="M41" s="242">
        <f>G41*(1+L41/100)</f>
        <v>0</v>
      </c>
      <c r="N41" s="240">
        <v>5.0000000000000001E-4</v>
      </c>
      <c r="O41" s="240">
        <f>ROUND(E41*N41,2)</f>
        <v>0</v>
      </c>
      <c r="P41" s="240">
        <v>0</v>
      </c>
      <c r="Q41" s="240">
        <f>ROUND(E41*P41,2)</f>
        <v>0</v>
      </c>
      <c r="R41" s="242" t="s">
        <v>324</v>
      </c>
      <c r="S41" s="242" t="s">
        <v>289</v>
      </c>
      <c r="T41" s="243" t="s">
        <v>289</v>
      </c>
      <c r="U41" s="224">
        <v>0</v>
      </c>
      <c r="V41" s="224">
        <f>ROUND(E41*U41,2)</f>
        <v>0</v>
      </c>
      <c r="W41" s="224"/>
      <c r="X41" s="224" t="s">
        <v>283</v>
      </c>
      <c r="Y41" s="224" t="s">
        <v>284</v>
      </c>
      <c r="Z41" s="213"/>
      <c r="AA41" s="213"/>
      <c r="AB41" s="213"/>
      <c r="AC41" s="213"/>
      <c r="AD41" s="213"/>
      <c r="AE41" s="213"/>
      <c r="AF41" s="213"/>
      <c r="AG41" s="213" t="s">
        <v>285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50"/>
      <c r="D42" s="246"/>
      <c r="E42" s="246"/>
      <c r="F42" s="246"/>
      <c r="G42" s="246"/>
      <c r="H42" s="224"/>
      <c r="I42" s="224"/>
      <c r="J42" s="224"/>
      <c r="K42" s="224"/>
      <c r="L42" s="224"/>
      <c r="M42" s="224"/>
      <c r="N42" s="223"/>
      <c r="O42" s="223"/>
      <c r="P42" s="223"/>
      <c r="Q42" s="223"/>
      <c r="R42" s="224"/>
      <c r="S42" s="224"/>
      <c r="T42" s="224"/>
      <c r="U42" s="224"/>
      <c r="V42" s="224"/>
      <c r="W42" s="224"/>
      <c r="X42" s="224"/>
      <c r="Y42" s="224"/>
      <c r="Z42" s="213"/>
      <c r="AA42" s="213"/>
      <c r="AB42" s="213"/>
      <c r="AC42" s="213"/>
      <c r="AD42" s="213"/>
      <c r="AE42" s="213"/>
      <c r="AF42" s="213"/>
      <c r="AG42" s="213" t="s">
        <v>286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ht="22.5" outlineLevel="1" x14ac:dyDescent="0.2">
      <c r="A43" s="237">
        <v>18</v>
      </c>
      <c r="B43" s="238" t="s">
        <v>1694</v>
      </c>
      <c r="C43" s="249" t="s">
        <v>1695</v>
      </c>
      <c r="D43" s="239" t="s">
        <v>318</v>
      </c>
      <c r="E43" s="240">
        <v>1</v>
      </c>
      <c r="F43" s="241"/>
      <c r="G43" s="242">
        <f>ROUND(E43*F43,2)</f>
        <v>0</v>
      </c>
      <c r="H43" s="241"/>
      <c r="I43" s="242">
        <f>ROUND(E43*H43,2)</f>
        <v>0</v>
      </c>
      <c r="J43" s="241"/>
      <c r="K43" s="242">
        <f>ROUND(E43*J43,2)</f>
        <v>0</v>
      </c>
      <c r="L43" s="242">
        <v>21</v>
      </c>
      <c r="M43" s="242">
        <f>G43*(1+L43/100)</f>
        <v>0</v>
      </c>
      <c r="N43" s="240">
        <v>5.0000000000000001E-4</v>
      </c>
      <c r="O43" s="240">
        <f>ROUND(E43*N43,2)</f>
        <v>0</v>
      </c>
      <c r="P43" s="240">
        <v>0</v>
      </c>
      <c r="Q43" s="240">
        <f>ROUND(E43*P43,2)</f>
        <v>0</v>
      </c>
      <c r="R43" s="242" t="s">
        <v>324</v>
      </c>
      <c r="S43" s="242" t="s">
        <v>289</v>
      </c>
      <c r="T43" s="243" t="s">
        <v>289</v>
      </c>
      <c r="U43" s="224">
        <v>0</v>
      </c>
      <c r="V43" s="224">
        <f>ROUND(E43*U43,2)</f>
        <v>0</v>
      </c>
      <c r="W43" s="224"/>
      <c r="X43" s="224" t="s">
        <v>283</v>
      </c>
      <c r="Y43" s="224" t="s">
        <v>284</v>
      </c>
      <c r="Z43" s="213"/>
      <c r="AA43" s="213"/>
      <c r="AB43" s="213"/>
      <c r="AC43" s="213"/>
      <c r="AD43" s="213"/>
      <c r="AE43" s="213"/>
      <c r="AF43" s="213"/>
      <c r="AG43" s="213" t="s">
        <v>285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2" x14ac:dyDescent="0.2">
      <c r="A44" s="220"/>
      <c r="B44" s="221"/>
      <c r="C44" s="250"/>
      <c r="D44" s="246"/>
      <c r="E44" s="246"/>
      <c r="F44" s="246"/>
      <c r="G44" s="246"/>
      <c r="H44" s="224"/>
      <c r="I44" s="224"/>
      <c r="J44" s="224"/>
      <c r="K44" s="224"/>
      <c r="L44" s="224"/>
      <c r="M44" s="224"/>
      <c r="N44" s="223"/>
      <c r="O44" s="223"/>
      <c r="P44" s="223"/>
      <c r="Q44" s="223"/>
      <c r="R44" s="224"/>
      <c r="S44" s="224"/>
      <c r="T44" s="224"/>
      <c r="U44" s="224"/>
      <c r="V44" s="224"/>
      <c r="W44" s="224"/>
      <c r="X44" s="224"/>
      <c r="Y44" s="224"/>
      <c r="Z44" s="213"/>
      <c r="AA44" s="213"/>
      <c r="AB44" s="213"/>
      <c r="AC44" s="213"/>
      <c r="AD44" s="213"/>
      <c r="AE44" s="213"/>
      <c r="AF44" s="213"/>
      <c r="AG44" s="213" t="s">
        <v>286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ht="22.5" outlineLevel="1" x14ac:dyDescent="0.2">
      <c r="A45" s="237">
        <v>19</v>
      </c>
      <c r="B45" s="238" t="s">
        <v>1696</v>
      </c>
      <c r="C45" s="249" t="s">
        <v>1697</v>
      </c>
      <c r="D45" s="239" t="s">
        <v>318</v>
      </c>
      <c r="E45" s="240">
        <v>3</v>
      </c>
      <c r="F45" s="241"/>
      <c r="G45" s="242">
        <f>ROUND(E45*F45,2)</f>
        <v>0</v>
      </c>
      <c r="H45" s="241"/>
      <c r="I45" s="242">
        <f>ROUND(E45*H45,2)</f>
        <v>0</v>
      </c>
      <c r="J45" s="241"/>
      <c r="K45" s="242">
        <f>ROUND(E45*J45,2)</f>
        <v>0</v>
      </c>
      <c r="L45" s="242">
        <v>21</v>
      </c>
      <c r="M45" s="242">
        <f>G45*(1+L45/100)</f>
        <v>0</v>
      </c>
      <c r="N45" s="240">
        <v>5.0000000000000001E-4</v>
      </c>
      <c r="O45" s="240">
        <f>ROUND(E45*N45,2)</f>
        <v>0</v>
      </c>
      <c r="P45" s="240">
        <v>0</v>
      </c>
      <c r="Q45" s="240">
        <f>ROUND(E45*P45,2)</f>
        <v>0</v>
      </c>
      <c r="R45" s="242" t="s">
        <v>324</v>
      </c>
      <c r="S45" s="242" t="s">
        <v>289</v>
      </c>
      <c r="T45" s="243" t="s">
        <v>289</v>
      </c>
      <c r="U45" s="224">
        <v>0</v>
      </c>
      <c r="V45" s="224">
        <f>ROUND(E45*U45,2)</f>
        <v>0</v>
      </c>
      <c r="W45" s="224"/>
      <c r="X45" s="224" t="s">
        <v>283</v>
      </c>
      <c r="Y45" s="224" t="s">
        <v>284</v>
      </c>
      <c r="Z45" s="213"/>
      <c r="AA45" s="213"/>
      <c r="AB45" s="213"/>
      <c r="AC45" s="213"/>
      <c r="AD45" s="213"/>
      <c r="AE45" s="213"/>
      <c r="AF45" s="213"/>
      <c r="AG45" s="213" t="s">
        <v>285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2" x14ac:dyDescent="0.2">
      <c r="A46" s="220"/>
      <c r="B46" s="221"/>
      <c r="C46" s="250"/>
      <c r="D46" s="246"/>
      <c r="E46" s="246"/>
      <c r="F46" s="246"/>
      <c r="G46" s="246"/>
      <c r="H46" s="224"/>
      <c r="I46" s="224"/>
      <c r="J46" s="224"/>
      <c r="K46" s="224"/>
      <c r="L46" s="224"/>
      <c r="M46" s="224"/>
      <c r="N46" s="223"/>
      <c r="O46" s="223"/>
      <c r="P46" s="223"/>
      <c r="Q46" s="223"/>
      <c r="R46" s="224"/>
      <c r="S46" s="224"/>
      <c r="T46" s="224"/>
      <c r="U46" s="224"/>
      <c r="V46" s="224"/>
      <c r="W46" s="224"/>
      <c r="X46" s="224"/>
      <c r="Y46" s="224"/>
      <c r="Z46" s="213"/>
      <c r="AA46" s="213"/>
      <c r="AB46" s="213"/>
      <c r="AC46" s="213"/>
      <c r="AD46" s="213"/>
      <c r="AE46" s="213"/>
      <c r="AF46" s="213"/>
      <c r="AG46" s="213" t="s">
        <v>286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ht="22.5" outlineLevel="1" x14ac:dyDescent="0.2">
      <c r="A47" s="237">
        <v>20</v>
      </c>
      <c r="B47" s="238" t="s">
        <v>1698</v>
      </c>
      <c r="C47" s="249" t="s">
        <v>1699</v>
      </c>
      <c r="D47" s="239" t="s">
        <v>318</v>
      </c>
      <c r="E47" s="240">
        <v>2</v>
      </c>
      <c r="F47" s="241"/>
      <c r="G47" s="242">
        <f>ROUND(E47*F47,2)</f>
        <v>0</v>
      </c>
      <c r="H47" s="241"/>
      <c r="I47" s="242">
        <f>ROUND(E47*H47,2)</f>
        <v>0</v>
      </c>
      <c r="J47" s="241"/>
      <c r="K47" s="242">
        <f>ROUND(E47*J47,2)</f>
        <v>0</v>
      </c>
      <c r="L47" s="242">
        <v>21</v>
      </c>
      <c r="M47" s="242">
        <f>G47*(1+L47/100)</f>
        <v>0</v>
      </c>
      <c r="N47" s="240">
        <v>5.0000000000000001E-4</v>
      </c>
      <c r="O47" s="240">
        <f>ROUND(E47*N47,2)</f>
        <v>0</v>
      </c>
      <c r="P47" s="240">
        <v>0</v>
      </c>
      <c r="Q47" s="240">
        <f>ROUND(E47*P47,2)</f>
        <v>0</v>
      </c>
      <c r="R47" s="242" t="s">
        <v>324</v>
      </c>
      <c r="S47" s="242" t="s">
        <v>289</v>
      </c>
      <c r="T47" s="243" t="s">
        <v>289</v>
      </c>
      <c r="U47" s="224">
        <v>0</v>
      </c>
      <c r="V47" s="224">
        <f>ROUND(E47*U47,2)</f>
        <v>0</v>
      </c>
      <c r="W47" s="224"/>
      <c r="X47" s="224" t="s">
        <v>283</v>
      </c>
      <c r="Y47" s="224" t="s">
        <v>284</v>
      </c>
      <c r="Z47" s="213"/>
      <c r="AA47" s="213"/>
      <c r="AB47" s="213"/>
      <c r="AC47" s="213"/>
      <c r="AD47" s="213"/>
      <c r="AE47" s="213"/>
      <c r="AF47" s="213"/>
      <c r="AG47" s="213" t="s">
        <v>285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2" x14ac:dyDescent="0.2">
      <c r="A48" s="220"/>
      <c r="B48" s="221"/>
      <c r="C48" s="250"/>
      <c r="D48" s="246"/>
      <c r="E48" s="246"/>
      <c r="F48" s="246"/>
      <c r="G48" s="246"/>
      <c r="H48" s="224"/>
      <c r="I48" s="224"/>
      <c r="J48" s="224"/>
      <c r="K48" s="224"/>
      <c r="L48" s="224"/>
      <c r="M48" s="224"/>
      <c r="N48" s="223"/>
      <c r="O48" s="223"/>
      <c r="P48" s="223"/>
      <c r="Q48" s="223"/>
      <c r="R48" s="224"/>
      <c r="S48" s="224"/>
      <c r="T48" s="224"/>
      <c r="U48" s="224"/>
      <c r="V48" s="224"/>
      <c r="W48" s="224"/>
      <c r="X48" s="224"/>
      <c r="Y48" s="224"/>
      <c r="Z48" s="213"/>
      <c r="AA48" s="213"/>
      <c r="AB48" s="213"/>
      <c r="AC48" s="213"/>
      <c r="AD48" s="213"/>
      <c r="AE48" s="213"/>
      <c r="AF48" s="213"/>
      <c r="AG48" s="213" t="s">
        <v>286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ht="22.5" outlineLevel="1" x14ac:dyDescent="0.2">
      <c r="A49" s="237">
        <v>21</v>
      </c>
      <c r="B49" s="238" t="s">
        <v>1700</v>
      </c>
      <c r="C49" s="249" t="s">
        <v>1701</v>
      </c>
      <c r="D49" s="239" t="s">
        <v>318</v>
      </c>
      <c r="E49" s="240">
        <v>1</v>
      </c>
      <c r="F49" s="241"/>
      <c r="G49" s="242">
        <f>ROUND(E49*F49,2)</f>
        <v>0</v>
      </c>
      <c r="H49" s="241"/>
      <c r="I49" s="242">
        <f>ROUND(E49*H49,2)</f>
        <v>0</v>
      </c>
      <c r="J49" s="241"/>
      <c r="K49" s="242">
        <f>ROUND(E49*J49,2)</f>
        <v>0</v>
      </c>
      <c r="L49" s="242">
        <v>21</v>
      </c>
      <c r="M49" s="242">
        <f>G49*(1+L49/100)</f>
        <v>0</v>
      </c>
      <c r="N49" s="240">
        <v>5.0000000000000001E-4</v>
      </c>
      <c r="O49" s="240">
        <f>ROUND(E49*N49,2)</f>
        <v>0</v>
      </c>
      <c r="P49" s="240">
        <v>0</v>
      </c>
      <c r="Q49" s="240">
        <f>ROUND(E49*P49,2)</f>
        <v>0</v>
      </c>
      <c r="R49" s="242" t="s">
        <v>324</v>
      </c>
      <c r="S49" s="242" t="s">
        <v>289</v>
      </c>
      <c r="T49" s="243" t="s">
        <v>289</v>
      </c>
      <c r="U49" s="224">
        <v>0</v>
      </c>
      <c r="V49" s="224">
        <f>ROUND(E49*U49,2)</f>
        <v>0</v>
      </c>
      <c r="W49" s="224"/>
      <c r="X49" s="224" t="s">
        <v>283</v>
      </c>
      <c r="Y49" s="224" t="s">
        <v>284</v>
      </c>
      <c r="Z49" s="213"/>
      <c r="AA49" s="213"/>
      <c r="AB49" s="213"/>
      <c r="AC49" s="213"/>
      <c r="AD49" s="213"/>
      <c r="AE49" s="213"/>
      <c r="AF49" s="213"/>
      <c r="AG49" s="213" t="s">
        <v>285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2" x14ac:dyDescent="0.2">
      <c r="A50" s="220"/>
      <c r="B50" s="221"/>
      <c r="C50" s="250"/>
      <c r="D50" s="246"/>
      <c r="E50" s="246"/>
      <c r="F50" s="246"/>
      <c r="G50" s="246"/>
      <c r="H50" s="224"/>
      <c r="I50" s="224"/>
      <c r="J50" s="224"/>
      <c r="K50" s="224"/>
      <c r="L50" s="224"/>
      <c r="M50" s="224"/>
      <c r="N50" s="223"/>
      <c r="O50" s="223"/>
      <c r="P50" s="223"/>
      <c r="Q50" s="223"/>
      <c r="R50" s="224"/>
      <c r="S50" s="224"/>
      <c r="T50" s="224"/>
      <c r="U50" s="224"/>
      <c r="V50" s="224"/>
      <c r="W50" s="224"/>
      <c r="X50" s="224"/>
      <c r="Y50" s="224"/>
      <c r="Z50" s="213"/>
      <c r="AA50" s="213"/>
      <c r="AB50" s="213"/>
      <c r="AC50" s="213"/>
      <c r="AD50" s="213"/>
      <c r="AE50" s="213"/>
      <c r="AF50" s="213"/>
      <c r="AG50" s="213" t="s">
        <v>286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ht="22.5" outlineLevel="1" x14ac:dyDescent="0.2">
      <c r="A51" s="237">
        <v>22</v>
      </c>
      <c r="B51" s="238" t="s">
        <v>1702</v>
      </c>
      <c r="C51" s="249" t="s">
        <v>1703</v>
      </c>
      <c r="D51" s="239" t="s">
        <v>318</v>
      </c>
      <c r="E51" s="240">
        <v>3</v>
      </c>
      <c r="F51" s="241"/>
      <c r="G51" s="242">
        <f>ROUND(E51*F51,2)</f>
        <v>0</v>
      </c>
      <c r="H51" s="241"/>
      <c r="I51" s="242">
        <f>ROUND(E51*H51,2)</f>
        <v>0</v>
      </c>
      <c r="J51" s="241"/>
      <c r="K51" s="242">
        <f>ROUND(E51*J51,2)</f>
        <v>0</v>
      </c>
      <c r="L51" s="242">
        <v>21</v>
      </c>
      <c r="M51" s="242">
        <f>G51*(1+L51/100)</f>
        <v>0</v>
      </c>
      <c r="N51" s="240">
        <v>5.0000000000000001E-4</v>
      </c>
      <c r="O51" s="240">
        <f>ROUND(E51*N51,2)</f>
        <v>0</v>
      </c>
      <c r="P51" s="240">
        <v>0</v>
      </c>
      <c r="Q51" s="240">
        <f>ROUND(E51*P51,2)</f>
        <v>0</v>
      </c>
      <c r="R51" s="242" t="s">
        <v>324</v>
      </c>
      <c r="S51" s="242" t="s">
        <v>289</v>
      </c>
      <c r="T51" s="243" t="s">
        <v>289</v>
      </c>
      <c r="U51" s="224">
        <v>0</v>
      </c>
      <c r="V51" s="224">
        <f>ROUND(E51*U51,2)</f>
        <v>0</v>
      </c>
      <c r="W51" s="224"/>
      <c r="X51" s="224" t="s">
        <v>283</v>
      </c>
      <c r="Y51" s="224" t="s">
        <v>284</v>
      </c>
      <c r="Z51" s="213"/>
      <c r="AA51" s="213"/>
      <c r="AB51" s="213"/>
      <c r="AC51" s="213"/>
      <c r="AD51" s="213"/>
      <c r="AE51" s="213"/>
      <c r="AF51" s="213"/>
      <c r="AG51" s="213" t="s">
        <v>285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2" x14ac:dyDescent="0.2">
      <c r="A52" s="220"/>
      <c r="B52" s="221"/>
      <c r="C52" s="250"/>
      <c r="D52" s="246"/>
      <c r="E52" s="246"/>
      <c r="F52" s="246"/>
      <c r="G52" s="246"/>
      <c r="H52" s="224"/>
      <c r="I52" s="224"/>
      <c r="J52" s="224"/>
      <c r="K52" s="224"/>
      <c r="L52" s="224"/>
      <c r="M52" s="224"/>
      <c r="N52" s="223"/>
      <c r="O52" s="223"/>
      <c r="P52" s="223"/>
      <c r="Q52" s="223"/>
      <c r="R52" s="224"/>
      <c r="S52" s="224"/>
      <c r="T52" s="224"/>
      <c r="U52" s="224"/>
      <c r="V52" s="224"/>
      <c r="W52" s="224"/>
      <c r="X52" s="224"/>
      <c r="Y52" s="224"/>
      <c r="Z52" s="213"/>
      <c r="AA52" s="213"/>
      <c r="AB52" s="213"/>
      <c r="AC52" s="213"/>
      <c r="AD52" s="213"/>
      <c r="AE52" s="213"/>
      <c r="AF52" s="213"/>
      <c r="AG52" s="213" t="s">
        <v>286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ht="22.5" outlineLevel="1" x14ac:dyDescent="0.2">
      <c r="A53" s="237">
        <v>23</v>
      </c>
      <c r="B53" s="238" t="s">
        <v>1704</v>
      </c>
      <c r="C53" s="249" t="s">
        <v>1705</v>
      </c>
      <c r="D53" s="239" t="s">
        <v>318</v>
      </c>
      <c r="E53" s="240">
        <v>1</v>
      </c>
      <c r="F53" s="241"/>
      <c r="G53" s="242">
        <f>ROUND(E53*F53,2)</f>
        <v>0</v>
      </c>
      <c r="H53" s="241"/>
      <c r="I53" s="242">
        <f>ROUND(E53*H53,2)</f>
        <v>0</v>
      </c>
      <c r="J53" s="241"/>
      <c r="K53" s="242">
        <f>ROUND(E53*J53,2)</f>
        <v>0</v>
      </c>
      <c r="L53" s="242">
        <v>21</v>
      </c>
      <c r="M53" s="242">
        <f>G53*(1+L53/100)</f>
        <v>0</v>
      </c>
      <c r="N53" s="240">
        <v>5.0000000000000001E-4</v>
      </c>
      <c r="O53" s="240">
        <f>ROUND(E53*N53,2)</f>
        <v>0</v>
      </c>
      <c r="P53" s="240">
        <v>0</v>
      </c>
      <c r="Q53" s="240">
        <f>ROUND(E53*P53,2)</f>
        <v>0</v>
      </c>
      <c r="R53" s="242" t="s">
        <v>324</v>
      </c>
      <c r="S53" s="242" t="s">
        <v>289</v>
      </c>
      <c r="T53" s="243" t="s">
        <v>289</v>
      </c>
      <c r="U53" s="224">
        <v>0</v>
      </c>
      <c r="V53" s="224">
        <f>ROUND(E53*U53,2)</f>
        <v>0</v>
      </c>
      <c r="W53" s="224"/>
      <c r="X53" s="224" t="s">
        <v>283</v>
      </c>
      <c r="Y53" s="224" t="s">
        <v>284</v>
      </c>
      <c r="Z53" s="213"/>
      <c r="AA53" s="213"/>
      <c r="AB53" s="213"/>
      <c r="AC53" s="213"/>
      <c r="AD53" s="213"/>
      <c r="AE53" s="213"/>
      <c r="AF53" s="213"/>
      <c r="AG53" s="213" t="s">
        <v>285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2" x14ac:dyDescent="0.2">
      <c r="A54" s="220"/>
      <c r="B54" s="221"/>
      <c r="C54" s="250"/>
      <c r="D54" s="246"/>
      <c r="E54" s="246"/>
      <c r="F54" s="246"/>
      <c r="G54" s="246"/>
      <c r="H54" s="224"/>
      <c r="I54" s="224"/>
      <c r="J54" s="224"/>
      <c r="K54" s="224"/>
      <c r="L54" s="224"/>
      <c r="M54" s="224"/>
      <c r="N54" s="223"/>
      <c r="O54" s="223"/>
      <c r="P54" s="223"/>
      <c r="Q54" s="223"/>
      <c r="R54" s="224"/>
      <c r="S54" s="224"/>
      <c r="T54" s="224"/>
      <c r="U54" s="224"/>
      <c r="V54" s="224"/>
      <c r="W54" s="224"/>
      <c r="X54" s="224"/>
      <c r="Y54" s="224"/>
      <c r="Z54" s="213"/>
      <c r="AA54" s="213"/>
      <c r="AB54" s="213"/>
      <c r="AC54" s="213"/>
      <c r="AD54" s="213"/>
      <c r="AE54" s="213"/>
      <c r="AF54" s="213"/>
      <c r="AG54" s="213" t="s">
        <v>286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ht="22.5" outlineLevel="1" x14ac:dyDescent="0.2">
      <c r="A55" s="237">
        <v>24</v>
      </c>
      <c r="B55" s="238" t="s">
        <v>1706</v>
      </c>
      <c r="C55" s="249" t="s">
        <v>1707</v>
      </c>
      <c r="D55" s="239" t="s">
        <v>318</v>
      </c>
      <c r="E55" s="240">
        <v>1</v>
      </c>
      <c r="F55" s="241"/>
      <c r="G55" s="242">
        <f>ROUND(E55*F55,2)</f>
        <v>0</v>
      </c>
      <c r="H55" s="241"/>
      <c r="I55" s="242">
        <f>ROUND(E55*H55,2)</f>
        <v>0</v>
      </c>
      <c r="J55" s="241"/>
      <c r="K55" s="242">
        <f>ROUND(E55*J55,2)</f>
        <v>0</v>
      </c>
      <c r="L55" s="242">
        <v>21</v>
      </c>
      <c r="M55" s="242">
        <f>G55*(1+L55/100)</f>
        <v>0</v>
      </c>
      <c r="N55" s="240">
        <v>1E-4</v>
      </c>
      <c r="O55" s="240">
        <f>ROUND(E55*N55,2)</f>
        <v>0</v>
      </c>
      <c r="P55" s="240">
        <v>0</v>
      </c>
      <c r="Q55" s="240">
        <f>ROUND(E55*P55,2)</f>
        <v>0</v>
      </c>
      <c r="R55" s="242" t="s">
        <v>324</v>
      </c>
      <c r="S55" s="242" t="s">
        <v>289</v>
      </c>
      <c r="T55" s="243" t="s">
        <v>289</v>
      </c>
      <c r="U55" s="224">
        <v>0</v>
      </c>
      <c r="V55" s="224">
        <f>ROUND(E55*U55,2)</f>
        <v>0</v>
      </c>
      <c r="W55" s="224"/>
      <c r="X55" s="224" t="s">
        <v>283</v>
      </c>
      <c r="Y55" s="224" t="s">
        <v>284</v>
      </c>
      <c r="Z55" s="213"/>
      <c r="AA55" s="213"/>
      <c r="AB55" s="213"/>
      <c r="AC55" s="213"/>
      <c r="AD55" s="213"/>
      <c r="AE55" s="213"/>
      <c r="AF55" s="213"/>
      <c r="AG55" s="213" t="s">
        <v>285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2" x14ac:dyDescent="0.2">
      <c r="A56" s="220"/>
      <c r="B56" s="221"/>
      <c r="C56" s="250"/>
      <c r="D56" s="246"/>
      <c r="E56" s="246"/>
      <c r="F56" s="246"/>
      <c r="G56" s="246"/>
      <c r="H56" s="224"/>
      <c r="I56" s="224"/>
      <c r="J56" s="224"/>
      <c r="K56" s="224"/>
      <c r="L56" s="224"/>
      <c r="M56" s="224"/>
      <c r="N56" s="223"/>
      <c r="O56" s="223"/>
      <c r="P56" s="223"/>
      <c r="Q56" s="223"/>
      <c r="R56" s="224"/>
      <c r="S56" s="224"/>
      <c r="T56" s="224"/>
      <c r="U56" s="224"/>
      <c r="V56" s="224"/>
      <c r="W56" s="224"/>
      <c r="X56" s="224"/>
      <c r="Y56" s="224"/>
      <c r="Z56" s="213"/>
      <c r="AA56" s="213"/>
      <c r="AB56" s="213"/>
      <c r="AC56" s="213"/>
      <c r="AD56" s="213"/>
      <c r="AE56" s="213"/>
      <c r="AF56" s="213"/>
      <c r="AG56" s="213" t="s">
        <v>286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ht="22.5" outlineLevel="1" x14ac:dyDescent="0.2">
      <c r="A57" s="237">
        <v>25</v>
      </c>
      <c r="B57" s="238" t="s">
        <v>1708</v>
      </c>
      <c r="C57" s="249" t="s">
        <v>1709</v>
      </c>
      <c r="D57" s="239" t="s">
        <v>318</v>
      </c>
      <c r="E57" s="240">
        <v>1</v>
      </c>
      <c r="F57" s="241"/>
      <c r="G57" s="242">
        <f>ROUND(E57*F57,2)</f>
        <v>0</v>
      </c>
      <c r="H57" s="241"/>
      <c r="I57" s="242">
        <f>ROUND(E57*H57,2)</f>
        <v>0</v>
      </c>
      <c r="J57" s="241"/>
      <c r="K57" s="242">
        <f>ROUND(E57*J57,2)</f>
        <v>0</v>
      </c>
      <c r="L57" s="242">
        <v>21</v>
      </c>
      <c r="M57" s="242">
        <f>G57*(1+L57/100)</f>
        <v>0</v>
      </c>
      <c r="N57" s="240">
        <v>2.9999999999999997E-4</v>
      </c>
      <c r="O57" s="240">
        <f>ROUND(E57*N57,2)</f>
        <v>0</v>
      </c>
      <c r="P57" s="240">
        <v>0</v>
      </c>
      <c r="Q57" s="240">
        <f>ROUND(E57*P57,2)</f>
        <v>0</v>
      </c>
      <c r="R57" s="242" t="s">
        <v>324</v>
      </c>
      <c r="S57" s="242" t="s">
        <v>289</v>
      </c>
      <c r="T57" s="243" t="s">
        <v>289</v>
      </c>
      <c r="U57" s="224">
        <v>0</v>
      </c>
      <c r="V57" s="224">
        <f>ROUND(E57*U57,2)</f>
        <v>0</v>
      </c>
      <c r="W57" s="224"/>
      <c r="X57" s="224" t="s">
        <v>283</v>
      </c>
      <c r="Y57" s="224" t="s">
        <v>284</v>
      </c>
      <c r="Z57" s="213"/>
      <c r="AA57" s="213"/>
      <c r="AB57" s="213"/>
      <c r="AC57" s="213"/>
      <c r="AD57" s="213"/>
      <c r="AE57" s="213"/>
      <c r="AF57" s="213"/>
      <c r="AG57" s="213" t="s">
        <v>285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2" x14ac:dyDescent="0.2">
      <c r="A58" s="220"/>
      <c r="B58" s="221"/>
      <c r="C58" s="250"/>
      <c r="D58" s="246"/>
      <c r="E58" s="246"/>
      <c r="F58" s="246"/>
      <c r="G58" s="246"/>
      <c r="H58" s="224"/>
      <c r="I58" s="224"/>
      <c r="J58" s="224"/>
      <c r="K58" s="224"/>
      <c r="L58" s="224"/>
      <c r="M58" s="224"/>
      <c r="N58" s="223"/>
      <c r="O58" s="223"/>
      <c r="P58" s="223"/>
      <c r="Q58" s="223"/>
      <c r="R58" s="224"/>
      <c r="S58" s="224"/>
      <c r="T58" s="224"/>
      <c r="U58" s="224"/>
      <c r="V58" s="224"/>
      <c r="W58" s="224"/>
      <c r="X58" s="224"/>
      <c r="Y58" s="224"/>
      <c r="Z58" s="213"/>
      <c r="AA58" s="213"/>
      <c r="AB58" s="213"/>
      <c r="AC58" s="213"/>
      <c r="AD58" s="213"/>
      <c r="AE58" s="213"/>
      <c r="AF58" s="213"/>
      <c r="AG58" s="213" t="s">
        <v>286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ht="22.5" outlineLevel="1" x14ac:dyDescent="0.2">
      <c r="A59" s="237">
        <v>26</v>
      </c>
      <c r="B59" s="238" t="s">
        <v>331</v>
      </c>
      <c r="C59" s="249" t="s">
        <v>332</v>
      </c>
      <c r="D59" s="239" t="s">
        <v>318</v>
      </c>
      <c r="E59" s="240">
        <v>3</v>
      </c>
      <c r="F59" s="241"/>
      <c r="G59" s="242">
        <f>ROUND(E59*F59,2)</f>
        <v>0</v>
      </c>
      <c r="H59" s="241"/>
      <c r="I59" s="242">
        <f>ROUND(E59*H59,2)</f>
        <v>0</v>
      </c>
      <c r="J59" s="241"/>
      <c r="K59" s="242">
        <f>ROUND(E59*J59,2)</f>
        <v>0</v>
      </c>
      <c r="L59" s="242">
        <v>21</v>
      </c>
      <c r="M59" s="242">
        <f>G59*(1+L59/100)</f>
        <v>0</v>
      </c>
      <c r="N59" s="240">
        <v>4.2999999999999999E-4</v>
      </c>
      <c r="O59" s="240">
        <f>ROUND(E59*N59,2)</f>
        <v>0</v>
      </c>
      <c r="P59" s="240">
        <v>0</v>
      </c>
      <c r="Q59" s="240">
        <f>ROUND(E59*P59,2)</f>
        <v>0</v>
      </c>
      <c r="R59" s="242" t="s">
        <v>324</v>
      </c>
      <c r="S59" s="242" t="s">
        <v>289</v>
      </c>
      <c r="T59" s="243" t="s">
        <v>289</v>
      </c>
      <c r="U59" s="224">
        <v>0</v>
      </c>
      <c r="V59" s="224">
        <f>ROUND(E59*U59,2)</f>
        <v>0</v>
      </c>
      <c r="W59" s="224"/>
      <c r="X59" s="224" t="s">
        <v>283</v>
      </c>
      <c r="Y59" s="224" t="s">
        <v>284</v>
      </c>
      <c r="Z59" s="213"/>
      <c r="AA59" s="213"/>
      <c r="AB59" s="213"/>
      <c r="AC59" s="213"/>
      <c r="AD59" s="213"/>
      <c r="AE59" s="213"/>
      <c r="AF59" s="213"/>
      <c r="AG59" s="213" t="s">
        <v>285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2" x14ac:dyDescent="0.2">
      <c r="A60" s="220"/>
      <c r="B60" s="221"/>
      <c r="C60" s="250"/>
      <c r="D60" s="246"/>
      <c r="E60" s="246"/>
      <c r="F60" s="246"/>
      <c r="G60" s="246"/>
      <c r="H60" s="224"/>
      <c r="I60" s="224"/>
      <c r="J60" s="224"/>
      <c r="K60" s="224"/>
      <c r="L60" s="224"/>
      <c r="M60" s="224"/>
      <c r="N60" s="223"/>
      <c r="O60" s="223"/>
      <c r="P60" s="223"/>
      <c r="Q60" s="223"/>
      <c r="R60" s="224"/>
      <c r="S60" s="224"/>
      <c r="T60" s="224"/>
      <c r="U60" s="224"/>
      <c r="V60" s="224"/>
      <c r="W60" s="224"/>
      <c r="X60" s="224"/>
      <c r="Y60" s="224"/>
      <c r="Z60" s="213"/>
      <c r="AA60" s="213"/>
      <c r="AB60" s="213"/>
      <c r="AC60" s="213"/>
      <c r="AD60" s="213"/>
      <c r="AE60" s="213"/>
      <c r="AF60" s="213"/>
      <c r="AG60" s="213" t="s">
        <v>286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ht="22.5" outlineLevel="1" x14ac:dyDescent="0.2">
      <c r="A61" s="237">
        <v>27</v>
      </c>
      <c r="B61" s="238" t="s">
        <v>1710</v>
      </c>
      <c r="C61" s="249" t="s">
        <v>1711</v>
      </c>
      <c r="D61" s="239" t="s">
        <v>318</v>
      </c>
      <c r="E61" s="240">
        <v>6</v>
      </c>
      <c r="F61" s="241"/>
      <c r="G61" s="242">
        <f>ROUND(E61*F61,2)</f>
        <v>0</v>
      </c>
      <c r="H61" s="241"/>
      <c r="I61" s="242">
        <f>ROUND(E61*H61,2)</f>
        <v>0</v>
      </c>
      <c r="J61" s="241"/>
      <c r="K61" s="242">
        <f>ROUND(E61*J61,2)</f>
        <v>0</v>
      </c>
      <c r="L61" s="242">
        <v>21</v>
      </c>
      <c r="M61" s="242">
        <f>G61*(1+L61/100)</f>
        <v>0</v>
      </c>
      <c r="N61" s="240">
        <v>2.7E-4</v>
      </c>
      <c r="O61" s="240">
        <f>ROUND(E61*N61,2)</f>
        <v>0</v>
      </c>
      <c r="P61" s="240">
        <v>0</v>
      </c>
      <c r="Q61" s="240">
        <f>ROUND(E61*P61,2)</f>
        <v>0</v>
      </c>
      <c r="R61" s="242" t="s">
        <v>324</v>
      </c>
      <c r="S61" s="242" t="s">
        <v>289</v>
      </c>
      <c r="T61" s="243" t="s">
        <v>289</v>
      </c>
      <c r="U61" s="224">
        <v>0</v>
      </c>
      <c r="V61" s="224">
        <f>ROUND(E61*U61,2)</f>
        <v>0</v>
      </c>
      <c r="W61" s="224"/>
      <c r="X61" s="224" t="s">
        <v>283</v>
      </c>
      <c r="Y61" s="224" t="s">
        <v>284</v>
      </c>
      <c r="Z61" s="213"/>
      <c r="AA61" s="213"/>
      <c r="AB61" s="213"/>
      <c r="AC61" s="213"/>
      <c r="AD61" s="213"/>
      <c r="AE61" s="213"/>
      <c r="AF61" s="213"/>
      <c r="AG61" s="213" t="s">
        <v>285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2" x14ac:dyDescent="0.2">
      <c r="A62" s="220"/>
      <c r="B62" s="221"/>
      <c r="C62" s="250"/>
      <c r="D62" s="246"/>
      <c r="E62" s="246"/>
      <c r="F62" s="246"/>
      <c r="G62" s="246"/>
      <c r="H62" s="224"/>
      <c r="I62" s="224"/>
      <c r="J62" s="224"/>
      <c r="K62" s="224"/>
      <c r="L62" s="224"/>
      <c r="M62" s="224"/>
      <c r="N62" s="223"/>
      <c r="O62" s="223"/>
      <c r="P62" s="223"/>
      <c r="Q62" s="223"/>
      <c r="R62" s="224"/>
      <c r="S62" s="224"/>
      <c r="T62" s="224"/>
      <c r="U62" s="224"/>
      <c r="V62" s="224"/>
      <c r="W62" s="224"/>
      <c r="X62" s="224"/>
      <c r="Y62" s="224"/>
      <c r="Z62" s="213"/>
      <c r="AA62" s="213"/>
      <c r="AB62" s="213"/>
      <c r="AC62" s="213"/>
      <c r="AD62" s="213"/>
      <c r="AE62" s="213"/>
      <c r="AF62" s="213"/>
      <c r="AG62" s="213" t="s">
        <v>286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1" x14ac:dyDescent="0.2">
      <c r="A63" s="237">
        <v>28</v>
      </c>
      <c r="B63" s="238" t="s">
        <v>335</v>
      </c>
      <c r="C63" s="249" t="s">
        <v>1712</v>
      </c>
      <c r="D63" s="239" t="s">
        <v>548</v>
      </c>
      <c r="E63" s="240">
        <v>1</v>
      </c>
      <c r="F63" s="241"/>
      <c r="G63" s="242">
        <f>ROUND(E63*F63,2)</f>
        <v>0</v>
      </c>
      <c r="H63" s="241"/>
      <c r="I63" s="242">
        <f>ROUND(E63*H63,2)</f>
        <v>0</v>
      </c>
      <c r="J63" s="241"/>
      <c r="K63" s="242">
        <f>ROUND(E63*J63,2)</f>
        <v>0</v>
      </c>
      <c r="L63" s="242">
        <v>21</v>
      </c>
      <c r="M63" s="242">
        <f>G63*(1+L63/100)</f>
        <v>0</v>
      </c>
      <c r="N63" s="240">
        <v>0</v>
      </c>
      <c r="O63" s="240">
        <f>ROUND(E63*N63,2)</f>
        <v>0</v>
      </c>
      <c r="P63" s="240">
        <v>0</v>
      </c>
      <c r="Q63" s="240">
        <f>ROUND(E63*P63,2)</f>
        <v>0</v>
      </c>
      <c r="R63" s="242"/>
      <c r="S63" s="242" t="s">
        <v>281</v>
      </c>
      <c r="T63" s="243" t="s">
        <v>282</v>
      </c>
      <c r="U63" s="224">
        <v>0</v>
      </c>
      <c r="V63" s="224">
        <f>ROUND(E63*U63,2)</f>
        <v>0</v>
      </c>
      <c r="W63" s="224"/>
      <c r="X63" s="224" t="s">
        <v>283</v>
      </c>
      <c r="Y63" s="224" t="s">
        <v>284</v>
      </c>
      <c r="Z63" s="213"/>
      <c r="AA63" s="213"/>
      <c r="AB63" s="213"/>
      <c r="AC63" s="213"/>
      <c r="AD63" s="213"/>
      <c r="AE63" s="213"/>
      <c r="AF63" s="213"/>
      <c r="AG63" s="213" t="s">
        <v>285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2" x14ac:dyDescent="0.2">
      <c r="A64" s="220"/>
      <c r="B64" s="221"/>
      <c r="C64" s="250"/>
      <c r="D64" s="246"/>
      <c r="E64" s="246"/>
      <c r="F64" s="246"/>
      <c r="G64" s="246"/>
      <c r="H64" s="224"/>
      <c r="I64" s="224"/>
      <c r="J64" s="224"/>
      <c r="K64" s="224"/>
      <c r="L64" s="224"/>
      <c r="M64" s="224"/>
      <c r="N64" s="223"/>
      <c r="O64" s="223"/>
      <c r="P64" s="223"/>
      <c r="Q64" s="223"/>
      <c r="R64" s="224"/>
      <c r="S64" s="224"/>
      <c r="T64" s="224"/>
      <c r="U64" s="224"/>
      <c r="V64" s="224"/>
      <c r="W64" s="224"/>
      <c r="X64" s="224"/>
      <c r="Y64" s="224"/>
      <c r="Z64" s="213"/>
      <c r="AA64" s="213"/>
      <c r="AB64" s="213"/>
      <c r="AC64" s="213"/>
      <c r="AD64" s="213"/>
      <c r="AE64" s="213"/>
      <c r="AF64" s="213"/>
      <c r="AG64" s="213" t="s">
        <v>286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1" x14ac:dyDescent="0.2">
      <c r="A65" s="237">
        <v>29</v>
      </c>
      <c r="B65" s="238" t="s">
        <v>316</v>
      </c>
      <c r="C65" s="249" t="s">
        <v>1713</v>
      </c>
      <c r="D65" s="239" t="s">
        <v>548</v>
      </c>
      <c r="E65" s="240">
        <v>1</v>
      </c>
      <c r="F65" s="241"/>
      <c r="G65" s="242">
        <f>ROUND(E65*F65,2)</f>
        <v>0</v>
      </c>
      <c r="H65" s="241"/>
      <c r="I65" s="242">
        <f>ROUND(E65*H65,2)</f>
        <v>0</v>
      </c>
      <c r="J65" s="241"/>
      <c r="K65" s="242">
        <f>ROUND(E65*J65,2)</f>
        <v>0</v>
      </c>
      <c r="L65" s="242">
        <v>21</v>
      </c>
      <c r="M65" s="242">
        <f>G65*(1+L65/100)</f>
        <v>0</v>
      </c>
      <c r="N65" s="240">
        <v>0</v>
      </c>
      <c r="O65" s="240">
        <f>ROUND(E65*N65,2)</f>
        <v>0</v>
      </c>
      <c r="P65" s="240">
        <v>0</v>
      </c>
      <c r="Q65" s="240">
        <f>ROUND(E65*P65,2)</f>
        <v>0</v>
      </c>
      <c r="R65" s="242"/>
      <c r="S65" s="242" t="s">
        <v>281</v>
      </c>
      <c r="T65" s="243" t="s">
        <v>282</v>
      </c>
      <c r="U65" s="224">
        <v>0</v>
      </c>
      <c r="V65" s="224">
        <f>ROUND(E65*U65,2)</f>
        <v>0</v>
      </c>
      <c r="W65" s="224"/>
      <c r="X65" s="224" t="s">
        <v>283</v>
      </c>
      <c r="Y65" s="224" t="s">
        <v>284</v>
      </c>
      <c r="Z65" s="213"/>
      <c r="AA65" s="213"/>
      <c r="AB65" s="213"/>
      <c r="AC65" s="213"/>
      <c r="AD65" s="213"/>
      <c r="AE65" s="213"/>
      <c r="AF65" s="213"/>
      <c r="AG65" s="213" t="s">
        <v>285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2" x14ac:dyDescent="0.2">
      <c r="A66" s="220"/>
      <c r="B66" s="221"/>
      <c r="C66" s="250"/>
      <c r="D66" s="246"/>
      <c r="E66" s="246"/>
      <c r="F66" s="246"/>
      <c r="G66" s="246"/>
      <c r="H66" s="224"/>
      <c r="I66" s="224"/>
      <c r="J66" s="224"/>
      <c r="K66" s="224"/>
      <c r="L66" s="224"/>
      <c r="M66" s="224"/>
      <c r="N66" s="223"/>
      <c r="O66" s="223"/>
      <c r="P66" s="223"/>
      <c r="Q66" s="223"/>
      <c r="R66" s="224"/>
      <c r="S66" s="224"/>
      <c r="T66" s="224"/>
      <c r="U66" s="224"/>
      <c r="V66" s="224"/>
      <c r="W66" s="224"/>
      <c r="X66" s="224"/>
      <c r="Y66" s="224"/>
      <c r="Z66" s="213"/>
      <c r="AA66" s="213"/>
      <c r="AB66" s="213"/>
      <c r="AC66" s="213"/>
      <c r="AD66" s="213"/>
      <c r="AE66" s="213"/>
      <c r="AF66" s="213"/>
      <c r="AG66" s="213" t="s">
        <v>286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1" x14ac:dyDescent="0.2">
      <c r="A67" s="237">
        <v>30</v>
      </c>
      <c r="B67" s="238" t="s">
        <v>350</v>
      </c>
      <c r="C67" s="249" t="s">
        <v>1714</v>
      </c>
      <c r="D67" s="239" t="s">
        <v>548</v>
      </c>
      <c r="E67" s="240">
        <v>3</v>
      </c>
      <c r="F67" s="241"/>
      <c r="G67" s="242">
        <f>ROUND(E67*F67,2)</f>
        <v>0</v>
      </c>
      <c r="H67" s="241"/>
      <c r="I67" s="242">
        <f>ROUND(E67*H67,2)</f>
        <v>0</v>
      </c>
      <c r="J67" s="241"/>
      <c r="K67" s="242">
        <f>ROUND(E67*J67,2)</f>
        <v>0</v>
      </c>
      <c r="L67" s="242">
        <v>21</v>
      </c>
      <c r="M67" s="242">
        <f>G67*(1+L67/100)</f>
        <v>0</v>
      </c>
      <c r="N67" s="240">
        <v>0</v>
      </c>
      <c r="O67" s="240">
        <f>ROUND(E67*N67,2)</f>
        <v>0</v>
      </c>
      <c r="P67" s="240">
        <v>0</v>
      </c>
      <c r="Q67" s="240">
        <f>ROUND(E67*P67,2)</f>
        <v>0</v>
      </c>
      <c r="R67" s="242"/>
      <c r="S67" s="242" t="s">
        <v>281</v>
      </c>
      <c r="T67" s="243" t="s">
        <v>282</v>
      </c>
      <c r="U67" s="224">
        <v>0</v>
      </c>
      <c r="V67" s="224">
        <f>ROUND(E67*U67,2)</f>
        <v>0</v>
      </c>
      <c r="W67" s="224"/>
      <c r="X67" s="224" t="s">
        <v>283</v>
      </c>
      <c r="Y67" s="224" t="s">
        <v>284</v>
      </c>
      <c r="Z67" s="213"/>
      <c r="AA67" s="213"/>
      <c r="AB67" s="213"/>
      <c r="AC67" s="213"/>
      <c r="AD67" s="213"/>
      <c r="AE67" s="213"/>
      <c r="AF67" s="213"/>
      <c r="AG67" s="213" t="s">
        <v>285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2" x14ac:dyDescent="0.2">
      <c r="A68" s="220"/>
      <c r="B68" s="221"/>
      <c r="C68" s="250"/>
      <c r="D68" s="246"/>
      <c r="E68" s="246"/>
      <c r="F68" s="246"/>
      <c r="G68" s="246"/>
      <c r="H68" s="224"/>
      <c r="I68" s="224"/>
      <c r="J68" s="224"/>
      <c r="K68" s="224"/>
      <c r="L68" s="224"/>
      <c r="M68" s="224"/>
      <c r="N68" s="223"/>
      <c r="O68" s="223"/>
      <c r="P68" s="223"/>
      <c r="Q68" s="223"/>
      <c r="R68" s="224"/>
      <c r="S68" s="224"/>
      <c r="T68" s="224"/>
      <c r="U68" s="224"/>
      <c r="V68" s="224"/>
      <c r="W68" s="224"/>
      <c r="X68" s="224"/>
      <c r="Y68" s="224"/>
      <c r="Z68" s="213"/>
      <c r="AA68" s="213"/>
      <c r="AB68" s="213"/>
      <c r="AC68" s="213"/>
      <c r="AD68" s="213"/>
      <c r="AE68" s="213"/>
      <c r="AF68" s="213"/>
      <c r="AG68" s="213" t="s">
        <v>286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1" x14ac:dyDescent="0.2">
      <c r="A69" s="237">
        <v>31</v>
      </c>
      <c r="B69" s="238" t="s">
        <v>1556</v>
      </c>
      <c r="C69" s="249" t="s">
        <v>1715</v>
      </c>
      <c r="D69" s="239" t="s">
        <v>548</v>
      </c>
      <c r="E69" s="240">
        <v>3</v>
      </c>
      <c r="F69" s="241"/>
      <c r="G69" s="242">
        <f>ROUND(E69*F69,2)</f>
        <v>0</v>
      </c>
      <c r="H69" s="241"/>
      <c r="I69" s="242">
        <f>ROUND(E69*H69,2)</f>
        <v>0</v>
      </c>
      <c r="J69" s="241"/>
      <c r="K69" s="242">
        <f>ROUND(E69*J69,2)</f>
        <v>0</v>
      </c>
      <c r="L69" s="242">
        <v>21</v>
      </c>
      <c r="M69" s="242">
        <f>G69*(1+L69/100)</f>
        <v>0</v>
      </c>
      <c r="N69" s="240">
        <v>0</v>
      </c>
      <c r="O69" s="240">
        <f>ROUND(E69*N69,2)</f>
        <v>0</v>
      </c>
      <c r="P69" s="240">
        <v>0</v>
      </c>
      <c r="Q69" s="240">
        <f>ROUND(E69*P69,2)</f>
        <v>0</v>
      </c>
      <c r="R69" s="242"/>
      <c r="S69" s="242" t="s">
        <v>281</v>
      </c>
      <c r="T69" s="243" t="s">
        <v>282</v>
      </c>
      <c r="U69" s="224">
        <v>0</v>
      </c>
      <c r="V69" s="224">
        <f>ROUND(E69*U69,2)</f>
        <v>0</v>
      </c>
      <c r="W69" s="224"/>
      <c r="X69" s="224" t="s">
        <v>283</v>
      </c>
      <c r="Y69" s="224" t="s">
        <v>284</v>
      </c>
      <c r="Z69" s="213"/>
      <c r="AA69" s="213"/>
      <c r="AB69" s="213"/>
      <c r="AC69" s="213"/>
      <c r="AD69" s="213"/>
      <c r="AE69" s="213"/>
      <c r="AF69" s="213"/>
      <c r="AG69" s="213" t="s">
        <v>285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2" x14ac:dyDescent="0.2">
      <c r="A70" s="220"/>
      <c r="B70" s="221"/>
      <c r="C70" s="250"/>
      <c r="D70" s="246"/>
      <c r="E70" s="246"/>
      <c r="F70" s="246"/>
      <c r="G70" s="246"/>
      <c r="H70" s="224"/>
      <c r="I70" s="224"/>
      <c r="J70" s="224"/>
      <c r="K70" s="224"/>
      <c r="L70" s="224"/>
      <c r="M70" s="224"/>
      <c r="N70" s="223"/>
      <c r="O70" s="223"/>
      <c r="P70" s="223"/>
      <c r="Q70" s="223"/>
      <c r="R70" s="224"/>
      <c r="S70" s="224"/>
      <c r="T70" s="224"/>
      <c r="U70" s="224"/>
      <c r="V70" s="224"/>
      <c r="W70" s="224"/>
      <c r="X70" s="224"/>
      <c r="Y70" s="224"/>
      <c r="Z70" s="213"/>
      <c r="AA70" s="213"/>
      <c r="AB70" s="213"/>
      <c r="AC70" s="213"/>
      <c r="AD70" s="213"/>
      <c r="AE70" s="213"/>
      <c r="AF70" s="213"/>
      <c r="AG70" s="213" t="s">
        <v>286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1" x14ac:dyDescent="0.2">
      <c r="A71" s="237">
        <v>32</v>
      </c>
      <c r="B71" s="238" t="s">
        <v>1558</v>
      </c>
      <c r="C71" s="249" t="s">
        <v>1716</v>
      </c>
      <c r="D71" s="239" t="s">
        <v>548</v>
      </c>
      <c r="E71" s="240">
        <v>3</v>
      </c>
      <c r="F71" s="241"/>
      <c r="G71" s="242">
        <f>ROUND(E71*F71,2)</f>
        <v>0</v>
      </c>
      <c r="H71" s="241"/>
      <c r="I71" s="242">
        <f>ROUND(E71*H71,2)</f>
        <v>0</v>
      </c>
      <c r="J71" s="241"/>
      <c r="K71" s="242">
        <f>ROUND(E71*J71,2)</f>
        <v>0</v>
      </c>
      <c r="L71" s="242">
        <v>21</v>
      </c>
      <c r="M71" s="242">
        <f>G71*(1+L71/100)</f>
        <v>0</v>
      </c>
      <c r="N71" s="240">
        <v>0</v>
      </c>
      <c r="O71" s="240">
        <f>ROUND(E71*N71,2)</f>
        <v>0</v>
      </c>
      <c r="P71" s="240">
        <v>0</v>
      </c>
      <c r="Q71" s="240">
        <f>ROUND(E71*P71,2)</f>
        <v>0</v>
      </c>
      <c r="R71" s="242"/>
      <c r="S71" s="242" t="s">
        <v>281</v>
      </c>
      <c r="T71" s="243" t="s">
        <v>282</v>
      </c>
      <c r="U71" s="224">
        <v>0</v>
      </c>
      <c r="V71" s="224">
        <f>ROUND(E71*U71,2)</f>
        <v>0</v>
      </c>
      <c r="W71" s="224"/>
      <c r="X71" s="224" t="s">
        <v>283</v>
      </c>
      <c r="Y71" s="224" t="s">
        <v>284</v>
      </c>
      <c r="Z71" s="213"/>
      <c r="AA71" s="213"/>
      <c r="AB71" s="213"/>
      <c r="AC71" s="213"/>
      <c r="AD71" s="213"/>
      <c r="AE71" s="213"/>
      <c r="AF71" s="213"/>
      <c r="AG71" s="213" t="s">
        <v>285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2" x14ac:dyDescent="0.2">
      <c r="A72" s="220"/>
      <c r="B72" s="221"/>
      <c r="C72" s="250"/>
      <c r="D72" s="246"/>
      <c r="E72" s="246"/>
      <c r="F72" s="246"/>
      <c r="G72" s="246"/>
      <c r="H72" s="224"/>
      <c r="I72" s="224"/>
      <c r="J72" s="224"/>
      <c r="K72" s="224"/>
      <c r="L72" s="224"/>
      <c r="M72" s="224"/>
      <c r="N72" s="223"/>
      <c r="O72" s="223"/>
      <c r="P72" s="223"/>
      <c r="Q72" s="223"/>
      <c r="R72" s="224"/>
      <c r="S72" s="224"/>
      <c r="T72" s="224"/>
      <c r="U72" s="224"/>
      <c r="V72" s="224"/>
      <c r="W72" s="224"/>
      <c r="X72" s="224"/>
      <c r="Y72" s="224"/>
      <c r="Z72" s="213"/>
      <c r="AA72" s="213"/>
      <c r="AB72" s="213"/>
      <c r="AC72" s="213"/>
      <c r="AD72" s="213"/>
      <c r="AE72" s="213"/>
      <c r="AF72" s="213"/>
      <c r="AG72" s="213" t="s">
        <v>286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37">
        <v>33</v>
      </c>
      <c r="B73" s="238" t="s">
        <v>1659</v>
      </c>
      <c r="C73" s="249" t="s">
        <v>1717</v>
      </c>
      <c r="D73" s="239" t="s">
        <v>548</v>
      </c>
      <c r="E73" s="240">
        <v>6</v>
      </c>
      <c r="F73" s="241"/>
      <c r="G73" s="242">
        <f>ROUND(E73*F73,2)</f>
        <v>0</v>
      </c>
      <c r="H73" s="241"/>
      <c r="I73" s="242">
        <f>ROUND(E73*H73,2)</f>
        <v>0</v>
      </c>
      <c r="J73" s="241"/>
      <c r="K73" s="242">
        <f>ROUND(E73*J73,2)</f>
        <v>0</v>
      </c>
      <c r="L73" s="242">
        <v>21</v>
      </c>
      <c r="M73" s="242">
        <f>G73*(1+L73/100)</f>
        <v>0</v>
      </c>
      <c r="N73" s="240">
        <v>0</v>
      </c>
      <c r="O73" s="240">
        <f>ROUND(E73*N73,2)</f>
        <v>0</v>
      </c>
      <c r="P73" s="240">
        <v>0</v>
      </c>
      <c r="Q73" s="240">
        <f>ROUND(E73*P73,2)</f>
        <v>0</v>
      </c>
      <c r="R73" s="242"/>
      <c r="S73" s="242" t="s">
        <v>281</v>
      </c>
      <c r="T73" s="243" t="s">
        <v>282</v>
      </c>
      <c r="U73" s="224">
        <v>0</v>
      </c>
      <c r="V73" s="224">
        <f>ROUND(E73*U73,2)</f>
        <v>0</v>
      </c>
      <c r="W73" s="224"/>
      <c r="X73" s="224" t="s">
        <v>283</v>
      </c>
      <c r="Y73" s="224" t="s">
        <v>284</v>
      </c>
      <c r="Z73" s="213"/>
      <c r="AA73" s="213"/>
      <c r="AB73" s="213"/>
      <c r="AC73" s="213"/>
      <c r="AD73" s="213"/>
      <c r="AE73" s="213"/>
      <c r="AF73" s="213"/>
      <c r="AG73" s="213" t="s">
        <v>285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2" x14ac:dyDescent="0.2">
      <c r="A74" s="220"/>
      <c r="B74" s="221"/>
      <c r="C74" s="250"/>
      <c r="D74" s="246"/>
      <c r="E74" s="246"/>
      <c r="F74" s="246"/>
      <c r="G74" s="246"/>
      <c r="H74" s="224"/>
      <c r="I74" s="224"/>
      <c r="J74" s="224"/>
      <c r="K74" s="224"/>
      <c r="L74" s="224"/>
      <c r="M74" s="224"/>
      <c r="N74" s="223"/>
      <c r="O74" s="223"/>
      <c r="P74" s="223"/>
      <c r="Q74" s="223"/>
      <c r="R74" s="224"/>
      <c r="S74" s="224"/>
      <c r="T74" s="224"/>
      <c r="U74" s="224"/>
      <c r="V74" s="224"/>
      <c r="W74" s="224"/>
      <c r="X74" s="224"/>
      <c r="Y74" s="224"/>
      <c r="Z74" s="213"/>
      <c r="AA74" s="213"/>
      <c r="AB74" s="213"/>
      <c r="AC74" s="213"/>
      <c r="AD74" s="213"/>
      <c r="AE74" s="213"/>
      <c r="AF74" s="213"/>
      <c r="AG74" s="213" t="s">
        <v>286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1" x14ac:dyDescent="0.2">
      <c r="A75" s="237">
        <v>34</v>
      </c>
      <c r="B75" s="238" t="s">
        <v>1661</v>
      </c>
      <c r="C75" s="249" t="s">
        <v>1718</v>
      </c>
      <c r="D75" s="239" t="s">
        <v>548</v>
      </c>
      <c r="E75" s="240">
        <v>1</v>
      </c>
      <c r="F75" s="241"/>
      <c r="G75" s="242">
        <f>ROUND(E75*F75,2)</f>
        <v>0</v>
      </c>
      <c r="H75" s="241"/>
      <c r="I75" s="242">
        <f>ROUND(E75*H75,2)</f>
        <v>0</v>
      </c>
      <c r="J75" s="241"/>
      <c r="K75" s="242">
        <f>ROUND(E75*J75,2)</f>
        <v>0</v>
      </c>
      <c r="L75" s="242">
        <v>21</v>
      </c>
      <c r="M75" s="242">
        <f>G75*(1+L75/100)</f>
        <v>0</v>
      </c>
      <c r="N75" s="240">
        <v>0</v>
      </c>
      <c r="O75" s="240">
        <f>ROUND(E75*N75,2)</f>
        <v>0</v>
      </c>
      <c r="P75" s="240">
        <v>0</v>
      </c>
      <c r="Q75" s="240">
        <f>ROUND(E75*P75,2)</f>
        <v>0</v>
      </c>
      <c r="R75" s="242"/>
      <c r="S75" s="242" t="s">
        <v>281</v>
      </c>
      <c r="T75" s="243" t="s">
        <v>282</v>
      </c>
      <c r="U75" s="224">
        <v>0</v>
      </c>
      <c r="V75" s="224">
        <f>ROUND(E75*U75,2)</f>
        <v>0</v>
      </c>
      <c r="W75" s="224"/>
      <c r="X75" s="224" t="s">
        <v>283</v>
      </c>
      <c r="Y75" s="224" t="s">
        <v>284</v>
      </c>
      <c r="Z75" s="213"/>
      <c r="AA75" s="213"/>
      <c r="AB75" s="213"/>
      <c r="AC75" s="213"/>
      <c r="AD75" s="213"/>
      <c r="AE75" s="213"/>
      <c r="AF75" s="213"/>
      <c r="AG75" s="213" t="s">
        <v>285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2" x14ac:dyDescent="0.2">
      <c r="A76" s="220"/>
      <c r="B76" s="221"/>
      <c r="C76" s="250"/>
      <c r="D76" s="246"/>
      <c r="E76" s="246"/>
      <c r="F76" s="246"/>
      <c r="G76" s="246"/>
      <c r="H76" s="224"/>
      <c r="I76" s="224"/>
      <c r="J76" s="224"/>
      <c r="K76" s="224"/>
      <c r="L76" s="224"/>
      <c r="M76" s="224"/>
      <c r="N76" s="223"/>
      <c r="O76" s="223"/>
      <c r="P76" s="223"/>
      <c r="Q76" s="223"/>
      <c r="R76" s="224"/>
      <c r="S76" s="224"/>
      <c r="T76" s="224"/>
      <c r="U76" s="224"/>
      <c r="V76" s="224"/>
      <c r="W76" s="224"/>
      <c r="X76" s="224"/>
      <c r="Y76" s="224"/>
      <c r="Z76" s="213"/>
      <c r="AA76" s="213"/>
      <c r="AB76" s="213"/>
      <c r="AC76" s="213"/>
      <c r="AD76" s="213"/>
      <c r="AE76" s="213"/>
      <c r="AF76" s="213"/>
      <c r="AG76" s="213" t="s">
        <v>286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1" x14ac:dyDescent="0.2">
      <c r="A77" s="237">
        <v>35</v>
      </c>
      <c r="B77" s="238" t="s">
        <v>1719</v>
      </c>
      <c r="C77" s="249" t="s">
        <v>1720</v>
      </c>
      <c r="D77" s="239" t="s">
        <v>318</v>
      </c>
      <c r="E77" s="240">
        <v>1</v>
      </c>
      <c r="F77" s="241"/>
      <c r="G77" s="242">
        <f>ROUND(E77*F77,2)</f>
        <v>0</v>
      </c>
      <c r="H77" s="241"/>
      <c r="I77" s="242">
        <f>ROUND(E77*H77,2)</f>
        <v>0</v>
      </c>
      <c r="J77" s="241"/>
      <c r="K77" s="242">
        <f>ROUND(E77*J77,2)</f>
        <v>0</v>
      </c>
      <c r="L77" s="242">
        <v>21</v>
      </c>
      <c r="M77" s="242">
        <f>G77*(1+L77/100)</f>
        <v>0</v>
      </c>
      <c r="N77" s="240">
        <v>0</v>
      </c>
      <c r="O77" s="240">
        <f>ROUND(E77*N77,2)</f>
        <v>0</v>
      </c>
      <c r="P77" s="240">
        <v>0</v>
      </c>
      <c r="Q77" s="240">
        <f>ROUND(E77*P77,2)</f>
        <v>0</v>
      </c>
      <c r="R77" s="242"/>
      <c r="S77" s="242" t="s">
        <v>281</v>
      </c>
      <c r="T77" s="243" t="s">
        <v>282</v>
      </c>
      <c r="U77" s="224">
        <v>0</v>
      </c>
      <c r="V77" s="224">
        <f>ROUND(E77*U77,2)</f>
        <v>0</v>
      </c>
      <c r="W77" s="224"/>
      <c r="X77" s="224" t="s">
        <v>283</v>
      </c>
      <c r="Y77" s="224" t="s">
        <v>284</v>
      </c>
      <c r="Z77" s="213"/>
      <c r="AA77" s="213"/>
      <c r="AB77" s="213"/>
      <c r="AC77" s="213"/>
      <c r="AD77" s="213"/>
      <c r="AE77" s="213"/>
      <c r="AF77" s="213"/>
      <c r="AG77" s="213" t="s">
        <v>285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2" x14ac:dyDescent="0.2">
      <c r="A78" s="220"/>
      <c r="B78" s="221"/>
      <c r="C78" s="250"/>
      <c r="D78" s="246"/>
      <c r="E78" s="246"/>
      <c r="F78" s="246"/>
      <c r="G78" s="246"/>
      <c r="H78" s="224"/>
      <c r="I78" s="224"/>
      <c r="J78" s="224"/>
      <c r="K78" s="224"/>
      <c r="L78" s="224"/>
      <c r="M78" s="224"/>
      <c r="N78" s="223"/>
      <c r="O78" s="223"/>
      <c r="P78" s="223"/>
      <c r="Q78" s="223"/>
      <c r="R78" s="224"/>
      <c r="S78" s="224"/>
      <c r="T78" s="224"/>
      <c r="U78" s="224"/>
      <c r="V78" s="224"/>
      <c r="W78" s="224"/>
      <c r="X78" s="224"/>
      <c r="Y78" s="224"/>
      <c r="Z78" s="213"/>
      <c r="AA78" s="213"/>
      <c r="AB78" s="213"/>
      <c r="AC78" s="213"/>
      <c r="AD78" s="213"/>
      <c r="AE78" s="213"/>
      <c r="AF78" s="213"/>
      <c r="AG78" s="213" t="s">
        <v>286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1" x14ac:dyDescent="0.2">
      <c r="A79" s="237">
        <v>36</v>
      </c>
      <c r="B79" s="238" t="s">
        <v>1721</v>
      </c>
      <c r="C79" s="249" t="s">
        <v>1722</v>
      </c>
      <c r="D79" s="239" t="s">
        <v>318</v>
      </c>
      <c r="E79" s="240">
        <v>1</v>
      </c>
      <c r="F79" s="241"/>
      <c r="G79" s="242">
        <f>ROUND(E79*F79,2)</f>
        <v>0</v>
      </c>
      <c r="H79" s="241"/>
      <c r="I79" s="242">
        <f>ROUND(E79*H79,2)</f>
        <v>0</v>
      </c>
      <c r="J79" s="241"/>
      <c r="K79" s="242">
        <f>ROUND(E79*J79,2)</f>
        <v>0</v>
      </c>
      <c r="L79" s="242">
        <v>21</v>
      </c>
      <c r="M79" s="242">
        <f>G79*(1+L79/100)</f>
        <v>0</v>
      </c>
      <c r="N79" s="240">
        <v>3.15E-2</v>
      </c>
      <c r="O79" s="240">
        <f>ROUND(E79*N79,2)</f>
        <v>0.03</v>
      </c>
      <c r="P79" s="240">
        <v>0</v>
      </c>
      <c r="Q79" s="240">
        <f>ROUND(E79*P79,2)</f>
        <v>0</v>
      </c>
      <c r="R79" s="242"/>
      <c r="S79" s="242" t="s">
        <v>281</v>
      </c>
      <c r="T79" s="243" t="s">
        <v>282</v>
      </c>
      <c r="U79" s="224">
        <v>0</v>
      </c>
      <c r="V79" s="224">
        <f>ROUND(E79*U79,2)</f>
        <v>0</v>
      </c>
      <c r="W79" s="224"/>
      <c r="X79" s="224" t="s">
        <v>283</v>
      </c>
      <c r="Y79" s="224" t="s">
        <v>284</v>
      </c>
      <c r="Z79" s="213"/>
      <c r="AA79" s="213"/>
      <c r="AB79" s="213"/>
      <c r="AC79" s="213"/>
      <c r="AD79" s="213"/>
      <c r="AE79" s="213"/>
      <c r="AF79" s="213"/>
      <c r="AG79" s="213" t="s">
        <v>285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2" x14ac:dyDescent="0.2">
      <c r="A80" s="220"/>
      <c r="B80" s="221"/>
      <c r="C80" s="250"/>
      <c r="D80" s="246"/>
      <c r="E80" s="246"/>
      <c r="F80" s="246"/>
      <c r="G80" s="246"/>
      <c r="H80" s="224"/>
      <c r="I80" s="224"/>
      <c r="J80" s="224"/>
      <c r="K80" s="224"/>
      <c r="L80" s="224"/>
      <c r="M80" s="224"/>
      <c r="N80" s="223"/>
      <c r="O80" s="223"/>
      <c r="P80" s="223"/>
      <c r="Q80" s="223"/>
      <c r="R80" s="224"/>
      <c r="S80" s="224"/>
      <c r="T80" s="224"/>
      <c r="U80" s="224"/>
      <c r="V80" s="224"/>
      <c r="W80" s="224"/>
      <c r="X80" s="224"/>
      <c r="Y80" s="224"/>
      <c r="Z80" s="213"/>
      <c r="AA80" s="213"/>
      <c r="AB80" s="213"/>
      <c r="AC80" s="213"/>
      <c r="AD80" s="213"/>
      <c r="AE80" s="213"/>
      <c r="AF80" s="213"/>
      <c r="AG80" s="213" t="s">
        <v>286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1" x14ac:dyDescent="0.2">
      <c r="A81" s="237">
        <v>37</v>
      </c>
      <c r="B81" s="238" t="s">
        <v>1723</v>
      </c>
      <c r="C81" s="249" t="s">
        <v>1724</v>
      </c>
      <c r="D81" s="239" t="s">
        <v>318</v>
      </c>
      <c r="E81" s="240">
        <v>6</v>
      </c>
      <c r="F81" s="241"/>
      <c r="G81" s="242">
        <f>ROUND(E81*F81,2)</f>
        <v>0</v>
      </c>
      <c r="H81" s="241"/>
      <c r="I81" s="242">
        <f>ROUND(E81*H81,2)</f>
        <v>0</v>
      </c>
      <c r="J81" s="241"/>
      <c r="K81" s="242">
        <f>ROUND(E81*J81,2)</f>
        <v>0</v>
      </c>
      <c r="L81" s="242">
        <v>21</v>
      </c>
      <c r="M81" s="242">
        <f>G81*(1+L81/100)</f>
        <v>0</v>
      </c>
      <c r="N81" s="240">
        <v>5.1000000000000004E-4</v>
      </c>
      <c r="O81" s="240">
        <f>ROUND(E81*N81,2)</f>
        <v>0</v>
      </c>
      <c r="P81" s="240">
        <v>0</v>
      </c>
      <c r="Q81" s="240">
        <f>ROUND(E81*P81,2)</f>
        <v>0</v>
      </c>
      <c r="R81" s="242"/>
      <c r="S81" s="242" t="s">
        <v>281</v>
      </c>
      <c r="T81" s="243" t="s">
        <v>282</v>
      </c>
      <c r="U81" s="224">
        <v>0</v>
      </c>
      <c r="V81" s="224">
        <f>ROUND(E81*U81,2)</f>
        <v>0</v>
      </c>
      <c r="W81" s="224"/>
      <c r="X81" s="224" t="s">
        <v>283</v>
      </c>
      <c r="Y81" s="224" t="s">
        <v>284</v>
      </c>
      <c r="Z81" s="213"/>
      <c r="AA81" s="213"/>
      <c r="AB81" s="213"/>
      <c r="AC81" s="213"/>
      <c r="AD81" s="213"/>
      <c r="AE81" s="213"/>
      <c r="AF81" s="213"/>
      <c r="AG81" s="213" t="s">
        <v>285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2" x14ac:dyDescent="0.2">
      <c r="A82" s="220"/>
      <c r="B82" s="221"/>
      <c r="C82" s="250"/>
      <c r="D82" s="246"/>
      <c r="E82" s="246"/>
      <c r="F82" s="246"/>
      <c r="G82" s="246"/>
      <c r="H82" s="224"/>
      <c r="I82" s="224"/>
      <c r="J82" s="224"/>
      <c r="K82" s="224"/>
      <c r="L82" s="224"/>
      <c r="M82" s="224"/>
      <c r="N82" s="223"/>
      <c r="O82" s="223"/>
      <c r="P82" s="223"/>
      <c r="Q82" s="223"/>
      <c r="R82" s="224"/>
      <c r="S82" s="224"/>
      <c r="T82" s="224"/>
      <c r="U82" s="224"/>
      <c r="V82" s="224"/>
      <c r="W82" s="224"/>
      <c r="X82" s="224"/>
      <c r="Y82" s="224"/>
      <c r="Z82" s="213"/>
      <c r="AA82" s="213"/>
      <c r="AB82" s="213"/>
      <c r="AC82" s="213"/>
      <c r="AD82" s="213"/>
      <c r="AE82" s="213"/>
      <c r="AF82" s="213"/>
      <c r="AG82" s="213" t="s">
        <v>286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1" x14ac:dyDescent="0.2">
      <c r="A83" s="237">
        <v>38</v>
      </c>
      <c r="B83" s="238" t="s">
        <v>1725</v>
      </c>
      <c r="C83" s="249" t="s">
        <v>1726</v>
      </c>
      <c r="D83" s="239" t="s">
        <v>318</v>
      </c>
      <c r="E83" s="240">
        <v>4</v>
      </c>
      <c r="F83" s="241"/>
      <c r="G83" s="242">
        <f>ROUND(E83*F83,2)</f>
        <v>0</v>
      </c>
      <c r="H83" s="241"/>
      <c r="I83" s="242">
        <f>ROUND(E83*H83,2)</f>
        <v>0</v>
      </c>
      <c r="J83" s="241"/>
      <c r="K83" s="242">
        <f>ROUND(E83*J83,2)</f>
        <v>0</v>
      </c>
      <c r="L83" s="242">
        <v>21</v>
      </c>
      <c r="M83" s="242">
        <f>G83*(1+L83/100)</f>
        <v>0</v>
      </c>
      <c r="N83" s="240">
        <v>1.2999999999999999E-4</v>
      </c>
      <c r="O83" s="240">
        <f>ROUND(E83*N83,2)</f>
        <v>0</v>
      </c>
      <c r="P83" s="240">
        <v>0</v>
      </c>
      <c r="Q83" s="240">
        <f>ROUND(E83*P83,2)</f>
        <v>0</v>
      </c>
      <c r="R83" s="242"/>
      <c r="S83" s="242" t="s">
        <v>281</v>
      </c>
      <c r="T83" s="243" t="s">
        <v>282</v>
      </c>
      <c r="U83" s="224">
        <v>0</v>
      </c>
      <c r="V83" s="224">
        <f>ROUND(E83*U83,2)</f>
        <v>0</v>
      </c>
      <c r="W83" s="224"/>
      <c r="X83" s="224" t="s">
        <v>283</v>
      </c>
      <c r="Y83" s="224" t="s">
        <v>284</v>
      </c>
      <c r="Z83" s="213"/>
      <c r="AA83" s="213"/>
      <c r="AB83" s="213"/>
      <c r="AC83" s="213"/>
      <c r="AD83" s="213"/>
      <c r="AE83" s="213"/>
      <c r="AF83" s="213"/>
      <c r="AG83" s="213" t="s">
        <v>285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2" x14ac:dyDescent="0.2">
      <c r="A84" s="220"/>
      <c r="B84" s="221"/>
      <c r="C84" s="250"/>
      <c r="D84" s="246"/>
      <c r="E84" s="246"/>
      <c r="F84" s="246"/>
      <c r="G84" s="246"/>
      <c r="H84" s="224"/>
      <c r="I84" s="224"/>
      <c r="J84" s="224"/>
      <c r="K84" s="224"/>
      <c r="L84" s="224"/>
      <c r="M84" s="224"/>
      <c r="N84" s="223"/>
      <c r="O84" s="223"/>
      <c r="P84" s="223"/>
      <c r="Q84" s="223"/>
      <c r="R84" s="224"/>
      <c r="S84" s="224"/>
      <c r="T84" s="224"/>
      <c r="U84" s="224"/>
      <c r="V84" s="224"/>
      <c r="W84" s="224"/>
      <c r="X84" s="224"/>
      <c r="Y84" s="224"/>
      <c r="Z84" s="213"/>
      <c r="AA84" s="213"/>
      <c r="AB84" s="213"/>
      <c r="AC84" s="213"/>
      <c r="AD84" s="213"/>
      <c r="AE84" s="213"/>
      <c r="AF84" s="213"/>
      <c r="AG84" s="213" t="s">
        <v>286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1" x14ac:dyDescent="0.2">
      <c r="A85" s="237">
        <v>39</v>
      </c>
      <c r="B85" s="238" t="s">
        <v>1727</v>
      </c>
      <c r="C85" s="249" t="s">
        <v>1728</v>
      </c>
      <c r="D85" s="239" t="s">
        <v>318</v>
      </c>
      <c r="E85" s="240">
        <v>1</v>
      </c>
      <c r="F85" s="241"/>
      <c r="G85" s="242">
        <f>ROUND(E85*F85,2)</f>
        <v>0</v>
      </c>
      <c r="H85" s="241"/>
      <c r="I85" s="242">
        <f>ROUND(E85*H85,2)</f>
        <v>0</v>
      </c>
      <c r="J85" s="241"/>
      <c r="K85" s="242">
        <f>ROUND(E85*J85,2)</f>
        <v>0</v>
      </c>
      <c r="L85" s="242">
        <v>21</v>
      </c>
      <c r="M85" s="242">
        <f>G85*(1+L85/100)</f>
        <v>0</v>
      </c>
      <c r="N85" s="240">
        <v>1.0000000000000001E-5</v>
      </c>
      <c r="O85" s="240">
        <f>ROUND(E85*N85,2)</f>
        <v>0</v>
      </c>
      <c r="P85" s="240">
        <v>0</v>
      </c>
      <c r="Q85" s="240">
        <f>ROUND(E85*P85,2)</f>
        <v>0</v>
      </c>
      <c r="R85" s="242"/>
      <c r="S85" s="242" t="s">
        <v>281</v>
      </c>
      <c r="T85" s="243" t="s">
        <v>282</v>
      </c>
      <c r="U85" s="224">
        <v>0</v>
      </c>
      <c r="V85" s="224">
        <f>ROUND(E85*U85,2)</f>
        <v>0</v>
      </c>
      <c r="W85" s="224"/>
      <c r="X85" s="224" t="s">
        <v>283</v>
      </c>
      <c r="Y85" s="224" t="s">
        <v>284</v>
      </c>
      <c r="Z85" s="213"/>
      <c r="AA85" s="213"/>
      <c r="AB85" s="213"/>
      <c r="AC85" s="213"/>
      <c r="AD85" s="213"/>
      <c r="AE85" s="213"/>
      <c r="AF85" s="213"/>
      <c r="AG85" s="213" t="s">
        <v>285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2" x14ac:dyDescent="0.2">
      <c r="A86" s="220"/>
      <c r="B86" s="221"/>
      <c r="C86" s="250"/>
      <c r="D86" s="246"/>
      <c r="E86" s="246"/>
      <c r="F86" s="246"/>
      <c r="G86" s="246"/>
      <c r="H86" s="224"/>
      <c r="I86" s="224"/>
      <c r="J86" s="224"/>
      <c r="K86" s="224"/>
      <c r="L86" s="224"/>
      <c r="M86" s="224"/>
      <c r="N86" s="223"/>
      <c r="O86" s="223"/>
      <c r="P86" s="223"/>
      <c r="Q86" s="223"/>
      <c r="R86" s="224"/>
      <c r="S86" s="224"/>
      <c r="T86" s="224"/>
      <c r="U86" s="224"/>
      <c r="V86" s="224"/>
      <c r="W86" s="224"/>
      <c r="X86" s="224"/>
      <c r="Y86" s="224"/>
      <c r="Z86" s="213"/>
      <c r="AA86" s="213"/>
      <c r="AB86" s="213"/>
      <c r="AC86" s="213"/>
      <c r="AD86" s="213"/>
      <c r="AE86" s="213"/>
      <c r="AF86" s="213"/>
      <c r="AG86" s="213" t="s">
        <v>286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1" x14ac:dyDescent="0.2">
      <c r="A87" s="237">
        <v>40</v>
      </c>
      <c r="B87" s="238" t="s">
        <v>1729</v>
      </c>
      <c r="C87" s="249" t="s">
        <v>1730</v>
      </c>
      <c r="D87" s="239" t="s">
        <v>318</v>
      </c>
      <c r="E87" s="240">
        <v>4</v>
      </c>
      <c r="F87" s="241"/>
      <c r="G87" s="242">
        <f>ROUND(E87*F87,2)</f>
        <v>0</v>
      </c>
      <c r="H87" s="241"/>
      <c r="I87" s="242">
        <f>ROUND(E87*H87,2)</f>
        <v>0</v>
      </c>
      <c r="J87" s="241"/>
      <c r="K87" s="242">
        <f>ROUND(E87*J87,2)</f>
        <v>0</v>
      </c>
      <c r="L87" s="242">
        <v>21</v>
      </c>
      <c r="M87" s="242">
        <f>G87*(1+L87/100)</f>
        <v>0</v>
      </c>
      <c r="N87" s="240">
        <v>1E-4</v>
      </c>
      <c r="O87" s="240">
        <f>ROUND(E87*N87,2)</f>
        <v>0</v>
      </c>
      <c r="P87" s="240">
        <v>0</v>
      </c>
      <c r="Q87" s="240">
        <f>ROUND(E87*P87,2)</f>
        <v>0</v>
      </c>
      <c r="R87" s="242"/>
      <c r="S87" s="242" t="s">
        <v>281</v>
      </c>
      <c r="T87" s="243" t="s">
        <v>786</v>
      </c>
      <c r="U87" s="224">
        <v>0</v>
      </c>
      <c r="V87" s="224">
        <f>ROUND(E87*U87,2)</f>
        <v>0</v>
      </c>
      <c r="W87" s="224"/>
      <c r="X87" s="224" t="s">
        <v>283</v>
      </c>
      <c r="Y87" s="224" t="s">
        <v>284</v>
      </c>
      <c r="Z87" s="213"/>
      <c r="AA87" s="213"/>
      <c r="AB87" s="213"/>
      <c r="AC87" s="213"/>
      <c r="AD87" s="213"/>
      <c r="AE87" s="213"/>
      <c r="AF87" s="213"/>
      <c r="AG87" s="213" t="s">
        <v>285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2" x14ac:dyDescent="0.2">
      <c r="A88" s="220"/>
      <c r="B88" s="221"/>
      <c r="C88" s="250"/>
      <c r="D88" s="246"/>
      <c r="E88" s="246"/>
      <c r="F88" s="246"/>
      <c r="G88" s="246"/>
      <c r="H88" s="224"/>
      <c r="I88" s="224"/>
      <c r="J88" s="224"/>
      <c r="K88" s="224"/>
      <c r="L88" s="224"/>
      <c r="M88" s="224"/>
      <c r="N88" s="223"/>
      <c r="O88" s="223"/>
      <c r="P88" s="223"/>
      <c r="Q88" s="223"/>
      <c r="R88" s="224"/>
      <c r="S88" s="224"/>
      <c r="T88" s="224"/>
      <c r="U88" s="224"/>
      <c r="V88" s="224"/>
      <c r="W88" s="224"/>
      <c r="X88" s="224"/>
      <c r="Y88" s="224"/>
      <c r="Z88" s="213"/>
      <c r="AA88" s="213"/>
      <c r="AB88" s="213"/>
      <c r="AC88" s="213"/>
      <c r="AD88" s="213"/>
      <c r="AE88" s="213"/>
      <c r="AF88" s="213"/>
      <c r="AG88" s="213" t="s">
        <v>286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x14ac:dyDescent="0.2">
      <c r="A89" s="230" t="s">
        <v>276</v>
      </c>
      <c r="B89" s="231" t="s">
        <v>232</v>
      </c>
      <c r="C89" s="248" t="s">
        <v>233</v>
      </c>
      <c r="D89" s="232"/>
      <c r="E89" s="233"/>
      <c r="F89" s="234"/>
      <c r="G89" s="234">
        <f>SUMIF(AG90:AG130,"&lt;&gt;NOR",G90:G130)</f>
        <v>0</v>
      </c>
      <c r="H89" s="234"/>
      <c r="I89" s="234">
        <f>SUM(I90:I130)</f>
        <v>0</v>
      </c>
      <c r="J89" s="234"/>
      <c r="K89" s="234">
        <f>SUM(K90:K130)</f>
        <v>0</v>
      </c>
      <c r="L89" s="234"/>
      <c r="M89" s="234">
        <f>SUM(M90:M130)</f>
        <v>0</v>
      </c>
      <c r="N89" s="233"/>
      <c r="O89" s="233">
        <f>SUM(O90:O130)</f>
        <v>0</v>
      </c>
      <c r="P89" s="233"/>
      <c r="Q89" s="233">
        <f>SUM(Q90:Q130)</f>
        <v>0</v>
      </c>
      <c r="R89" s="234"/>
      <c r="S89" s="234"/>
      <c r="T89" s="235"/>
      <c r="U89" s="229"/>
      <c r="V89" s="229">
        <f>SUM(V90:V130)</f>
        <v>187.47</v>
      </c>
      <c r="W89" s="229"/>
      <c r="X89" s="229"/>
      <c r="Y89" s="229"/>
      <c r="AG89" t="s">
        <v>277</v>
      </c>
    </row>
    <row r="90" spans="1:60" outlineLevel="1" x14ac:dyDescent="0.2">
      <c r="A90" s="237">
        <v>41</v>
      </c>
      <c r="B90" s="238" t="s">
        <v>1731</v>
      </c>
      <c r="C90" s="249" t="s">
        <v>1732</v>
      </c>
      <c r="D90" s="239" t="s">
        <v>318</v>
      </c>
      <c r="E90" s="240">
        <v>9</v>
      </c>
      <c r="F90" s="241"/>
      <c r="G90" s="242">
        <f>ROUND(E90*F90,2)</f>
        <v>0</v>
      </c>
      <c r="H90" s="241"/>
      <c r="I90" s="242">
        <f>ROUND(E90*H90,2)</f>
        <v>0</v>
      </c>
      <c r="J90" s="241"/>
      <c r="K90" s="242">
        <f>ROUND(E90*J90,2)</f>
        <v>0</v>
      </c>
      <c r="L90" s="242">
        <v>21</v>
      </c>
      <c r="M90" s="242">
        <f>G90*(1+L90/100)</f>
        <v>0</v>
      </c>
      <c r="N90" s="240">
        <v>0</v>
      </c>
      <c r="O90" s="240">
        <f>ROUND(E90*N90,2)</f>
        <v>0</v>
      </c>
      <c r="P90" s="240">
        <v>0</v>
      </c>
      <c r="Q90" s="240">
        <f>ROUND(E90*P90,2)</f>
        <v>0</v>
      </c>
      <c r="R90" s="242" t="s">
        <v>232</v>
      </c>
      <c r="S90" s="242" t="s">
        <v>289</v>
      </c>
      <c r="T90" s="243" t="s">
        <v>289</v>
      </c>
      <c r="U90" s="224">
        <v>0.28999999999999998</v>
      </c>
      <c r="V90" s="224">
        <f>ROUND(E90*U90,2)</f>
        <v>2.61</v>
      </c>
      <c r="W90" s="224"/>
      <c r="X90" s="224" t="s">
        <v>339</v>
      </c>
      <c r="Y90" s="224" t="s">
        <v>284</v>
      </c>
      <c r="Z90" s="213"/>
      <c r="AA90" s="213"/>
      <c r="AB90" s="213"/>
      <c r="AC90" s="213"/>
      <c r="AD90" s="213"/>
      <c r="AE90" s="213"/>
      <c r="AF90" s="213"/>
      <c r="AG90" s="213" t="s">
        <v>340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2" x14ac:dyDescent="0.2">
      <c r="A91" s="220"/>
      <c r="B91" s="221"/>
      <c r="C91" s="250"/>
      <c r="D91" s="246"/>
      <c r="E91" s="246"/>
      <c r="F91" s="246"/>
      <c r="G91" s="246"/>
      <c r="H91" s="224"/>
      <c r="I91" s="224"/>
      <c r="J91" s="224"/>
      <c r="K91" s="224"/>
      <c r="L91" s="224"/>
      <c r="M91" s="224"/>
      <c r="N91" s="223"/>
      <c r="O91" s="223"/>
      <c r="P91" s="223"/>
      <c r="Q91" s="223"/>
      <c r="R91" s="224"/>
      <c r="S91" s="224"/>
      <c r="T91" s="224"/>
      <c r="U91" s="224"/>
      <c r="V91" s="224"/>
      <c r="W91" s="224"/>
      <c r="X91" s="224"/>
      <c r="Y91" s="224"/>
      <c r="Z91" s="213"/>
      <c r="AA91" s="213"/>
      <c r="AB91" s="213"/>
      <c r="AC91" s="213"/>
      <c r="AD91" s="213"/>
      <c r="AE91" s="213"/>
      <c r="AF91" s="213"/>
      <c r="AG91" s="213" t="s">
        <v>286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1" x14ac:dyDescent="0.2">
      <c r="A92" s="237">
        <v>42</v>
      </c>
      <c r="B92" s="238" t="s">
        <v>1733</v>
      </c>
      <c r="C92" s="249" t="s">
        <v>1734</v>
      </c>
      <c r="D92" s="239" t="s">
        <v>318</v>
      </c>
      <c r="E92" s="240">
        <v>1</v>
      </c>
      <c r="F92" s="241"/>
      <c r="G92" s="242">
        <f>ROUND(E92*F92,2)</f>
        <v>0</v>
      </c>
      <c r="H92" s="241"/>
      <c r="I92" s="242">
        <f>ROUND(E92*H92,2)</f>
        <v>0</v>
      </c>
      <c r="J92" s="241"/>
      <c r="K92" s="242">
        <f>ROUND(E92*J92,2)</f>
        <v>0</v>
      </c>
      <c r="L92" s="242">
        <v>21</v>
      </c>
      <c r="M92" s="242">
        <f>G92*(1+L92/100)</f>
        <v>0</v>
      </c>
      <c r="N92" s="240">
        <v>0</v>
      </c>
      <c r="O92" s="240">
        <f>ROUND(E92*N92,2)</f>
        <v>0</v>
      </c>
      <c r="P92" s="240">
        <v>0</v>
      </c>
      <c r="Q92" s="240">
        <f>ROUND(E92*P92,2)</f>
        <v>0</v>
      </c>
      <c r="R92" s="242" t="s">
        <v>232</v>
      </c>
      <c r="S92" s="242" t="s">
        <v>289</v>
      </c>
      <c r="T92" s="243" t="s">
        <v>289</v>
      </c>
      <c r="U92" s="224">
        <v>0.69567000000000001</v>
      </c>
      <c r="V92" s="224">
        <f>ROUND(E92*U92,2)</f>
        <v>0.7</v>
      </c>
      <c r="W92" s="224"/>
      <c r="X92" s="224" t="s">
        <v>339</v>
      </c>
      <c r="Y92" s="224" t="s">
        <v>284</v>
      </c>
      <c r="Z92" s="213"/>
      <c r="AA92" s="213"/>
      <c r="AB92" s="213"/>
      <c r="AC92" s="213"/>
      <c r="AD92" s="213"/>
      <c r="AE92" s="213"/>
      <c r="AF92" s="213"/>
      <c r="AG92" s="213" t="s">
        <v>340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2" x14ac:dyDescent="0.2">
      <c r="A93" s="220"/>
      <c r="B93" s="221"/>
      <c r="C93" s="250"/>
      <c r="D93" s="246"/>
      <c r="E93" s="246"/>
      <c r="F93" s="246"/>
      <c r="G93" s="246"/>
      <c r="H93" s="224"/>
      <c r="I93" s="224"/>
      <c r="J93" s="224"/>
      <c r="K93" s="224"/>
      <c r="L93" s="224"/>
      <c r="M93" s="224"/>
      <c r="N93" s="223"/>
      <c r="O93" s="223"/>
      <c r="P93" s="223"/>
      <c r="Q93" s="223"/>
      <c r="R93" s="224"/>
      <c r="S93" s="224"/>
      <c r="T93" s="224"/>
      <c r="U93" s="224"/>
      <c r="V93" s="224"/>
      <c r="W93" s="224"/>
      <c r="X93" s="224"/>
      <c r="Y93" s="224"/>
      <c r="Z93" s="213"/>
      <c r="AA93" s="213"/>
      <c r="AB93" s="213"/>
      <c r="AC93" s="213"/>
      <c r="AD93" s="213"/>
      <c r="AE93" s="213"/>
      <c r="AF93" s="213"/>
      <c r="AG93" s="213" t="s">
        <v>286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1" x14ac:dyDescent="0.2">
      <c r="A94" s="237">
        <v>43</v>
      </c>
      <c r="B94" s="238" t="s">
        <v>1735</v>
      </c>
      <c r="C94" s="249" t="s">
        <v>1736</v>
      </c>
      <c r="D94" s="239" t="s">
        <v>318</v>
      </c>
      <c r="E94" s="240">
        <v>23</v>
      </c>
      <c r="F94" s="241"/>
      <c r="G94" s="242">
        <f>ROUND(E94*F94,2)</f>
        <v>0</v>
      </c>
      <c r="H94" s="241"/>
      <c r="I94" s="242">
        <f>ROUND(E94*H94,2)</f>
        <v>0</v>
      </c>
      <c r="J94" s="241"/>
      <c r="K94" s="242">
        <f>ROUND(E94*J94,2)</f>
        <v>0</v>
      </c>
      <c r="L94" s="242">
        <v>21</v>
      </c>
      <c r="M94" s="242">
        <f>G94*(1+L94/100)</f>
        <v>0</v>
      </c>
      <c r="N94" s="240">
        <v>0</v>
      </c>
      <c r="O94" s="240">
        <f>ROUND(E94*N94,2)</f>
        <v>0</v>
      </c>
      <c r="P94" s="240">
        <v>0</v>
      </c>
      <c r="Q94" s="240">
        <f>ROUND(E94*P94,2)</f>
        <v>0</v>
      </c>
      <c r="R94" s="242" t="s">
        <v>232</v>
      </c>
      <c r="S94" s="242" t="s">
        <v>289</v>
      </c>
      <c r="T94" s="243" t="s">
        <v>289</v>
      </c>
      <c r="U94" s="224">
        <v>0.62</v>
      </c>
      <c r="V94" s="224">
        <f>ROUND(E94*U94,2)</f>
        <v>14.26</v>
      </c>
      <c r="W94" s="224"/>
      <c r="X94" s="224" t="s">
        <v>339</v>
      </c>
      <c r="Y94" s="224" t="s">
        <v>284</v>
      </c>
      <c r="Z94" s="213"/>
      <c r="AA94" s="213"/>
      <c r="AB94" s="213"/>
      <c r="AC94" s="213"/>
      <c r="AD94" s="213"/>
      <c r="AE94" s="213"/>
      <c r="AF94" s="213"/>
      <c r="AG94" s="213" t="s">
        <v>340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2" x14ac:dyDescent="0.2">
      <c r="A95" s="220"/>
      <c r="B95" s="221"/>
      <c r="C95" s="250"/>
      <c r="D95" s="246"/>
      <c r="E95" s="246"/>
      <c r="F95" s="246"/>
      <c r="G95" s="246"/>
      <c r="H95" s="224"/>
      <c r="I95" s="224"/>
      <c r="J95" s="224"/>
      <c r="K95" s="224"/>
      <c r="L95" s="224"/>
      <c r="M95" s="224"/>
      <c r="N95" s="223"/>
      <c r="O95" s="223"/>
      <c r="P95" s="223"/>
      <c r="Q95" s="223"/>
      <c r="R95" s="224"/>
      <c r="S95" s="224"/>
      <c r="T95" s="224"/>
      <c r="U95" s="224"/>
      <c r="V95" s="224"/>
      <c r="W95" s="224"/>
      <c r="X95" s="224"/>
      <c r="Y95" s="224"/>
      <c r="Z95" s="213"/>
      <c r="AA95" s="213"/>
      <c r="AB95" s="213"/>
      <c r="AC95" s="213"/>
      <c r="AD95" s="213"/>
      <c r="AE95" s="213"/>
      <c r="AF95" s="213"/>
      <c r="AG95" s="213" t="s">
        <v>286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1" x14ac:dyDescent="0.2">
      <c r="A96" s="237">
        <v>44</v>
      </c>
      <c r="B96" s="238" t="s">
        <v>1737</v>
      </c>
      <c r="C96" s="249" t="s">
        <v>1738</v>
      </c>
      <c r="D96" s="239" t="s">
        <v>318</v>
      </c>
      <c r="E96" s="240">
        <v>30</v>
      </c>
      <c r="F96" s="241"/>
      <c r="G96" s="242">
        <f>ROUND(E96*F96,2)</f>
        <v>0</v>
      </c>
      <c r="H96" s="241"/>
      <c r="I96" s="242">
        <f>ROUND(E96*H96,2)</f>
        <v>0</v>
      </c>
      <c r="J96" s="241"/>
      <c r="K96" s="242">
        <f>ROUND(E96*J96,2)</f>
        <v>0</v>
      </c>
      <c r="L96" s="242">
        <v>21</v>
      </c>
      <c r="M96" s="242">
        <f>G96*(1+L96/100)</f>
        <v>0</v>
      </c>
      <c r="N96" s="240">
        <v>0</v>
      </c>
      <c r="O96" s="240">
        <f>ROUND(E96*N96,2)</f>
        <v>0</v>
      </c>
      <c r="P96" s="240">
        <v>0</v>
      </c>
      <c r="Q96" s="240">
        <f>ROUND(E96*P96,2)</f>
        <v>0</v>
      </c>
      <c r="R96" s="242" t="s">
        <v>232</v>
      </c>
      <c r="S96" s="242" t="s">
        <v>289</v>
      </c>
      <c r="T96" s="243" t="s">
        <v>289</v>
      </c>
      <c r="U96" s="224">
        <v>0.42</v>
      </c>
      <c r="V96" s="224">
        <f>ROUND(E96*U96,2)</f>
        <v>12.6</v>
      </c>
      <c r="W96" s="224"/>
      <c r="X96" s="224" t="s">
        <v>339</v>
      </c>
      <c r="Y96" s="224" t="s">
        <v>284</v>
      </c>
      <c r="Z96" s="213"/>
      <c r="AA96" s="213"/>
      <c r="AB96" s="213"/>
      <c r="AC96" s="213"/>
      <c r="AD96" s="213"/>
      <c r="AE96" s="213"/>
      <c r="AF96" s="213"/>
      <c r="AG96" s="213" t="s">
        <v>340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2" x14ac:dyDescent="0.2">
      <c r="A97" s="220"/>
      <c r="B97" s="221"/>
      <c r="C97" s="259" t="s">
        <v>1739</v>
      </c>
      <c r="D97" s="257"/>
      <c r="E97" s="257"/>
      <c r="F97" s="257"/>
      <c r="G97" s="257"/>
      <c r="H97" s="224"/>
      <c r="I97" s="224"/>
      <c r="J97" s="224"/>
      <c r="K97" s="224"/>
      <c r="L97" s="224"/>
      <c r="M97" s="224"/>
      <c r="N97" s="223"/>
      <c r="O97" s="223"/>
      <c r="P97" s="223"/>
      <c r="Q97" s="223"/>
      <c r="R97" s="224"/>
      <c r="S97" s="224"/>
      <c r="T97" s="224"/>
      <c r="U97" s="224"/>
      <c r="V97" s="224"/>
      <c r="W97" s="224"/>
      <c r="X97" s="224"/>
      <c r="Y97" s="224"/>
      <c r="Z97" s="213"/>
      <c r="AA97" s="213"/>
      <c r="AB97" s="213"/>
      <c r="AC97" s="213"/>
      <c r="AD97" s="213"/>
      <c r="AE97" s="213"/>
      <c r="AF97" s="213"/>
      <c r="AG97" s="213" t="s">
        <v>360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2" x14ac:dyDescent="0.2">
      <c r="A98" s="220"/>
      <c r="B98" s="221"/>
      <c r="C98" s="252"/>
      <c r="D98" s="245"/>
      <c r="E98" s="245"/>
      <c r="F98" s="245"/>
      <c r="G98" s="245"/>
      <c r="H98" s="224"/>
      <c r="I98" s="224"/>
      <c r="J98" s="224"/>
      <c r="K98" s="224"/>
      <c r="L98" s="224"/>
      <c r="M98" s="224"/>
      <c r="N98" s="223"/>
      <c r="O98" s="223"/>
      <c r="P98" s="223"/>
      <c r="Q98" s="223"/>
      <c r="R98" s="224"/>
      <c r="S98" s="224"/>
      <c r="T98" s="224"/>
      <c r="U98" s="224"/>
      <c r="V98" s="224"/>
      <c r="W98" s="224"/>
      <c r="X98" s="224"/>
      <c r="Y98" s="224"/>
      <c r="Z98" s="213"/>
      <c r="AA98" s="213"/>
      <c r="AB98" s="213"/>
      <c r="AC98" s="213"/>
      <c r="AD98" s="213"/>
      <c r="AE98" s="213"/>
      <c r="AF98" s="213"/>
      <c r="AG98" s="213" t="s">
        <v>286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1" x14ac:dyDescent="0.2">
      <c r="A99" s="237">
        <v>45</v>
      </c>
      <c r="B99" s="238" t="s">
        <v>1740</v>
      </c>
      <c r="C99" s="249" t="s">
        <v>1741</v>
      </c>
      <c r="D99" s="239" t="s">
        <v>318</v>
      </c>
      <c r="E99" s="240">
        <v>29</v>
      </c>
      <c r="F99" s="241"/>
      <c r="G99" s="242">
        <f>ROUND(E99*F99,2)</f>
        <v>0</v>
      </c>
      <c r="H99" s="241"/>
      <c r="I99" s="242">
        <f>ROUND(E99*H99,2)</f>
        <v>0</v>
      </c>
      <c r="J99" s="241"/>
      <c r="K99" s="242">
        <f>ROUND(E99*J99,2)</f>
        <v>0</v>
      </c>
      <c r="L99" s="242">
        <v>21</v>
      </c>
      <c r="M99" s="242">
        <f>G99*(1+L99/100)</f>
        <v>0</v>
      </c>
      <c r="N99" s="240">
        <v>0</v>
      </c>
      <c r="O99" s="240">
        <f>ROUND(E99*N99,2)</f>
        <v>0</v>
      </c>
      <c r="P99" s="240">
        <v>0</v>
      </c>
      <c r="Q99" s="240">
        <f>ROUND(E99*P99,2)</f>
        <v>0</v>
      </c>
      <c r="R99" s="242" t="s">
        <v>232</v>
      </c>
      <c r="S99" s="242" t="s">
        <v>289</v>
      </c>
      <c r="T99" s="243" t="s">
        <v>289</v>
      </c>
      <c r="U99" s="224">
        <v>0.85</v>
      </c>
      <c r="V99" s="224">
        <f>ROUND(E99*U99,2)</f>
        <v>24.65</v>
      </c>
      <c r="W99" s="224"/>
      <c r="X99" s="224" t="s">
        <v>339</v>
      </c>
      <c r="Y99" s="224" t="s">
        <v>284</v>
      </c>
      <c r="Z99" s="213"/>
      <c r="AA99" s="213"/>
      <c r="AB99" s="213"/>
      <c r="AC99" s="213"/>
      <c r="AD99" s="213"/>
      <c r="AE99" s="213"/>
      <c r="AF99" s="213"/>
      <c r="AG99" s="213" t="s">
        <v>340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2" x14ac:dyDescent="0.2">
      <c r="A100" s="220"/>
      <c r="B100" s="221"/>
      <c r="C100" s="259" t="s">
        <v>1739</v>
      </c>
      <c r="D100" s="257"/>
      <c r="E100" s="257"/>
      <c r="F100" s="257"/>
      <c r="G100" s="257"/>
      <c r="H100" s="224"/>
      <c r="I100" s="224"/>
      <c r="J100" s="224"/>
      <c r="K100" s="224"/>
      <c r="L100" s="224"/>
      <c r="M100" s="224"/>
      <c r="N100" s="223"/>
      <c r="O100" s="223"/>
      <c r="P100" s="223"/>
      <c r="Q100" s="223"/>
      <c r="R100" s="224"/>
      <c r="S100" s="224"/>
      <c r="T100" s="224"/>
      <c r="U100" s="224"/>
      <c r="V100" s="224"/>
      <c r="W100" s="224"/>
      <c r="X100" s="224"/>
      <c r="Y100" s="224"/>
      <c r="Z100" s="213"/>
      <c r="AA100" s="213"/>
      <c r="AB100" s="213"/>
      <c r="AC100" s="213"/>
      <c r="AD100" s="213"/>
      <c r="AE100" s="213"/>
      <c r="AF100" s="213"/>
      <c r="AG100" s="213" t="s">
        <v>360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2" x14ac:dyDescent="0.2">
      <c r="A101" s="220"/>
      <c r="B101" s="221"/>
      <c r="C101" s="252"/>
      <c r="D101" s="245"/>
      <c r="E101" s="245"/>
      <c r="F101" s="245"/>
      <c r="G101" s="245"/>
      <c r="H101" s="224"/>
      <c r="I101" s="224"/>
      <c r="J101" s="224"/>
      <c r="K101" s="224"/>
      <c r="L101" s="224"/>
      <c r="M101" s="224"/>
      <c r="N101" s="223"/>
      <c r="O101" s="223"/>
      <c r="P101" s="223"/>
      <c r="Q101" s="223"/>
      <c r="R101" s="224"/>
      <c r="S101" s="224"/>
      <c r="T101" s="224"/>
      <c r="U101" s="224"/>
      <c r="V101" s="224"/>
      <c r="W101" s="224"/>
      <c r="X101" s="224"/>
      <c r="Y101" s="224"/>
      <c r="Z101" s="213"/>
      <c r="AA101" s="213"/>
      <c r="AB101" s="213"/>
      <c r="AC101" s="213"/>
      <c r="AD101" s="213"/>
      <c r="AE101" s="213"/>
      <c r="AF101" s="213"/>
      <c r="AG101" s="213" t="s">
        <v>286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1" x14ac:dyDescent="0.2">
      <c r="A102" s="237">
        <v>46</v>
      </c>
      <c r="B102" s="238" t="s">
        <v>1742</v>
      </c>
      <c r="C102" s="249" t="s">
        <v>1743</v>
      </c>
      <c r="D102" s="239" t="s">
        <v>318</v>
      </c>
      <c r="E102" s="240">
        <v>6</v>
      </c>
      <c r="F102" s="241"/>
      <c r="G102" s="242">
        <f>ROUND(E102*F102,2)</f>
        <v>0</v>
      </c>
      <c r="H102" s="241"/>
      <c r="I102" s="242">
        <f>ROUND(E102*H102,2)</f>
        <v>0</v>
      </c>
      <c r="J102" s="241"/>
      <c r="K102" s="242">
        <f>ROUND(E102*J102,2)</f>
        <v>0</v>
      </c>
      <c r="L102" s="242">
        <v>21</v>
      </c>
      <c r="M102" s="242">
        <f>G102*(1+L102/100)</f>
        <v>0</v>
      </c>
      <c r="N102" s="240">
        <v>0</v>
      </c>
      <c r="O102" s="240">
        <f>ROUND(E102*N102,2)</f>
        <v>0</v>
      </c>
      <c r="P102" s="240">
        <v>0</v>
      </c>
      <c r="Q102" s="240">
        <f>ROUND(E102*P102,2)</f>
        <v>0</v>
      </c>
      <c r="R102" s="242" t="s">
        <v>232</v>
      </c>
      <c r="S102" s="242" t="s">
        <v>289</v>
      </c>
      <c r="T102" s="243" t="s">
        <v>289</v>
      </c>
      <c r="U102" s="224">
        <v>0.32</v>
      </c>
      <c r="V102" s="224">
        <f>ROUND(E102*U102,2)</f>
        <v>1.92</v>
      </c>
      <c r="W102" s="224"/>
      <c r="X102" s="224" t="s">
        <v>339</v>
      </c>
      <c r="Y102" s="224" t="s">
        <v>284</v>
      </c>
      <c r="Z102" s="213"/>
      <c r="AA102" s="213"/>
      <c r="AB102" s="213"/>
      <c r="AC102" s="213"/>
      <c r="AD102" s="213"/>
      <c r="AE102" s="213"/>
      <c r="AF102" s="213"/>
      <c r="AG102" s="213" t="s">
        <v>340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2" x14ac:dyDescent="0.2">
      <c r="A103" s="220"/>
      <c r="B103" s="221"/>
      <c r="C103" s="259" t="s">
        <v>1739</v>
      </c>
      <c r="D103" s="257"/>
      <c r="E103" s="257"/>
      <c r="F103" s="257"/>
      <c r="G103" s="257"/>
      <c r="H103" s="224"/>
      <c r="I103" s="224"/>
      <c r="J103" s="224"/>
      <c r="K103" s="224"/>
      <c r="L103" s="224"/>
      <c r="M103" s="224"/>
      <c r="N103" s="223"/>
      <c r="O103" s="223"/>
      <c r="P103" s="223"/>
      <c r="Q103" s="223"/>
      <c r="R103" s="224"/>
      <c r="S103" s="224"/>
      <c r="T103" s="224"/>
      <c r="U103" s="224"/>
      <c r="V103" s="224"/>
      <c r="W103" s="224"/>
      <c r="X103" s="224"/>
      <c r="Y103" s="224"/>
      <c r="Z103" s="213"/>
      <c r="AA103" s="213"/>
      <c r="AB103" s="213"/>
      <c r="AC103" s="213"/>
      <c r="AD103" s="213"/>
      <c r="AE103" s="213"/>
      <c r="AF103" s="213"/>
      <c r="AG103" s="213" t="s">
        <v>360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2" x14ac:dyDescent="0.2">
      <c r="A104" s="220"/>
      <c r="B104" s="221"/>
      <c r="C104" s="252"/>
      <c r="D104" s="245"/>
      <c r="E104" s="245"/>
      <c r="F104" s="245"/>
      <c r="G104" s="245"/>
      <c r="H104" s="224"/>
      <c r="I104" s="224"/>
      <c r="J104" s="224"/>
      <c r="K104" s="224"/>
      <c r="L104" s="224"/>
      <c r="M104" s="224"/>
      <c r="N104" s="223"/>
      <c r="O104" s="223"/>
      <c r="P104" s="223"/>
      <c r="Q104" s="223"/>
      <c r="R104" s="224"/>
      <c r="S104" s="224"/>
      <c r="T104" s="224"/>
      <c r="U104" s="224"/>
      <c r="V104" s="224"/>
      <c r="W104" s="224"/>
      <c r="X104" s="224"/>
      <c r="Y104" s="224"/>
      <c r="Z104" s="213"/>
      <c r="AA104" s="213"/>
      <c r="AB104" s="213"/>
      <c r="AC104" s="213"/>
      <c r="AD104" s="213"/>
      <c r="AE104" s="213"/>
      <c r="AF104" s="213"/>
      <c r="AG104" s="213" t="s">
        <v>286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ht="22.5" outlineLevel="1" x14ac:dyDescent="0.2">
      <c r="A105" s="237">
        <v>47</v>
      </c>
      <c r="B105" s="238" t="s">
        <v>1744</v>
      </c>
      <c r="C105" s="249" t="s">
        <v>1745</v>
      </c>
      <c r="D105" s="239" t="s">
        <v>318</v>
      </c>
      <c r="E105" s="240">
        <v>5</v>
      </c>
      <c r="F105" s="241"/>
      <c r="G105" s="242">
        <f>ROUND(E105*F105,2)</f>
        <v>0</v>
      </c>
      <c r="H105" s="241"/>
      <c r="I105" s="242">
        <f>ROUND(E105*H105,2)</f>
        <v>0</v>
      </c>
      <c r="J105" s="241"/>
      <c r="K105" s="242">
        <f>ROUND(E105*J105,2)</f>
        <v>0</v>
      </c>
      <c r="L105" s="242">
        <v>21</v>
      </c>
      <c r="M105" s="242">
        <f>G105*(1+L105/100)</f>
        <v>0</v>
      </c>
      <c r="N105" s="240">
        <v>0</v>
      </c>
      <c r="O105" s="240">
        <f>ROUND(E105*N105,2)</f>
        <v>0</v>
      </c>
      <c r="P105" s="240">
        <v>0</v>
      </c>
      <c r="Q105" s="240">
        <f>ROUND(E105*P105,2)</f>
        <v>0</v>
      </c>
      <c r="R105" s="242" t="s">
        <v>232</v>
      </c>
      <c r="S105" s="242" t="s">
        <v>289</v>
      </c>
      <c r="T105" s="243" t="s">
        <v>289</v>
      </c>
      <c r="U105" s="224">
        <v>0.34782999999999997</v>
      </c>
      <c r="V105" s="224">
        <f>ROUND(E105*U105,2)</f>
        <v>1.74</v>
      </c>
      <c r="W105" s="224"/>
      <c r="X105" s="224" t="s">
        <v>339</v>
      </c>
      <c r="Y105" s="224" t="s">
        <v>284</v>
      </c>
      <c r="Z105" s="213"/>
      <c r="AA105" s="213"/>
      <c r="AB105" s="213"/>
      <c r="AC105" s="213"/>
      <c r="AD105" s="213"/>
      <c r="AE105" s="213"/>
      <c r="AF105" s="213"/>
      <c r="AG105" s="213" t="s">
        <v>340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2" x14ac:dyDescent="0.2">
      <c r="A106" s="220"/>
      <c r="B106" s="221"/>
      <c r="C106" s="250"/>
      <c r="D106" s="246"/>
      <c r="E106" s="246"/>
      <c r="F106" s="246"/>
      <c r="G106" s="246"/>
      <c r="H106" s="224"/>
      <c r="I106" s="224"/>
      <c r="J106" s="224"/>
      <c r="K106" s="224"/>
      <c r="L106" s="224"/>
      <c r="M106" s="224"/>
      <c r="N106" s="223"/>
      <c r="O106" s="223"/>
      <c r="P106" s="223"/>
      <c r="Q106" s="223"/>
      <c r="R106" s="224"/>
      <c r="S106" s="224"/>
      <c r="T106" s="224"/>
      <c r="U106" s="224"/>
      <c r="V106" s="224"/>
      <c r="W106" s="224"/>
      <c r="X106" s="224"/>
      <c r="Y106" s="224"/>
      <c r="Z106" s="213"/>
      <c r="AA106" s="213"/>
      <c r="AB106" s="213"/>
      <c r="AC106" s="213"/>
      <c r="AD106" s="213"/>
      <c r="AE106" s="213"/>
      <c r="AF106" s="213"/>
      <c r="AG106" s="213" t="s">
        <v>286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1" x14ac:dyDescent="0.2">
      <c r="A107" s="237">
        <v>48</v>
      </c>
      <c r="B107" s="238" t="s">
        <v>1746</v>
      </c>
      <c r="C107" s="249" t="s">
        <v>1747</v>
      </c>
      <c r="D107" s="239" t="s">
        <v>318</v>
      </c>
      <c r="E107" s="240">
        <v>4</v>
      </c>
      <c r="F107" s="241"/>
      <c r="G107" s="242">
        <f>ROUND(E107*F107,2)</f>
        <v>0</v>
      </c>
      <c r="H107" s="241"/>
      <c r="I107" s="242">
        <f>ROUND(E107*H107,2)</f>
        <v>0</v>
      </c>
      <c r="J107" s="241"/>
      <c r="K107" s="242">
        <f>ROUND(E107*J107,2)</f>
        <v>0</v>
      </c>
      <c r="L107" s="242">
        <v>21</v>
      </c>
      <c r="M107" s="242">
        <f>G107*(1+L107/100)</f>
        <v>0</v>
      </c>
      <c r="N107" s="240">
        <v>0</v>
      </c>
      <c r="O107" s="240">
        <f>ROUND(E107*N107,2)</f>
        <v>0</v>
      </c>
      <c r="P107" s="240">
        <v>0</v>
      </c>
      <c r="Q107" s="240">
        <f>ROUND(E107*P107,2)</f>
        <v>0</v>
      </c>
      <c r="R107" s="242" t="s">
        <v>232</v>
      </c>
      <c r="S107" s="242" t="s">
        <v>289</v>
      </c>
      <c r="T107" s="243" t="s">
        <v>289</v>
      </c>
      <c r="U107" s="224">
        <v>0.28999999999999998</v>
      </c>
      <c r="V107" s="224">
        <f>ROUND(E107*U107,2)</f>
        <v>1.1599999999999999</v>
      </c>
      <c r="W107" s="224"/>
      <c r="X107" s="224" t="s">
        <v>339</v>
      </c>
      <c r="Y107" s="224" t="s">
        <v>284</v>
      </c>
      <c r="Z107" s="213"/>
      <c r="AA107" s="213"/>
      <c r="AB107" s="213"/>
      <c r="AC107" s="213"/>
      <c r="AD107" s="213"/>
      <c r="AE107" s="213"/>
      <c r="AF107" s="213"/>
      <c r="AG107" s="213" t="s">
        <v>340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2" x14ac:dyDescent="0.2">
      <c r="A108" s="220"/>
      <c r="B108" s="221"/>
      <c r="C108" s="250"/>
      <c r="D108" s="246"/>
      <c r="E108" s="246"/>
      <c r="F108" s="246"/>
      <c r="G108" s="246"/>
      <c r="H108" s="224"/>
      <c r="I108" s="224"/>
      <c r="J108" s="224"/>
      <c r="K108" s="224"/>
      <c r="L108" s="224"/>
      <c r="M108" s="224"/>
      <c r="N108" s="223"/>
      <c r="O108" s="223"/>
      <c r="P108" s="223"/>
      <c r="Q108" s="223"/>
      <c r="R108" s="224"/>
      <c r="S108" s="224"/>
      <c r="T108" s="224"/>
      <c r="U108" s="224"/>
      <c r="V108" s="224"/>
      <c r="W108" s="224"/>
      <c r="X108" s="224"/>
      <c r="Y108" s="224"/>
      <c r="Z108" s="213"/>
      <c r="AA108" s="213"/>
      <c r="AB108" s="213"/>
      <c r="AC108" s="213"/>
      <c r="AD108" s="213"/>
      <c r="AE108" s="213"/>
      <c r="AF108" s="213"/>
      <c r="AG108" s="213" t="s">
        <v>286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ht="22.5" outlineLevel="1" x14ac:dyDescent="0.2">
      <c r="A109" s="237">
        <v>49</v>
      </c>
      <c r="B109" s="238" t="s">
        <v>1748</v>
      </c>
      <c r="C109" s="249" t="s">
        <v>1749</v>
      </c>
      <c r="D109" s="239" t="s">
        <v>318</v>
      </c>
      <c r="E109" s="240">
        <v>2</v>
      </c>
      <c r="F109" s="241"/>
      <c r="G109" s="242">
        <f>ROUND(E109*F109,2)</f>
        <v>0</v>
      </c>
      <c r="H109" s="241"/>
      <c r="I109" s="242">
        <f>ROUND(E109*H109,2)</f>
        <v>0</v>
      </c>
      <c r="J109" s="241"/>
      <c r="K109" s="242">
        <f>ROUND(E109*J109,2)</f>
        <v>0</v>
      </c>
      <c r="L109" s="242">
        <v>21</v>
      </c>
      <c r="M109" s="242">
        <f>G109*(1+L109/100)</f>
        <v>0</v>
      </c>
      <c r="N109" s="240">
        <v>0</v>
      </c>
      <c r="O109" s="240">
        <f>ROUND(E109*N109,2)</f>
        <v>0</v>
      </c>
      <c r="P109" s="240">
        <v>0</v>
      </c>
      <c r="Q109" s="240">
        <f>ROUND(E109*P109,2)</f>
        <v>0</v>
      </c>
      <c r="R109" s="242" t="s">
        <v>232</v>
      </c>
      <c r="S109" s="242" t="s">
        <v>289</v>
      </c>
      <c r="T109" s="243" t="s">
        <v>289</v>
      </c>
      <c r="U109" s="224">
        <v>5.8019999999999996</v>
      </c>
      <c r="V109" s="224">
        <f>ROUND(E109*U109,2)</f>
        <v>11.6</v>
      </c>
      <c r="W109" s="224"/>
      <c r="X109" s="224" t="s">
        <v>339</v>
      </c>
      <c r="Y109" s="224" t="s">
        <v>284</v>
      </c>
      <c r="Z109" s="213"/>
      <c r="AA109" s="213"/>
      <c r="AB109" s="213"/>
      <c r="AC109" s="213"/>
      <c r="AD109" s="213"/>
      <c r="AE109" s="213"/>
      <c r="AF109" s="213"/>
      <c r="AG109" s="213" t="s">
        <v>340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ht="22.5" outlineLevel="2" x14ac:dyDescent="0.2">
      <c r="A110" s="220"/>
      <c r="B110" s="221"/>
      <c r="C110" s="259" t="s">
        <v>1588</v>
      </c>
      <c r="D110" s="257"/>
      <c r="E110" s="257"/>
      <c r="F110" s="257"/>
      <c r="G110" s="257"/>
      <c r="H110" s="224"/>
      <c r="I110" s="224"/>
      <c r="J110" s="224"/>
      <c r="K110" s="224"/>
      <c r="L110" s="224"/>
      <c r="M110" s="224"/>
      <c r="N110" s="223"/>
      <c r="O110" s="223"/>
      <c r="P110" s="223"/>
      <c r="Q110" s="223"/>
      <c r="R110" s="224"/>
      <c r="S110" s="224"/>
      <c r="T110" s="224"/>
      <c r="U110" s="224"/>
      <c r="V110" s="224"/>
      <c r="W110" s="224"/>
      <c r="X110" s="224"/>
      <c r="Y110" s="224"/>
      <c r="Z110" s="213"/>
      <c r="AA110" s="213"/>
      <c r="AB110" s="213"/>
      <c r="AC110" s="213"/>
      <c r="AD110" s="213"/>
      <c r="AE110" s="213"/>
      <c r="AF110" s="213"/>
      <c r="AG110" s="213" t="s">
        <v>360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56" t="str">
        <f>C110</f>
        <v>montáž rozvaděčů nn a vn včetně usazení, sestavení dílců, vyvážení, upevnění, zapojení a montáž demontovaných částí a přístrojů,  kontroly a dotažení spojů, opravy nátěrů, avšak bez zapojení, a ukončení kabelů</v>
      </c>
      <c r="BB110" s="213"/>
      <c r="BC110" s="213"/>
      <c r="BD110" s="213"/>
      <c r="BE110" s="213"/>
      <c r="BF110" s="213"/>
      <c r="BG110" s="213"/>
      <c r="BH110" s="213"/>
    </row>
    <row r="111" spans="1:60" outlineLevel="2" x14ac:dyDescent="0.2">
      <c r="A111" s="220"/>
      <c r="B111" s="221"/>
      <c r="C111" s="252"/>
      <c r="D111" s="245"/>
      <c r="E111" s="245"/>
      <c r="F111" s="245"/>
      <c r="G111" s="245"/>
      <c r="H111" s="224"/>
      <c r="I111" s="224"/>
      <c r="J111" s="224"/>
      <c r="K111" s="224"/>
      <c r="L111" s="224"/>
      <c r="M111" s="224"/>
      <c r="N111" s="223"/>
      <c r="O111" s="223"/>
      <c r="P111" s="223"/>
      <c r="Q111" s="223"/>
      <c r="R111" s="224"/>
      <c r="S111" s="224"/>
      <c r="T111" s="224"/>
      <c r="U111" s="224"/>
      <c r="V111" s="224"/>
      <c r="W111" s="224"/>
      <c r="X111" s="224"/>
      <c r="Y111" s="224"/>
      <c r="Z111" s="213"/>
      <c r="AA111" s="213"/>
      <c r="AB111" s="213"/>
      <c r="AC111" s="213"/>
      <c r="AD111" s="213"/>
      <c r="AE111" s="213"/>
      <c r="AF111" s="213"/>
      <c r="AG111" s="213" t="s">
        <v>286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ht="22.5" outlineLevel="1" x14ac:dyDescent="0.2">
      <c r="A112" s="237">
        <v>50</v>
      </c>
      <c r="B112" s="238" t="s">
        <v>1750</v>
      </c>
      <c r="C112" s="249" t="s">
        <v>1751</v>
      </c>
      <c r="D112" s="239" t="s">
        <v>318</v>
      </c>
      <c r="E112" s="240">
        <v>392</v>
      </c>
      <c r="F112" s="241"/>
      <c r="G112" s="242">
        <f>ROUND(E112*F112,2)</f>
        <v>0</v>
      </c>
      <c r="H112" s="241"/>
      <c r="I112" s="242">
        <f>ROUND(E112*H112,2)</f>
        <v>0</v>
      </c>
      <c r="J112" s="241"/>
      <c r="K112" s="242">
        <f>ROUND(E112*J112,2)</f>
        <v>0</v>
      </c>
      <c r="L112" s="242">
        <v>21</v>
      </c>
      <c r="M112" s="242">
        <f>G112*(1+L112/100)</f>
        <v>0</v>
      </c>
      <c r="N112" s="240">
        <v>0</v>
      </c>
      <c r="O112" s="240">
        <f>ROUND(E112*N112,2)</f>
        <v>0</v>
      </c>
      <c r="P112" s="240">
        <v>0</v>
      </c>
      <c r="Q112" s="240">
        <f>ROUND(E112*P112,2)</f>
        <v>0</v>
      </c>
      <c r="R112" s="242" t="s">
        <v>232</v>
      </c>
      <c r="S112" s="242" t="s">
        <v>289</v>
      </c>
      <c r="T112" s="243" t="s">
        <v>289</v>
      </c>
      <c r="U112" s="224">
        <v>5.0500000000000003E-2</v>
      </c>
      <c r="V112" s="224">
        <f>ROUND(E112*U112,2)</f>
        <v>19.8</v>
      </c>
      <c r="W112" s="224"/>
      <c r="X112" s="224" t="s">
        <v>339</v>
      </c>
      <c r="Y112" s="224" t="s">
        <v>284</v>
      </c>
      <c r="Z112" s="213"/>
      <c r="AA112" s="213"/>
      <c r="AB112" s="213"/>
      <c r="AC112" s="213"/>
      <c r="AD112" s="213"/>
      <c r="AE112" s="213"/>
      <c r="AF112" s="213"/>
      <c r="AG112" s="213" t="s">
        <v>340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2" x14ac:dyDescent="0.2">
      <c r="A113" s="220"/>
      <c r="B113" s="221"/>
      <c r="C113" s="251" t="s">
        <v>1752</v>
      </c>
      <c r="D113" s="247"/>
      <c r="E113" s="247"/>
      <c r="F113" s="247"/>
      <c r="G113" s="247"/>
      <c r="H113" s="224"/>
      <c r="I113" s="224"/>
      <c r="J113" s="224"/>
      <c r="K113" s="224"/>
      <c r="L113" s="224"/>
      <c r="M113" s="224"/>
      <c r="N113" s="223"/>
      <c r="O113" s="223"/>
      <c r="P113" s="223"/>
      <c r="Q113" s="223"/>
      <c r="R113" s="224"/>
      <c r="S113" s="224"/>
      <c r="T113" s="224"/>
      <c r="U113" s="224"/>
      <c r="V113" s="224"/>
      <c r="W113" s="224"/>
      <c r="X113" s="224"/>
      <c r="Y113" s="224"/>
      <c r="Z113" s="213"/>
      <c r="AA113" s="213"/>
      <c r="AB113" s="213"/>
      <c r="AC113" s="213"/>
      <c r="AD113" s="213"/>
      <c r="AE113" s="213"/>
      <c r="AF113" s="213"/>
      <c r="AG113" s="213" t="s">
        <v>311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2" x14ac:dyDescent="0.2">
      <c r="A114" s="220"/>
      <c r="B114" s="221"/>
      <c r="C114" s="252"/>
      <c r="D114" s="245"/>
      <c r="E114" s="245"/>
      <c r="F114" s="245"/>
      <c r="G114" s="245"/>
      <c r="H114" s="224"/>
      <c r="I114" s="224"/>
      <c r="J114" s="224"/>
      <c r="K114" s="224"/>
      <c r="L114" s="224"/>
      <c r="M114" s="224"/>
      <c r="N114" s="223"/>
      <c r="O114" s="223"/>
      <c r="P114" s="223"/>
      <c r="Q114" s="223"/>
      <c r="R114" s="224"/>
      <c r="S114" s="224"/>
      <c r="T114" s="224"/>
      <c r="U114" s="224"/>
      <c r="V114" s="224"/>
      <c r="W114" s="224"/>
      <c r="X114" s="224"/>
      <c r="Y114" s="224"/>
      <c r="Z114" s="213"/>
      <c r="AA114" s="213"/>
      <c r="AB114" s="213"/>
      <c r="AC114" s="213"/>
      <c r="AD114" s="213"/>
      <c r="AE114" s="213"/>
      <c r="AF114" s="213"/>
      <c r="AG114" s="213" t="s">
        <v>286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1" x14ac:dyDescent="0.2">
      <c r="A115" s="237">
        <v>51</v>
      </c>
      <c r="B115" s="238" t="s">
        <v>1753</v>
      </c>
      <c r="C115" s="249" t="s">
        <v>1754</v>
      </c>
      <c r="D115" s="239" t="s">
        <v>318</v>
      </c>
      <c r="E115" s="240">
        <v>55</v>
      </c>
      <c r="F115" s="241"/>
      <c r="G115" s="242">
        <f>ROUND(E115*F115,2)</f>
        <v>0</v>
      </c>
      <c r="H115" s="241"/>
      <c r="I115" s="242">
        <f>ROUND(E115*H115,2)</f>
        <v>0</v>
      </c>
      <c r="J115" s="241"/>
      <c r="K115" s="242">
        <f>ROUND(E115*J115,2)</f>
        <v>0</v>
      </c>
      <c r="L115" s="242">
        <v>21</v>
      </c>
      <c r="M115" s="242">
        <f>G115*(1+L115/100)</f>
        <v>0</v>
      </c>
      <c r="N115" s="240">
        <v>0</v>
      </c>
      <c r="O115" s="240">
        <f>ROUND(E115*N115,2)</f>
        <v>0</v>
      </c>
      <c r="P115" s="240">
        <v>0</v>
      </c>
      <c r="Q115" s="240">
        <f>ROUND(E115*P115,2)</f>
        <v>0</v>
      </c>
      <c r="R115" s="242" t="s">
        <v>232</v>
      </c>
      <c r="S115" s="242" t="s">
        <v>289</v>
      </c>
      <c r="T115" s="243" t="s">
        <v>289</v>
      </c>
      <c r="U115" s="224">
        <v>0.31</v>
      </c>
      <c r="V115" s="224">
        <f>ROUND(E115*U115,2)</f>
        <v>17.05</v>
      </c>
      <c r="W115" s="224"/>
      <c r="X115" s="224" t="s">
        <v>339</v>
      </c>
      <c r="Y115" s="224" t="s">
        <v>284</v>
      </c>
      <c r="Z115" s="213"/>
      <c r="AA115" s="213"/>
      <c r="AB115" s="213"/>
      <c r="AC115" s="213"/>
      <c r="AD115" s="213"/>
      <c r="AE115" s="213"/>
      <c r="AF115" s="213"/>
      <c r="AG115" s="213" t="s">
        <v>340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2" x14ac:dyDescent="0.2">
      <c r="A116" s="220"/>
      <c r="B116" s="221"/>
      <c r="C116" s="250"/>
      <c r="D116" s="246"/>
      <c r="E116" s="246"/>
      <c r="F116" s="246"/>
      <c r="G116" s="246"/>
      <c r="H116" s="224"/>
      <c r="I116" s="224"/>
      <c r="J116" s="224"/>
      <c r="K116" s="224"/>
      <c r="L116" s="224"/>
      <c r="M116" s="224"/>
      <c r="N116" s="223"/>
      <c r="O116" s="223"/>
      <c r="P116" s="223"/>
      <c r="Q116" s="223"/>
      <c r="R116" s="224"/>
      <c r="S116" s="224"/>
      <c r="T116" s="224"/>
      <c r="U116" s="224"/>
      <c r="V116" s="224"/>
      <c r="W116" s="224"/>
      <c r="X116" s="224"/>
      <c r="Y116" s="224"/>
      <c r="Z116" s="213"/>
      <c r="AA116" s="213"/>
      <c r="AB116" s="213"/>
      <c r="AC116" s="213"/>
      <c r="AD116" s="213"/>
      <c r="AE116" s="213"/>
      <c r="AF116" s="213"/>
      <c r="AG116" s="213" t="s">
        <v>286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1" x14ac:dyDescent="0.2">
      <c r="A117" s="237">
        <v>52</v>
      </c>
      <c r="B117" s="238" t="s">
        <v>1755</v>
      </c>
      <c r="C117" s="249" t="s">
        <v>1756</v>
      </c>
      <c r="D117" s="239" t="s">
        <v>318</v>
      </c>
      <c r="E117" s="240">
        <v>37</v>
      </c>
      <c r="F117" s="241"/>
      <c r="G117" s="242">
        <f>ROUND(E117*F117,2)</f>
        <v>0</v>
      </c>
      <c r="H117" s="241"/>
      <c r="I117" s="242">
        <f>ROUND(E117*H117,2)</f>
        <v>0</v>
      </c>
      <c r="J117" s="241"/>
      <c r="K117" s="242">
        <f>ROUND(E117*J117,2)</f>
        <v>0</v>
      </c>
      <c r="L117" s="242">
        <v>21</v>
      </c>
      <c r="M117" s="242">
        <f>G117*(1+L117/100)</f>
        <v>0</v>
      </c>
      <c r="N117" s="240">
        <v>0</v>
      </c>
      <c r="O117" s="240">
        <f>ROUND(E117*N117,2)</f>
        <v>0</v>
      </c>
      <c r="P117" s="240">
        <v>0</v>
      </c>
      <c r="Q117" s="240">
        <f>ROUND(E117*P117,2)</f>
        <v>0</v>
      </c>
      <c r="R117" s="242" t="s">
        <v>232</v>
      </c>
      <c r="S117" s="242" t="s">
        <v>289</v>
      </c>
      <c r="T117" s="243" t="s">
        <v>289</v>
      </c>
      <c r="U117" s="224">
        <v>0.31</v>
      </c>
      <c r="V117" s="224">
        <f>ROUND(E117*U117,2)</f>
        <v>11.47</v>
      </c>
      <c r="W117" s="224"/>
      <c r="X117" s="224" t="s">
        <v>339</v>
      </c>
      <c r="Y117" s="224" t="s">
        <v>284</v>
      </c>
      <c r="Z117" s="213"/>
      <c r="AA117" s="213"/>
      <c r="AB117" s="213"/>
      <c r="AC117" s="213"/>
      <c r="AD117" s="213"/>
      <c r="AE117" s="213"/>
      <c r="AF117" s="213"/>
      <c r="AG117" s="213" t="s">
        <v>340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2" x14ac:dyDescent="0.2">
      <c r="A118" s="220"/>
      <c r="B118" s="221"/>
      <c r="C118" s="250"/>
      <c r="D118" s="246"/>
      <c r="E118" s="246"/>
      <c r="F118" s="246"/>
      <c r="G118" s="246"/>
      <c r="H118" s="224"/>
      <c r="I118" s="224"/>
      <c r="J118" s="224"/>
      <c r="K118" s="224"/>
      <c r="L118" s="224"/>
      <c r="M118" s="224"/>
      <c r="N118" s="223"/>
      <c r="O118" s="223"/>
      <c r="P118" s="223"/>
      <c r="Q118" s="223"/>
      <c r="R118" s="224"/>
      <c r="S118" s="224"/>
      <c r="T118" s="224"/>
      <c r="U118" s="224"/>
      <c r="V118" s="224"/>
      <c r="W118" s="224"/>
      <c r="X118" s="224"/>
      <c r="Y118" s="224"/>
      <c r="Z118" s="213"/>
      <c r="AA118" s="213"/>
      <c r="AB118" s="213"/>
      <c r="AC118" s="213"/>
      <c r="AD118" s="213"/>
      <c r="AE118" s="213"/>
      <c r="AF118" s="213"/>
      <c r="AG118" s="213" t="s">
        <v>286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1" x14ac:dyDescent="0.2">
      <c r="A119" s="237">
        <v>53</v>
      </c>
      <c r="B119" s="238" t="s">
        <v>1757</v>
      </c>
      <c r="C119" s="249" t="s">
        <v>1758</v>
      </c>
      <c r="D119" s="239" t="s">
        <v>318</v>
      </c>
      <c r="E119" s="240">
        <v>1</v>
      </c>
      <c r="F119" s="241"/>
      <c r="G119" s="242">
        <f>ROUND(E119*F119,2)</f>
        <v>0</v>
      </c>
      <c r="H119" s="241"/>
      <c r="I119" s="242">
        <f>ROUND(E119*H119,2)</f>
        <v>0</v>
      </c>
      <c r="J119" s="241"/>
      <c r="K119" s="242">
        <f>ROUND(E119*J119,2)</f>
        <v>0</v>
      </c>
      <c r="L119" s="242">
        <v>21</v>
      </c>
      <c r="M119" s="242">
        <f>G119*(1+L119/100)</f>
        <v>0</v>
      </c>
      <c r="N119" s="240">
        <v>0</v>
      </c>
      <c r="O119" s="240">
        <f>ROUND(E119*N119,2)</f>
        <v>0</v>
      </c>
      <c r="P119" s="240">
        <v>0</v>
      </c>
      <c r="Q119" s="240">
        <f>ROUND(E119*P119,2)</f>
        <v>0</v>
      </c>
      <c r="R119" s="242" t="s">
        <v>232</v>
      </c>
      <c r="S119" s="242" t="s">
        <v>289</v>
      </c>
      <c r="T119" s="243" t="s">
        <v>289</v>
      </c>
      <c r="U119" s="224">
        <v>0.47</v>
      </c>
      <c r="V119" s="224">
        <f>ROUND(E119*U119,2)</f>
        <v>0.47</v>
      </c>
      <c r="W119" s="224"/>
      <c r="X119" s="224" t="s">
        <v>339</v>
      </c>
      <c r="Y119" s="224" t="s">
        <v>284</v>
      </c>
      <c r="Z119" s="213"/>
      <c r="AA119" s="213"/>
      <c r="AB119" s="213"/>
      <c r="AC119" s="213"/>
      <c r="AD119" s="213"/>
      <c r="AE119" s="213"/>
      <c r="AF119" s="213"/>
      <c r="AG119" s="213" t="s">
        <v>340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2" x14ac:dyDescent="0.2">
      <c r="A120" s="220"/>
      <c r="B120" s="221"/>
      <c r="C120" s="250"/>
      <c r="D120" s="246"/>
      <c r="E120" s="246"/>
      <c r="F120" s="246"/>
      <c r="G120" s="246"/>
      <c r="H120" s="224"/>
      <c r="I120" s="224"/>
      <c r="J120" s="224"/>
      <c r="K120" s="224"/>
      <c r="L120" s="224"/>
      <c r="M120" s="224"/>
      <c r="N120" s="223"/>
      <c r="O120" s="223"/>
      <c r="P120" s="223"/>
      <c r="Q120" s="223"/>
      <c r="R120" s="224"/>
      <c r="S120" s="224"/>
      <c r="T120" s="224"/>
      <c r="U120" s="224"/>
      <c r="V120" s="224"/>
      <c r="W120" s="224"/>
      <c r="X120" s="224"/>
      <c r="Y120" s="224"/>
      <c r="Z120" s="213"/>
      <c r="AA120" s="213"/>
      <c r="AB120" s="213"/>
      <c r="AC120" s="213"/>
      <c r="AD120" s="213"/>
      <c r="AE120" s="213"/>
      <c r="AF120" s="213"/>
      <c r="AG120" s="213" t="s">
        <v>286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1" x14ac:dyDescent="0.2">
      <c r="A121" s="237">
        <v>54</v>
      </c>
      <c r="B121" s="238" t="s">
        <v>1759</v>
      </c>
      <c r="C121" s="249" t="s">
        <v>1760</v>
      </c>
      <c r="D121" s="239" t="s">
        <v>318</v>
      </c>
      <c r="E121" s="240">
        <v>1</v>
      </c>
      <c r="F121" s="241"/>
      <c r="G121" s="242">
        <f>ROUND(E121*F121,2)</f>
        <v>0</v>
      </c>
      <c r="H121" s="241"/>
      <c r="I121" s="242">
        <f>ROUND(E121*H121,2)</f>
        <v>0</v>
      </c>
      <c r="J121" s="241"/>
      <c r="K121" s="242">
        <f>ROUND(E121*J121,2)</f>
        <v>0</v>
      </c>
      <c r="L121" s="242">
        <v>21</v>
      </c>
      <c r="M121" s="242">
        <f>G121*(1+L121/100)</f>
        <v>0</v>
      </c>
      <c r="N121" s="240">
        <v>0</v>
      </c>
      <c r="O121" s="240">
        <f>ROUND(E121*N121,2)</f>
        <v>0</v>
      </c>
      <c r="P121" s="240">
        <v>0</v>
      </c>
      <c r="Q121" s="240">
        <f>ROUND(E121*P121,2)</f>
        <v>0</v>
      </c>
      <c r="R121" s="242" t="s">
        <v>1610</v>
      </c>
      <c r="S121" s="242" t="s">
        <v>289</v>
      </c>
      <c r="T121" s="243" t="s">
        <v>289</v>
      </c>
      <c r="U121" s="224">
        <v>0.8</v>
      </c>
      <c r="V121" s="224">
        <f>ROUND(E121*U121,2)</f>
        <v>0.8</v>
      </c>
      <c r="W121" s="224"/>
      <c r="X121" s="224" t="s">
        <v>339</v>
      </c>
      <c r="Y121" s="224" t="s">
        <v>284</v>
      </c>
      <c r="Z121" s="213"/>
      <c r="AA121" s="213"/>
      <c r="AB121" s="213"/>
      <c r="AC121" s="213"/>
      <c r="AD121" s="213"/>
      <c r="AE121" s="213"/>
      <c r="AF121" s="213"/>
      <c r="AG121" s="213" t="s">
        <v>340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2" x14ac:dyDescent="0.2">
      <c r="A122" s="220"/>
      <c r="B122" s="221"/>
      <c r="C122" s="250"/>
      <c r="D122" s="246"/>
      <c r="E122" s="246"/>
      <c r="F122" s="246"/>
      <c r="G122" s="246"/>
      <c r="H122" s="224"/>
      <c r="I122" s="224"/>
      <c r="J122" s="224"/>
      <c r="K122" s="224"/>
      <c r="L122" s="224"/>
      <c r="M122" s="224"/>
      <c r="N122" s="223"/>
      <c r="O122" s="223"/>
      <c r="P122" s="223"/>
      <c r="Q122" s="223"/>
      <c r="R122" s="224"/>
      <c r="S122" s="224"/>
      <c r="T122" s="224"/>
      <c r="U122" s="224"/>
      <c r="V122" s="224"/>
      <c r="W122" s="224"/>
      <c r="X122" s="224"/>
      <c r="Y122" s="224"/>
      <c r="Z122" s="213"/>
      <c r="AA122" s="213"/>
      <c r="AB122" s="213"/>
      <c r="AC122" s="213"/>
      <c r="AD122" s="213"/>
      <c r="AE122" s="213"/>
      <c r="AF122" s="213"/>
      <c r="AG122" s="213" t="s">
        <v>286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1" x14ac:dyDescent="0.2">
      <c r="A123" s="237">
        <v>55</v>
      </c>
      <c r="B123" s="238" t="s">
        <v>1761</v>
      </c>
      <c r="C123" s="249" t="s">
        <v>1762</v>
      </c>
      <c r="D123" s="239" t="s">
        <v>318</v>
      </c>
      <c r="E123" s="240">
        <v>1</v>
      </c>
      <c r="F123" s="241"/>
      <c r="G123" s="242">
        <f>ROUND(E123*F123,2)</f>
        <v>0</v>
      </c>
      <c r="H123" s="241"/>
      <c r="I123" s="242">
        <f>ROUND(E123*H123,2)</f>
        <v>0</v>
      </c>
      <c r="J123" s="241"/>
      <c r="K123" s="242">
        <f>ROUND(E123*J123,2)</f>
        <v>0</v>
      </c>
      <c r="L123" s="242">
        <v>21</v>
      </c>
      <c r="M123" s="242">
        <f>G123*(1+L123/100)</f>
        <v>0</v>
      </c>
      <c r="N123" s="240">
        <v>0</v>
      </c>
      <c r="O123" s="240">
        <f>ROUND(E123*N123,2)</f>
        <v>0</v>
      </c>
      <c r="P123" s="240">
        <v>0</v>
      </c>
      <c r="Q123" s="240">
        <f>ROUND(E123*P123,2)</f>
        <v>0</v>
      </c>
      <c r="R123" s="242"/>
      <c r="S123" s="242" t="s">
        <v>281</v>
      </c>
      <c r="T123" s="243" t="s">
        <v>786</v>
      </c>
      <c r="U123" s="224">
        <v>27.55</v>
      </c>
      <c r="V123" s="224">
        <f>ROUND(E123*U123,2)</f>
        <v>27.55</v>
      </c>
      <c r="W123" s="224"/>
      <c r="X123" s="224" t="s">
        <v>339</v>
      </c>
      <c r="Y123" s="224" t="s">
        <v>284</v>
      </c>
      <c r="Z123" s="213"/>
      <c r="AA123" s="213"/>
      <c r="AB123" s="213"/>
      <c r="AC123" s="213"/>
      <c r="AD123" s="213"/>
      <c r="AE123" s="213"/>
      <c r="AF123" s="213"/>
      <c r="AG123" s="213" t="s">
        <v>340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2" x14ac:dyDescent="0.2">
      <c r="A124" s="220"/>
      <c r="B124" s="221"/>
      <c r="C124" s="250"/>
      <c r="D124" s="246"/>
      <c r="E124" s="246"/>
      <c r="F124" s="246"/>
      <c r="G124" s="246"/>
      <c r="H124" s="224"/>
      <c r="I124" s="224"/>
      <c r="J124" s="224"/>
      <c r="K124" s="224"/>
      <c r="L124" s="224"/>
      <c r="M124" s="224"/>
      <c r="N124" s="223"/>
      <c r="O124" s="223"/>
      <c r="P124" s="223"/>
      <c r="Q124" s="223"/>
      <c r="R124" s="224"/>
      <c r="S124" s="224"/>
      <c r="T124" s="224"/>
      <c r="U124" s="224"/>
      <c r="V124" s="224"/>
      <c r="W124" s="224"/>
      <c r="X124" s="224"/>
      <c r="Y124" s="224"/>
      <c r="Z124" s="213"/>
      <c r="AA124" s="213"/>
      <c r="AB124" s="213"/>
      <c r="AC124" s="213"/>
      <c r="AD124" s="213"/>
      <c r="AE124" s="213"/>
      <c r="AF124" s="213"/>
      <c r="AG124" s="213" t="s">
        <v>286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1" x14ac:dyDescent="0.2">
      <c r="A125" s="237">
        <v>56</v>
      </c>
      <c r="B125" s="238" t="s">
        <v>1763</v>
      </c>
      <c r="C125" s="249" t="s">
        <v>349</v>
      </c>
      <c r="D125" s="239" t="s">
        <v>318</v>
      </c>
      <c r="E125" s="240">
        <v>1</v>
      </c>
      <c r="F125" s="241"/>
      <c r="G125" s="242">
        <f>ROUND(E125*F125,2)</f>
        <v>0</v>
      </c>
      <c r="H125" s="241"/>
      <c r="I125" s="242">
        <f>ROUND(E125*H125,2)</f>
        <v>0</v>
      </c>
      <c r="J125" s="241"/>
      <c r="K125" s="242">
        <f>ROUND(E125*J125,2)</f>
        <v>0</v>
      </c>
      <c r="L125" s="242">
        <v>21</v>
      </c>
      <c r="M125" s="242">
        <f>G125*(1+L125/100)</f>
        <v>0</v>
      </c>
      <c r="N125" s="240">
        <v>0</v>
      </c>
      <c r="O125" s="240">
        <f>ROUND(E125*N125,2)</f>
        <v>0</v>
      </c>
      <c r="P125" s="240">
        <v>0</v>
      </c>
      <c r="Q125" s="240">
        <f>ROUND(E125*P125,2)</f>
        <v>0</v>
      </c>
      <c r="R125" s="242"/>
      <c r="S125" s="242" t="s">
        <v>281</v>
      </c>
      <c r="T125" s="243" t="s">
        <v>282</v>
      </c>
      <c r="U125" s="224">
        <v>11.13</v>
      </c>
      <c r="V125" s="224">
        <f>ROUND(E125*U125,2)</f>
        <v>11.13</v>
      </c>
      <c r="W125" s="224"/>
      <c r="X125" s="224" t="s">
        <v>339</v>
      </c>
      <c r="Y125" s="224" t="s">
        <v>284</v>
      </c>
      <c r="Z125" s="213"/>
      <c r="AA125" s="213"/>
      <c r="AB125" s="213"/>
      <c r="AC125" s="213"/>
      <c r="AD125" s="213"/>
      <c r="AE125" s="213"/>
      <c r="AF125" s="213"/>
      <c r="AG125" s="213" t="s">
        <v>340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2" x14ac:dyDescent="0.2">
      <c r="A126" s="220"/>
      <c r="B126" s="221"/>
      <c r="C126" s="250"/>
      <c r="D126" s="246"/>
      <c r="E126" s="246"/>
      <c r="F126" s="246"/>
      <c r="G126" s="246"/>
      <c r="H126" s="224"/>
      <c r="I126" s="224"/>
      <c r="J126" s="224"/>
      <c r="K126" s="224"/>
      <c r="L126" s="224"/>
      <c r="M126" s="224"/>
      <c r="N126" s="223"/>
      <c r="O126" s="223"/>
      <c r="P126" s="223"/>
      <c r="Q126" s="223"/>
      <c r="R126" s="224"/>
      <c r="S126" s="224"/>
      <c r="T126" s="224"/>
      <c r="U126" s="224"/>
      <c r="V126" s="224"/>
      <c r="W126" s="224"/>
      <c r="X126" s="224"/>
      <c r="Y126" s="224"/>
      <c r="Z126" s="213"/>
      <c r="AA126" s="213"/>
      <c r="AB126" s="213"/>
      <c r="AC126" s="213"/>
      <c r="AD126" s="213"/>
      <c r="AE126" s="213"/>
      <c r="AF126" s="213"/>
      <c r="AG126" s="213" t="s">
        <v>286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ht="22.5" outlineLevel="1" x14ac:dyDescent="0.2">
      <c r="A127" s="237">
        <v>57</v>
      </c>
      <c r="B127" s="238" t="s">
        <v>1764</v>
      </c>
      <c r="C127" s="249" t="s">
        <v>1765</v>
      </c>
      <c r="D127" s="239" t="s">
        <v>1665</v>
      </c>
      <c r="E127" s="240">
        <v>1</v>
      </c>
      <c r="F127" s="241"/>
      <c r="G127" s="242">
        <f>ROUND(E127*F127,2)</f>
        <v>0</v>
      </c>
      <c r="H127" s="241"/>
      <c r="I127" s="242">
        <f>ROUND(E127*H127,2)</f>
        <v>0</v>
      </c>
      <c r="J127" s="241"/>
      <c r="K127" s="242">
        <f>ROUND(E127*J127,2)</f>
        <v>0</v>
      </c>
      <c r="L127" s="242">
        <v>21</v>
      </c>
      <c r="M127" s="242">
        <f>G127*(1+L127/100)</f>
        <v>0</v>
      </c>
      <c r="N127" s="240">
        <v>0</v>
      </c>
      <c r="O127" s="240">
        <f>ROUND(E127*N127,2)</f>
        <v>0</v>
      </c>
      <c r="P127" s="240">
        <v>0</v>
      </c>
      <c r="Q127" s="240">
        <f>ROUND(E127*P127,2)</f>
        <v>0</v>
      </c>
      <c r="R127" s="242"/>
      <c r="S127" s="242" t="s">
        <v>281</v>
      </c>
      <c r="T127" s="243" t="s">
        <v>282</v>
      </c>
      <c r="U127" s="224">
        <v>14.46</v>
      </c>
      <c r="V127" s="224">
        <f>ROUND(E127*U127,2)</f>
        <v>14.46</v>
      </c>
      <c r="W127" s="224"/>
      <c r="X127" s="224" t="s">
        <v>339</v>
      </c>
      <c r="Y127" s="224" t="s">
        <v>284</v>
      </c>
      <c r="Z127" s="213"/>
      <c r="AA127" s="213"/>
      <c r="AB127" s="213"/>
      <c r="AC127" s="213"/>
      <c r="AD127" s="213"/>
      <c r="AE127" s="213"/>
      <c r="AF127" s="213"/>
      <c r="AG127" s="213" t="s">
        <v>340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2" x14ac:dyDescent="0.2">
      <c r="A128" s="220"/>
      <c r="B128" s="221"/>
      <c r="C128" s="250"/>
      <c r="D128" s="246"/>
      <c r="E128" s="246"/>
      <c r="F128" s="246"/>
      <c r="G128" s="246"/>
      <c r="H128" s="224"/>
      <c r="I128" s="224"/>
      <c r="J128" s="224"/>
      <c r="K128" s="224"/>
      <c r="L128" s="224"/>
      <c r="M128" s="224"/>
      <c r="N128" s="223"/>
      <c r="O128" s="223"/>
      <c r="P128" s="223"/>
      <c r="Q128" s="223"/>
      <c r="R128" s="224"/>
      <c r="S128" s="224"/>
      <c r="T128" s="224"/>
      <c r="U128" s="224"/>
      <c r="V128" s="224"/>
      <c r="W128" s="224"/>
      <c r="X128" s="224"/>
      <c r="Y128" s="224"/>
      <c r="Z128" s="213"/>
      <c r="AA128" s="213"/>
      <c r="AB128" s="213"/>
      <c r="AC128" s="213"/>
      <c r="AD128" s="213"/>
      <c r="AE128" s="213"/>
      <c r="AF128" s="213"/>
      <c r="AG128" s="213" t="s">
        <v>286</v>
      </c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1" x14ac:dyDescent="0.2">
      <c r="A129" s="237">
        <v>58</v>
      </c>
      <c r="B129" s="238" t="s">
        <v>1766</v>
      </c>
      <c r="C129" s="249" t="s">
        <v>1767</v>
      </c>
      <c r="D129" s="239" t="s">
        <v>318</v>
      </c>
      <c r="E129" s="240">
        <v>1</v>
      </c>
      <c r="F129" s="241"/>
      <c r="G129" s="242">
        <f>ROUND(E129*F129,2)</f>
        <v>0</v>
      </c>
      <c r="H129" s="241"/>
      <c r="I129" s="242">
        <f>ROUND(E129*H129,2)</f>
        <v>0</v>
      </c>
      <c r="J129" s="241"/>
      <c r="K129" s="242">
        <f>ROUND(E129*J129,2)</f>
        <v>0</v>
      </c>
      <c r="L129" s="242">
        <v>21</v>
      </c>
      <c r="M129" s="242">
        <f>G129*(1+L129/100)</f>
        <v>0</v>
      </c>
      <c r="N129" s="240">
        <v>0</v>
      </c>
      <c r="O129" s="240">
        <f>ROUND(E129*N129,2)</f>
        <v>0</v>
      </c>
      <c r="P129" s="240">
        <v>0</v>
      </c>
      <c r="Q129" s="240">
        <f>ROUND(E129*P129,2)</f>
        <v>0</v>
      </c>
      <c r="R129" s="242"/>
      <c r="S129" s="242" t="s">
        <v>281</v>
      </c>
      <c r="T129" s="243" t="s">
        <v>282</v>
      </c>
      <c r="U129" s="224">
        <v>13.5</v>
      </c>
      <c r="V129" s="224">
        <f>ROUND(E129*U129,2)</f>
        <v>13.5</v>
      </c>
      <c r="W129" s="224"/>
      <c r="X129" s="224" t="s">
        <v>339</v>
      </c>
      <c r="Y129" s="224" t="s">
        <v>284</v>
      </c>
      <c r="Z129" s="213"/>
      <c r="AA129" s="213"/>
      <c r="AB129" s="213"/>
      <c r="AC129" s="213"/>
      <c r="AD129" s="213"/>
      <c r="AE129" s="213"/>
      <c r="AF129" s="213"/>
      <c r="AG129" s="213" t="s">
        <v>340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2" x14ac:dyDescent="0.2">
      <c r="A130" s="220"/>
      <c r="B130" s="221"/>
      <c r="C130" s="250"/>
      <c r="D130" s="246"/>
      <c r="E130" s="246"/>
      <c r="F130" s="246"/>
      <c r="G130" s="246"/>
      <c r="H130" s="224"/>
      <c r="I130" s="224"/>
      <c r="J130" s="224"/>
      <c r="K130" s="224"/>
      <c r="L130" s="224"/>
      <c r="M130" s="224"/>
      <c r="N130" s="223"/>
      <c r="O130" s="223"/>
      <c r="P130" s="223"/>
      <c r="Q130" s="223"/>
      <c r="R130" s="224"/>
      <c r="S130" s="224"/>
      <c r="T130" s="224"/>
      <c r="U130" s="224"/>
      <c r="V130" s="224"/>
      <c r="W130" s="224"/>
      <c r="X130" s="224"/>
      <c r="Y130" s="224"/>
      <c r="Z130" s="213"/>
      <c r="AA130" s="213"/>
      <c r="AB130" s="213"/>
      <c r="AC130" s="213"/>
      <c r="AD130" s="213"/>
      <c r="AE130" s="213"/>
      <c r="AF130" s="213"/>
      <c r="AG130" s="213" t="s">
        <v>286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x14ac:dyDescent="0.2">
      <c r="A131" s="3"/>
      <c r="B131" s="4"/>
      <c r="C131" s="25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AE131">
        <v>12</v>
      </c>
      <c r="AF131">
        <v>21</v>
      </c>
      <c r="AG131" t="s">
        <v>262</v>
      </c>
    </row>
    <row r="132" spans="1:60" x14ac:dyDescent="0.2">
      <c r="A132" s="216"/>
      <c r="B132" s="217" t="s">
        <v>29</v>
      </c>
      <c r="C132" s="254"/>
      <c r="D132" s="218"/>
      <c r="E132" s="219"/>
      <c r="F132" s="219"/>
      <c r="G132" s="236">
        <f>G8+G89</f>
        <v>0</v>
      </c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AE132">
        <f>SUMIF(L7:L130,AE131,G7:G130)</f>
        <v>0</v>
      </c>
      <c r="AF132">
        <f>SUMIF(L7:L130,AF131,G7:G130)</f>
        <v>0</v>
      </c>
      <c r="AG132" t="s">
        <v>314</v>
      </c>
    </row>
    <row r="133" spans="1:60" x14ac:dyDescent="0.2">
      <c r="A133" s="262" t="s">
        <v>881</v>
      </c>
      <c r="B133" s="262"/>
      <c r="C133" s="25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1:60" x14ac:dyDescent="0.2">
      <c r="A134" s="3"/>
      <c r="B134" s="4" t="s">
        <v>882</v>
      </c>
      <c r="C134" s="253" t="s">
        <v>883</v>
      </c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AG134" t="s">
        <v>884</v>
      </c>
    </row>
    <row r="135" spans="1:60" x14ac:dyDescent="0.2">
      <c r="A135" s="3"/>
      <c r="B135" s="4" t="s">
        <v>885</v>
      </c>
      <c r="C135" s="253" t="s">
        <v>886</v>
      </c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AG135" t="s">
        <v>887</v>
      </c>
    </row>
    <row r="136" spans="1:60" x14ac:dyDescent="0.2">
      <c r="A136" s="3"/>
      <c r="B136" s="4"/>
      <c r="C136" s="253" t="s">
        <v>888</v>
      </c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AG136" t="s">
        <v>889</v>
      </c>
    </row>
    <row r="137" spans="1:60" x14ac:dyDescent="0.2">
      <c r="A137" s="3"/>
      <c r="B137" s="4"/>
      <c r="C137" s="25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60" x14ac:dyDescent="0.2">
      <c r="C138" s="255"/>
      <c r="D138" s="10"/>
      <c r="AG138" t="s">
        <v>315</v>
      </c>
    </row>
    <row r="139" spans="1:60" x14ac:dyDescent="0.2">
      <c r="D139" s="10"/>
    </row>
    <row r="140" spans="1:60" x14ac:dyDescent="0.2">
      <c r="D140" s="10"/>
    </row>
    <row r="141" spans="1:60" x14ac:dyDescent="0.2">
      <c r="D141" s="10"/>
    </row>
    <row r="142" spans="1:60" x14ac:dyDescent="0.2">
      <c r="D142" s="10"/>
    </row>
    <row r="143" spans="1:60" x14ac:dyDescent="0.2">
      <c r="D143" s="10"/>
    </row>
    <row r="144" spans="1:60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rxWDWvS8g2hveItHhbUO5DKB83VlEvFDEzlXvghAf0vL9Lsitf2UtYj13aV5SsWYQoUNSeHJxAx0tg4M/GO18Q==" saltValue="kJ7B3mt+89jyyVNE7nSjbw==" spinCount="100000" sheet="1" formatRows="0"/>
  <mergeCells count="68">
    <mergeCell ref="C124:G124"/>
    <mergeCell ref="C126:G126"/>
    <mergeCell ref="C128:G128"/>
    <mergeCell ref="C130:G130"/>
    <mergeCell ref="C113:G113"/>
    <mergeCell ref="C114:G114"/>
    <mergeCell ref="C116:G116"/>
    <mergeCell ref="C118:G118"/>
    <mergeCell ref="C120:G120"/>
    <mergeCell ref="C122:G122"/>
    <mergeCell ref="C103:G103"/>
    <mergeCell ref="C104:G104"/>
    <mergeCell ref="C106:G106"/>
    <mergeCell ref="C108:G108"/>
    <mergeCell ref="C110:G110"/>
    <mergeCell ref="C111:G111"/>
    <mergeCell ref="C93:G93"/>
    <mergeCell ref="C95:G95"/>
    <mergeCell ref="C97:G97"/>
    <mergeCell ref="C98:G98"/>
    <mergeCell ref="C100:G100"/>
    <mergeCell ref="C101:G101"/>
    <mergeCell ref="C80:G80"/>
    <mergeCell ref="C82:G82"/>
    <mergeCell ref="C84:G84"/>
    <mergeCell ref="C86:G86"/>
    <mergeCell ref="C88:G88"/>
    <mergeCell ref="C91:G91"/>
    <mergeCell ref="C68:G68"/>
    <mergeCell ref="C70:G70"/>
    <mergeCell ref="C72:G72"/>
    <mergeCell ref="C74:G74"/>
    <mergeCell ref="C76:G76"/>
    <mergeCell ref="C78:G78"/>
    <mergeCell ref="C56:G56"/>
    <mergeCell ref="C58:G58"/>
    <mergeCell ref="C60:G60"/>
    <mergeCell ref="C62:G62"/>
    <mergeCell ref="C64:G64"/>
    <mergeCell ref="C66:G66"/>
    <mergeCell ref="C44:G44"/>
    <mergeCell ref="C46:G46"/>
    <mergeCell ref="C48:G48"/>
    <mergeCell ref="C50:G50"/>
    <mergeCell ref="C52:G52"/>
    <mergeCell ref="C54:G54"/>
    <mergeCell ref="C32:G32"/>
    <mergeCell ref="C34:G34"/>
    <mergeCell ref="C36:G36"/>
    <mergeCell ref="C38:G38"/>
    <mergeCell ref="C40:G40"/>
    <mergeCell ref="C42:G42"/>
    <mergeCell ref="C20:G20"/>
    <mergeCell ref="C22:G22"/>
    <mergeCell ref="C24:G24"/>
    <mergeCell ref="C26:G26"/>
    <mergeCell ref="C28:G28"/>
    <mergeCell ref="C30:G30"/>
    <mergeCell ref="A1:G1"/>
    <mergeCell ref="C2:G2"/>
    <mergeCell ref="C3:G3"/>
    <mergeCell ref="C4:G4"/>
    <mergeCell ref="A133:B133"/>
    <mergeCell ref="C10:G10"/>
    <mergeCell ref="C12:G12"/>
    <mergeCell ref="C14:G14"/>
    <mergeCell ref="C16:G16"/>
    <mergeCell ref="C18:G18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54150-7013-4B8D-B022-C6071DBB849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249</v>
      </c>
      <c r="B1" s="198"/>
      <c r="C1" s="198"/>
      <c r="D1" s="198"/>
      <c r="E1" s="198"/>
      <c r="F1" s="198"/>
      <c r="G1" s="198"/>
      <c r="AG1" t="s">
        <v>250</v>
      </c>
    </row>
    <row r="2" spans="1:60" ht="24.95" customHeight="1" x14ac:dyDescent="0.2">
      <c r="A2" s="199" t="s">
        <v>7</v>
      </c>
      <c r="B2" s="49" t="s">
        <v>44</v>
      </c>
      <c r="C2" s="202" t="s">
        <v>45</v>
      </c>
      <c r="D2" s="200"/>
      <c r="E2" s="200"/>
      <c r="F2" s="200"/>
      <c r="G2" s="201"/>
      <c r="AG2" t="s">
        <v>251</v>
      </c>
    </row>
    <row r="3" spans="1:60" ht="24.95" customHeight="1" x14ac:dyDescent="0.2">
      <c r="A3" s="199" t="s">
        <v>8</v>
      </c>
      <c r="B3" s="49" t="s">
        <v>67</v>
      </c>
      <c r="C3" s="202" t="s">
        <v>68</v>
      </c>
      <c r="D3" s="200"/>
      <c r="E3" s="200"/>
      <c r="F3" s="200"/>
      <c r="G3" s="201"/>
      <c r="AC3" s="177" t="s">
        <v>251</v>
      </c>
      <c r="AG3" t="s">
        <v>252</v>
      </c>
    </row>
    <row r="4" spans="1:60" ht="24.95" customHeight="1" x14ac:dyDescent="0.2">
      <c r="A4" s="203" t="s">
        <v>9</v>
      </c>
      <c r="B4" s="204" t="s">
        <v>91</v>
      </c>
      <c r="C4" s="205" t="s">
        <v>92</v>
      </c>
      <c r="D4" s="206"/>
      <c r="E4" s="206"/>
      <c r="F4" s="206"/>
      <c r="G4" s="207"/>
      <c r="AG4" t="s">
        <v>253</v>
      </c>
    </row>
    <row r="5" spans="1:60" x14ac:dyDescent="0.2">
      <c r="D5" s="10"/>
    </row>
    <row r="6" spans="1:60" ht="38.25" x14ac:dyDescent="0.2">
      <c r="A6" s="209" t="s">
        <v>254</v>
      </c>
      <c r="B6" s="211" t="s">
        <v>255</v>
      </c>
      <c r="C6" s="211" t="s">
        <v>256</v>
      </c>
      <c r="D6" s="210" t="s">
        <v>257</v>
      </c>
      <c r="E6" s="209" t="s">
        <v>258</v>
      </c>
      <c r="F6" s="208" t="s">
        <v>259</v>
      </c>
      <c r="G6" s="209" t="s">
        <v>29</v>
      </c>
      <c r="H6" s="212" t="s">
        <v>30</v>
      </c>
      <c r="I6" s="212" t="s">
        <v>260</v>
      </c>
      <c r="J6" s="212" t="s">
        <v>31</v>
      </c>
      <c r="K6" s="212" t="s">
        <v>261</v>
      </c>
      <c r="L6" s="212" t="s">
        <v>262</v>
      </c>
      <c r="M6" s="212" t="s">
        <v>263</v>
      </c>
      <c r="N6" s="212" t="s">
        <v>264</v>
      </c>
      <c r="O6" s="212" t="s">
        <v>265</v>
      </c>
      <c r="P6" s="212" t="s">
        <v>266</v>
      </c>
      <c r="Q6" s="212" t="s">
        <v>267</v>
      </c>
      <c r="R6" s="212" t="s">
        <v>268</v>
      </c>
      <c r="S6" s="212" t="s">
        <v>269</v>
      </c>
      <c r="T6" s="212" t="s">
        <v>270</v>
      </c>
      <c r="U6" s="212" t="s">
        <v>271</v>
      </c>
      <c r="V6" s="212" t="s">
        <v>272</v>
      </c>
      <c r="W6" s="212" t="s">
        <v>273</v>
      </c>
      <c r="X6" s="212" t="s">
        <v>274</v>
      </c>
      <c r="Y6" s="212" t="s">
        <v>275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276</v>
      </c>
      <c r="B8" s="231" t="s">
        <v>137</v>
      </c>
      <c r="C8" s="248" t="s">
        <v>138</v>
      </c>
      <c r="D8" s="232"/>
      <c r="E8" s="233"/>
      <c r="F8" s="234"/>
      <c r="G8" s="234">
        <f>SUMIF(AG9:AG43,"&lt;&gt;NOR",G9:G43)</f>
        <v>0</v>
      </c>
      <c r="H8" s="234"/>
      <c r="I8" s="234">
        <f>SUM(I9:I43)</f>
        <v>0</v>
      </c>
      <c r="J8" s="234"/>
      <c r="K8" s="234">
        <f>SUM(K9:K43)</f>
        <v>0</v>
      </c>
      <c r="L8" s="234"/>
      <c r="M8" s="234">
        <f>SUM(M9:M43)</f>
        <v>0</v>
      </c>
      <c r="N8" s="233"/>
      <c r="O8" s="233">
        <f>SUM(O9:O43)</f>
        <v>70.180000000000007</v>
      </c>
      <c r="P8" s="233"/>
      <c r="Q8" s="233">
        <f>SUM(Q9:Q43)</f>
        <v>0</v>
      </c>
      <c r="R8" s="234"/>
      <c r="S8" s="234"/>
      <c r="T8" s="235"/>
      <c r="U8" s="229"/>
      <c r="V8" s="229">
        <f>SUM(V9:V43)</f>
        <v>242.31000000000006</v>
      </c>
      <c r="W8" s="229"/>
      <c r="X8" s="229"/>
      <c r="Y8" s="229"/>
      <c r="AG8" t="s">
        <v>277</v>
      </c>
    </row>
    <row r="9" spans="1:60" outlineLevel="1" x14ac:dyDescent="0.2">
      <c r="A9" s="237">
        <v>1</v>
      </c>
      <c r="B9" s="238" t="s">
        <v>354</v>
      </c>
      <c r="C9" s="249" t="s">
        <v>355</v>
      </c>
      <c r="D9" s="239" t="s">
        <v>356</v>
      </c>
      <c r="E9" s="240">
        <v>149.68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 t="s">
        <v>357</v>
      </c>
      <c r="S9" s="242" t="s">
        <v>289</v>
      </c>
      <c r="T9" s="243" t="s">
        <v>289</v>
      </c>
      <c r="U9" s="224">
        <v>0.16</v>
      </c>
      <c r="V9" s="224">
        <f>ROUND(E9*U9,2)</f>
        <v>23.95</v>
      </c>
      <c r="W9" s="224"/>
      <c r="X9" s="224" t="s">
        <v>339</v>
      </c>
      <c r="Y9" s="224" t="s">
        <v>284</v>
      </c>
      <c r="Z9" s="213"/>
      <c r="AA9" s="213"/>
      <c r="AB9" s="213"/>
      <c r="AC9" s="213"/>
      <c r="AD9" s="213"/>
      <c r="AE9" s="213"/>
      <c r="AF9" s="213"/>
      <c r="AG9" s="213" t="s">
        <v>358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ht="33.75" outlineLevel="2" x14ac:dyDescent="0.2">
      <c r="A10" s="220"/>
      <c r="B10" s="221"/>
      <c r="C10" s="259" t="s">
        <v>359</v>
      </c>
      <c r="D10" s="257"/>
      <c r="E10" s="257"/>
      <c r="F10" s="257"/>
      <c r="G10" s="257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3"/>
      <c r="AA10" s="213"/>
      <c r="AB10" s="213"/>
      <c r="AC10" s="213"/>
      <c r="AD10" s="213"/>
      <c r="AE10" s="213"/>
      <c r="AF10" s="213"/>
      <c r="AG10" s="213" t="s">
        <v>360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56" t="str">
        <f>C10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52"/>
      <c r="D11" s="245"/>
      <c r="E11" s="245"/>
      <c r="F11" s="245"/>
      <c r="G11" s="245"/>
      <c r="H11" s="224"/>
      <c r="I11" s="224"/>
      <c r="J11" s="224"/>
      <c r="K11" s="224"/>
      <c r="L11" s="224"/>
      <c r="M11" s="224"/>
      <c r="N11" s="223"/>
      <c r="O11" s="223"/>
      <c r="P11" s="223"/>
      <c r="Q11" s="223"/>
      <c r="R11" s="224"/>
      <c r="S11" s="224"/>
      <c r="T11" s="224"/>
      <c r="U11" s="224"/>
      <c r="V11" s="224"/>
      <c r="W11" s="224"/>
      <c r="X11" s="224"/>
      <c r="Y11" s="224"/>
      <c r="Z11" s="213"/>
      <c r="AA11" s="213"/>
      <c r="AB11" s="213"/>
      <c r="AC11" s="213"/>
      <c r="AD11" s="213"/>
      <c r="AE11" s="213"/>
      <c r="AF11" s="213"/>
      <c r="AG11" s="213" t="s">
        <v>286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37">
        <v>2</v>
      </c>
      <c r="B12" s="238" t="s">
        <v>361</v>
      </c>
      <c r="C12" s="249" t="s">
        <v>362</v>
      </c>
      <c r="D12" s="239" t="s">
        <v>363</v>
      </c>
      <c r="E12" s="240">
        <v>349.2</v>
      </c>
      <c r="F12" s="241"/>
      <c r="G12" s="242">
        <f>ROUND(E12*F12,2)</f>
        <v>0</v>
      </c>
      <c r="H12" s="241"/>
      <c r="I12" s="242">
        <f>ROUND(E12*H12,2)</f>
        <v>0</v>
      </c>
      <c r="J12" s="241"/>
      <c r="K12" s="242">
        <f>ROUND(E12*J12,2)</f>
        <v>0</v>
      </c>
      <c r="L12" s="242">
        <v>21</v>
      </c>
      <c r="M12" s="242">
        <f>G12*(1+L12/100)</f>
        <v>0</v>
      </c>
      <c r="N12" s="240">
        <v>9.7999999999999997E-4</v>
      </c>
      <c r="O12" s="240">
        <f>ROUND(E12*N12,2)</f>
        <v>0.34</v>
      </c>
      <c r="P12" s="240">
        <v>0</v>
      </c>
      <c r="Q12" s="240">
        <f>ROUND(E12*P12,2)</f>
        <v>0</v>
      </c>
      <c r="R12" s="242" t="s">
        <v>357</v>
      </c>
      <c r="S12" s="242" t="s">
        <v>289</v>
      </c>
      <c r="T12" s="243" t="s">
        <v>289</v>
      </c>
      <c r="U12" s="224">
        <v>0.24</v>
      </c>
      <c r="V12" s="224">
        <f>ROUND(E12*U12,2)</f>
        <v>83.81</v>
      </c>
      <c r="W12" s="224"/>
      <c r="X12" s="224" t="s">
        <v>339</v>
      </c>
      <c r="Y12" s="224" t="s">
        <v>284</v>
      </c>
      <c r="Z12" s="213"/>
      <c r="AA12" s="213"/>
      <c r="AB12" s="213"/>
      <c r="AC12" s="213"/>
      <c r="AD12" s="213"/>
      <c r="AE12" s="213"/>
      <c r="AF12" s="213"/>
      <c r="AG12" s="213" t="s">
        <v>358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2" x14ac:dyDescent="0.2">
      <c r="A13" s="220"/>
      <c r="B13" s="221"/>
      <c r="C13" s="259" t="s">
        <v>364</v>
      </c>
      <c r="D13" s="257"/>
      <c r="E13" s="257"/>
      <c r="F13" s="257"/>
      <c r="G13" s="257"/>
      <c r="H13" s="224"/>
      <c r="I13" s="224"/>
      <c r="J13" s="224"/>
      <c r="K13" s="224"/>
      <c r="L13" s="224"/>
      <c r="M13" s="224"/>
      <c r="N13" s="223"/>
      <c r="O13" s="223"/>
      <c r="P13" s="223"/>
      <c r="Q13" s="223"/>
      <c r="R13" s="224"/>
      <c r="S13" s="224"/>
      <c r="T13" s="224"/>
      <c r="U13" s="224"/>
      <c r="V13" s="224"/>
      <c r="W13" s="224"/>
      <c r="X13" s="224"/>
      <c r="Y13" s="224"/>
      <c r="Z13" s="213"/>
      <c r="AA13" s="213"/>
      <c r="AB13" s="213"/>
      <c r="AC13" s="213"/>
      <c r="AD13" s="213"/>
      <c r="AE13" s="213"/>
      <c r="AF13" s="213"/>
      <c r="AG13" s="213" t="s">
        <v>360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2"/>
      <c r="D14" s="245"/>
      <c r="E14" s="245"/>
      <c r="F14" s="245"/>
      <c r="G14" s="245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3"/>
      <c r="AA14" s="213"/>
      <c r="AB14" s="213"/>
      <c r="AC14" s="213"/>
      <c r="AD14" s="213"/>
      <c r="AE14" s="213"/>
      <c r="AF14" s="213"/>
      <c r="AG14" s="213" t="s">
        <v>286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7">
        <v>3</v>
      </c>
      <c r="B15" s="238" t="s">
        <v>365</v>
      </c>
      <c r="C15" s="249" t="s">
        <v>366</v>
      </c>
      <c r="D15" s="239" t="s">
        <v>363</v>
      </c>
      <c r="E15" s="240">
        <v>349.2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0</v>
      </c>
      <c r="O15" s="240">
        <f>ROUND(E15*N15,2)</f>
        <v>0</v>
      </c>
      <c r="P15" s="240">
        <v>0</v>
      </c>
      <c r="Q15" s="240">
        <f>ROUND(E15*P15,2)</f>
        <v>0</v>
      </c>
      <c r="R15" s="242" t="s">
        <v>357</v>
      </c>
      <c r="S15" s="242" t="s">
        <v>289</v>
      </c>
      <c r="T15" s="243" t="s">
        <v>289</v>
      </c>
      <c r="U15" s="224">
        <v>7.0000000000000007E-2</v>
      </c>
      <c r="V15" s="224">
        <f>ROUND(E15*U15,2)</f>
        <v>24.44</v>
      </c>
      <c r="W15" s="224"/>
      <c r="X15" s="224" t="s">
        <v>339</v>
      </c>
      <c r="Y15" s="224" t="s">
        <v>284</v>
      </c>
      <c r="Z15" s="213"/>
      <c r="AA15" s="213"/>
      <c r="AB15" s="213"/>
      <c r="AC15" s="213"/>
      <c r="AD15" s="213"/>
      <c r="AE15" s="213"/>
      <c r="AF15" s="213"/>
      <c r="AG15" s="213" t="s">
        <v>358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9" t="s">
        <v>367</v>
      </c>
      <c r="D16" s="257"/>
      <c r="E16" s="257"/>
      <c r="F16" s="257"/>
      <c r="G16" s="257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3"/>
      <c r="AA16" s="213"/>
      <c r="AB16" s="213"/>
      <c r="AC16" s="213"/>
      <c r="AD16" s="213"/>
      <c r="AE16" s="213"/>
      <c r="AF16" s="213"/>
      <c r="AG16" s="213" t="s">
        <v>360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2" x14ac:dyDescent="0.2">
      <c r="A17" s="220"/>
      <c r="B17" s="221"/>
      <c r="C17" s="252"/>
      <c r="D17" s="245"/>
      <c r="E17" s="245"/>
      <c r="F17" s="245"/>
      <c r="G17" s="245"/>
      <c r="H17" s="224"/>
      <c r="I17" s="224"/>
      <c r="J17" s="224"/>
      <c r="K17" s="224"/>
      <c r="L17" s="224"/>
      <c r="M17" s="224"/>
      <c r="N17" s="223"/>
      <c r="O17" s="223"/>
      <c r="P17" s="223"/>
      <c r="Q17" s="223"/>
      <c r="R17" s="224"/>
      <c r="S17" s="224"/>
      <c r="T17" s="224"/>
      <c r="U17" s="224"/>
      <c r="V17" s="224"/>
      <c r="W17" s="224"/>
      <c r="X17" s="224"/>
      <c r="Y17" s="224"/>
      <c r="Z17" s="213"/>
      <c r="AA17" s="213"/>
      <c r="AB17" s="213"/>
      <c r="AC17" s="213"/>
      <c r="AD17" s="213"/>
      <c r="AE17" s="213"/>
      <c r="AF17" s="213"/>
      <c r="AG17" s="213" t="s">
        <v>286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37">
        <v>4</v>
      </c>
      <c r="B18" s="238" t="s">
        <v>368</v>
      </c>
      <c r="C18" s="249" t="s">
        <v>369</v>
      </c>
      <c r="D18" s="239" t="s">
        <v>356</v>
      </c>
      <c r="E18" s="240">
        <v>52.332000000000001</v>
      </c>
      <c r="F18" s="241"/>
      <c r="G18" s="242">
        <f>ROUND(E18*F18,2)</f>
        <v>0</v>
      </c>
      <c r="H18" s="241"/>
      <c r="I18" s="242">
        <f>ROUND(E18*H18,2)</f>
        <v>0</v>
      </c>
      <c r="J18" s="241"/>
      <c r="K18" s="242">
        <f>ROUND(E18*J18,2)</f>
        <v>0</v>
      </c>
      <c r="L18" s="242">
        <v>21</v>
      </c>
      <c r="M18" s="242">
        <f>G18*(1+L18/100)</f>
        <v>0</v>
      </c>
      <c r="N18" s="240">
        <v>0</v>
      </c>
      <c r="O18" s="240">
        <f>ROUND(E18*N18,2)</f>
        <v>0</v>
      </c>
      <c r="P18" s="240">
        <v>0</v>
      </c>
      <c r="Q18" s="240">
        <f>ROUND(E18*P18,2)</f>
        <v>0</v>
      </c>
      <c r="R18" s="242" t="s">
        <v>357</v>
      </c>
      <c r="S18" s="242" t="s">
        <v>289</v>
      </c>
      <c r="T18" s="243" t="s">
        <v>289</v>
      </c>
      <c r="U18" s="224">
        <v>1.0999999999999999E-2</v>
      </c>
      <c r="V18" s="224">
        <f>ROUND(E18*U18,2)</f>
        <v>0.57999999999999996</v>
      </c>
      <c r="W18" s="224"/>
      <c r="X18" s="224" t="s">
        <v>339</v>
      </c>
      <c r="Y18" s="224" t="s">
        <v>284</v>
      </c>
      <c r="Z18" s="213"/>
      <c r="AA18" s="213"/>
      <c r="AB18" s="213"/>
      <c r="AC18" s="213"/>
      <c r="AD18" s="213"/>
      <c r="AE18" s="213"/>
      <c r="AF18" s="213"/>
      <c r="AG18" s="213" t="s">
        <v>340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2" x14ac:dyDescent="0.2">
      <c r="A19" s="220"/>
      <c r="B19" s="221"/>
      <c r="C19" s="259" t="s">
        <v>370</v>
      </c>
      <c r="D19" s="257"/>
      <c r="E19" s="257"/>
      <c r="F19" s="257"/>
      <c r="G19" s="257"/>
      <c r="H19" s="224"/>
      <c r="I19" s="224"/>
      <c r="J19" s="224"/>
      <c r="K19" s="224"/>
      <c r="L19" s="224"/>
      <c r="M19" s="224"/>
      <c r="N19" s="223"/>
      <c r="O19" s="223"/>
      <c r="P19" s="223"/>
      <c r="Q19" s="223"/>
      <c r="R19" s="224"/>
      <c r="S19" s="224"/>
      <c r="T19" s="224"/>
      <c r="U19" s="224"/>
      <c r="V19" s="224"/>
      <c r="W19" s="224"/>
      <c r="X19" s="224"/>
      <c r="Y19" s="224"/>
      <c r="Z19" s="213"/>
      <c r="AA19" s="213"/>
      <c r="AB19" s="213"/>
      <c r="AC19" s="213"/>
      <c r="AD19" s="213"/>
      <c r="AE19" s="213"/>
      <c r="AF19" s="213"/>
      <c r="AG19" s="213" t="s">
        <v>360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2"/>
      <c r="D20" s="245"/>
      <c r="E20" s="245"/>
      <c r="F20" s="245"/>
      <c r="G20" s="245"/>
      <c r="H20" s="224"/>
      <c r="I20" s="224"/>
      <c r="J20" s="224"/>
      <c r="K20" s="224"/>
      <c r="L20" s="224"/>
      <c r="M20" s="224"/>
      <c r="N20" s="223"/>
      <c r="O20" s="223"/>
      <c r="P20" s="223"/>
      <c r="Q20" s="223"/>
      <c r="R20" s="224"/>
      <c r="S20" s="224"/>
      <c r="T20" s="224"/>
      <c r="U20" s="224"/>
      <c r="V20" s="224"/>
      <c r="W20" s="224"/>
      <c r="X20" s="224"/>
      <c r="Y20" s="224"/>
      <c r="Z20" s="213"/>
      <c r="AA20" s="213"/>
      <c r="AB20" s="213"/>
      <c r="AC20" s="213"/>
      <c r="AD20" s="213"/>
      <c r="AE20" s="213"/>
      <c r="AF20" s="213"/>
      <c r="AG20" s="213" t="s">
        <v>286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ht="22.5" outlineLevel="1" x14ac:dyDescent="0.2">
      <c r="A21" s="237">
        <v>5</v>
      </c>
      <c r="B21" s="238" t="s">
        <v>371</v>
      </c>
      <c r="C21" s="249" t="s">
        <v>372</v>
      </c>
      <c r="D21" s="239" t="s">
        <v>356</v>
      </c>
      <c r="E21" s="240">
        <v>52.332000000000001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0">
        <v>0</v>
      </c>
      <c r="O21" s="240">
        <f>ROUND(E21*N21,2)</f>
        <v>0</v>
      </c>
      <c r="P21" s="240">
        <v>0</v>
      </c>
      <c r="Q21" s="240">
        <f>ROUND(E21*P21,2)</f>
        <v>0</v>
      </c>
      <c r="R21" s="242" t="s">
        <v>357</v>
      </c>
      <c r="S21" s="242" t="s">
        <v>289</v>
      </c>
      <c r="T21" s="243" t="s">
        <v>289</v>
      </c>
      <c r="U21" s="224">
        <v>0.65</v>
      </c>
      <c r="V21" s="224">
        <f>ROUND(E21*U21,2)</f>
        <v>34.020000000000003</v>
      </c>
      <c r="W21" s="224"/>
      <c r="X21" s="224" t="s">
        <v>339</v>
      </c>
      <c r="Y21" s="224" t="s">
        <v>284</v>
      </c>
      <c r="Z21" s="213"/>
      <c r="AA21" s="213"/>
      <c r="AB21" s="213"/>
      <c r="AC21" s="213"/>
      <c r="AD21" s="213"/>
      <c r="AE21" s="213"/>
      <c r="AF21" s="213"/>
      <c r="AG21" s="213" t="s">
        <v>358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0"/>
      <c r="D22" s="246"/>
      <c r="E22" s="246"/>
      <c r="F22" s="246"/>
      <c r="G22" s="246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3"/>
      <c r="AA22" s="213"/>
      <c r="AB22" s="213"/>
      <c r="AC22" s="213"/>
      <c r="AD22" s="213"/>
      <c r="AE22" s="213"/>
      <c r="AF22" s="213"/>
      <c r="AG22" s="213" t="s">
        <v>286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ht="22.5" outlineLevel="1" x14ac:dyDescent="0.2">
      <c r="A23" s="237">
        <v>6</v>
      </c>
      <c r="B23" s="238" t="s">
        <v>373</v>
      </c>
      <c r="C23" s="249" t="s">
        <v>374</v>
      </c>
      <c r="D23" s="239" t="s">
        <v>356</v>
      </c>
      <c r="E23" s="240">
        <v>52.332000000000001</v>
      </c>
      <c r="F23" s="241"/>
      <c r="G23" s="242">
        <f>ROUND(E23*F23,2)</f>
        <v>0</v>
      </c>
      <c r="H23" s="241"/>
      <c r="I23" s="242">
        <f>ROUND(E23*H23,2)</f>
        <v>0</v>
      </c>
      <c r="J23" s="241"/>
      <c r="K23" s="242">
        <f>ROUND(E23*J23,2)</f>
        <v>0</v>
      </c>
      <c r="L23" s="242">
        <v>21</v>
      </c>
      <c r="M23" s="242">
        <f>G23*(1+L23/100)</f>
        <v>0</v>
      </c>
      <c r="N23" s="240">
        <v>0</v>
      </c>
      <c r="O23" s="240">
        <f>ROUND(E23*N23,2)</f>
        <v>0</v>
      </c>
      <c r="P23" s="240">
        <v>0</v>
      </c>
      <c r="Q23" s="240">
        <f>ROUND(E23*P23,2)</f>
        <v>0</v>
      </c>
      <c r="R23" s="242" t="s">
        <v>357</v>
      </c>
      <c r="S23" s="242" t="s">
        <v>289</v>
      </c>
      <c r="T23" s="243" t="s">
        <v>289</v>
      </c>
      <c r="U23" s="224">
        <v>0.01</v>
      </c>
      <c r="V23" s="224">
        <f>ROUND(E23*U23,2)</f>
        <v>0.52</v>
      </c>
      <c r="W23" s="224"/>
      <c r="X23" s="224" t="s">
        <v>339</v>
      </c>
      <c r="Y23" s="224" t="s">
        <v>284</v>
      </c>
      <c r="Z23" s="213"/>
      <c r="AA23" s="213"/>
      <c r="AB23" s="213"/>
      <c r="AC23" s="213"/>
      <c r="AD23" s="213"/>
      <c r="AE23" s="213"/>
      <c r="AF23" s="213"/>
      <c r="AG23" s="213" t="s">
        <v>340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50"/>
      <c r="D24" s="246"/>
      <c r="E24" s="246"/>
      <c r="F24" s="246"/>
      <c r="G24" s="246"/>
      <c r="H24" s="224"/>
      <c r="I24" s="224"/>
      <c r="J24" s="224"/>
      <c r="K24" s="224"/>
      <c r="L24" s="224"/>
      <c r="M24" s="224"/>
      <c r="N24" s="223"/>
      <c r="O24" s="223"/>
      <c r="P24" s="223"/>
      <c r="Q24" s="223"/>
      <c r="R24" s="224"/>
      <c r="S24" s="224"/>
      <c r="T24" s="224"/>
      <c r="U24" s="224"/>
      <c r="V24" s="224"/>
      <c r="W24" s="224"/>
      <c r="X24" s="224"/>
      <c r="Y24" s="224"/>
      <c r="Z24" s="213"/>
      <c r="AA24" s="213"/>
      <c r="AB24" s="213"/>
      <c r="AC24" s="213"/>
      <c r="AD24" s="213"/>
      <c r="AE24" s="213"/>
      <c r="AF24" s="213"/>
      <c r="AG24" s="213" t="s">
        <v>286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ht="22.5" outlineLevel="1" x14ac:dyDescent="0.2">
      <c r="A25" s="237">
        <v>7</v>
      </c>
      <c r="B25" s="238" t="s">
        <v>375</v>
      </c>
      <c r="C25" s="249" t="s">
        <v>376</v>
      </c>
      <c r="D25" s="239" t="s">
        <v>356</v>
      </c>
      <c r="E25" s="240">
        <v>97.347999999999999</v>
      </c>
      <c r="F25" s="241"/>
      <c r="G25" s="242">
        <f>ROUND(E25*F25,2)</f>
        <v>0</v>
      </c>
      <c r="H25" s="241"/>
      <c r="I25" s="242">
        <f>ROUND(E25*H25,2)</f>
        <v>0</v>
      </c>
      <c r="J25" s="241"/>
      <c r="K25" s="242">
        <f>ROUND(E25*J25,2)</f>
        <v>0</v>
      </c>
      <c r="L25" s="242">
        <v>21</v>
      </c>
      <c r="M25" s="242">
        <f>G25*(1+L25/100)</f>
        <v>0</v>
      </c>
      <c r="N25" s="240">
        <v>0</v>
      </c>
      <c r="O25" s="240">
        <f>ROUND(E25*N25,2)</f>
        <v>0</v>
      </c>
      <c r="P25" s="240">
        <v>0</v>
      </c>
      <c r="Q25" s="240">
        <f>ROUND(E25*P25,2)</f>
        <v>0</v>
      </c>
      <c r="R25" s="242" t="s">
        <v>357</v>
      </c>
      <c r="S25" s="242" t="s">
        <v>289</v>
      </c>
      <c r="T25" s="243" t="s">
        <v>289</v>
      </c>
      <c r="U25" s="224">
        <v>0.2</v>
      </c>
      <c r="V25" s="224">
        <f>ROUND(E25*U25,2)</f>
        <v>19.47</v>
      </c>
      <c r="W25" s="224"/>
      <c r="X25" s="224" t="s">
        <v>339</v>
      </c>
      <c r="Y25" s="224" t="s">
        <v>284</v>
      </c>
      <c r="Z25" s="213"/>
      <c r="AA25" s="213"/>
      <c r="AB25" s="213"/>
      <c r="AC25" s="213"/>
      <c r="AD25" s="213"/>
      <c r="AE25" s="213"/>
      <c r="AF25" s="213"/>
      <c r="AG25" s="213" t="s">
        <v>358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59" t="s">
        <v>377</v>
      </c>
      <c r="D26" s="257"/>
      <c r="E26" s="257"/>
      <c r="F26" s="257"/>
      <c r="G26" s="257"/>
      <c r="H26" s="224"/>
      <c r="I26" s="224"/>
      <c r="J26" s="224"/>
      <c r="K26" s="224"/>
      <c r="L26" s="224"/>
      <c r="M26" s="224"/>
      <c r="N26" s="223"/>
      <c r="O26" s="223"/>
      <c r="P26" s="223"/>
      <c r="Q26" s="223"/>
      <c r="R26" s="224"/>
      <c r="S26" s="224"/>
      <c r="T26" s="224"/>
      <c r="U26" s="224"/>
      <c r="V26" s="224"/>
      <c r="W26" s="224"/>
      <c r="X26" s="224"/>
      <c r="Y26" s="224"/>
      <c r="Z26" s="213"/>
      <c r="AA26" s="213"/>
      <c r="AB26" s="213"/>
      <c r="AC26" s="213"/>
      <c r="AD26" s="213"/>
      <c r="AE26" s="213"/>
      <c r="AF26" s="213"/>
      <c r="AG26" s="213" t="s">
        <v>360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52"/>
      <c r="D27" s="245"/>
      <c r="E27" s="245"/>
      <c r="F27" s="245"/>
      <c r="G27" s="245"/>
      <c r="H27" s="224"/>
      <c r="I27" s="224"/>
      <c r="J27" s="224"/>
      <c r="K27" s="224"/>
      <c r="L27" s="224"/>
      <c r="M27" s="224"/>
      <c r="N27" s="223"/>
      <c r="O27" s="223"/>
      <c r="P27" s="223"/>
      <c r="Q27" s="223"/>
      <c r="R27" s="224"/>
      <c r="S27" s="224"/>
      <c r="T27" s="224"/>
      <c r="U27" s="224"/>
      <c r="V27" s="224"/>
      <c r="W27" s="224"/>
      <c r="X27" s="224"/>
      <c r="Y27" s="224"/>
      <c r="Z27" s="213"/>
      <c r="AA27" s="213"/>
      <c r="AB27" s="213"/>
      <c r="AC27" s="213"/>
      <c r="AD27" s="213"/>
      <c r="AE27" s="213"/>
      <c r="AF27" s="213"/>
      <c r="AG27" s="213" t="s">
        <v>286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1" x14ac:dyDescent="0.2">
      <c r="A28" s="237">
        <v>8</v>
      </c>
      <c r="B28" s="238" t="s">
        <v>378</v>
      </c>
      <c r="C28" s="249" t="s">
        <v>379</v>
      </c>
      <c r="D28" s="239" t="s">
        <v>356</v>
      </c>
      <c r="E28" s="240">
        <v>34.92</v>
      </c>
      <c r="F28" s="241"/>
      <c r="G28" s="242">
        <f>ROUND(E28*F28,2)</f>
        <v>0</v>
      </c>
      <c r="H28" s="241"/>
      <c r="I28" s="242">
        <f>ROUND(E28*H28,2)</f>
        <v>0</v>
      </c>
      <c r="J28" s="241"/>
      <c r="K28" s="242">
        <f>ROUND(E28*J28,2)</f>
        <v>0</v>
      </c>
      <c r="L28" s="242">
        <v>21</v>
      </c>
      <c r="M28" s="242">
        <f>G28*(1+L28/100)</f>
        <v>0</v>
      </c>
      <c r="N28" s="240">
        <v>0</v>
      </c>
      <c r="O28" s="240">
        <f>ROUND(E28*N28,2)</f>
        <v>0</v>
      </c>
      <c r="P28" s="240">
        <v>0</v>
      </c>
      <c r="Q28" s="240">
        <f>ROUND(E28*P28,2)</f>
        <v>0</v>
      </c>
      <c r="R28" s="242" t="s">
        <v>357</v>
      </c>
      <c r="S28" s="242" t="s">
        <v>289</v>
      </c>
      <c r="T28" s="243" t="s">
        <v>289</v>
      </c>
      <c r="U28" s="224">
        <v>1.59</v>
      </c>
      <c r="V28" s="224">
        <f>ROUND(E28*U28,2)</f>
        <v>55.52</v>
      </c>
      <c r="W28" s="224"/>
      <c r="X28" s="224" t="s">
        <v>339</v>
      </c>
      <c r="Y28" s="224" t="s">
        <v>284</v>
      </c>
      <c r="Z28" s="213"/>
      <c r="AA28" s="213"/>
      <c r="AB28" s="213"/>
      <c r="AC28" s="213"/>
      <c r="AD28" s="213"/>
      <c r="AE28" s="213"/>
      <c r="AF28" s="213"/>
      <c r="AG28" s="213" t="s">
        <v>358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ht="22.5" outlineLevel="2" x14ac:dyDescent="0.2">
      <c r="A29" s="220"/>
      <c r="B29" s="221"/>
      <c r="C29" s="259" t="s">
        <v>380</v>
      </c>
      <c r="D29" s="257"/>
      <c r="E29" s="257"/>
      <c r="F29" s="257"/>
      <c r="G29" s="257"/>
      <c r="H29" s="224"/>
      <c r="I29" s="224"/>
      <c r="J29" s="224"/>
      <c r="K29" s="224"/>
      <c r="L29" s="224"/>
      <c r="M29" s="224"/>
      <c r="N29" s="223"/>
      <c r="O29" s="223"/>
      <c r="P29" s="223"/>
      <c r="Q29" s="223"/>
      <c r="R29" s="224"/>
      <c r="S29" s="224"/>
      <c r="T29" s="224"/>
      <c r="U29" s="224"/>
      <c r="V29" s="224"/>
      <c r="W29" s="224"/>
      <c r="X29" s="224"/>
      <c r="Y29" s="224"/>
      <c r="Z29" s="213"/>
      <c r="AA29" s="213"/>
      <c r="AB29" s="213"/>
      <c r="AC29" s="213"/>
      <c r="AD29" s="213"/>
      <c r="AE29" s="213"/>
      <c r="AF29" s="213"/>
      <c r="AG29" s="213" t="s">
        <v>360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56" t="str">
        <f>C29</f>
        <v>sypaninou z vhodných hornin tř. 1 - 4 nebo materiálem připraveným podél výkopu ve vzdálenosti do 3 m od jeho kraje, pro jakoukoliv hloubku výkopu a jakoukoliv míru zhutnění,</v>
      </c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2"/>
      <c r="D30" s="245"/>
      <c r="E30" s="245"/>
      <c r="F30" s="245"/>
      <c r="G30" s="245"/>
      <c r="H30" s="224"/>
      <c r="I30" s="224"/>
      <c r="J30" s="224"/>
      <c r="K30" s="224"/>
      <c r="L30" s="224"/>
      <c r="M30" s="224"/>
      <c r="N30" s="223"/>
      <c r="O30" s="223"/>
      <c r="P30" s="223"/>
      <c r="Q30" s="223"/>
      <c r="R30" s="224"/>
      <c r="S30" s="224"/>
      <c r="T30" s="224"/>
      <c r="U30" s="224"/>
      <c r="V30" s="224"/>
      <c r="W30" s="224"/>
      <c r="X30" s="224"/>
      <c r="Y30" s="224"/>
      <c r="Z30" s="213"/>
      <c r="AA30" s="213"/>
      <c r="AB30" s="213"/>
      <c r="AC30" s="213"/>
      <c r="AD30" s="213"/>
      <c r="AE30" s="213"/>
      <c r="AF30" s="213"/>
      <c r="AG30" s="213" t="s">
        <v>286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37">
        <v>9</v>
      </c>
      <c r="B31" s="238" t="s">
        <v>381</v>
      </c>
      <c r="C31" s="249" t="s">
        <v>382</v>
      </c>
      <c r="D31" s="239" t="s">
        <v>383</v>
      </c>
      <c r="E31" s="240">
        <v>69.84</v>
      </c>
      <c r="F31" s="241"/>
      <c r="G31" s="242">
        <f>ROUND(E31*F31,2)</f>
        <v>0</v>
      </c>
      <c r="H31" s="241"/>
      <c r="I31" s="242">
        <f>ROUND(E31*H31,2)</f>
        <v>0</v>
      </c>
      <c r="J31" s="241"/>
      <c r="K31" s="242">
        <f>ROUND(E31*J31,2)</f>
        <v>0</v>
      </c>
      <c r="L31" s="242">
        <v>21</v>
      </c>
      <c r="M31" s="242">
        <f>G31*(1+L31/100)</f>
        <v>0</v>
      </c>
      <c r="N31" s="240">
        <v>1</v>
      </c>
      <c r="O31" s="240">
        <f>ROUND(E31*N31,2)</f>
        <v>69.84</v>
      </c>
      <c r="P31" s="240">
        <v>0</v>
      </c>
      <c r="Q31" s="240">
        <f>ROUND(E31*P31,2)</f>
        <v>0</v>
      </c>
      <c r="R31" s="242" t="s">
        <v>324</v>
      </c>
      <c r="S31" s="242" t="s">
        <v>384</v>
      </c>
      <c r="T31" s="243" t="s">
        <v>384</v>
      </c>
      <c r="U31" s="224">
        <v>0</v>
      </c>
      <c r="V31" s="224">
        <f>ROUND(E31*U31,2)</f>
        <v>0</v>
      </c>
      <c r="W31" s="224"/>
      <c r="X31" s="224" t="s">
        <v>283</v>
      </c>
      <c r="Y31" s="224" t="s">
        <v>284</v>
      </c>
      <c r="Z31" s="213"/>
      <c r="AA31" s="213"/>
      <c r="AB31" s="213"/>
      <c r="AC31" s="213"/>
      <c r="AD31" s="213"/>
      <c r="AE31" s="213"/>
      <c r="AF31" s="213"/>
      <c r="AG31" s="213" t="s">
        <v>385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2" x14ac:dyDescent="0.2">
      <c r="A32" s="220"/>
      <c r="B32" s="221"/>
      <c r="C32" s="250"/>
      <c r="D32" s="246"/>
      <c r="E32" s="246"/>
      <c r="F32" s="246"/>
      <c r="G32" s="246"/>
      <c r="H32" s="224"/>
      <c r="I32" s="224"/>
      <c r="J32" s="224"/>
      <c r="K32" s="224"/>
      <c r="L32" s="224"/>
      <c r="M32" s="224"/>
      <c r="N32" s="223"/>
      <c r="O32" s="223"/>
      <c r="P32" s="223"/>
      <c r="Q32" s="223"/>
      <c r="R32" s="224"/>
      <c r="S32" s="224"/>
      <c r="T32" s="224"/>
      <c r="U32" s="224"/>
      <c r="V32" s="224"/>
      <c r="W32" s="224"/>
      <c r="X32" s="224"/>
      <c r="Y32" s="224"/>
      <c r="Z32" s="213"/>
      <c r="AA32" s="213"/>
      <c r="AB32" s="213"/>
      <c r="AC32" s="213"/>
      <c r="AD32" s="213"/>
      <c r="AE32" s="213"/>
      <c r="AF32" s="213"/>
      <c r="AG32" s="213" t="s">
        <v>286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37">
        <v>10</v>
      </c>
      <c r="B33" s="238" t="s">
        <v>1768</v>
      </c>
      <c r="C33" s="249" t="s">
        <v>1769</v>
      </c>
      <c r="D33" s="239" t="s">
        <v>585</v>
      </c>
      <c r="E33" s="240">
        <v>1</v>
      </c>
      <c r="F33" s="241"/>
      <c r="G33" s="242">
        <f>ROUND(E33*F33,2)</f>
        <v>0</v>
      </c>
      <c r="H33" s="241"/>
      <c r="I33" s="242">
        <f>ROUND(E33*H33,2)</f>
        <v>0</v>
      </c>
      <c r="J33" s="241"/>
      <c r="K33" s="242">
        <f>ROUND(E33*J33,2)</f>
        <v>0</v>
      </c>
      <c r="L33" s="242">
        <v>21</v>
      </c>
      <c r="M33" s="242">
        <f>G33*(1+L33/100)</f>
        <v>0</v>
      </c>
      <c r="N33" s="240">
        <v>0</v>
      </c>
      <c r="O33" s="240">
        <f>ROUND(E33*N33,2)</f>
        <v>0</v>
      </c>
      <c r="P33" s="240">
        <v>0</v>
      </c>
      <c r="Q33" s="240">
        <f>ROUND(E33*P33,2)</f>
        <v>0</v>
      </c>
      <c r="R33" s="242"/>
      <c r="S33" s="242" t="s">
        <v>281</v>
      </c>
      <c r="T33" s="243" t="s">
        <v>282</v>
      </c>
      <c r="U33" s="224">
        <v>0</v>
      </c>
      <c r="V33" s="224">
        <f>ROUND(E33*U33,2)</f>
        <v>0</v>
      </c>
      <c r="W33" s="224"/>
      <c r="X33" s="224" t="s">
        <v>283</v>
      </c>
      <c r="Y33" s="224" t="s">
        <v>284</v>
      </c>
      <c r="Z33" s="213"/>
      <c r="AA33" s="213"/>
      <c r="AB33" s="213"/>
      <c r="AC33" s="213"/>
      <c r="AD33" s="213"/>
      <c r="AE33" s="213"/>
      <c r="AF33" s="213"/>
      <c r="AG33" s="213" t="s">
        <v>385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51" t="s">
        <v>1770</v>
      </c>
      <c r="D34" s="247"/>
      <c r="E34" s="247"/>
      <c r="F34" s="247"/>
      <c r="G34" s="247"/>
      <c r="H34" s="224"/>
      <c r="I34" s="224"/>
      <c r="J34" s="224"/>
      <c r="K34" s="224"/>
      <c r="L34" s="224"/>
      <c r="M34" s="224"/>
      <c r="N34" s="223"/>
      <c r="O34" s="223"/>
      <c r="P34" s="223"/>
      <c r="Q34" s="223"/>
      <c r="R34" s="224"/>
      <c r="S34" s="224"/>
      <c r="T34" s="224"/>
      <c r="U34" s="224"/>
      <c r="V34" s="224"/>
      <c r="W34" s="224"/>
      <c r="X34" s="224"/>
      <c r="Y34" s="224"/>
      <c r="Z34" s="213"/>
      <c r="AA34" s="213"/>
      <c r="AB34" s="213"/>
      <c r="AC34" s="213"/>
      <c r="AD34" s="213"/>
      <c r="AE34" s="213"/>
      <c r="AF34" s="213"/>
      <c r="AG34" s="213" t="s">
        <v>311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3" x14ac:dyDescent="0.2">
      <c r="A35" s="220"/>
      <c r="B35" s="221"/>
      <c r="C35" s="260" t="s">
        <v>1771</v>
      </c>
      <c r="D35" s="258"/>
      <c r="E35" s="258"/>
      <c r="F35" s="258"/>
      <c r="G35" s="258"/>
      <c r="H35" s="224"/>
      <c r="I35" s="224"/>
      <c r="J35" s="224"/>
      <c r="K35" s="224"/>
      <c r="L35" s="224"/>
      <c r="M35" s="224"/>
      <c r="N35" s="223"/>
      <c r="O35" s="223"/>
      <c r="P35" s="223"/>
      <c r="Q35" s="223"/>
      <c r="R35" s="224"/>
      <c r="S35" s="224"/>
      <c r="T35" s="224"/>
      <c r="U35" s="224"/>
      <c r="V35" s="224"/>
      <c r="W35" s="224"/>
      <c r="X35" s="224"/>
      <c r="Y35" s="224"/>
      <c r="Z35" s="213"/>
      <c r="AA35" s="213"/>
      <c r="AB35" s="213"/>
      <c r="AC35" s="213"/>
      <c r="AD35" s="213"/>
      <c r="AE35" s="213"/>
      <c r="AF35" s="213"/>
      <c r="AG35" s="213" t="s">
        <v>311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52"/>
      <c r="D36" s="245"/>
      <c r="E36" s="245"/>
      <c r="F36" s="245"/>
      <c r="G36" s="245"/>
      <c r="H36" s="224"/>
      <c r="I36" s="224"/>
      <c r="J36" s="224"/>
      <c r="K36" s="224"/>
      <c r="L36" s="224"/>
      <c r="M36" s="224"/>
      <c r="N36" s="223"/>
      <c r="O36" s="223"/>
      <c r="P36" s="223"/>
      <c r="Q36" s="223"/>
      <c r="R36" s="224"/>
      <c r="S36" s="224"/>
      <c r="T36" s="224"/>
      <c r="U36" s="224"/>
      <c r="V36" s="224"/>
      <c r="W36" s="224"/>
      <c r="X36" s="224"/>
      <c r="Y36" s="224"/>
      <c r="Z36" s="213"/>
      <c r="AA36" s="213"/>
      <c r="AB36" s="213"/>
      <c r="AC36" s="213"/>
      <c r="AD36" s="213"/>
      <c r="AE36" s="213"/>
      <c r="AF36" s="213"/>
      <c r="AG36" s="213" t="s">
        <v>286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37">
        <v>11</v>
      </c>
      <c r="B37" s="238" t="s">
        <v>386</v>
      </c>
      <c r="C37" s="249" t="s">
        <v>387</v>
      </c>
      <c r="D37" s="239" t="s">
        <v>388</v>
      </c>
      <c r="E37" s="240">
        <v>120</v>
      </c>
      <c r="F37" s="241"/>
      <c r="G37" s="242">
        <f>ROUND(E37*F37,2)</f>
        <v>0</v>
      </c>
      <c r="H37" s="241"/>
      <c r="I37" s="242">
        <f>ROUND(E37*H37,2)</f>
        <v>0</v>
      </c>
      <c r="J37" s="241"/>
      <c r="K37" s="242">
        <f>ROUND(E37*J37,2)</f>
        <v>0</v>
      </c>
      <c r="L37" s="242">
        <v>21</v>
      </c>
      <c r="M37" s="242">
        <f>G37*(1+L37/100)</f>
        <v>0</v>
      </c>
      <c r="N37" s="240">
        <v>0</v>
      </c>
      <c r="O37" s="240">
        <f>ROUND(E37*N37,2)</f>
        <v>0</v>
      </c>
      <c r="P37" s="240">
        <v>0</v>
      </c>
      <c r="Q37" s="240">
        <f>ROUND(E37*P37,2)</f>
        <v>0</v>
      </c>
      <c r="R37" s="242"/>
      <c r="S37" s="242" t="s">
        <v>281</v>
      </c>
      <c r="T37" s="243" t="s">
        <v>389</v>
      </c>
      <c r="U37" s="224">
        <v>0</v>
      </c>
      <c r="V37" s="224">
        <f>ROUND(E37*U37,2)</f>
        <v>0</v>
      </c>
      <c r="W37" s="224"/>
      <c r="X37" s="224" t="s">
        <v>390</v>
      </c>
      <c r="Y37" s="224" t="s">
        <v>284</v>
      </c>
      <c r="Z37" s="213"/>
      <c r="AA37" s="213"/>
      <c r="AB37" s="213"/>
      <c r="AC37" s="213"/>
      <c r="AD37" s="213"/>
      <c r="AE37" s="213"/>
      <c r="AF37" s="213"/>
      <c r="AG37" s="213" t="s">
        <v>391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2" x14ac:dyDescent="0.2">
      <c r="A38" s="220"/>
      <c r="B38" s="221"/>
      <c r="C38" s="251" t="s">
        <v>392</v>
      </c>
      <c r="D38" s="247"/>
      <c r="E38" s="247"/>
      <c r="F38" s="247"/>
      <c r="G38" s="247"/>
      <c r="H38" s="224"/>
      <c r="I38" s="224"/>
      <c r="J38" s="224"/>
      <c r="K38" s="224"/>
      <c r="L38" s="224"/>
      <c r="M38" s="224"/>
      <c r="N38" s="223"/>
      <c r="O38" s="223"/>
      <c r="P38" s="223"/>
      <c r="Q38" s="223"/>
      <c r="R38" s="224"/>
      <c r="S38" s="224"/>
      <c r="T38" s="224"/>
      <c r="U38" s="224"/>
      <c r="V38" s="224"/>
      <c r="W38" s="224"/>
      <c r="X38" s="224"/>
      <c r="Y38" s="224"/>
      <c r="Z38" s="213"/>
      <c r="AA38" s="213"/>
      <c r="AB38" s="213"/>
      <c r="AC38" s="213"/>
      <c r="AD38" s="213"/>
      <c r="AE38" s="213"/>
      <c r="AF38" s="213"/>
      <c r="AG38" s="213" t="s">
        <v>311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3" x14ac:dyDescent="0.2">
      <c r="A39" s="220"/>
      <c r="B39" s="221"/>
      <c r="C39" s="260" t="s">
        <v>393</v>
      </c>
      <c r="D39" s="258"/>
      <c r="E39" s="258"/>
      <c r="F39" s="258"/>
      <c r="G39" s="258"/>
      <c r="H39" s="224"/>
      <c r="I39" s="224"/>
      <c r="J39" s="224"/>
      <c r="K39" s="224"/>
      <c r="L39" s="224"/>
      <c r="M39" s="224"/>
      <c r="N39" s="223"/>
      <c r="O39" s="223"/>
      <c r="P39" s="223"/>
      <c r="Q39" s="223"/>
      <c r="R39" s="224"/>
      <c r="S39" s="224"/>
      <c r="T39" s="224"/>
      <c r="U39" s="224"/>
      <c r="V39" s="224"/>
      <c r="W39" s="224"/>
      <c r="X39" s="224"/>
      <c r="Y39" s="224"/>
      <c r="Z39" s="213"/>
      <c r="AA39" s="213"/>
      <c r="AB39" s="213"/>
      <c r="AC39" s="213"/>
      <c r="AD39" s="213"/>
      <c r="AE39" s="213"/>
      <c r="AF39" s="213"/>
      <c r="AG39" s="213" t="s">
        <v>311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3" x14ac:dyDescent="0.2">
      <c r="A40" s="220"/>
      <c r="B40" s="221"/>
      <c r="C40" s="260" t="s">
        <v>394</v>
      </c>
      <c r="D40" s="258"/>
      <c r="E40" s="258"/>
      <c r="F40" s="258"/>
      <c r="G40" s="258"/>
      <c r="H40" s="224"/>
      <c r="I40" s="224"/>
      <c r="J40" s="224"/>
      <c r="K40" s="224"/>
      <c r="L40" s="224"/>
      <c r="M40" s="224"/>
      <c r="N40" s="223"/>
      <c r="O40" s="223"/>
      <c r="P40" s="223"/>
      <c r="Q40" s="223"/>
      <c r="R40" s="224"/>
      <c r="S40" s="224"/>
      <c r="T40" s="224"/>
      <c r="U40" s="224"/>
      <c r="V40" s="224"/>
      <c r="W40" s="224"/>
      <c r="X40" s="224"/>
      <c r="Y40" s="224"/>
      <c r="Z40" s="213"/>
      <c r="AA40" s="213"/>
      <c r="AB40" s="213"/>
      <c r="AC40" s="213"/>
      <c r="AD40" s="213"/>
      <c r="AE40" s="213"/>
      <c r="AF40" s="213"/>
      <c r="AG40" s="213" t="s">
        <v>311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3" x14ac:dyDescent="0.2">
      <c r="A41" s="220"/>
      <c r="B41" s="221"/>
      <c r="C41" s="261" t="s">
        <v>395</v>
      </c>
      <c r="D41" s="226"/>
      <c r="E41" s="227"/>
      <c r="F41" s="228"/>
      <c r="G41" s="228"/>
      <c r="H41" s="224"/>
      <c r="I41" s="224"/>
      <c r="J41" s="224"/>
      <c r="K41" s="224"/>
      <c r="L41" s="224"/>
      <c r="M41" s="224"/>
      <c r="N41" s="223"/>
      <c r="O41" s="223"/>
      <c r="P41" s="223"/>
      <c r="Q41" s="223"/>
      <c r="R41" s="224"/>
      <c r="S41" s="224"/>
      <c r="T41" s="224"/>
      <c r="U41" s="224"/>
      <c r="V41" s="224"/>
      <c r="W41" s="224"/>
      <c r="X41" s="224"/>
      <c r="Y41" s="224"/>
      <c r="Z41" s="213"/>
      <c r="AA41" s="213"/>
      <c r="AB41" s="213"/>
      <c r="AC41" s="213"/>
      <c r="AD41" s="213"/>
      <c r="AE41" s="213"/>
      <c r="AF41" s="213"/>
      <c r="AG41" s="213" t="s">
        <v>311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3" x14ac:dyDescent="0.2">
      <c r="A42" s="220"/>
      <c r="B42" s="221"/>
      <c r="C42" s="260" t="s">
        <v>396</v>
      </c>
      <c r="D42" s="258"/>
      <c r="E42" s="258"/>
      <c r="F42" s="258"/>
      <c r="G42" s="258"/>
      <c r="H42" s="224"/>
      <c r="I42" s="224"/>
      <c r="J42" s="224"/>
      <c r="K42" s="224"/>
      <c r="L42" s="224"/>
      <c r="M42" s="224"/>
      <c r="N42" s="223"/>
      <c r="O42" s="223"/>
      <c r="P42" s="223"/>
      <c r="Q42" s="223"/>
      <c r="R42" s="224"/>
      <c r="S42" s="224"/>
      <c r="T42" s="224"/>
      <c r="U42" s="224"/>
      <c r="V42" s="224"/>
      <c r="W42" s="224"/>
      <c r="X42" s="224"/>
      <c r="Y42" s="224"/>
      <c r="Z42" s="213"/>
      <c r="AA42" s="213"/>
      <c r="AB42" s="213"/>
      <c r="AC42" s="213"/>
      <c r="AD42" s="213"/>
      <c r="AE42" s="213"/>
      <c r="AF42" s="213"/>
      <c r="AG42" s="213" t="s">
        <v>311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56" t="str">
        <f>C42</f>
        <v>"Výše uvedená položka vymezuje požadovaný standard, zadavatel umožňuje i jiné technicky a kvalitativně srovnatelné řešení".</v>
      </c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52"/>
      <c r="D43" s="245"/>
      <c r="E43" s="245"/>
      <c r="F43" s="245"/>
      <c r="G43" s="245"/>
      <c r="H43" s="224"/>
      <c r="I43" s="224"/>
      <c r="J43" s="224"/>
      <c r="K43" s="224"/>
      <c r="L43" s="224"/>
      <c r="M43" s="224"/>
      <c r="N43" s="223"/>
      <c r="O43" s="223"/>
      <c r="P43" s="223"/>
      <c r="Q43" s="223"/>
      <c r="R43" s="224"/>
      <c r="S43" s="224"/>
      <c r="T43" s="224"/>
      <c r="U43" s="224"/>
      <c r="V43" s="224"/>
      <c r="W43" s="224"/>
      <c r="X43" s="224"/>
      <c r="Y43" s="224"/>
      <c r="Z43" s="213"/>
      <c r="AA43" s="213"/>
      <c r="AB43" s="213"/>
      <c r="AC43" s="213"/>
      <c r="AD43" s="213"/>
      <c r="AE43" s="213"/>
      <c r="AF43" s="213"/>
      <c r="AG43" s="213" t="s">
        <v>286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x14ac:dyDescent="0.2">
      <c r="A44" s="230" t="s">
        <v>276</v>
      </c>
      <c r="B44" s="231" t="s">
        <v>160</v>
      </c>
      <c r="C44" s="248" t="s">
        <v>161</v>
      </c>
      <c r="D44" s="232"/>
      <c r="E44" s="233"/>
      <c r="F44" s="234"/>
      <c r="G44" s="234">
        <f>SUMIF(AG45:AG47,"&lt;&gt;NOR",G45:G47)</f>
        <v>0</v>
      </c>
      <c r="H44" s="234"/>
      <c r="I44" s="234">
        <f>SUM(I45:I47)</f>
        <v>0</v>
      </c>
      <c r="J44" s="234"/>
      <c r="K44" s="234">
        <f>SUM(K45:K47)</f>
        <v>0</v>
      </c>
      <c r="L44" s="234"/>
      <c r="M44" s="234">
        <f>SUM(M45:M47)</f>
        <v>0</v>
      </c>
      <c r="N44" s="233"/>
      <c r="O44" s="233">
        <f>SUM(O45:O47)</f>
        <v>32.92</v>
      </c>
      <c r="P44" s="233"/>
      <c r="Q44" s="233">
        <f>SUM(Q45:Q47)</f>
        <v>0</v>
      </c>
      <c r="R44" s="234"/>
      <c r="S44" s="234"/>
      <c r="T44" s="235"/>
      <c r="U44" s="229"/>
      <c r="V44" s="229">
        <f>SUM(V45:V47)</f>
        <v>22.98</v>
      </c>
      <c r="W44" s="229"/>
      <c r="X44" s="229"/>
      <c r="Y44" s="229"/>
      <c r="AG44" t="s">
        <v>277</v>
      </c>
    </row>
    <row r="45" spans="1:60" outlineLevel="1" x14ac:dyDescent="0.2">
      <c r="A45" s="237">
        <v>12</v>
      </c>
      <c r="B45" s="238" t="s">
        <v>397</v>
      </c>
      <c r="C45" s="249" t="s">
        <v>398</v>
      </c>
      <c r="D45" s="239" t="s">
        <v>356</v>
      </c>
      <c r="E45" s="240">
        <v>17.411999999999999</v>
      </c>
      <c r="F45" s="241"/>
      <c r="G45" s="242">
        <f>ROUND(E45*F45,2)</f>
        <v>0</v>
      </c>
      <c r="H45" s="241"/>
      <c r="I45" s="242">
        <f>ROUND(E45*H45,2)</f>
        <v>0</v>
      </c>
      <c r="J45" s="241"/>
      <c r="K45" s="242">
        <f>ROUND(E45*J45,2)</f>
        <v>0</v>
      </c>
      <c r="L45" s="242">
        <v>21</v>
      </c>
      <c r="M45" s="242">
        <f>G45*(1+L45/100)</f>
        <v>0</v>
      </c>
      <c r="N45" s="240">
        <v>1.8907700000000001</v>
      </c>
      <c r="O45" s="240">
        <f>ROUND(E45*N45,2)</f>
        <v>32.92</v>
      </c>
      <c r="P45" s="240">
        <v>0</v>
      </c>
      <c r="Q45" s="240">
        <f>ROUND(E45*P45,2)</f>
        <v>0</v>
      </c>
      <c r="R45" s="242" t="s">
        <v>399</v>
      </c>
      <c r="S45" s="242" t="s">
        <v>289</v>
      </c>
      <c r="T45" s="243" t="s">
        <v>289</v>
      </c>
      <c r="U45" s="224">
        <v>1.32</v>
      </c>
      <c r="V45" s="224">
        <f>ROUND(E45*U45,2)</f>
        <v>22.98</v>
      </c>
      <c r="W45" s="224"/>
      <c r="X45" s="224" t="s">
        <v>339</v>
      </c>
      <c r="Y45" s="224" t="s">
        <v>284</v>
      </c>
      <c r="Z45" s="213"/>
      <c r="AA45" s="213"/>
      <c r="AB45" s="213"/>
      <c r="AC45" s="213"/>
      <c r="AD45" s="213"/>
      <c r="AE45" s="213"/>
      <c r="AF45" s="213"/>
      <c r="AG45" s="213" t="s">
        <v>358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2" x14ac:dyDescent="0.2">
      <c r="A46" s="220"/>
      <c r="B46" s="221"/>
      <c r="C46" s="259" t="s">
        <v>400</v>
      </c>
      <c r="D46" s="257"/>
      <c r="E46" s="257"/>
      <c r="F46" s="257"/>
      <c r="G46" s="257"/>
      <c r="H46" s="224"/>
      <c r="I46" s="224"/>
      <c r="J46" s="224"/>
      <c r="K46" s="224"/>
      <c r="L46" s="224"/>
      <c r="M46" s="224"/>
      <c r="N46" s="223"/>
      <c r="O46" s="223"/>
      <c r="P46" s="223"/>
      <c r="Q46" s="223"/>
      <c r="R46" s="224"/>
      <c r="S46" s="224"/>
      <c r="T46" s="224"/>
      <c r="U46" s="224"/>
      <c r="V46" s="224"/>
      <c r="W46" s="224"/>
      <c r="X46" s="224"/>
      <c r="Y46" s="224"/>
      <c r="Z46" s="213"/>
      <c r="AA46" s="213"/>
      <c r="AB46" s="213"/>
      <c r="AC46" s="213"/>
      <c r="AD46" s="213"/>
      <c r="AE46" s="213"/>
      <c r="AF46" s="213"/>
      <c r="AG46" s="213" t="s">
        <v>360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2" x14ac:dyDescent="0.2">
      <c r="A47" s="220"/>
      <c r="B47" s="221"/>
      <c r="C47" s="252"/>
      <c r="D47" s="245"/>
      <c r="E47" s="245"/>
      <c r="F47" s="245"/>
      <c r="G47" s="245"/>
      <c r="H47" s="224"/>
      <c r="I47" s="224"/>
      <c r="J47" s="224"/>
      <c r="K47" s="224"/>
      <c r="L47" s="224"/>
      <c r="M47" s="224"/>
      <c r="N47" s="223"/>
      <c r="O47" s="223"/>
      <c r="P47" s="223"/>
      <c r="Q47" s="223"/>
      <c r="R47" s="224"/>
      <c r="S47" s="224"/>
      <c r="T47" s="224"/>
      <c r="U47" s="224"/>
      <c r="V47" s="224"/>
      <c r="W47" s="224"/>
      <c r="X47" s="224"/>
      <c r="Y47" s="224"/>
      <c r="Z47" s="213"/>
      <c r="AA47" s="213"/>
      <c r="AB47" s="213"/>
      <c r="AC47" s="213"/>
      <c r="AD47" s="213"/>
      <c r="AE47" s="213"/>
      <c r="AF47" s="213"/>
      <c r="AG47" s="213" t="s">
        <v>286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x14ac:dyDescent="0.2">
      <c r="A48" s="230" t="s">
        <v>276</v>
      </c>
      <c r="B48" s="231" t="s">
        <v>173</v>
      </c>
      <c r="C48" s="248" t="s">
        <v>174</v>
      </c>
      <c r="D48" s="232"/>
      <c r="E48" s="233"/>
      <c r="F48" s="234"/>
      <c r="G48" s="234">
        <f>SUMIF(AG49:AG75,"&lt;&gt;NOR",G49:G75)</f>
        <v>0</v>
      </c>
      <c r="H48" s="234"/>
      <c r="I48" s="234">
        <f>SUM(I49:I75)</f>
        <v>0</v>
      </c>
      <c r="J48" s="234"/>
      <c r="K48" s="234">
        <f>SUM(K49:K75)</f>
        <v>0</v>
      </c>
      <c r="L48" s="234"/>
      <c r="M48" s="234">
        <f>SUM(M49:M75)</f>
        <v>0</v>
      </c>
      <c r="N48" s="233"/>
      <c r="O48" s="233">
        <f>SUM(O49:O75)</f>
        <v>0.79</v>
      </c>
      <c r="P48" s="233"/>
      <c r="Q48" s="233">
        <f>SUM(Q49:Q75)</f>
        <v>0</v>
      </c>
      <c r="R48" s="234"/>
      <c r="S48" s="234"/>
      <c r="T48" s="235"/>
      <c r="U48" s="229"/>
      <c r="V48" s="229">
        <f>SUM(V49:V75)</f>
        <v>55.01</v>
      </c>
      <c r="W48" s="229"/>
      <c r="X48" s="229"/>
      <c r="Y48" s="229"/>
      <c r="AG48" t="s">
        <v>277</v>
      </c>
    </row>
    <row r="49" spans="1:60" ht="22.5" outlineLevel="1" x14ac:dyDescent="0.2">
      <c r="A49" s="237">
        <v>13</v>
      </c>
      <c r="B49" s="238" t="s">
        <v>1772</v>
      </c>
      <c r="C49" s="249" t="s">
        <v>1773</v>
      </c>
      <c r="D49" s="239" t="s">
        <v>323</v>
      </c>
      <c r="E49" s="240">
        <v>145.5</v>
      </c>
      <c r="F49" s="241"/>
      <c r="G49" s="242">
        <f>ROUND(E49*F49,2)</f>
        <v>0</v>
      </c>
      <c r="H49" s="241"/>
      <c r="I49" s="242">
        <f>ROUND(E49*H49,2)</f>
        <v>0</v>
      </c>
      <c r="J49" s="241"/>
      <c r="K49" s="242">
        <f>ROUND(E49*J49,2)</f>
        <v>0</v>
      </c>
      <c r="L49" s="242">
        <v>21</v>
      </c>
      <c r="M49" s="242">
        <f>G49*(1+L49/100)</f>
        <v>0</v>
      </c>
      <c r="N49" s="240">
        <v>0</v>
      </c>
      <c r="O49" s="240">
        <f>ROUND(E49*N49,2)</f>
        <v>0</v>
      </c>
      <c r="P49" s="240">
        <v>0</v>
      </c>
      <c r="Q49" s="240">
        <f>ROUND(E49*P49,2)</f>
        <v>0</v>
      </c>
      <c r="R49" s="242" t="s">
        <v>399</v>
      </c>
      <c r="S49" s="242" t="s">
        <v>289</v>
      </c>
      <c r="T49" s="243" t="s">
        <v>289</v>
      </c>
      <c r="U49" s="224">
        <v>0.22</v>
      </c>
      <c r="V49" s="224">
        <f>ROUND(E49*U49,2)</f>
        <v>32.01</v>
      </c>
      <c r="W49" s="224"/>
      <c r="X49" s="224" t="s">
        <v>339</v>
      </c>
      <c r="Y49" s="224" t="s">
        <v>284</v>
      </c>
      <c r="Z49" s="213"/>
      <c r="AA49" s="213"/>
      <c r="AB49" s="213"/>
      <c r="AC49" s="213"/>
      <c r="AD49" s="213"/>
      <c r="AE49" s="213"/>
      <c r="AF49" s="213"/>
      <c r="AG49" s="213" t="s">
        <v>358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2" x14ac:dyDescent="0.2">
      <c r="A50" s="220"/>
      <c r="B50" s="221"/>
      <c r="C50" s="259" t="s">
        <v>400</v>
      </c>
      <c r="D50" s="257"/>
      <c r="E50" s="257"/>
      <c r="F50" s="257"/>
      <c r="G50" s="257"/>
      <c r="H50" s="224"/>
      <c r="I50" s="224"/>
      <c r="J50" s="224"/>
      <c r="K50" s="224"/>
      <c r="L50" s="224"/>
      <c r="M50" s="224"/>
      <c r="N50" s="223"/>
      <c r="O50" s="223"/>
      <c r="P50" s="223"/>
      <c r="Q50" s="223"/>
      <c r="R50" s="224"/>
      <c r="S50" s="224"/>
      <c r="T50" s="224"/>
      <c r="U50" s="224"/>
      <c r="V50" s="224"/>
      <c r="W50" s="224"/>
      <c r="X50" s="224"/>
      <c r="Y50" s="224"/>
      <c r="Z50" s="213"/>
      <c r="AA50" s="213"/>
      <c r="AB50" s="213"/>
      <c r="AC50" s="213"/>
      <c r="AD50" s="213"/>
      <c r="AE50" s="213"/>
      <c r="AF50" s="213"/>
      <c r="AG50" s="213" t="s">
        <v>360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2" x14ac:dyDescent="0.2">
      <c r="A51" s="220"/>
      <c r="B51" s="221"/>
      <c r="C51" s="252"/>
      <c r="D51" s="245"/>
      <c r="E51" s="245"/>
      <c r="F51" s="245"/>
      <c r="G51" s="245"/>
      <c r="H51" s="224"/>
      <c r="I51" s="224"/>
      <c r="J51" s="224"/>
      <c r="K51" s="224"/>
      <c r="L51" s="224"/>
      <c r="M51" s="224"/>
      <c r="N51" s="223"/>
      <c r="O51" s="223"/>
      <c r="P51" s="223"/>
      <c r="Q51" s="223"/>
      <c r="R51" s="224"/>
      <c r="S51" s="224"/>
      <c r="T51" s="224"/>
      <c r="U51" s="224"/>
      <c r="V51" s="224"/>
      <c r="W51" s="224"/>
      <c r="X51" s="224"/>
      <c r="Y51" s="224"/>
      <c r="Z51" s="213"/>
      <c r="AA51" s="213"/>
      <c r="AB51" s="213"/>
      <c r="AC51" s="213"/>
      <c r="AD51" s="213"/>
      <c r="AE51" s="213"/>
      <c r="AF51" s="213"/>
      <c r="AG51" s="213" t="s">
        <v>286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1" x14ac:dyDescent="0.2">
      <c r="A52" s="237">
        <v>14</v>
      </c>
      <c r="B52" s="238" t="s">
        <v>1774</v>
      </c>
      <c r="C52" s="249" t="s">
        <v>1775</v>
      </c>
      <c r="D52" s="239" t="s">
        <v>318</v>
      </c>
      <c r="E52" s="240">
        <v>22</v>
      </c>
      <c r="F52" s="241"/>
      <c r="G52" s="242">
        <f>ROUND(E52*F52,2)</f>
        <v>0</v>
      </c>
      <c r="H52" s="241"/>
      <c r="I52" s="242">
        <f>ROUND(E52*H52,2)</f>
        <v>0</v>
      </c>
      <c r="J52" s="241"/>
      <c r="K52" s="242">
        <f>ROUND(E52*J52,2)</f>
        <v>0</v>
      </c>
      <c r="L52" s="242">
        <v>21</v>
      </c>
      <c r="M52" s="242">
        <f>G52*(1+L52/100)</f>
        <v>0</v>
      </c>
      <c r="N52" s="240">
        <v>0</v>
      </c>
      <c r="O52" s="240">
        <f>ROUND(E52*N52,2)</f>
        <v>0</v>
      </c>
      <c r="P52" s="240">
        <v>0</v>
      </c>
      <c r="Q52" s="240">
        <f>ROUND(E52*P52,2)</f>
        <v>0</v>
      </c>
      <c r="R52" s="242" t="s">
        <v>399</v>
      </c>
      <c r="S52" s="242" t="s">
        <v>289</v>
      </c>
      <c r="T52" s="243" t="s">
        <v>289</v>
      </c>
      <c r="U52" s="224">
        <v>0.45</v>
      </c>
      <c r="V52" s="224">
        <f>ROUND(E52*U52,2)</f>
        <v>9.9</v>
      </c>
      <c r="W52" s="224"/>
      <c r="X52" s="224" t="s">
        <v>339</v>
      </c>
      <c r="Y52" s="224" t="s">
        <v>284</v>
      </c>
      <c r="Z52" s="213"/>
      <c r="AA52" s="213"/>
      <c r="AB52" s="213"/>
      <c r="AC52" s="213"/>
      <c r="AD52" s="213"/>
      <c r="AE52" s="213"/>
      <c r="AF52" s="213"/>
      <c r="AG52" s="213" t="s">
        <v>340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59" t="s">
        <v>400</v>
      </c>
      <c r="D53" s="257"/>
      <c r="E53" s="257"/>
      <c r="F53" s="257"/>
      <c r="G53" s="257"/>
      <c r="H53" s="224"/>
      <c r="I53" s="224"/>
      <c r="J53" s="224"/>
      <c r="K53" s="224"/>
      <c r="L53" s="224"/>
      <c r="M53" s="224"/>
      <c r="N53" s="223"/>
      <c r="O53" s="223"/>
      <c r="P53" s="223"/>
      <c r="Q53" s="223"/>
      <c r="R53" s="224"/>
      <c r="S53" s="224"/>
      <c r="T53" s="224"/>
      <c r="U53" s="224"/>
      <c r="V53" s="224"/>
      <c r="W53" s="224"/>
      <c r="X53" s="224"/>
      <c r="Y53" s="224"/>
      <c r="Z53" s="213"/>
      <c r="AA53" s="213"/>
      <c r="AB53" s="213"/>
      <c r="AC53" s="213"/>
      <c r="AD53" s="213"/>
      <c r="AE53" s="213"/>
      <c r="AF53" s="213"/>
      <c r="AG53" s="213" t="s">
        <v>360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2" x14ac:dyDescent="0.2">
      <c r="A54" s="220"/>
      <c r="B54" s="221"/>
      <c r="C54" s="252"/>
      <c r="D54" s="245"/>
      <c r="E54" s="245"/>
      <c r="F54" s="245"/>
      <c r="G54" s="245"/>
      <c r="H54" s="224"/>
      <c r="I54" s="224"/>
      <c r="J54" s="224"/>
      <c r="K54" s="224"/>
      <c r="L54" s="224"/>
      <c r="M54" s="224"/>
      <c r="N54" s="223"/>
      <c r="O54" s="223"/>
      <c r="P54" s="223"/>
      <c r="Q54" s="223"/>
      <c r="R54" s="224"/>
      <c r="S54" s="224"/>
      <c r="T54" s="224"/>
      <c r="U54" s="224"/>
      <c r="V54" s="224"/>
      <c r="W54" s="224"/>
      <c r="X54" s="224"/>
      <c r="Y54" s="224"/>
      <c r="Z54" s="213"/>
      <c r="AA54" s="213"/>
      <c r="AB54" s="213"/>
      <c r="AC54" s="213"/>
      <c r="AD54" s="213"/>
      <c r="AE54" s="213"/>
      <c r="AF54" s="213"/>
      <c r="AG54" s="213" t="s">
        <v>286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1" x14ac:dyDescent="0.2">
      <c r="A55" s="237">
        <v>15</v>
      </c>
      <c r="B55" s="238" t="s">
        <v>1776</v>
      </c>
      <c r="C55" s="249" t="s">
        <v>1777</v>
      </c>
      <c r="D55" s="239" t="s">
        <v>323</v>
      </c>
      <c r="E55" s="240">
        <v>145.5</v>
      </c>
      <c r="F55" s="241"/>
      <c r="G55" s="242">
        <f>ROUND(E55*F55,2)</f>
        <v>0</v>
      </c>
      <c r="H55" s="241"/>
      <c r="I55" s="242">
        <f>ROUND(E55*H55,2)</f>
        <v>0</v>
      </c>
      <c r="J55" s="241"/>
      <c r="K55" s="242">
        <f>ROUND(E55*J55,2)</f>
        <v>0</v>
      </c>
      <c r="L55" s="242">
        <v>21</v>
      </c>
      <c r="M55" s="242">
        <f>G55*(1+L55/100)</f>
        <v>0</v>
      </c>
      <c r="N55" s="240">
        <v>0</v>
      </c>
      <c r="O55" s="240">
        <f>ROUND(E55*N55,2)</f>
        <v>0</v>
      </c>
      <c r="P55" s="240">
        <v>0</v>
      </c>
      <c r="Q55" s="240">
        <f>ROUND(E55*P55,2)</f>
        <v>0</v>
      </c>
      <c r="R55" s="242" t="s">
        <v>399</v>
      </c>
      <c r="S55" s="242" t="s">
        <v>289</v>
      </c>
      <c r="T55" s="243" t="s">
        <v>289</v>
      </c>
      <c r="U55" s="224">
        <v>0.06</v>
      </c>
      <c r="V55" s="224">
        <f>ROUND(E55*U55,2)</f>
        <v>8.73</v>
      </c>
      <c r="W55" s="224"/>
      <c r="X55" s="224" t="s">
        <v>339</v>
      </c>
      <c r="Y55" s="224" t="s">
        <v>284</v>
      </c>
      <c r="Z55" s="213"/>
      <c r="AA55" s="213"/>
      <c r="AB55" s="213"/>
      <c r="AC55" s="213"/>
      <c r="AD55" s="213"/>
      <c r="AE55" s="213"/>
      <c r="AF55" s="213"/>
      <c r="AG55" s="213" t="s">
        <v>358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2" x14ac:dyDescent="0.2">
      <c r="A56" s="220"/>
      <c r="B56" s="221"/>
      <c r="C56" s="259" t="s">
        <v>414</v>
      </c>
      <c r="D56" s="257"/>
      <c r="E56" s="257"/>
      <c r="F56" s="257"/>
      <c r="G56" s="257"/>
      <c r="H56" s="224"/>
      <c r="I56" s="224"/>
      <c r="J56" s="224"/>
      <c r="K56" s="224"/>
      <c r="L56" s="224"/>
      <c r="M56" s="224"/>
      <c r="N56" s="223"/>
      <c r="O56" s="223"/>
      <c r="P56" s="223"/>
      <c r="Q56" s="223"/>
      <c r="R56" s="224"/>
      <c r="S56" s="224"/>
      <c r="T56" s="224"/>
      <c r="U56" s="224"/>
      <c r="V56" s="224"/>
      <c r="W56" s="224"/>
      <c r="X56" s="224"/>
      <c r="Y56" s="224"/>
      <c r="Z56" s="213"/>
      <c r="AA56" s="213"/>
      <c r="AB56" s="213"/>
      <c r="AC56" s="213"/>
      <c r="AD56" s="213"/>
      <c r="AE56" s="213"/>
      <c r="AF56" s="213"/>
      <c r="AG56" s="213" t="s">
        <v>360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56" t="str">
        <f>C56</f>
        <v>přísun, montáže, demontáže a odsunu zkoušecího čerpadla, napuštění tlakovou vodou a dodání vody pro tlakovou zkoušku,</v>
      </c>
      <c r="BB56" s="213"/>
      <c r="BC56" s="213"/>
      <c r="BD56" s="213"/>
      <c r="BE56" s="213"/>
      <c r="BF56" s="213"/>
      <c r="BG56" s="213"/>
      <c r="BH56" s="213"/>
    </row>
    <row r="57" spans="1:60" outlineLevel="2" x14ac:dyDescent="0.2">
      <c r="A57" s="220"/>
      <c r="B57" s="221"/>
      <c r="C57" s="252"/>
      <c r="D57" s="245"/>
      <c r="E57" s="245"/>
      <c r="F57" s="245"/>
      <c r="G57" s="245"/>
      <c r="H57" s="224"/>
      <c r="I57" s="224"/>
      <c r="J57" s="224"/>
      <c r="K57" s="224"/>
      <c r="L57" s="224"/>
      <c r="M57" s="224"/>
      <c r="N57" s="223"/>
      <c r="O57" s="223"/>
      <c r="P57" s="223"/>
      <c r="Q57" s="223"/>
      <c r="R57" s="224"/>
      <c r="S57" s="224"/>
      <c r="T57" s="224"/>
      <c r="U57" s="224"/>
      <c r="V57" s="224"/>
      <c r="W57" s="224"/>
      <c r="X57" s="224"/>
      <c r="Y57" s="224"/>
      <c r="Z57" s="213"/>
      <c r="AA57" s="213"/>
      <c r="AB57" s="213"/>
      <c r="AC57" s="213"/>
      <c r="AD57" s="213"/>
      <c r="AE57" s="213"/>
      <c r="AF57" s="213"/>
      <c r="AG57" s="213" t="s">
        <v>286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1" x14ac:dyDescent="0.2">
      <c r="A58" s="237">
        <v>16</v>
      </c>
      <c r="B58" s="238" t="s">
        <v>1778</v>
      </c>
      <c r="C58" s="249" t="s">
        <v>1779</v>
      </c>
      <c r="D58" s="239" t="s">
        <v>323</v>
      </c>
      <c r="E58" s="240">
        <v>145.5</v>
      </c>
      <c r="F58" s="241"/>
      <c r="G58" s="242">
        <f>ROUND(E58*F58,2)</f>
        <v>0</v>
      </c>
      <c r="H58" s="241"/>
      <c r="I58" s="242">
        <f>ROUND(E58*H58,2)</f>
        <v>0</v>
      </c>
      <c r="J58" s="241"/>
      <c r="K58" s="242">
        <f>ROUND(E58*J58,2)</f>
        <v>0</v>
      </c>
      <c r="L58" s="242">
        <v>21</v>
      </c>
      <c r="M58" s="242">
        <f>G58*(1+L58/100)</f>
        <v>0</v>
      </c>
      <c r="N58" s="240">
        <v>4.0000000000000003E-5</v>
      </c>
      <c r="O58" s="240">
        <f>ROUND(E58*N58,2)</f>
        <v>0.01</v>
      </c>
      <c r="P58" s="240">
        <v>0</v>
      </c>
      <c r="Q58" s="240">
        <f>ROUND(E58*P58,2)</f>
        <v>0</v>
      </c>
      <c r="R58" s="242" t="s">
        <v>399</v>
      </c>
      <c r="S58" s="242" t="s">
        <v>289</v>
      </c>
      <c r="T58" s="243" t="s">
        <v>289</v>
      </c>
      <c r="U58" s="224">
        <v>0.03</v>
      </c>
      <c r="V58" s="224">
        <f>ROUND(E58*U58,2)</f>
        <v>4.37</v>
      </c>
      <c r="W58" s="224"/>
      <c r="X58" s="224" t="s">
        <v>339</v>
      </c>
      <c r="Y58" s="224" t="s">
        <v>284</v>
      </c>
      <c r="Z58" s="213"/>
      <c r="AA58" s="213"/>
      <c r="AB58" s="213"/>
      <c r="AC58" s="213"/>
      <c r="AD58" s="213"/>
      <c r="AE58" s="213"/>
      <c r="AF58" s="213"/>
      <c r="AG58" s="213" t="s">
        <v>340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2" x14ac:dyDescent="0.2">
      <c r="A59" s="220"/>
      <c r="B59" s="221"/>
      <c r="C59" s="250"/>
      <c r="D59" s="246"/>
      <c r="E59" s="246"/>
      <c r="F59" s="246"/>
      <c r="G59" s="246"/>
      <c r="H59" s="224"/>
      <c r="I59" s="224"/>
      <c r="J59" s="224"/>
      <c r="K59" s="224"/>
      <c r="L59" s="224"/>
      <c r="M59" s="224"/>
      <c r="N59" s="223"/>
      <c r="O59" s="223"/>
      <c r="P59" s="223"/>
      <c r="Q59" s="223"/>
      <c r="R59" s="224"/>
      <c r="S59" s="224"/>
      <c r="T59" s="224"/>
      <c r="U59" s="224"/>
      <c r="V59" s="224"/>
      <c r="W59" s="224"/>
      <c r="X59" s="224"/>
      <c r="Y59" s="224"/>
      <c r="Z59" s="213"/>
      <c r="AA59" s="213"/>
      <c r="AB59" s="213"/>
      <c r="AC59" s="213"/>
      <c r="AD59" s="213"/>
      <c r="AE59" s="213"/>
      <c r="AF59" s="213"/>
      <c r="AG59" s="213" t="s">
        <v>286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1" x14ac:dyDescent="0.2">
      <c r="A60" s="237">
        <v>17</v>
      </c>
      <c r="B60" s="238" t="s">
        <v>492</v>
      </c>
      <c r="C60" s="249" t="s">
        <v>493</v>
      </c>
      <c r="D60" s="239" t="s">
        <v>323</v>
      </c>
      <c r="E60" s="240">
        <v>145.5</v>
      </c>
      <c r="F60" s="241"/>
      <c r="G60" s="242">
        <f>ROUND(E60*F60,2)</f>
        <v>0</v>
      </c>
      <c r="H60" s="241"/>
      <c r="I60" s="242">
        <f>ROUND(E60*H60,2)</f>
        <v>0</v>
      </c>
      <c r="J60" s="241"/>
      <c r="K60" s="242">
        <f>ROUND(E60*J60,2)</f>
        <v>0</v>
      </c>
      <c r="L60" s="242">
        <v>21</v>
      </c>
      <c r="M60" s="242">
        <f>G60*(1+L60/100)</f>
        <v>0</v>
      </c>
      <c r="N60" s="240">
        <v>0</v>
      </c>
      <c r="O60" s="240">
        <f>ROUND(E60*N60,2)</f>
        <v>0</v>
      </c>
      <c r="P60" s="240">
        <v>0</v>
      </c>
      <c r="Q60" s="240">
        <f>ROUND(E60*P60,2)</f>
        <v>0</v>
      </c>
      <c r="R60" s="242" t="s">
        <v>324</v>
      </c>
      <c r="S60" s="242" t="s">
        <v>289</v>
      </c>
      <c r="T60" s="243" t="s">
        <v>289</v>
      </c>
      <c r="U60" s="224">
        <v>0</v>
      </c>
      <c r="V60" s="224">
        <f>ROUND(E60*U60,2)</f>
        <v>0</v>
      </c>
      <c r="W60" s="224"/>
      <c r="X60" s="224" t="s">
        <v>283</v>
      </c>
      <c r="Y60" s="224" t="s">
        <v>284</v>
      </c>
      <c r="Z60" s="213"/>
      <c r="AA60" s="213"/>
      <c r="AB60" s="213"/>
      <c r="AC60" s="213"/>
      <c r="AD60" s="213"/>
      <c r="AE60" s="213"/>
      <c r="AF60" s="213"/>
      <c r="AG60" s="213" t="s">
        <v>285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2" x14ac:dyDescent="0.2">
      <c r="A61" s="220"/>
      <c r="B61" s="221"/>
      <c r="C61" s="250"/>
      <c r="D61" s="246"/>
      <c r="E61" s="246"/>
      <c r="F61" s="246"/>
      <c r="G61" s="246"/>
      <c r="H61" s="224"/>
      <c r="I61" s="224"/>
      <c r="J61" s="224"/>
      <c r="K61" s="224"/>
      <c r="L61" s="224"/>
      <c r="M61" s="224"/>
      <c r="N61" s="223"/>
      <c r="O61" s="223"/>
      <c r="P61" s="223"/>
      <c r="Q61" s="223"/>
      <c r="R61" s="224"/>
      <c r="S61" s="224"/>
      <c r="T61" s="224"/>
      <c r="U61" s="224"/>
      <c r="V61" s="224"/>
      <c r="W61" s="224"/>
      <c r="X61" s="224"/>
      <c r="Y61" s="224"/>
      <c r="Z61" s="213"/>
      <c r="AA61" s="213"/>
      <c r="AB61" s="213"/>
      <c r="AC61" s="213"/>
      <c r="AD61" s="213"/>
      <c r="AE61" s="213"/>
      <c r="AF61" s="213"/>
      <c r="AG61" s="213" t="s">
        <v>286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ht="22.5" outlineLevel="1" x14ac:dyDescent="0.2">
      <c r="A62" s="237">
        <v>18</v>
      </c>
      <c r="B62" s="238" t="s">
        <v>1780</v>
      </c>
      <c r="C62" s="249" t="s">
        <v>1781</v>
      </c>
      <c r="D62" s="239" t="s">
        <v>323</v>
      </c>
      <c r="E62" s="240">
        <v>160.05000000000001</v>
      </c>
      <c r="F62" s="241"/>
      <c r="G62" s="242">
        <f>ROUND(E62*F62,2)</f>
        <v>0</v>
      </c>
      <c r="H62" s="241"/>
      <c r="I62" s="242">
        <f>ROUND(E62*H62,2)</f>
        <v>0</v>
      </c>
      <c r="J62" s="241"/>
      <c r="K62" s="242">
        <f>ROUND(E62*J62,2)</f>
        <v>0</v>
      </c>
      <c r="L62" s="242">
        <v>21</v>
      </c>
      <c r="M62" s="242">
        <f>G62*(1+L62/100)</f>
        <v>0</v>
      </c>
      <c r="N62" s="240">
        <v>4.5199999999999997E-3</v>
      </c>
      <c r="O62" s="240">
        <f>ROUND(E62*N62,2)</f>
        <v>0.72</v>
      </c>
      <c r="P62" s="240">
        <v>0</v>
      </c>
      <c r="Q62" s="240">
        <f>ROUND(E62*P62,2)</f>
        <v>0</v>
      </c>
      <c r="R62" s="242" t="s">
        <v>324</v>
      </c>
      <c r="S62" s="242" t="s">
        <v>289</v>
      </c>
      <c r="T62" s="243" t="s">
        <v>289</v>
      </c>
      <c r="U62" s="224">
        <v>0</v>
      </c>
      <c r="V62" s="224">
        <f>ROUND(E62*U62,2)</f>
        <v>0</v>
      </c>
      <c r="W62" s="224"/>
      <c r="X62" s="224" t="s">
        <v>283</v>
      </c>
      <c r="Y62" s="224" t="s">
        <v>284</v>
      </c>
      <c r="Z62" s="213"/>
      <c r="AA62" s="213"/>
      <c r="AB62" s="213"/>
      <c r="AC62" s="213"/>
      <c r="AD62" s="213"/>
      <c r="AE62" s="213"/>
      <c r="AF62" s="213"/>
      <c r="AG62" s="213" t="s">
        <v>385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50"/>
      <c r="D63" s="246"/>
      <c r="E63" s="246"/>
      <c r="F63" s="246"/>
      <c r="G63" s="246"/>
      <c r="H63" s="224"/>
      <c r="I63" s="224"/>
      <c r="J63" s="224"/>
      <c r="K63" s="224"/>
      <c r="L63" s="224"/>
      <c r="M63" s="224"/>
      <c r="N63" s="223"/>
      <c r="O63" s="223"/>
      <c r="P63" s="223"/>
      <c r="Q63" s="223"/>
      <c r="R63" s="224"/>
      <c r="S63" s="224"/>
      <c r="T63" s="224"/>
      <c r="U63" s="224"/>
      <c r="V63" s="224"/>
      <c r="W63" s="224"/>
      <c r="X63" s="224"/>
      <c r="Y63" s="224"/>
      <c r="Z63" s="213"/>
      <c r="AA63" s="213"/>
      <c r="AB63" s="213"/>
      <c r="AC63" s="213"/>
      <c r="AD63" s="213"/>
      <c r="AE63" s="213"/>
      <c r="AF63" s="213"/>
      <c r="AG63" s="213" t="s">
        <v>286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1" x14ac:dyDescent="0.2">
      <c r="A64" s="237">
        <v>19</v>
      </c>
      <c r="B64" s="238" t="s">
        <v>1782</v>
      </c>
      <c r="C64" s="249" t="s">
        <v>1783</v>
      </c>
      <c r="D64" s="239" t="s">
        <v>318</v>
      </c>
      <c r="E64" s="240">
        <v>3</v>
      </c>
      <c r="F64" s="241"/>
      <c r="G64" s="242">
        <f>ROUND(E64*F64,2)</f>
        <v>0</v>
      </c>
      <c r="H64" s="241"/>
      <c r="I64" s="242">
        <f>ROUND(E64*H64,2)</f>
        <v>0</v>
      </c>
      <c r="J64" s="241"/>
      <c r="K64" s="242">
        <f>ROUND(E64*J64,2)</f>
        <v>0</v>
      </c>
      <c r="L64" s="242">
        <v>21</v>
      </c>
      <c r="M64" s="242">
        <f>G64*(1+L64/100)</f>
        <v>0</v>
      </c>
      <c r="N64" s="240">
        <v>0</v>
      </c>
      <c r="O64" s="240">
        <f>ROUND(E64*N64,2)</f>
        <v>0</v>
      </c>
      <c r="P64" s="240">
        <v>0</v>
      </c>
      <c r="Q64" s="240">
        <f>ROUND(E64*P64,2)</f>
        <v>0</v>
      </c>
      <c r="R64" s="242"/>
      <c r="S64" s="242" t="s">
        <v>281</v>
      </c>
      <c r="T64" s="243" t="s">
        <v>389</v>
      </c>
      <c r="U64" s="224">
        <v>0</v>
      </c>
      <c r="V64" s="224">
        <f>ROUND(E64*U64,2)</f>
        <v>0</v>
      </c>
      <c r="W64" s="224"/>
      <c r="X64" s="224" t="s">
        <v>283</v>
      </c>
      <c r="Y64" s="224" t="s">
        <v>284</v>
      </c>
      <c r="Z64" s="213"/>
      <c r="AA64" s="213"/>
      <c r="AB64" s="213"/>
      <c r="AC64" s="213"/>
      <c r="AD64" s="213"/>
      <c r="AE64" s="213"/>
      <c r="AF64" s="213"/>
      <c r="AG64" s="213" t="s">
        <v>285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2" x14ac:dyDescent="0.2">
      <c r="A65" s="220"/>
      <c r="B65" s="221"/>
      <c r="C65" s="250"/>
      <c r="D65" s="246"/>
      <c r="E65" s="246"/>
      <c r="F65" s="246"/>
      <c r="G65" s="246"/>
      <c r="H65" s="224"/>
      <c r="I65" s="224"/>
      <c r="J65" s="224"/>
      <c r="K65" s="224"/>
      <c r="L65" s="224"/>
      <c r="M65" s="224"/>
      <c r="N65" s="223"/>
      <c r="O65" s="223"/>
      <c r="P65" s="223"/>
      <c r="Q65" s="223"/>
      <c r="R65" s="224"/>
      <c r="S65" s="224"/>
      <c r="T65" s="224"/>
      <c r="U65" s="224"/>
      <c r="V65" s="224"/>
      <c r="W65" s="224"/>
      <c r="X65" s="224"/>
      <c r="Y65" s="224"/>
      <c r="Z65" s="213"/>
      <c r="AA65" s="213"/>
      <c r="AB65" s="213"/>
      <c r="AC65" s="213"/>
      <c r="AD65" s="213"/>
      <c r="AE65" s="213"/>
      <c r="AF65" s="213"/>
      <c r="AG65" s="213" t="s">
        <v>286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ht="22.5" outlineLevel="1" x14ac:dyDescent="0.2">
      <c r="A66" s="237">
        <v>20</v>
      </c>
      <c r="B66" s="238" t="s">
        <v>1784</v>
      </c>
      <c r="C66" s="249" t="s">
        <v>1785</v>
      </c>
      <c r="D66" s="239" t="s">
        <v>318</v>
      </c>
      <c r="E66" s="240">
        <v>3</v>
      </c>
      <c r="F66" s="241"/>
      <c r="G66" s="242">
        <f>ROUND(E66*F66,2)</f>
        <v>0</v>
      </c>
      <c r="H66" s="241"/>
      <c r="I66" s="242">
        <f>ROUND(E66*H66,2)</f>
        <v>0</v>
      </c>
      <c r="J66" s="241"/>
      <c r="K66" s="242">
        <f>ROUND(E66*J66,2)</f>
        <v>0</v>
      </c>
      <c r="L66" s="242">
        <v>21</v>
      </c>
      <c r="M66" s="242">
        <f>G66*(1+L66/100)</f>
        <v>0</v>
      </c>
      <c r="N66" s="240">
        <v>5.9999999999999995E-4</v>
      </c>
      <c r="O66" s="240">
        <f>ROUND(E66*N66,2)</f>
        <v>0</v>
      </c>
      <c r="P66" s="240">
        <v>0</v>
      </c>
      <c r="Q66" s="240">
        <f>ROUND(E66*P66,2)</f>
        <v>0</v>
      </c>
      <c r="R66" s="242" t="s">
        <v>324</v>
      </c>
      <c r="S66" s="242" t="s">
        <v>289</v>
      </c>
      <c r="T66" s="243" t="s">
        <v>289</v>
      </c>
      <c r="U66" s="224">
        <v>0</v>
      </c>
      <c r="V66" s="224">
        <f>ROUND(E66*U66,2)</f>
        <v>0</v>
      </c>
      <c r="W66" s="224"/>
      <c r="X66" s="224" t="s">
        <v>283</v>
      </c>
      <c r="Y66" s="224" t="s">
        <v>284</v>
      </c>
      <c r="Z66" s="213"/>
      <c r="AA66" s="213"/>
      <c r="AB66" s="213"/>
      <c r="AC66" s="213"/>
      <c r="AD66" s="213"/>
      <c r="AE66" s="213"/>
      <c r="AF66" s="213"/>
      <c r="AG66" s="213" t="s">
        <v>385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2" x14ac:dyDescent="0.2">
      <c r="A67" s="220"/>
      <c r="B67" s="221"/>
      <c r="C67" s="250"/>
      <c r="D67" s="246"/>
      <c r="E67" s="246"/>
      <c r="F67" s="246"/>
      <c r="G67" s="246"/>
      <c r="H67" s="224"/>
      <c r="I67" s="224"/>
      <c r="J67" s="224"/>
      <c r="K67" s="224"/>
      <c r="L67" s="224"/>
      <c r="M67" s="224"/>
      <c r="N67" s="223"/>
      <c r="O67" s="223"/>
      <c r="P67" s="223"/>
      <c r="Q67" s="223"/>
      <c r="R67" s="224"/>
      <c r="S67" s="224"/>
      <c r="T67" s="224"/>
      <c r="U67" s="224"/>
      <c r="V67" s="224"/>
      <c r="W67" s="224"/>
      <c r="X67" s="224"/>
      <c r="Y67" s="224"/>
      <c r="Z67" s="213"/>
      <c r="AA67" s="213"/>
      <c r="AB67" s="213"/>
      <c r="AC67" s="213"/>
      <c r="AD67" s="213"/>
      <c r="AE67" s="213"/>
      <c r="AF67" s="213"/>
      <c r="AG67" s="213" t="s">
        <v>286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ht="22.5" outlineLevel="1" x14ac:dyDescent="0.2">
      <c r="A68" s="237">
        <v>21</v>
      </c>
      <c r="B68" s="238" t="s">
        <v>1786</v>
      </c>
      <c r="C68" s="249" t="s">
        <v>1787</v>
      </c>
      <c r="D68" s="239" t="s">
        <v>318</v>
      </c>
      <c r="E68" s="240">
        <v>11</v>
      </c>
      <c r="F68" s="241"/>
      <c r="G68" s="242">
        <f>ROUND(E68*F68,2)</f>
        <v>0</v>
      </c>
      <c r="H68" s="241"/>
      <c r="I68" s="242">
        <f>ROUND(E68*H68,2)</f>
        <v>0</v>
      </c>
      <c r="J68" s="241"/>
      <c r="K68" s="242">
        <f>ROUND(E68*J68,2)</f>
        <v>0</v>
      </c>
      <c r="L68" s="242">
        <v>21</v>
      </c>
      <c r="M68" s="242">
        <f>G68*(1+L68/100)</f>
        <v>0</v>
      </c>
      <c r="N68" s="240">
        <v>1.7700000000000001E-3</v>
      </c>
      <c r="O68" s="240">
        <f>ROUND(E68*N68,2)</f>
        <v>0.02</v>
      </c>
      <c r="P68" s="240">
        <v>0</v>
      </c>
      <c r="Q68" s="240">
        <f>ROUND(E68*P68,2)</f>
        <v>0</v>
      </c>
      <c r="R68" s="242" t="s">
        <v>324</v>
      </c>
      <c r="S68" s="242" t="s">
        <v>289</v>
      </c>
      <c r="T68" s="243" t="s">
        <v>289</v>
      </c>
      <c r="U68" s="224">
        <v>0</v>
      </c>
      <c r="V68" s="224">
        <f>ROUND(E68*U68,2)</f>
        <v>0</v>
      </c>
      <c r="W68" s="224"/>
      <c r="X68" s="224" t="s">
        <v>283</v>
      </c>
      <c r="Y68" s="224" t="s">
        <v>284</v>
      </c>
      <c r="Z68" s="213"/>
      <c r="AA68" s="213"/>
      <c r="AB68" s="213"/>
      <c r="AC68" s="213"/>
      <c r="AD68" s="213"/>
      <c r="AE68" s="213"/>
      <c r="AF68" s="213"/>
      <c r="AG68" s="213" t="s">
        <v>285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2" x14ac:dyDescent="0.2">
      <c r="A69" s="220"/>
      <c r="B69" s="221"/>
      <c r="C69" s="250"/>
      <c r="D69" s="246"/>
      <c r="E69" s="246"/>
      <c r="F69" s="246"/>
      <c r="G69" s="246"/>
      <c r="H69" s="224"/>
      <c r="I69" s="224"/>
      <c r="J69" s="224"/>
      <c r="K69" s="224"/>
      <c r="L69" s="224"/>
      <c r="M69" s="224"/>
      <c r="N69" s="223"/>
      <c r="O69" s="223"/>
      <c r="P69" s="223"/>
      <c r="Q69" s="223"/>
      <c r="R69" s="224"/>
      <c r="S69" s="224"/>
      <c r="T69" s="224"/>
      <c r="U69" s="224"/>
      <c r="V69" s="224"/>
      <c r="W69" s="224"/>
      <c r="X69" s="224"/>
      <c r="Y69" s="224"/>
      <c r="Z69" s="213"/>
      <c r="AA69" s="213"/>
      <c r="AB69" s="213"/>
      <c r="AC69" s="213"/>
      <c r="AD69" s="213"/>
      <c r="AE69" s="213"/>
      <c r="AF69" s="213"/>
      <c r="AG69" s="213" t="s">
        <v>286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ht="22.5" outlineLevel="1" x14ac:dyDescent="0.2">
      <c r="A70" s="237">
        <v>22</v>
      </c>
      <c r="B70" s="238" t="s">
        <v>1788</v>
      </c>
      <c r="C70" s="249" t="s">
        <v>1789</v>
      </c>
      <c r="D70" s="239" t="s">
        <v>318</v>
      </c>
      <c r="E70" s="240">
        <v>2</v>
      </c>
      <c r="F70" s="241"/>
      <c r="G70" s="242">
        <f>ROUND(E70*F70,2)</f>
        <v>0</v>
      </c>
      <c r="H70" s="241"/>
      <c r="I70" s="242">
        <f>ROUND(E70*H70,2)</f>
        <v>0</v>
      </c>
      <c r="J70" s="241"/>
      <c r="K70" s="242">
        <f>ROUND(E70*J70,2)</f>
        <v>0</v>
      </c>
      <c r="L70" s="242">
        <v>21</v>
      </c>
      <c r="M70" s="242">
        <f>G70*(1+L70/100)</f>
        <v>0</v>
      </c>
      <c r="N70" s="240">
        <v>4.8500000000000001E-3</v>
      </c>
      <c r="O70" s="240">
        <f>ROUND(E70*N70,2)</f>
        <v>0.01</v>
      </c>
      <c r="P70" s="240">
        <v>0</v>
      </c>
      <c r="Q70" s="240">
        <f>ROUND(E70*P70,2)</f>
        <v>0</v>
      </c>
      <c r="R70" s="242" t="s">
        <v>324</v>
      </c>
      <c r="S70" s="242" t="s">
        <v>289</v>
      </c>
      <c r="T70" s="243" t="s">
        <v>289</v>
      </c>
      <c r="U70" s="224">
        <v>0</v>
      </c>
      <c r="V70" s="224">
        <f>ROUND(E70*U70,2)</f>
        <v>0</v>
      </c>
      <c r="W70" s="224"/>
      <c r="X70" s="224" t="s">
        <v>283</v>
      </c>
      <c r="Y70" s="224" t="s">
        <v>284</v>
      </c>
      <c r="Z70" s="213"/>
      <c r="AA70" s="213"/>
      <c r="AB70" s="213"/>
      <c r="AC70" s="213"/>
      <c r="AD70" s="213"/>
      <c r="AE70" s="213"/>
      <c r="AF70" s="213"/>
      <c r="AG70" s="213" t="s">
        <v>285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2" x14ac:dyDescent="0.2">
      <c r="A71" s="220"/>
      <c r="B71" s="221"/>
      <c r="C71" s="250"/>
      <c r="D71" s="246"/>
      <c r="E71" s="246"/>
      <c r="F71" s="246"/>
      <c r="G71" s="246"/>
      <c r="H71" s="224"/>
      <c r="I71" s="224"/>
      <c r="J71" s="224"/>
      <c r="K71" s="224"/>
      <c r="L71" s="224"/>
      <c r="M71" s="224"/>
      <c r="N71" s="223"/>
      <c r="O71" s="223"/>
      <c r="P71" s="223"/>
      <c r="Q71" s="223"/>
      <c r="R71" s="224"/>
      <c r="S71" s="224"/>
      <c r="T71" s="224"/>
      <c r="U71" s="224"/>
      <c r="V71" s="224"/>
      <c r="W71" s="224"/>
      <c r="X71" s="224"/>
      <c r="Y71" s="224"/>
      <c r="Z71" s="213"/>
      <c r="AA71" s="213"/>
      <c r="AB71" s="213"/>
      <c r="AC71" s="213"/>
      <c r="AD71" s="213"/>
      <c r="AE71" s="213"/>
      <c r="AF71" s="213"/>
      <c r="AG71" s="213" t="s">
        <v>286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ht="22.5" outlineLevel="1" x14ac:dyDescent="0.2">
      <c r="A72" s="237">
        <v>23</v>
      </c>
      <c r="B72" s="238" t="s">
        <v>1790</v>
      </c>
      <c r="C72" s="249" t="s">
        <v>1791</v>
      </c>
      <c r="D72" s="239" t="s">
        <v>318</v>
      </c>
      <c r="E72" s="240">
        <v>6</v>
      </c>
      <c r="F72" s="241"/>
      <c r="G72" s="242">
        <f>ROUND(E72*F72,2)</f>
        <v>0</v>
      </c>
      <c r="H72" s="241"/>
      <c r="I72" s="242">
        <f>ROUND(E72*H72,2)</f>
        <v>0</v>
      </c>
      <c r="J72" s="241"/>
      <c r="K72" s="242">
        <f>ROUND(E72*J72,2)</f>
        <v>0</v>
      </c>
      <c r="L72" s="242">
        <v>21</v>
      </c>
      <c r="M72" s="242">
        <f>G72*(1+L72/100)</f>
        <v>0</v>
      </c>
      <c r="N72" s="240">
        <v>4.4099999999999999E-3</v>
      </c>
      <c r="O72" s="240">
        <f>ROUND(E72*N72,2)</f>
        <v>0.03</v>
      </c>
      <c r="P72" s="240">
        <v>0</v>
      </c>
      <c r="Q72" s="240">
        <f>ROUND(E72*P72,2)</f>
        <v>0</v>
      </c>
      <c r="R72" s="242" t="s">
        <v>324</v>
      </c>
      <c r="S72" s="242" t="s">
        <v>289</v>
      </c>
      <c r="T72" s="243" t="s">
        <v>289</v>
      </c>
      <c r="U72" s="224">
        <v>0</v>
      </c>
      <c r="V72" s="224">
        <f>ROUND(E72*U72,2)</f>
        <v>0</v>
      </c>
      <c r="W72" s="224"/>
      <c r="X72" s="224" t="s">
        <v>283</v>
      </c>
      <c r="Y72" s="224" t="s">
        <v>284</v>
      </c>
      <c r="Z72" s="213"/>
      <c r="AA72" s="213"/>
      <c r="AB72" s="213"/>
      <c r="AC72" s="213"/>
      <c r="AD72" s="213"/>
      <c r="AE72" s="213"/>
      <c r="AF72" s="213"/>
      <c r="AG72" s="213" t="s">
        <v>285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2" x14ac:dyDescent="0.2">
      <c r="A73" s="220"/>
      <c r="B73" s="221"/>
      <c r="C73" s="250"/>
      <c r="D73" s="246"/>
      <c r="E73" s="246"/>
      <c r="F73" s="246"/>
      <c r="G73" s="246"/>
      <c r="H73" s="224"/>
      <c r="I73" s="224"/>
      <c r="J73" s="224"/>
      <c r="K73" s="224"/>
      <c r="L73" s="224"/>
      <c r="M73" s="224"/>
      <c r="N73" s="223"/>
      <c r="O73" s="223"/>
      <c r="P73" s="223"/>
      <c r="Q73" s="223"/>
      <c r="R73" s="224"/>
      <c r="S73" s="224"/>
      <c r="T73" s="224"/>
      <c r="U73" s="224"/>
      <c r="V73" s="224"/>
      <c r="W73" s="224"/>
      <c r="X73" s="224"/>
      <c r="Y73" s="224"/>
      <c r="Z73" s="213"/>
      <c r="AA73" s="213"/>
      <c r="AB73" s="213"/>
      <c r="AC73" s="213"/>
      <c r="AD73" s="213"/>
      <c r="AE73" s="213"/>
      <c r="AF73" s="213"/>
      <c r="AG73" s="213" t="s">
        <v>286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1" x14ac:dyDescent="0.2">
      <c r="A74" s="237">
        <v>24</v>
      </c>
      <c r="B74" s="238" t="s">
        <v>1792</v>
      </c>
      <c r="C74" s="249" t="s">
        <v>1793</v>
      </c>
      <c r="D74" s="239" t="s">
        <v>585</v>
      </c>
      <c r="E74" s="240">
        <v>4</v>
      </c>
      <c r="F74" s="241"/>
      <c r="G74" s="242">
        <f>ROUND(E74*F74,2)</f>
        <v>0</v>
      </c>
      <c r="H74" s="241"/>
      <c r="I74" s="242">
        <f>ROUND(E74*H74,2)</f>
        <v>0</v>
      </c>
      <c r="J74" s="241"/>
      <c r="K74" s="242">
        <f>ROUND(E74*J74,2)</f>
        <v>0</v>
      </c>
      <c r="L74" s="242">
        <v>21</v>
      </c>
      <c r="M74" s="242">
        <f>G74*(1+L74/100)</f>
        <v>0</v>
      </c>
      <c r="N74" s="240">
        <v>0</v>
      </c>
      <c r="O74" s="240">
        <f>ROUND(E74*N74,2)</f>
        <v>0</v>
      </c>
      <c r="P74" s="240">
        <v>0</v>
      </c>
      <c r="Q74" s="240">
        <f>ROUND(E74*P74,2)</f>
        <v>0</v>
      </c>
      <c r="R74" s="242"/>
      <c r="S74" s="242" t="s">
        <v>281</v>
      </c>
      <c r="T74" s="243" t="s">
        <v>282</v>
      </c>
      <c r="U74" s="224">
        <v>0</v>
      </c>
      <c r="V74" s="224">
        <f>ROUND(E74*U74,2)</f>
        <v>0</v>
      </c>
      <c r="W74" s="224"/>
      <c r="X74" s="224" t="s">
        <v>319</v>
      </c>
      <c r="Y74" s="224" t="s">
        <v>284</v>
      </c>
      <c r="Z74" s="213"/>
      <c r="AA74" s="213"/>
      <c r="AB74" s="213"/>
      <c r="AC74" s="213"/>
      <c r="AD74" s="213"/>
      <c r="AE74" s="213"/>
      <c r="AF74" s="213"/>
      <c r="AG74" s="213" t="s">
        <v>586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2" x14ac:dyDescent="0.2">
      <c r="A75" s="220"/>
      <c r="B75" s="221"/>
      <c r="C75" s="250"/>
      <c r="D75" s="246"/>
      <c r="E75" s="246"/>
      <c r="F75" s="246"/>
      <c r="G75" s="246"/>
      <c r="H75" s="224"/>
      <c r="I75" s="224"/>
      <c r="J75" s="224"/>
      <c r="K75" s="224"/>
      <c r="L75" s="224"/>
      <c r="M75" s="224"/>
      <c r="N75" s="223"/>
      <c r="O75" s="223"/>
      <c r="P75" s="223"/>
      <c r="Q75" s="223"/>
      <c r="R75" s="224"/>
      <c r="S75" s="224"/>
      <c r="T75" s="224"/>
      <c r="U75" s="224"/>
      <c r="V75" s="224"/>
      <c r="W75" s="224"/>
      <c r="X75" s="224"/>
      <c r="Y75" s="224"/>
      <c r="Z75" s="213"/>
      <c r="AA75" s="213"/>
      <c r="AB75" s="213"/>
      <c r="AC75" s="213"/>
      <c r="AD75" s="213"/>
      <c r="AE75" s="213"/>
      <c r="AF75" s="213"/>
      <c r="AG75" s="213" t="s">
        <v>286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x14ac:dyDescent="0.2">
      <c r="A76" s="230" t="s">
        <v>276</v>
      </c>
      <c r="B76" s="231" t="s">
        <v>187</v>
      </c>
      <c r="C76" s="248" t="s">
        <v>188</v>
      </c>
      <c r="D76" s="232"/>
      <c r="E76" s="233"/>
      <c r="F76" s="234"/>
      <c r="G76" s="234">
        <f>SUMIF(AG77:AG79,"&lt;&gt;NOR",G77:G79)</f>
        <v>0</v>
      </c>
      <c r="H76" s="234"/>
      <c r="I76" s="234">
        <f>SUM(I77:I79)</f>
        <v>0</v>
      </c>
      <c r="J76" s="234"/>
      <c r="K76" s="234">
        <f>SUM(K77:K79)</f>
        <v>0</v>
      </c>
      <c r="L76" s="234"/>
      <c r="M76" s="234">
        <f>SUM(M77:M79)</f>
        <v>0</v>
      </c>
      <c r="N76" s="233"/>
      <c r="O76" s="233">
        <f>SUM(O77:O79)</f>
        <v>0</v>
      </c>
      <c r="P76" s="233"/>
      <c r="Q76" s="233">
        <f>SUM(Q77:Q79)</f>
        <v>0</v>
      </c>
      <c r="R76" s="234"/>
      <c r="S76" s="234"/>
      <c r="T76" s="235"/>
      <c r="U76" s="229"/>
      <c r="V76" s="229">
        <f>SUM(V77:V79)</f>
        <v>21.82</v>
      </c>
      <c r="W76" s="229"/>
      <c r="X76" s="229"/>
      <c r="Y76" s="229"/>
      <c r="AG76" t="s">
        <v>277</v>
      </c>
    </row>
    <row r="77" spans="1:60" ht="22.5" outlineLevel="1" x14ac:dyDescent="0.2">
      <c r="A77" s="237">
        <v>25</v>
      </c>
      <c r="B77" s="238" t="s">
        <v>445</v>
      </c>
      <c r="C77" s="249" t="s">
        <v>446</v>
      </c>
      <c r="D77" s="239" t="s">
        <v>383</v>
      </c>
      <c r="E77" s="240">
        <v>103.89098</v>
      </c>
      <c r="F77" s="241"/>
      <c r="G77" s="242">
        <f>ROUND(E77*F77,2)</f>
        <v>0</v>
      </c>
      <c r="H77" s="241"/>
      <c r="I77" s="242">
        <f>ROUND(E77*H77,2)</f>
        <v>0</v>
      </c>
      <c r="J77" s="241"/>
      <c r="K77" s="242">
        <f>ROUND(E77*J77,2)</f>
        <v>0</v>
      </c>
      <c r="L77" s="242">
        <v>21</v>
      </c>
      <c r="M77" s="242">
        <f>G77*(1+L77/100)</f>
        <v>0</v>
      </c>
      <c r="N77" s="240">
        <v>0</v>
      </c>
      <c r="O77" s="240">
        <f>ROUND(E77*N77,2)</f>
        <v>0</v>
      </c>
      <c r="P77" s="240">
        <v>0</v>
      </c>
      <c r="Q77" s="240">
        <f>ROUND(E77*P77,2)</f>
        <v>0</v>
      </c>
      <c r="R77" s="242" t="s">
        <v>399</v>
      </c>
      <c r="S77" s="242" t="s">
        <v>289</v>
      </c>
      <c r="T77" s="243" t="s">
        <v>289</v>
      </c>
      <c r="U77" s="224">
        <v>0.21</v>
      </c>
      <c r="V77" s="224">
        <f>ROUND(E77*U77,2)</f>
        <v>21.82</v>
      </c>
      <c r="W77" s="224"/>
      <c r="X77" s="224" t="s">
        <v>447</v>
      </c>
      <c r="Y77" s="224" t="s">
        <v>284</v>
      </c>
      <c r="Z77" s="213"/>
      <c r="AA77" s="213"/>
      <c r="AB77" s="213"/>
      <c r="AC77" s="213"/>
      <c r="AD77" s="213"/>
      <c r="AE77" s="213"/>
      <c r="AF77" s="213"/>
      <c r="AG77" s="213" t="s">
        <v>448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2" x14ac:dyDescent="0.2">
      <c r="A78" s="220"/>
      <c r="B78" s="221"/>
      <c r="C78" s="259" t="s">
        <v>449</v>
      </c>
      <c r="D78" s="257"/>
      <c r="E78" s="257"/>
      <c r="F78" s="257"/>
      <c r="G78" s="257"/>
      <c r="H78" s="224"/>
      <c r="I78" s="224"/>
      <c r="J78" s="224"/>
      <c r="K78" s="224"/>
      <c r="L78" s="224"/>
      <c r="M78" s="224"/>
      <c r="N78" s="223"/>
      <c r="O78" s="223"/>
      <c r="P78" s="223"/>
      <c r="Q78" s="223"/>
      <c r="R78" s="224"/>
      <c r="S78" s="224"/>
      <c r="T78" s="224"/>
      <c r="U78" s="224"/>
      <c r="V78" s="224"/>
      <c r="W78" s="224"/>
      <c r="X78" s="224"/>
      <c r="Y78" s="224"/>
      <c r="Z78" s="213"/>
      <c r="AA78" s="213"/>
      <c r="AB78" s="213"/>
      <c r="AC78" s="213"/>
      <c r="AD78" s="213"/>
      <c r="AE78" s="213"/>
      <c r="AF78" s="213"/>
      <c r="AG78" s="213" t="s">
        <v>360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2" x14ac:dyDescent="0.2">
      <c r="A79" s="220"/>
      <c r="B79" s="221"/>
      <c r="C79" s="252"/>
      <c r="D79" s="245"/>
      <c r="E79" s="245"/>
      <c r="F79" s="245"/>
      <c r="G79" s="245"/>
      <c r="H79" s="224"/>
      <c r="I79" s="224"/>
      <c r="J79" s="224"/>
      <c r="K79" s="224"/>
      <c r="L79" s="224"/>
      <c r="M79" s="224"/>
      <c r="N79" s="223"/>
      <c r="O79" s="223"/>
      <c r="P79" s="223"/>
      <c r="Q79" s="223"/>
      <c r="R79" s="224"/>
      <c r="S79" s="224"/>
      <c r="T79" s="224"/>
      <c r="U79" s="224"/>
      <c r="V79" s="224"/>
      <c r="W79" s="224"/>
      <c r="X79" s="224"/>
      <c r="Y79" s="224"/>
      <c r="Z79" s="213"/>
      <c r="AA79" s="213"/>
      <c r="AB79" s="213"/>
      <c r="AC79" s="213"/>
      <c r="AD79" s="213"/>
      <c r="AE79" s="213"/>
      <c r="AF79" s="213"/>
      <c r="AG79" s="213" t="s">
        <v>286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x14ac:dyDescent="0.2">
      <c r="A80" s="3"/>
      <c r="B80" s="4"/>
      <c r="C80" s="25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AE80">
        <v>12</v>
      </c>
      <c r="AF80">
        <v>21</v>
      </c>
      <c r="AG80" t="s">
        <v>262</v>
      </c>
    </row>
    <row r="81" spans="1:33" x14ac:dyDescent="0.2">
      <c r="A81" s="216"/>
      <c r="B81" s="217" t="s">
        <v>29</v>
      </c>
      <c r="C81" s="254"/>
      <c r="D81" s="218"/>
      <c r="E81" s="219"/>
      <c r="F81" s="219"/>
      <c r="G81" s="236">
        <f>G8+G44+G48+G76</f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AE81">
        <f>SUMIF(L7:L79,AE80,G7:G79)</f>
        <v>0</v>
      </c>
      <c r="AF81">
        <f>SUMIF(L7:L79,AF80,G7:G79)</f>
        <v>0</v>
      </c>
      <c r="AG81" t="s">
        <v>314</v>
      </c>
    </row>
    <row r="82" spans="1:33" x14ac:dyDescent="0.2">
      <c r="A82" s="262" t="s">
        <v>881</v>
      </c>
      <c r="B82" s="262"/>
      <c r="C82" s="25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33" x14ac:dyDescent="0.2">
      <c r="A83" s="3"/>
      <c r="B83" s="4" t="s">
        <v>882</v>
      </c>
      <c r="C83" s="253" t="s">
        <v>883</v>
      </c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AG83" t="s">
        <v>884</v>
      </c>
    </row>
    <row r="84" spans="1:33" x14ac:dyDescent="0.2">
      <c r="A84" s="3"/>
      <c r="B84" s="4" t="s">
        <v>885</v>
      </c>
      <c r="C84" s="253" t="s">
        <v>886</v>
      </c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AG84" t="s">
        <v>887</v>
      </c>
    </row>
    <row r="85" spans="1:33" x14ac:dyDescent="0.2">
      <c r="A85" s="3"/>
      <c r="B85" s="4"/>
      <c r="C85" s="253" t="s">
        <v>888</v>
      </c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AG85" t="s">
        <v>889</v>
      </c>
    </row>
    <row r="86" spans="1:33" x14ac:dyDescent="0.2">
      <c r="A86" s="3"/>
      <c r="B86" s="4"/>
      <c r="C86" s="25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33" x14ac:dyDescent="0.2">
      <c r="C87" s="255"/>
      <c r="D87" s="10"/>
      <c r="AG87" t="s">
        <v>315</v>
      </c>
    </row>
    <row r="88" spans="1:33" x14ac:dyDescent="0.2">
      <c r="D88" s="10"/>
    </row>
    <row r="89" spans="1:33" x14ac:dyDescent="0.2">
      <c r="D89" s="10"/>
    </row>
    <row r="90" spans="1:33" x14ac:dyDescent="0.2">
      <c r="D90" s="10"/>
    </row>
    <row r="91" spans="1:33" x14ac:dyDescent="0.2">
      <c r="D91" s="10"/>
    </row>
    <row r="92" spans="1:33" x14ac:dyDescent="0.2">
      <c r="D92" s="10"/>
    </row>
    <row r="93" spans="1:33" x14ac:dyDescent="0.2">
      <c r="D93" s="10"/>
    </row>
    <row r="94" spans="1:33" x14ac:dyDescent="0.2">
      <c r="D94" s="10"/>
    </row>
    <row r="95" spans="1:33" x14ac:dyDescent="0.2">
      <c r="D95" s="10"/>
    </row>
    <row r="96" spans="1:33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Fd2UyzCyF2pHP/NfXwVHOoTC42cDLe1JuVY7VOV8WbzIBuZWvmNZEtpm4XRMcwLCiT4vhdJwsG86zcwfqKLZIw==" saltValue="lyzdFTxaaaTrR/RTX9WP4A==" spinCount="100000" sheet="1" formatRows="0"/>
  <mergeCells count="47">
    <mergeCell ref="C79:G79"/>
    <mergeCell ref="C67:G67"/>
    <mergeCell ref="C69:G69"/>
    <mergeCell ref="C71:G71"/>
    <mergeCell ref="C73:G73"/>
    <mergeCell ref="C75:G75"/>
    <mergeCell ref="C78:G78"/>
    <mergeCell ref="C56:G56"/>
    <mergeCell ref="C57:G57"/>
    <mergeCell ref="C59:G59"/>
    <mergeCell ref="C61:G61"/>
    <mergeCell ref="C63:G63"/>
    <mergeCell ref="C65:G65"/>
    <mergeCell ref="C46:G46"/>
    <mergeCell ref="C47:G47"/>
    <mergeCell ref="C50:G50"/>
    <mergeCell ref="C51:G51"/>
    <mergeCell ref="C53:G53"/>
    <mergeCell ref="C54:G54"/>
    <mergeCell ref="C36:G36"/>
    <mergeCell ref="C38:G38"/>
    <mergeCell ref="C39:G39"/>
    <mergeCell ref="C40:G40"/>
    <mergeCell ref="C42:G42"/>
    <mergeCell ref="C43:G43"/>
    <mergeCell ref="C27:G27"/>
    <mergeCell ref="C29:G29"/>
    <mergeCell ref="C30:G30"/>
    <mergeCell ref="C32:G32"/>
    <mergeCell ref="C34:G34"/>
    <mergeCell ref="C35:G35"/>
    <mergeCell ref="C17:G17"/>
    <mergeCell ref="C19:G19"/>
    <mergeCell ref="C20:G20"/>
    <mergeCell ref="C22:G22"/>
    <mergeCell ref="C24:G24"/>
    <mergeCell ref="C26:G26"/>
    <mergeCell ref="A1:G1"/>
    <mergeCell ref="C2:G2"/>
    <mergeCell ref="C3:G3"/>
    <mergeCell ref="C4:G4"/>
    <mergeCell ref="A82:B82"/>
    <mergeCell ref="C10:G10"/>
    <mergeCell ref="C11:G11"/>
    <mergeCell ref="C13:G13"/>
    <mergeCell ref="C14:G14"/>
    <mergeCell ref="C16:G1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0F3AC-84CE-4106-9457-D96EC8D59C1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249</v>
      </c>
      <c r="B1" s="198"/>
      <c r="C1" s="198"/>
      <c r="D1" s="198"/>
      <c r="E1" s="198"/>
      <c r="F1" s="198"/>
      <c r="G1" s="198"/>
      <c r="AG1" t="s">
        <v>250</v>
      </c>
    </row>
    <row r="2" spans="1:60" ht="24.95" customHeight="1" x14ac:dyDescent="0.2">
      <c r="A2" s="199" t="s">
        <v>7</v>
      </c>
      <c r="B2" s="49" t="s">
        <v>44</v>
      </c>
      <c r="C2" s="202" t="s">
        <v>45</v>
      </c>
      <c r="D2" s="200"/>
      <c r="E2" s="200"/>
      <c r="F2" s="200"/>
      <c r="G2" s="201"/>
      <c r="AG2" t="s">
        <v>251</v>
      </c>
    </row>
    <row r="3" spans="1:60" ht="24.95" customHeight="1" x14ac:dyDescent="0.2">
      <c r="A3" s="199" t="s">
        <v>8</v>
      </c>
      <c r="B3" s="49" t="s">
        <v>93</v>
      </c>
      <c r="C3" s="202" t="s">
        <v>94</v>
      </c>
      <c r="D3" s="200"/>
      <c r="E3" s="200"/>
      <c r="F3" s="200"/>
      <c r="G3" s="201"/>
      <c r="AC3" s="177" t="s">
        <v>251</v>
      </c>
      <c r="AG3" t="s">
        <v>252</v>
      </c>
    </row>
    <row r="4" spans="1:60" ht="24.95" customHeight="1" x14ac:dyDescent="0.2">
      <c r="A4" s="203" t="s">
        <v>9</v>
      </c>
      <c r="B4" s="204" t="s">
        <v>58</v>
      </c>
      <c r="C4" s="205" t="s">
        <v>95</v>
      </c>
      <c r="D4" s="206"/>
      <c r="E4" s="206"/>
      <c r="F4" s="206"/>
      <c r="G4" s="207"/>
      <c r="AG4" t="s">
        <v>253</v>
      </c>
    </row>
    <row r="5" spans="1:60" x14ac:dyDescent="0.2">
      <c r="D5" s="10"/>
    </row>
    <row r="6" spans="1:60" ht="38.25" x14ac:dyDescent="0.2">
      <c r="A6" s="209" t="s">
        <v>254</v>
      </c>
      <c r="B6" s="211" t="s">
        <v>255</v>
      </c>
      <c r="C6" s="211" t="s">
        <v>256</v>
      </c>
      <c r="D6" s="210" t="s">
        <v>257</v>
      </c>
      <c r="E6" s="209" t="s">
        <v>258</v>
      </c>
      <c r="F6" s="208" t="s">
        <v>259</v>
      </c>
      <c r="G6" s="209" t="s">
        <v>29</v>
      </c>
      <c r="H6" s="212" t="s">
        <v>30</v>
      </c>
      <c r="I6" s="212" t="s">
        <v>260</v>
      </c>
      <c r="J6" s="212" t="s">
        <v>31</v>
      </c>
      <c r="K6" s="212" t="s">
        <v>261</v>
      </c>
      <c r="L6" s="212" t="s">
        <v>262</v>
      </c>
      <c r="M6" s="212" t="s">
        <v>263</v>
      </c>
      <c r="N6" s="212" t="s">
        <v>264</v>
      </c>
      <c r="O6" s="212" t="s">
        <v>265</v>
      </c>
      <c r="P6" s="212" t="s">
        <v>266</v>
      </c>
      <c r="Q6" s="212" t="s">
        <v>267</v>
      </c>
      <c r="R6" s="212" t="s">
        <v>268</v>
      </c>
      <c r="S6" s="212" t="s">
        <v>269</v>
      </c>
      <c r="T6" s="212" t="s">
        <v>270</v>
      </c>
      <c r="U6" s="212" t="s">
        <v>271</v>
      </c>
      <c r="V6" s="212" t="s">
        <v>272</v>
      </c>
      <c r="W6" s="212" t="s">
        <v>273</v>
      </c>
      <c r="X6" s="212" t="s">
        <v>274</v>
      </c>
      <c r="Y6" s="212" t="s">
        <v>275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276</v>
      </c>
      <c r="B8" s="231" t="s">
        <v>137</v>
      </c>
      <c r="C8" s="248" t="s">
        <v>138</v>
      </c>
      <c r="D8" s="232"/>
      <c r="E8" s="233"/>
      <c r="F8" s="234"/>
      <c r="G8" s="234">
        <f>SUMIF(AG9:AG45,"&lt;&gt;NOR",G9:G45)</f>
        <v>0</v>
      </c>
      <c r="H8" s="234"/>
      <c r="I8" s="234">
        <f>SUM(I9:I45)</f>
        <v>0</v>
      </c>
      <c r="J8" s="234"/>
      <c r="K8" s="234">
        <f>SUM(K9:K45)</f>
        <v>0</v>
      </c>
      <c r="L8" s="234"/>
      <c r="M8" s="234">
        <f>SUM(M9:M45)</f>
        <v>0</v>
      </c>
      <c r="N8" s="233"/>
      <c r="O8" s="233">
        <f>SUM(O9:O45)</f>
        <v>0.02</v>
      </c>
      <c r="P8" s="233"/>
      <c r="Q8" s="233">
        <f>SUM(Q9:Q45)</f>
        <v>0</v>
      </c>
      <c r="R8" s="234"/>
      <c r="S8" s="234"/>
      <c r="T8" s="235"/>
      <c r="U8" s="229"/>
      <c r="V8" s="229">
        <f>SUM(V9:V45)</f>
        <v>505.04</v>
      </c>
      <c r="W8" s="229"/>
      <c r="X8" s="229"/>
      <c r="Y8" s="229"/>
      <c r="AG8" t="s">
        <v>277</v>
      </c>
    </row>
    <row r="9" spans="1:60" outlineLevel="1" x14ac:dyDescent="0.2">
      <c r="A9" s="237">
        <v>1</v>
      </c>
      <c r="B9" s="238" t="s">
        <v>1794</v>
      </c>
      <c r="C9" s="249" t="s">
        <v>1795</v>
      </c>
      <c r="D9" s="239" t="s">
        <v>356</v>
      </c>
      <c r="E9" s="240">
        <v>1820.4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 t="s">
        <v>357</v>
      </c>
      <c r="S9" s="242" t="s">
        <v>289</v>
      </c>
      <c r="T9" s="243" t="s">
        <v>289</v>
      </c>
      <c r="U9" s="224">
        <v>0.12</v>
      </c>
      <c r="V9" s="224">
        <f>ROUND(E9*U9,2)</f>
        <v>218.45</v>
      </c>
      <c r="W9" s="224"/>
      <c r="X9" s="224" t="s">
        <v>339</v>
      </c>
      <c r="Y9" s="224" t="s">
        <v>284</v>
      </c>
      <c r="Z9" s="213"/>
      <c r="AA9" s="213"/>
      <c r="AB9" s="213"/>
      <c r="AC9" s="213"/>
      <c r="AD9" s="213"/>
      <c r="AE9" s="213"/>
      <c r="AF9" s="213"/>
      <c r="AG9" s="213" t="s">
        <v>340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9" t="s">
        <v>1796</v>
      </c>
      <c r="D10" s="257"/>
      <c r="E10" s="257"/>
      <c r="F10" s="257"/>
      <c r="G10" s="257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3"/>
      <c r="AA10" s="213"/>
      <c r="AB10" s="213"/>
      <c r="AC10" s="213"/>
      <c r="AD10" s="213"/>
      <c r="AE10" s="213"/>
      <c r="AF10" s="213"/>
      <c r="AG10" s="213" t="s">
        <v>360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56" t="str">
        <f>C10</f>
        <v>s přemístěním výkopku v příčných profilech na vzdálenost do 15 m nebo s naložením na dopravní prostředek.</v>
      </c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52"/>
      <c r="D11" s="245"/>
      <c r="E11" s="245"/>
      <c r="F11" s="245"/>
      <c r="G11" s="245"/>
      <c r="H11" s="224"/>
      <c r="I11" s="224"/>
      <c r="J11" s="224"/>
      <c r="K11" s="224"/>
      <c r="L11" s="224"/>
      <c r="M11" s="224"/>
      <c r="N11" s="223"/>
      <c r="O11" s="223"/>
      <c r="P11" s="223"/>
      <c r="Q11" s="223"/>
      <c r="R11" s="224"/>
      <c r="S11" s="224"/>
      <c r="T11" s="224"/>
      <c r="U11" s="224"/>
      <c r="V11" s="224"/>
      <c r="W11" s="224"/>
      <c r="X11" s="224"/>
      <c r="Y11" s="224"/>
      <c r="Z11" s="213"/>
      <c r="AA11" s="213"/>
      <c r="AB11" s="213"/>
      <c r="AC11" s="213"/>
      <c r="AD11" s="213"/>
      <c r="AE11" s="213"/>
      <c r="AF11" s="213"/>
      <c r="AG11" s="213" t="s">
        <v>286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37">
        <v>2</v>
      </c>
      <c r="B12" s="238" t="s">
        <v>368</v>
      </c>
      <c r="C12" s="249" t="s">
        <v>369</v>
      </c>
      <c r="D12" s="239" t="s">
        <v>356</v>
      </c>
      <c r="E12" s="240">
        <v>848.58399999999995</v>
      </c>
      <c r="F12" s="241"/>
      <c r="G12" s="242">
        <f>ROUND(E12*F12,2)</f>
        <v>0</v>
      </c>
      <c r="H12" s="241"/>
      <c r="I12" s="242">
        <f>ROUND(E12*H12,2)</f>
        <v>0</v>
      </c>
      <c r="J12" s="241"/>
      <c r="K12" s="242">
        <f>ROUND(E12*J12,2)</f>
        <v>0</v>
      </c>
      <c r="L12" s="242">
        <v>21</v>
      </c>
      <c r="M12" s="242">
        <f>G12*(1+L12/100)</f>
        <v>0</v>
      </c>
      <c r="N12" s="240">
        <v>0</v>
      </c>
      <c r="O12" s="240">
        <f>ROUND(E12*N12,2)</f>
        <v>0</v>
      </c>
      <c r="P12" s="240">
        <v>0</v>
      </c>
      <c r="Q12" s="240">
        <f>ROUND(E12*P12,2)</f>
        <v>0</v>
      </c>
      <c r="R12" s="242" t="s">
        <v>357</v>
      </c>
      <c r="S12" s="242" t="s">
        <v>289</v>
      </c>
      <c r="T12" s="243" t="s">
        <v>289</v>
      </c>
      <c r="U12" s="224">
        <v>1.0999999999999999E-2</v>
      </c>
      <c r="V12" s="224">
        <f>ROUND(E12*U12,2)</f>
        <v>9.33</v>
      </c>
      <c r="W12" s="224"/>
      <c r="X12" s="224" t="s">
        <v>339</v>
      </c>
      <c r="Y12" s="224" t="s">
        <v>284</v>
      </c>
      <c r="Z12" s="213"/>
      <c r="AA12" s="213"/>
      <c r="AB12" s="213"/>
      <c r="AC12" s="213"/>
      <c r="AD12" s="213"/>
      <c r="AE12" s="213"/>
      <c r="AF12" s="213"/>
      <c r="AG12" s="213" t="s">
        <v>340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2" x14ac:dyDescent="0.2">
      <c r="A13" s="220"/>
      <c r="B13" s="221"/>
      <c r="C13" s="259" t="s">
        <v>370</v>
      </c>
      <c r="D13" s="257"/>
      <c r="E13" s="257"/>
      <c r="F13" s="257"/>
      <c r="G13" s="257"/>
      <c r="H13" s="224"/>
      <c r="I13" s="224"/>
      <c r="J13" s="224"/>
      <c r="K13" s="224"/>
      <c r="L13" s="224"/>
      <c r="M13" s="224"/>
      <c r="N13" s="223"/>
      <c r="O13" s="223"/>
      <c r="P13" s="223"/>
      <c r="Q13" s="223"/>
      <c r="R13" s="224"/>
      <c r="S13" s="224"/>
      <c r="T13" s="224"/>
      <c r="U13" s="224"/>
      <c r="V13" s="224"/>
      <c r="W13" s="224"/>
      <c r="X13" s="224"/>
      <c r="Y13" s="224"/>
      <c r="Z13" s="213"/>
      <c r="AA13" s="213"/>
      <c r="AB13" s="213"/>
      <c r="AC13" s="213"/>
      <c r="AD13" s="213"/>
      <c r="AE13" s="213"/>
      <c r="AF13" s="213"/>
      <c r="AG13" s="213" t="s">
        <v>360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2"/>
      <c r="D14" s="245"/>
      <c r="E14" s="245"/>
      <c r="F14" s="245"/>
      <c r="G14" s="245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3"/>
      <c r="AA14" s="213"/>
      <c r="AB14" s="213"/>
      <c r="AC14" s="213"/>
      <c r="AD14" s="213"/>
      <c r="AE14" s="213"/>
      <c r="AF14" s="213"/>
      <c r="AG14" s="213" t="s">
        <v>286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7">
        <v>3</v>
      </c>
      <c r="B15" s="238" t="s">
        <v>368</v>
      </c>
      <c r="C15" s="249" t="s">
        <v>369</v>
      </c>
      <c r="D15" s="239" t="s">
        <v>356</v>
      </c>
      <c r="E15" s="240">
        <v>1820.4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0</v>
      </c>
      <c r="O15" s="240">
        <f>ROUND(E15*N15,2)</f>
        <v>0</v>
      </c>
      <c r="P15" s="240">
        <v>0</v>
      </c>
      <c r="Q15" s="240">
        <f>ROUND(E15*P15,2)</f>
        <v>0</v>
      </c>
      <c r="R15" s="242" t="s">
        <v>357</v>
      </c>
      <c r="S15" s="242" t="s">
        <v>289</v>
      </c>
      <c r="T15" s="243" t="s">
        <v>289</v>
      </c>
      <c r="U15" s="224">
        <v>1.0999999999999999E-2</v>
      </c>
      <c r="V15" s="224">
        <f>ROUND(E15*U15,2)</f>
        <v>20.02</v>
      </c>
      <c r="W15" s="224"/>
      <c r="X15" s="224" t="s">
        <v>339</v>
      </c>
      <c r="Y15" s="224" t="s">
        <v>284</v>
      </c>
      <c r="Z15" s="213"/>
      <c r="AA15" s="213"/>
      <c r="AB15" s="213"/>
      <c r="AC15" s="213"/>
      <c r="AD15" s="213"/>
      <c r="AE15" s="213"/>
      <c r="AF15" s="213"/>
      <c r="AG15" s="213" t="s">
        <v>340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9" t="s">
        <v>370</v>
      </c>
      <c r="D16" s="257"/>
      <c r="E16" s="257"/>
      <c r="F16" s="257"/>
      <c r="G16" s="257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3"/>
      <c r="AA16" s="213"/>
      <c r="AB16" s="213"/>
      <c r="AC16" s="213"/>
      <c r="AD16" s="213"/>
      <c r="AE16" s="213"/>
      <c r="AF16" s="213"/>
      <c r="AG16" s="213" t="s">
        <v>360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2" x14ac:dyDescent="0.2">
      <c r="A17" s="220"/>
      <c r="B17" s="221"/>
      <c r="C17" s="252"/>
      <c r="D17" s="245"/>
      <c r="E17" s="245"/>
      <c r="F17" s="245"/>
      <c r="G17" s="245"/>
      <c r="H17" s="224"/>
      <c r="I17" s="224"/>
      <c r="J17" s="224"/>
      <c r="K17" s="224"/>
      <c r="L17" s="224"/>
      <c r="M17" s="224"/>
      <c r="N17" s="223"/>
      <c r="O17" s="223"/>
      <c r="P17" s="223"/>
      <c r="Q17" s="223"/>
      <c r="R17" s="224"/>
      <c r="S17" s="224"/>
      <c r="T17" s="224"/>
      <c r="U17" s="224"/>
      <c r="V17" s="224"/>
      <c r="W17" s="224"/>
      <c r="X17" s="224"/>
      <c r="Y17" s="224"/>
      <c r="Z17" s="213"/>
      <c r="AA17" s="213"/>
      <c r="AB17" s="213"/>
      <c r="AC17" s="213"/>
      <c r="AD17" s="213"/>
      <c r="AE17" s="213"/>
      <c r="AF17" s="213"/>
      <c r="AG17" s="213" t="s">
        <v>286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ht="22.5" outlineLevel="1" x14ac:dyDescent="0.2">
      <c r="A18" s="237">
        <v>4</v>
      </c>
      <c r="B18" s="238" t="s">
        <v>643</v>
      </c>
      <c r="C18" s="249" t="s">
        <v>644</v>
      </c>
      <c r="D18" s="239" t="s">
        <v>356</v>
      </c>
      <c r="E18" s="240">
        <v>424.29199999999997</v>
      </c>
      <c r="F18" s="241"/>
      <c r="G18" s="242">
        <f>ROUND(E18*F18,2)</f>
        <v>0</v>
      </c>
      <c r="H18" s="241"/>
      <c r="I18" s="242">
        <f>ROUND(E18*H18,2)</f>
        <v>0</v>
      </c>
      <c r="J18" s="241"/>
      <c r="K18" s="242">
        <f>ROUND(E18*J18,2)</f>
        <v>0</v>
      </c>
      <c r="L18" s="242">
        <v>21</v>
      </c>
      <c r="M18" s="242">
        <f>G18*(1+L18/100)</f>
        <v>0</v>
      </c>
      <c r="N18" s="240">
        <v>0</v>
      </c>
      <c r="O18" s="240">
        <f>ROUND(E18*N18,2)</f>
        <v>0</v>
      </c>
      <c r="P18" s="240">
        <v>0</v>
      </c>
      <c r="Q18" s="240">
        <f>ROUND(E18*P18,2)</f>
        <v>0</v>
      </c>
      <c r="R18" s="242" t="s">
        <v>357</v>
      </c>
      <c r="S18" s="242" t="s">
        <v>289</v>
      </c>
      <c r="T18" s="243" t="s">
        <v>289</v>
      </c>
      <c r="U18" s="224">
        <v>0.05</v>
      </c>
      <c r="V18" s="224">
        <f>ROUND(E18*U18,2)</f>
        <v>21.21</v>
      </c>
      <c r="W18" s="224"/>
      <c r="X18" s="224" t="s">
        <v>339</v>
      </c>
      <c r="Y18" s="224" t="s">
        <v>284</v>
      </c>
      <c r="Z18" s="213"/>
      <c r="AA18" s="213"/>
      <c r="AB18" s="213"/>
      <c r="AC18" s="213"/>
      <c r="AD18" s="213"/>
      <c r="AE18" s="213"/>
      <c r="AF18" s="213"/>
      <c r="AG18" s="213" t="s">
        <v>340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2" x14ac:dyDescent="0.2">
      <c r="A19" s="220"/>
      <c r="B19" s="221"/>
      <c r="C19" s="250"/>
      <c r="D19" s="246"/>
      <c r="E19" s="246"/>
      <c r="F19" s="246"/>
      <c r="G19" s="246"/>
      <c r="H19" s="224"/>
      <c r="I19" s="224"/>
      <c r="J19" s="224"/>
      <c r="K19" s="224"/>
      <c r="L19" s="224"/>
      <c r="M19" s="224"/>
      <c r="N19" s="223"/>
      <c r="O19" s="223"/>
      <c r="P19" s="223"/>
      <c r="Q19" s="223"/>
      <c r="R19" s="224"/>
      <c r="S19" s="224"/>
      <c r="T19" s="224"/>
      <c r="U19" s="224"/>
      <c r="V19" s="224"/>
      <c r="W19" s="224"/>
      <c r="X19" s="224"/>
      <c r="Y19" s="224"/>
      <c r="Z19" s="213"/>
      <c r="AA19" s="213"/>
      <c r="AB19" s="213"/>
      <c r="AC19" s="213"/>
      <c r="AD19" s="213"/>
      <c r="AE19" s="213"/>
      <c r="AF19" s="213"/>
      <c r="AG19" s="213" t="s">
        <v>286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ht="22.5" outlineLevel="1" x14ac:dyDescent="0.2">
      <c r="A20" s="237">
        <v>5</v>
      </c>
      <c r="B20" s="238" t="s">
        <v>373</v>
      </c>
      <c r="C20" s="249" t="s">
        <v>374</v>
      </c>
      <c r="D20" s="239" t="s">
        <v>356</v>
      </c>
      <c r="E20" s="240">
        <v>1820.4</v>
      </c>
      <c r="F20" s="241"/>
      <c r="G20" s="242">
        <f>ROUND(E20*F20,2)</f>
        <v>0</v>
      </c>
      <c r="H20" s="241"/>
      <c r="I20" s="242">
        <f>ROUND(E20*H20,2)</f>
        <v>0</v>
      </c>
      <c r="J20" s="241"/>
      <c r="K20" s="242">
        <f>ROUND(E20*J20,2)</f>
        <v>0</v>
      </c>
      <c r="L20" s="242">
        <v>21</v>
      </c>
      <c r="M20" s="242">
        <f>G20*(1+L20/100)</f>
        <v>0</v>
      </c>
      <c r="N20" s="240">
        <v>0</v>
      </c>
      <c r="O20" s="240">
        <f>ROUND(E20*N20,2)</f>
        <v>0</v>
      </c>
      <c r="P20" s="240">
        <v>0</v>
      </c>
      <c r="Q20" s="240">
        <f>ROUND(E20*P20,2)</f>
        <v>0</v>
      </c>
      <c r="R20" s="242" t="s">
        <v>357</v>
      </c>
      <c r="S20" s="242" t="s">
        <v>289</v>
      </c>
      <c r="T20" s="243" t="s">
        <v>289</v>
      </c>
      <c r="U20" s="224">
        <v>8.9999999999999993E-3</v>
      </c>
      <c r="V20" s="224">
        <f>ROUND(E20*U20,2)</f>
        <v>16.38</v>
      </c>
      <c r="W20" s="224"/>
      <c r="X20" s="224" t="s">
        <v>339</v>
      </c>
      <c r="Y20" s="224" t="s">
        <v>284</v>
      </c>
      <c r="Z20" s="213"/>
      <c r="AA20" s="213"/>
      <c r="AB20" s="213"/>
      <c r="AC20" s="213"/>
      <c r="AD20" s="213"/>
      <c r="AE20" s="213"/>
      <c r="AF20" s="213"/>
      <c r="AG20" s="213" t="s">
        <v>340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2" x14ac:dyDescent="0.2">
      <c r="A21" s="220"/>
      <c r="B21" s="221"/>
      <c r="C21" s="250"/>
      <c r="D21" s="246"/>
      <c r="E21" s="246"/>
      <c r="F21" s="246"/>
      <c r="G21" s="246"/>
      <c r="H21" s="224"/>
      <c r="I21" s="224"/>
      <c r="J21" s="224"/>
      <c r="K21" s="224"/>
      <c r="L21" s="224"/>
      <c r="M21" s="224"/>
      <c r="N21" s="223"/>
      <c r="O21" s="223"/>
      <c r="P21" s="223"/>
      <c r="Q21" s="223"/>
      <c r="R21" s="224"/>
      <c r="S21" s="224"/>
      <c r="T21" s="224"/>
      <c r="U21" s="224"/>
      <c r="V21" s="224"/>
      <c r="W21" s="224"/>
      <c r="X21" s="224"/>
      <c r="Y21" s="224"/>
      <c r="Z21" s="213"/>
      <c r="AA21" s="213"/>
      <c r="AB21" s="213"/>
      <c r="AC21" s="213"/>
      <c r="AD21" s="213"/>
      <c r="AE21" s="213"/>
      <c r="AF21" s="213"/>
      <c r="AG21" s="213" t="s">
        <v>286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ht="22.5" outlineLevel="1" x14ac:dyDescent="0.2">
      <c r="A22" s="237">
        <v>6</v>
      </c>
      <c r="B22" s="238" t="s">
        <v>375</v>
      </c>
      <c r="C22" s="249" t="s">
        <v>376</v>
      </c>
      <c r="D22" s="239" t="s">
        <v>356</v>
      </c>
      <c r="E22" s="240">
        <v>351.45</v>
      </c>
      <c r="F22" s="241"/>
      <c r="G22" s="242">
        <f>ROUND(E22*F22,2)</f>
        <v>0</v>
      </c>
      <c r="H22" s="241"/>
      <c r="I22" s="242">
        <f>ROUND(E22*H22,2)</f>
        <v>0</v>
      </c>
      <c r="J22" s="241"/>
      <c r="K22" s="242">
        <f>ROUND(E22*J22,2)</f>
        <v>0</v>
      </c>
      <c r="L22" s="242">
        <v>21</v>
      </c>
      <c r="M22" s="242">
        <f>G22*(1+L22/100)</f>
        <v>0</v>
      </c>
      <c r="N22" s="240">
        <v>0</v>
      </c>
      <c r="O22" s="240">
        <f>ROUND(E22*N22,2)</f>
        <v>0</v>
      </c>
      <c r="P22" s="240">
        <v>0</v>
      </c>
      <c r="Q22" s="240">
        <f>ROUND(E22*P22,2)</f>
        <v>0</v>
      </c>
      <c r="R22" s="242" t="s">
        <v>357</v>
      </c>
      <c r="S22" s="242" t="s">
        <v>289</v>
      </c>
      <c r="T22" s="243" t="s">
        <v>289</v>
      </c>
      <c r="U22" s="224">
        <v>0.2</v>
      </c>
      <c r="V22" s="224">
        <f>ROUND(E22*U22,2)</f>
        <v>70.290000000000006</v>
      </c>
      <c r="W22" s="224"/>
      <c r="X22" s="224" t="s">
        <v>339</v>
      </c>
      <c r="Y22" s="224" t="s">
        <v>284</v>
      </c>
      <c r="Z22" s="213"/>
      <c r="AA22" s="213"/>
      <c r="AB22" s="213"/>
      <c r="AC22" s="213"/>
      <c r="AD22" s="213"/>
      <c r="AE22" s="213"/>
      <c r="AF22" s="213"/>
      <c r="AG22" s="213" t="s">
        <v>340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2" x14ac:dyDescent="0.2">
      <c r="A23" s="220"/>
      <c r="B23" s="221"/>
      <c r="C23" s="259" t="s">
        <v>377</v>
      </c>
      <c r="D23" s="257"/>
      <c r="E23" s="257"/>
      <c r="F23" s="257"/>
      <c r="G23" s="257"/>
      <c r="H23" s="224"/>
      <c r="I23" s="224"/>
      <c r="J23" s="224"/>
      <c r="K23" s="224"/>
      <c r="L23" s="224"/>
      <c r="M23" s="224"/>
      <c r="N23" s="223"/>
      <c r="O23" s="223"/>
      <c r="P23" s="223"/>
      <c r="Q23" s="223"/>
      <c r="R23" s="224"/>
      <c r="S23" s="224"/>
      <c r="T23" s="224"/>
      <c r="U23" s="224"/>
      <c r="V23" s="224"/>
      <c r="W23" s="224"/>
      <c r="X23" s="224"/>
      <c r="Y23" s="224"/>
      <c r="Z23" s="213"/>
      <c r="AA23" s="213"/>
      <c r="AB23" s="213"/>
      <c r="AC23" s="213"/>
      <c r="AD23" s="213"/>
      <c r="AE23" s="213"/>
      <c r="AF23" s="213"/>
      <c r="AG23" s="213" t="s">
        <v>360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60" t="s">
        <v>567</v>
      </c>
      <c r="D24" s="258"/>
      <c r="E24" s="258"/>
      <c r="F24" s="258"/>
      <c r="G24" s="258"/>
      <c r="H24" s="224"/>
      <c r="I24" s="224"/>
      <c r="J24" s="224"/>
      <c r="K24" s="224"/>
      <c r="L24" s="224"/>
      <c r="M24" s="224"/>
      <c r="N24" s="223"/>
      <c r="O24" s="223"/>
      <c r="P24" s="223"/>
      <c r="Q24" s="223"/>
      <c r="R24" s="224"/>
      <c r="S24" s="224"/>
      <c r="T24" s="224"/>
      <c r="U24" s="224"/>
      <c r="V24" s="224"/>
      <c r="W24" s="224"/>
      <c r="X24" s="224"/>
      <c r="Y24" s="224"/>
      <c r="Z24" s="213"/>
      <c r="AA24" s="213"/>
      <c r="AB24" s="213"/>
      <c r="AC24" s="213"/>
      <c r="AD24" s="213"/>
      <c r="AE24" s="213"/>
      <c r="AF24" s="213"/>
      <c r="AG24" s="213" t="s">
        <v>311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52"/>
      <c r="D25" s="245"/>
      <c r="E25" s="245"/>
      <c r="F25" s="245"/>
      <c r="G25" s="245"/>
      <c r="H25" s="224"/>
      <c r="I25" s="224"/>
      <c r="J25" s="224"/>
      <c r="K25" s="224"/>
      <c r="L25" s="224"/>
      <c r="M25" s="224"/>
      <c r="N25" s="223"/>
      <c r="O25" s="223"/>
      <c r="P25" s="223"/>
      <c r="Q25" s="223"/>
      <c r="R25" s="224"/>
      <c r="S25" s="224"/>
      <c r="T25" s="224"/>
      <c r="U25" s="224"/>
      <c r="V25" s="224"/>
      <c r="W25" s="224"/>
      <c r="X25" s="224"/>
      <c r="Y25" s="224"/>
      <c r="Z25" s="213"/>
      <c r="AA25" s="213"/>
      <c r="AB25" s="213"/>
      <c r="AC25" s="213"/>
      <c r="AD25" s="213"/>
      <c r="AE25" s="213"/>
      <c r="AF25" s="213"/>
      <c r="AG25" s="213" t="s">
        <v>286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1" x14ac:dyDescent="0.2">
      <c r="A26" s="237">
        <v>7</v>
      </c>
      <c r="B26" s="238" t="s">
        <v>568</v>
      </c>
      <c r="C26" s="249" t="s">
        <v>569</v>
      </c>
      <c r="D26" s="239" t="s">
        <v>363</v>
      </c>
      <c r="E26" s="240">
        <v>546.91999999999996</v>
      </c>
      <c r="F26" s="241"/>
      <c r="G26" s="242">
        <f>ROUND(E26*F26,2)</f>
        <v>0</v>
      </c>
      <c r="H26" s="241"/>
      <c r="I26" s="242">
        <f>ROUND(E26*H26,2)</f>
        <v>0</v>
      </c>
      <c r="J26" s="241"/>
      <c r="K26" s="242">
        <f>ROUND(E26*J26,2)</f>
        <v>0</v>
      </c>
      <c r="L26" s="242">
        <v>21</v>
      </c>
      <c r="M26" s="242">
        <f>G26*(1+L26/100)</f>
        <v>0</v>
      </c>
      <c r="N26" s="240">
        <v>0</v>
      </c>
      <c r="O26" s="240">
        <f>ROUND(E26*N26,2)</f>
        <v>0</v>
      </c>
      <c r="P26" s="240">
        <v>0</v>
      </c>
      <c r="Q26" s="240">
        <f>ROUND(E26*P26,2)</f>
        <v>0</v>
      </c>
      <c r="R26" s="242" t="s">
        <v>570</v>
      </c>
      <c r="S26" s="242" t="s">
        <v>289</v>
      </c>
      <c r="T26" s="243" t="s">
        <v>289</v>
      </c>
      <c r="U26" s="224">
        <v>0.02</v>
      </c>
      <c r="V26" s="224">
        <f>ROUND(E26*U26,2)</f>
        <v>10.94</v>
      </c>
      <c r="W26" s="224"/>
      <c r="X26" s="224" t="s">
        <v>339</v>
      </c>
      <c r="Y26" s="224" t="s">
        <v>284</v>
      </c>
      <c r="Z26" s="213"/>
      <c r="AA26" s="213"/>
      <c r="AB26" s="213"/>
      <c r="AC26" s="213"/>
      <c r="AD26" s="213"/>
      <c r="AE26" s="213"/>
      <c r="AF26" s="213"/>
      <c r="AG26" s="213" t="s">
        <v>340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59" t="s">
        <v>571</v>
      </c>
      <c r="D27" s="257"/>
      <c r="E27" s="257"/>
      <c r="F27" s="257"/>
      <c r="G27" s="257"/>
      <c r="H27" s="224"/>
      <c r="I27" s="224"/>
      <c r="J27" s="224"/>
      <c r="K27" s="224"/>
      <c r="L27" s="224"/>
      <c r="M27" s="224"/>
      <c r="N27" s="223"/>
      <c r="O27" s="223"/>
      <c r="P27" s="223"/>
      <c r="Q27" s="223"/>
      <c r="R27" s="224"/>
      <c r="S27" s="224"/>
      <c r="T27" s="224"/>
      <c r="U27" s="224"/>
      <c r="V27" s="224"/>
      <c r="W27" s="224"/>
      <c r="X27" s="224"/>
      <c r="Y27" s="224"/>
      <c r="Z27" s="213"/>
      <c r="AA27" s="213"/>
      <c r="AB27" s="213"/>
      <c r="AC27" s="213"/>
      <c r="AD27" s="213"/>
      <c r="AE27" s="213"/>
      <c r="AF27" s="213"/>
      <c r="AG27" s="213" t="s">
        <v>360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2"/>
      <c r="D28" s="245"/>
      <c r="E28" s="245"/>
      <c r="F28" s="245"/>
      <c r="G28" s="245"/>
      <c r="H28" s="224"/>
      <c r="I28" s="224"/>
      <c r="J28" s="224"/>
      <c r="K28" s="224"/>
      <c r="L28" s="224"/>
      <c r="M28" s="224"/>
      <c r="N28" s="223"/>
      <c r="O28" s="223"/>
      <c r="P28" s="223"/>
      <c r="Q28" s="223"/>
      <c r="R28" s="224"/>
      <c r="S28" s="224"/>
      <c r="T28" s="224"/>
      <c r="U28" s="224"/>
      <c r="V28" s="224"/>
      <c r="W28" s="224"/>
      <c r="X28" s="224"/>
      <c r="Y28" s="224"/>
      <c r="Z28" s="213"/>
      <c r="AA28" s="213"/>
      <c r="AB28" s="213"/>
      <c r="AC28" s="213"/>
      <c r="AD28" s="213"/>
      <c r="AE28" s="213"/>
      <c r="AF28" s="213"/>
      <c r="AG28" s="213" t="s">
        <v>286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37">
        <v>8</v>
      </c>
      <c r="B29" s="238" t="s">
        <v>645</v>
      </c>
      <c r="C29" s="249" t="s">
        <v>646</v>
      </c>
      <c r="D29" s="239" t="s">
        <v>363</v>
      </c>
      <c r="E29" s="240">
        <v>181.5</v>
      </c>
      <c r="F29" s="241"/>
      <c r="G29" s="242">
        <f>ROUND(E29*F29,2)</f>
        <v>0</v>
      </c>
      <c r="H29" s="241"/>
      <c r="I29" s="242">
        <f>ROUND(E29*H29,2)</f>
        <v>0</v>
      </c>
      <c r="J29" s="241"/>
      <c r="K29" s="242">
        <f>ROUND(E29*J29,2)</f>
        <v>0</v>
      </c>
      <c r="L29" s="242">
        <v>21</v>
      </c>
      <c r="M29" s="242">
        <f>G29*(1+L29/100)</f>
        <v>0</v>
      </c>
      <c r="N29" s="240">
        <v>0</v>
      </c>
      <c r="O29" s="240">
        <f>ROUND(E29*N29,2)</f>
        <v>0</v>
      </c>
      <c r="P29" s="240">
        <v>0</v>
      </c>
      <c r="Q29" s="240">
        <f>ROUND(E29*P29,2)</f>
        <v>0</v>
      </c>
      <c r="R29" s="242" t="s">
        <v>570</v>
      </c>
      <c r="S29" s="242" t="s">
        <v>289</v>
      </c>
      <c r="T29" s="243" t="s">
        <v>289</v>
      </c>
      <c r="U29" s="224">
        <v>0.05</v>
      </c>
      <c r="V29" s="224">
        <f>ROUND(E29*U29,2)</f>
        <v>9.08</v>
      </c>
      <c r="W29" s="224"/>
      <c r="X29" s="224" t="s">
        <v>339</v>
      </c>
      <c r="Y29" s="224" t="s">
        <v>284</v>
      </c>
      <c r="Z29" s="213"/>
      <c r="AA29" s="213"/>
      <c r="AB29" s="213"/>
      <c r="AC29" s="213"/>
      <c r="AD29" s="213"/>
      <c r="AE29" s="213"/>
      <c r="AF29" s="213"/>
      <c r="AG29" s="213" t="s">
        <v>340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9" t="s">
        <v>571</v>
      </c>
      <c r="D30" s="257"/>
      <c r="E30" s="257"/>
      <c r="F30" s="257"/>
      <c r="G30" s="257"/>
      <c r="H30" s="224"/>
      <c r="I30" s="224"/>
      <c r="J30" s="224"/>
      <c r="K30" s="224"/>
      <c r="L30" s="224"/>
      <c r="M30" s="224"/>
      <c r="N30" s="223"/>
      <c r="O30" s="223"/>
      <c r="P30" s="223"/>
      <c r="Q30" s="223"/>
      <c r="R30" s="224"/>
      <c r="S30" s="224"/>
      <c r="T30" s="224"/>
      <c r="U30" s="224"/>
      <c r="V30" s="224"/>
      <c r="W30" s="224"/>
      <c r="X30" s="224"/>
      <c r="Y30" s="224"/>
      <c r="Z30" s="213"/>
      <c r="AA30" s="213"/>
      <c r="AB30" s="213"/>
      <c r="AC30" s="213"/>
      <c r="AD30" s="213"/>
      <c r="AE30" s="213"/>
      <c r="AF30" s="213"/>
      <c r="AG30" s="213" t="s">
        <v>360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52"/>
      <c r="D31" s="245"/>
      <c r="E31" s="245"/>
      <c r="F31" s="245"/>
      <c r="G31" s="245"/>
      <c r="H31" s="224"/>
      <c r="I31" s="224"/>
      <c r="J31" s="224"/>
      <c r="K31" s="224"/>
      <c r="L31" s="224"/>
      <c r="M31" s="224"/>
      <c r="N31" s="223"/>
      <c r="O31" s="223"/>
      <c r="P31" s="223"/>
      <c r="Q31" s="223"/>
      <c r="R31" s="224"/>
      <c r="S31" s="224"/>
      <c r="T31" s="224"/>
      <c r="U31" s="224"/>
      <c r="V31" s="224"/>
      <c r="W31" s="224"/>
      <c r="X31" s="224"/>
      <c r="Y31" s="224"/>
      <c r="Z31" s="213"/>
      <c r="AA31" s="213"/>
      <c r="AB31" s="213"/>
      <c r="AC31" s="213"/>
      <c r="AD31" s="213"/>
      <c r="AE31" s="213"/>
      <c r="AF31" s="213"/>
      <c r="AG31" s="213" t="s">
        <v>286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1" x14ac:dyDescent="0.2">
      <c r="A32" s="237">
        <v>9</v>
      </c>
      <c r="B32" s="238" t="s">
        <v>647</v>
      </c>
      <c r="C32" s="249" t="s">
        <v>648</v>
      </c>
      <c r="D32" s="239" t="s">
        <v>363</v>
      </c>
      <c r="E32" s="240">
        <v>3234.5</v>
      </c>
      <c r="F32" s="241"/>
      <c r="G32" s="242">
        <f>ROUND(E32*F32,2)</f>
        <v>0</v>
      </c>
      <c r="H32" s="241"/>
      <c r="I32" s="242">
        <f>ROUND(E32*H32,2)</f>
        <v>0</v>
      </c>
      <c r="J32" s="241"/>
      <c r="K32" s="242">
        <f>ROUND(E32*J32,2)</f>
        <v>0</v>
      </c>
      <c r="L32" s="242">
        <v>21</v>
      </c>
      <c r="M32" s="242">
        <f>G32*(1+L32/100)</f>
        <v>0</v>
      </c>
      <c r="N32" s="240">
        <v>0</v>
      </c>
      <c r="O32" s="240">
        <f>ROUND(E32*N32,2)</f>
        <v>0</v>
      </c>
      <c r="P32" s="240">
        <v>0</v>
      </c>
      <c r="Q32" s="240">
        <f>ROUND(E32*P32,2)</f>
        <v>0</v>
      </c>
      <c r="R32" s="242" t="s">
        <v>357</v>
      </c>
      <c r="S32" s="242" t="s">
        <v>289</v>
      </c>
      <c r="T32" s="243" t="s">
        <v>289</v>
      </c>
      <c r="U32" s="224">
        <v>0.02</v>
      </c>
      <c r="V32" s="224">
        <f>ROUND(E32*U32,2)</f>
        <v>64.69</v>
      </c>
      <c r="W32" s="224"/>
      <c r="X32" s="224" t="s">
        <v>339</v>
      </c>
      <c r="Y32" s="224" t="s">
        <v>284</v>
      </c>
      <c r="Z32" s="213"/>
      <c r="AA32" s="213"/>
      <c r="AB32" s="213"/>
      <c r="AC32" s="213"/>
      <c r="AD32" s="213"/>
      <c r="AE32" s="213"/>
      <c r="AF32" s="213"/>
      <c r="AG32" s="213" t="s">
        <v>340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2" x14ac:dyDescent="0.2">
      <c r="A33" s="220"/>
      <c r="B33" s="221"/>
      <c r="C33" s="259" t="s">
        <v>574</v>
      </c>
      <c r="D33" s="257"/>
      <c r="E33" s="257"/>
      <c r="F33" s="257"/>
      <c r="G33" s="257"/>
      <c r="H33" s="224"/>
      <c r="I33" s="224"/>
      <c r="J33" s="224"/>
      <c r="K33" s="224"/>
      <c r="L33" s="224"/>
      <c r="M33" s="224"/>
      <c r="N33" s="223"/>
      <c r="O33" s="223"/>
      <c r="P33" s="223"/>
      <c r="Q33" s="223"/>
      <c r="R33" s="224"/>
      <c r="S33" s="224"/>
      <c r="T33" s="224"/>
      <c r="U33" s="224"/>
      <c r="V33" s="224"/>
      <c r="W33" s="224"/>
      <c r="X33" s="224"/>
      <c r="Y33" s="224"/>
      <c r="Z33" s="213"/>
      <c r="AA33" s="213"/>
      <c r="AB33" s="213"/>
      <c r="AC33" s="213"/>
      <c r="AD33" s="213"/>
      <c r="AE33" s="213"/>
      <c r="AF33" s="213"/>
      <c r="AG33" s="213" t="s">
        <v>360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52"/>
      <c r="D34" s="245"/>
      <c r="E34" s="245"/>
      <c r="F34" s="245"/>
      <c r="G34" s="245"/>
      <c r="H34" s="224"/>
      <c r="I34" s="224"/>
      <c r="J34" s="224"/>
      <c r="K34" s="224"/>
      <c r="L34" s="224"/>
      <c r="M34" s="224"/>
      <c r="N34" s="223"/>
      <c r="O34" s="223"/>
      <c r="P34" s="223"/>
      <c r="Q34" s="223"/>
      <c r="R34" s="224"/>
      <c r="S34" s="224"/>
      <c r="T34" s="224"/>
      <c r="U34" s="224"/>
      <c r="V34" s="224"/>
      <c r="W34" s="224"/>
      <c r="X34" s="224"/>
      <c r="Y34" s="224"/>
      <c r="Z34" s="213"/>
      <c r="AA34" s="213"/>
      <c r="AB34" s="213"/>
      <c r="AC34" s="213"/>
      <c r="AD34" s="213"/>
      <c r="AE34" s="213"/>
      <c r="AF34" s="213"/>
      <c r="AG34" s="213" t="s">
        <v>286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ht="22.5" outlineLevel="1" x14ac:dyDescent="0.2">
      <c r="A35" s="237">
        <v>10</v>
      </c>
      <c r="B35" s="238" t="s">
        <v>649</v>
      </c>
      <c r="C35" s="249" t="s">
        <v>650</v>
      </c>
      <c r="D35" s="239" t="s">
        <v>363</v>
      </c>
      <c r="E35" s="240">
        <v>546.91999999999996</v>
      </c>
      <c r="F35" s="241"/>
      <c r="G35" s="242">
        <f>ROUND(E35*F35,2)</f>
        <v>0</v>
      </c>
      <c r="H35" s="241"/>
      <c r="I35" s="242">
        <f>ROUND(E35*H35,2)</f>
        <v>0</v>
      </c>
      <c r="J35" s="241"/>
      <c r="K35" s="242">
        <f>ROUND(E35*J35,2)</f>
        <v>0</v>
      </c>
      <c r="L35" s="242">
        <v>21</v>
      </c>
      <c r="M35" s="242">
        <f>G35*(1+L35/100)</f>
        <v>0</v>
      </c>
      <c r="N35" s="240">
        <v>0</v>
      </c>
      <c r="O35" s="240">
        <f>ROUND(E35*N35,2)</f>
        <v>0</v>
      </c>
      <c r="P35" s="240">
        <v>0</v>
      </c>
      <c r="Q35" s="240">
        <f>ROUND(E35*P35,2)</f>
        <v>0</v>
      </c>
      <c r="R35" s="242" t="s">
        <v>357</v>
      </c>
      <c r="S35" s="242" t="s">
        <v>289</v>
      </c>
      <c r="T35" s="243" t="s">
        <v>289</v>
      </c>
      <c r="U35" s="224">
        <v>1.2E-2</v>
      </c>
      <c r="V35" s="224">
        <f>ROUND(E35*U35,2)</f>
        <v>6.56</v>
      </c>
      <c r="W35" s="224"/>
      <c r="X35" s="224" t="s">
        <v>339</v>
      </c>
      <c r="Y35" s="224" t="s">
        <v>284</v>
      </c>
      <c r="Z35" s="213"/>
      <c r="AA35" s="213"/>
      <c r="AB35" s="213"/>
      <c r="AC35" s="213"/>
      <c r="AD35" s="213"/>
      <c r="AE35" s="213"/>
      <c r="AF35" s="213"/>
      <c r="AG35" s="213" t="s">
        <v>340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ht="22.5" outlineLevel="2" x14ac:dyDescent="0.2">
      <c r="A36" s="220"/>
      <c r="B36" s="221"/>
      <c r="C36" s="259" t="s">
        <v>577</v>
      </c>
      <c r="D36" s="257"/>
      <c r="E36" s="257"/>
      <c r="F36" s="257"/>
      <c r="G36" s="257"/>
      <c r="H36" s="224"/>
      <c r="I36" s="224"/>
      <c r="J36" s="224"/>
      <c r="K36" s="224"/>
      <c r="L36" s="224"/>
      <c r="M36" s="224"/>
      <c r="N36" s="223"/>
      <c r="O36" s="223"/>
      <c r="P36" s="223"/>
      <c r="Q36" s="223"/>
      <c r="R36" s="224"/>
      <c r="S36" s="224"/>
      <c r="T36" s="224"/>
      <c r="U36" s="224"/>
      <c r="V36" s="224"/>
      <c r="W36" s="224"/>
      <c r="X36" s="224"/>
      <c r="Y36" s="224"/>
      <c r="Z36" s="213"/>
      <c r="AA36" s="213"/>
      <c r="AB36" s="213"/>
      <c r="AC36" s="213"/>
      <c r="AD36" s="213"/>
      <c r="AE36" s="213"/>
      <c r="AF36" s="213"/>
      <c r="AG36" s="213" t="s">
        <v>360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56" t="str">
        <f>C36</f>
        <v>s případným nutným přemístěním hromad nebo dočasných skládek na místo potřeby ze vzdálenosti do 30 m, v rovině nebo ve svahu do 1 : 5,</v>
      </c>
      <c r="BB36" s="213"/>
      <c r="BC36" s="213"/>
      <c r="BD36" s="213"/>
      <c r="BE36" s="213"/>
      <c r="BF36" s="213"/>
      <c r="BG36" s="213"/>
      <c r="BH36" s="213"/>
    </row>
    <row r="37" spans="1:60" outlineLevel="2" x14ac:dyDescent="0.2">
      <c r="A37" s="220"/>
      <c r="B37" s="221"/>
      <c r="C37" s="252"/>
      <c r="D37" s="245"/>
      <c r="E37" s="245"/>
      <c r="F37" s="245"/>
      <c r="G37" s="245"/>
      <c r="H37" s="224"/>
      <c r="I37" s="224"/>
      <c r="J37" s="224"/>
      <c r="K37" s="224"/>
      <c r="L37" s="224"/>
      <c r="M37" s="224"/>
      <c r="N37" s="223"/>
      <c r="O37" s="223"/>
      <c r="P37" s="223"/>
      <c r="Q37" s="223"/>
      <c r="R37" s="224"/>
      <c r="S37" s="224"/>
      <c r="T37" s="224"/>
      <c r="U37" s="224"/>
      <c r="V37" s="224"/>
      <c r="W37" s="224"/>
      <c r="X37" s="224"/>
      <c r="Y37" s="224"/>
      <c r="Z37" s="213"/>
      <c r="AA37" s="213"/>
      <c r="AB37" s="213"/>
      <c r="AC37" s="213"/>
      <c r="AD37" s="213"/>
      <c r="AE37" s="213"/>
      <c r="AF37" s="213"/>
      <c r="AG37" s="213" t="s">
        <v>286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37">
        <v>11</v>
      </c>
      <c r="B38" s="238" t="s">
        <v>1797</v>
      </c>
      <c r="C38" s="249" t="s">
        <v>1798</v>
      </c>
      <c r="D38" s="239" t="s">
        <v>363</v>
      </c>
      <c r="E38" s="240">
        <v>181.5</v>
      </c>
      <c r="F38" s="241"/>
      <c r="G38" s="242">
        <f>ROUND(E38*F38,2)</f>
        <v>0</v>
      </c>
      <c r="H38" s="241"/>
      <c r="I38" s="242">
        <f>ROUND(E38*H38,2)</f>
        <v>0</v>
      </c>
      <c r="J38" s="241"/>
      <c r="K38" s="242">
        <f>ROUND(E38*J38,2)</f>
        <v>0</v>
      </c>
      <c r="L38" s="242">
        <v>21</v>
      </c>
      <c r="M38" s="242">
        <f>G38*(1+L38/100)</f>
        <v>0</v>
      </c>
      <c r="N38" s="240">
        <v>0</v>
      </c>
      <c r="O38" s="240">
        <f>ROUND(E38*N38,2)</f>
        <v>0</v>
      </c>
      <c r="P38" s="240">
        <v>0</v>
      </c>
      <c r="Q38" s="240">
        <f>ROUND(E38*P38,2)</f>
        <v>0</v>
      </c>
      <c r="R38" s="242" t="s">
        <v>357</v>
      </c>
      <c r="S38" s="242" t="s">
        <v>289</v>
      </c>
      <c r="T38" s="243" t="s">
        <v>289</v>
      </c>
      <c r="U38" s="224">
        <v>0.13</v>
      </c>
      <c r="V38" s="224">
        <f>ROUND(E38*U38,2)</f>
        <v>23.6</v>
      </c>
      <c r="W38" s="224"/>
      <c r="X38" s="224" t="s">
        <v>339</v>
      </c>
      <c r="Y38" s="224" t="s">
        <v>284</v>
      </c>
      <c r="Z38" s="213"/>
      <c r="AA38" s="213"/>
      <c r="AB38" s="213"/>
      <c r="AC38" s="213"/>
      <c r="AD38" s="213"/>
      <c r="AE38" s="213"/>
      <c r="AF38" s="213"/>
      <c r="AG38" s="213" t="s">
        <v>340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59" t="s">
        <v>1799</v>
      </c>
      <c r="D39" s="257"/>
      <c r="E39" s="257"/>
      <c r="F39" s="257"/>
      <c r="G39" s="257"/>
      <c r="H39" s="224"/>
      <c r="I39" s="224"/>
      <c r="J39" s="224"/>
      <c r="K39" s="224"/>
      <c r="L39" s="224"/>
      <c r="M39" s="224"/>
      <c r="N39" s="223"/>
      <c r="O39" s="223"/>
      <c r="P39" s="223"/>
      <c r="Q39" s="223"/>
      <c r="R39" s="224"/>
      <c r="S39" s="224"/>
      <c r="T39" s="224"/>
      <c r="U39" s="224"/>
      <c r="V39" s="224"/>
      <c r="W39" s="224"/>
      <c r="X39" s="224"/>
      <c r="Y39" s="224"/>
      <c r="Z39" s="213"/>
      <c r="AA39" s="213"/>
      <c r="AB39" s="213"/>
      <c r="AC39" s="213"/>
      <c r="AD39" s="213"/>
      <c r="AE39" s="213"/>
      <c r="AF39" s="213"/>
      <c r="AG39" s="213" t="s">
        <v>360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52"/>
      <c r="D40" s="245"/>
      <c r="E40" s="245"/>
      <c r="F40" s="245"/>
      <c r="G40" s="245"/>
      <c r="H40" s="224"/>
      <c r="I40" s="224"/>
      <c r="J40" s="224"/>
      <c r="K40" s="224"/>
      <c r="L40" s="224"/>
      <c r="M40" s="224"/>
      <c r="N40" s="223"/>
      <c r="O40" s="223"/>
      <c r="P40" s="223"/>
      <c r="Q40" s="223"/>
      <c r="R40" s="224"/>
      <c r="S40" s="224"/>
      <c r="T40" s="224"/>
      <c r="U40" s="224"/>
      <c r="V40" s="224"/>
      <c r="W40" s="224"/>
      <c r="X40" s="224"/>
      <c r="Y40" s="224"/>
      <c r="Z40" s="213"/>
      <c r="AA40" s="213"/>
      <c r="AB40" s="213"/>
      <c r="AC40" s="213"/>
      <c r="AD40" s="213"/>
      <c r="AE40" s="213"/>
      <c r="AF40" s="213"/>
      <c r="AG40" s="213" t="s">
        <v>286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ht="22.5" outlineLevel="1" x14ac:dyDescent="0.2">
      <c r="A41" s="237">
        <v>12</v>
      </c>
      <c r="B41" s="238" t="s">
        <v>651</v>
      </c>
      <c r="C41" s="249" t="s">
        <v>652</v>
      </c>
      <c r="D41" s="239" t="s">
        <v>363</v>
      </c>
      <c r="E41" s="240">
        <v>181.5</v>
      </c>
      <c r="F41" s="241"/>
      <c r="G41" s="242">
        <f>ROUND(E41*F41,2)</f>
        <v>0</v>
      </c>
      <c r="H41" s="241"/>
      <c r="I41" s="242">
        <f>ROUND(E41*H41,2)</f>
        <v>0</v>
      </c>
      <c r="J41" s="241"/>
      <c r="K41" s="242">
        <f>ROUND(E41*J41,2)</f>
        <v>0</v>
      </c>
      <c r="L41" s="242">
        <v>21</v>
      </c>
      <c r="M41" s="242">
        <f>G41*(1+L41/100)</f>
        <v>0</v>
      </c>
      <c r="N41" s="240">
        <v>0</v>
      </c>
      <c r="O41" s="240">
        <f>ROUND(E41*N41,2)</f>
        <v>0</v>
      </c>
      <c r="P41" s="240">
        <v>0</v>
      </c>
      <c r="Q41" s="240">
        <f>ROUND(E41*P41,2)</f>
        <v>0</v>
      </c>
      <c r="R41" s="242" t="s">
        <v>357</v>
      </c>
      <c r="S41" s="242" t="s">
        <v>289</v>
      </c>
      <c r="T41" s="243" t="s">
        <v>289</v>
      </c>
      <c r="U41" s="224">
        <v>0.19</v>
      </c>
      <c r="V41" s="224">
        <f>ROUND(E41*U41,2)</f>
        <v>34.49</v>
      </c>
      <c r="W41" s="224"/>
      <c r="X41" s="224" t="s">
        <v>339</v>
      </c>
      <c r="Y41" s="224" t="s">
        <v>284</v>
      </c>
      <c r="Z41" s="213"/>
      <c r="AA41" s="213"/>
      <c r="AB41" s="213"/>
      <c r="AC41" s="213"/>
      <c r="AD41" s="213"/>
      <c r="AE41" s="213"/>
      <c r="AF41" s="213"/>
      <c r="AG41" s="213" t="s">
        <v>340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59" t="s">
        <v>653</v>
      </c>
      <c r="D42" s="257"/>
      <c r="E42" s="257"/>
      <c r="F42" s="257"/>
      <c r="G42" s="257"/>
      <c r="H42" s="224"/>
      <c r="I42" s="224"/>
      <c r="J42" s="224"/>
      <c r="K42" s="224"/>
      <c r="L42" s="224"/>
      <c r="M42" s="224"/>
      <c r="N42" s="223"/>
      <c r="O42" s="223"/>
      <c r="P42" s="223"/>
      <c r="Q42" s="223"/>
      <c r="R42" s="224"/>
      <c r="S42" s="224"/>
      <c r="T42" s="224"/>
      <c r="U42" s="224"/>
      <c r="V42" s="224"/>
      <c r="W42" s="224"/>
      <c r="X42" s="224"/>
      <c r="Y42" s="224"/>
      <c r="Z42" s="213"/>
      <c r="AA42" s="213"/>
      <c r="AB42" s="213"/>
      <c r="AC42" s="213"/>
      <c r="AD42" s="213"/>
      <c r="AE42" s="213"/>
      <c r="AF42" s="213"/>
      <c r="AG42" s="213" t="s">
        <v>360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56" t="str">
        <f>C42</f>
        <v>s případným nutným přemístěním hromad nebo dočasných skládek na místo potřeby ze vzdálenosti do 30 m, ve svahu sklonu přes 1 : 5,</v>
      </c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52"/>
      <c r="D43" s="245"/>
      <c r="E43" s="245"/>
      <c r="F43" s="245"/>
      <c r="G43" s="245"/>
      <c r="H43" s="224"/>
      <c r="I43" s="224"/>
      <c r="J43" s="224"/>
      <c r="K43" s="224"/>
      <c r="L43" s="224"/>
      <c r="M43" s="224"/>
      <c r="N43" s="223"/>
      <c r="O43" s="223"/>
      <c r="P43" s="223"/>
      <c r="Q43" s="223"/>
      <c r="R43" s="224"/>
      <c r="S43" s="224"/>
      <c r="T43" s="224"/>
      <c r="U43" s="224"/>
      <c r="V43" s="224"/>
      <c r="W43" s="224"/>
      <c r="X43" s="224"/>
      <c r="Y43" s="224"/>
      <c r="Z43" s="213"/>
      <c r="AA43" s="213"/>
      <c r="AB43" s="213"/>
      <c r="AC43" s="213"/>
      <c r="AD43" s="213"/>
      <c r="AE43" s="213"/>
      <c r="AF43" s="213"/>
      <c r="AG43" s="213" t="s">
        <v>286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37">
        <v>13</v>
      </c>
      <c r="B44" s="238" t="s">
        <v>578</v>
      </c>
      <c r="C44" s="249" t="s">
        <v>579</v>
      </c>
      <c r="D44" s="239" t="s">
        <v>580</v>
      </c>
      <c r="E44" s="240">
        <v>22.945229999999999</v>
      </c>
      <c r="F44" s="241"/>
      <c r="G44" s="242">
        <f>ROUND(E44*F44,2)</f>
        <v>0</v>
      </c>
      <c r="H44" s="241"/>
      <c r="I44" s="242">
        <f>ROUND(E44*H44,2)</f>
        <v>0</v>
      </c>
      <c r="J44" s="241"/>
      <c r="K44" s="242">
        <f>ROUND(E44*J44,2)</f>
        <v>0</v>
      </c>
      <c r="L44" s="242">
        <v>21</v>
      </c>
      <c r="M44" s="242">
        <f>G44*(1+L44/100)</f>
        <v>0</v>
      </c>
      <c r="N44" s="240">
        <v>1E-3</v>
      </c>
      <c r="O44" s="240">
        <f>ROUND(E44*N44,2)</f>
        <v>0.02</v>
      </c>
      <c r="P44" s="240">
        <v>0</v>
      </c>
      <c r="Q44" s="240">
        <f>ROUND(E44*P44,2)</f>
        <v>0</v>
      </c>
      <c r="R44" s="242" t="s">
        <v>324</v>
      </c>
      <c r="S44" s="242" t="s">
        <v>289</v>
      </c>
      <c r="T44" s="243" t="s">
        <v>289</v>
      </c>
      <c r="U44" s="224">
        <v>0</v>
      </c>
      <c r="V44" s="224">
        <f>ROUND(E44*U44,2)</f>
        <v>0</v>
      </c>
      <c r="W44" s="224"/>
      <c r="X44" s="224" t="s">
        <v>283</v>
      </c>
      <c r="Y44" s="224" t="s">
        <v>284</v>
      </c>
      <c r="Z44" s="213"/>
      <c r="AA44" s="213"/>
      <c r="AB44" s="213"/>
      <c r="AC44" s="213"/>
      <c r="AD44" s="213"/>
      <c r="AE44" s="213"/>
      <c r="AF44" s="213"/>
      <c r="AG44" s="213" t="s">
        <v>285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2" x14ac:dyDescent="0.2">
      <c r="A45" s="220"/>
      <c r="B45" s="221"/>
      <c r="C45" s="250"/>
      <c r="D45" s="246"/>
      <c r="E45" s="246"/>
      <c r="F45" s="246"/>
      <c r="G45" s="246"/>
      <c r="H45" s="224"/>
      <c r="I45" s="224"/>
      <c r="J45" s="224"/>
      <c r="K45" s="224"/>
      <c r="L45" s="224"/>
      <c r="M45" s="224"/>
      <c r="N45" s="223"/>
      <c r="O45" s="223"/>
      <c r="P45" s="223"/>
      <c r="Q45" s="223"/>
      <c r="R45" s="224"/>
      <c r="S45" s="224"/>
      <c r="T45" s="224"/>
      <c r="U45" s="224"/>
      <c r="V45" s="224"/>
      <c r="W45" s="224"/>
      <c r="X45" s="224"/>
      <c r="Y45" s="224"/>
      <c r="Z45" s="213"/>
      <c r="AA45" s="213"/>
      <c r="AB45" s="213"/>
      <c r="AC45" s="213"/>
      <c r="AD45" s="213"/>
      <c r="AE45" s="213"/>
      <c r="AF45" s="213"/>
      <c r="AG45" s="213" t="s">
        <v>286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x14ac:dyDescent="0.2">
      <c r="A46" s="230" t="s">
        <v>276</v>
      </c>
      <c r="B46" s="231" t="s">
        <v>162</v>
      </c>
      <c r="C46" s="248" t="s">
        <v>95</v>
      </c>
      <c r="D46" s="232"/>
      <c r="E46" s="233"/>
      <c r="F46" s="234"/>
      <c r="G46" s="234">
        <f>SUMIF(AG47:AG71,"&lt;&gt;NOR",G47:G71)</f>
        <v>0</v>
      </c>
      <c r="H46" s="234"/>
      <c r="I46" s="234">
        <f>SUM(I47:I71)</f>
        <v>0</v>
      </c>
      <c r="J46" s="234"/>
      <c r="K46" s="234">
        <f>SUM(K47:K71)</f>
        <v>0</v>
      </c>
      <c r="L46" s="234"/>
      <c r="M46" s="234">
        <f>SUM(M47:M71)</f>
        <v>0</v>
      </c>
      <c r="N46" s="233"/>
      <c r="O46" s="233">
        <f>SUM(O47:O71)</f>
        <v>5660.75</v>
      </c>
      <c r="P46" s="233"/>
      <c r="Q46" s="233">
        <f>SUM(Q47:Q71)</f>
        <v>0</v>
      </c>
      <c r="R46" s="234"/>
      <c r="S46" s="234"/>
      <c r="T46" s="235"/>
      <c r="U46" s="229"/>
      <c r="V46" s="229">
        <f>SUM(V47:V71)</f>
        <v>436.77</v>
      </c>
      <c r="W46" s="229"/>
      <c r="X46" s="229"/>
      <c r="Y46" s="229"/>
      <c r="AG46" t="s">
        <v>277</v>
      </c>
    </row>
    <row r="47" spans="1:60" outlineLevel="1" x14ac:dyDescent="0.2">
      <c r="A47" s="237">
        <v>14</v>
      </c>
      <c r="B47" s="238" t="s">
        <v>1800</v>
      </c>
      <c r="C47" s="249" t="s">
        <v>1801</v>
      </c>
      <c r="D47" s="239" t="s">
        <v>548</v>
      </c>
      <c r="E47" s="240">
        <v>10</v>
      </c>
      <c r="F47" s="241"/>
      <c r="G47" s="242">
        <f>ROUND(E47*F47,2)</f>
        <v>0</v>
      </c>
      <c r="H47" s="241"/>
      <c r="I47" s="242">
        <f>ROUND(E47*H47,2)</f>
        <v>0</v>
      </c>
      <c r="J47" s="241"/>
      <c r="K47" s="242">
        <f>ROUND(E47*J47,2)</f>
        <v>0</v>
      </c>
      <c r="L47" s="242">
        <v>21</v>
      </c>
      <c r="M47" s="242">
        <f>G47*(1+L47/100)</f>
        <v>0</v>
      </c>
      <c r="N47" s="240">
        <v>2.0580000000000001E-2</v>
      </c>
      <c r="O47" s="240">
        <f>ROUND(E47*N47,2)</f>
        <v>0.21</v>
      </c>
      <c r="P47" s="240">
        <v>0</v>
      </c>
      <c r="Q47" s="240">
        <f>ROUND(E47*P47,2)</f>
        <v>0</v>
      </c>
      <c r="R47" s="242"/>
      <c r="S47" s="242" t="s">
        <v>281</v>
      </c>
      <c r="T47" s="243" t="s">
        <v>389</v>
      </c>
      <c r="U47" s="224">
        <v>0.03</v>
      </c>
      <c r="V47" s="224">
        <f>ROUND(E47*U47,2)</f>
        <v>0.3</v>
      </c>
      <c r="W47" s="224"/>
      <c r="X47" s="224" t="s">
        <v>339</v>
      </c>
      <c r="Y47" s="224" t="s">
        <v>284</v>
      </c>
      <c r="Z47" s="213"/>
      <c r="AA47" s="213"/>
      <c r="AB47" s="213"/>
      <c r="AC47" s="213"/>
      <c r="AD47" s="213"/>
      <c r="AE47" s="213"/>
      <c r="AF47" s="213"/>
      <c r="AG47" s="213" t="s">
        <v>340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2" x14ac:dyDescent="0.2">
      <c r="A48" s="220"/>
      <c r="B48" s="221"/>
      <c r="C48" s="250"/>
      <c r="D48" s="246"/>
      <c r="E48" s="246"/>
      <c r="F48" s="246"/>
      <c r="G48" s="246"/>
      <c r="H48" s="224"/>
      <c r="I48" s="224"/>
      <c r="J48" s="224"/>
      <c r="K48" s="224"/>
      <c r="L48" s="224"/>
      <c r="M48" s="224"/>
      <c r="N48" s="223"/>
      <c r="O48" s="223"/>
      <c r="P48" s="223"/>
      <c r="Q48" s="223"/>
      <c r="R48" s="224"/>
      <c r="S48" s="224"/>
      <c r="T48" s="224"/>
      <c r="U48" s="224"/>
      <c r="V48" s="224"/>
      <c r="W48" s="224"/>
      <c r="X48" s="224"/>
      <c r="Y48" s="224"/>
      <c r="Z48" s="213"/>
      <c r="AA48" s="213"/>
      <c r="AB48" s="213"/>
      <c r="AC48" s="213"/>
      <c r="AD48" s="213"/>
      <c r="AE48" s="213"/>
      <c r="AF48" s="213"/>
      <c r="AG48" s="213" t="s">
        <v>286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1" x14ac:dyDescent="0.2">
      <c r="A49" s="237">
        <v>15</v>
      </c>
      <c r="B49" s="238" t="s">
        <v>1802</v>
      </c>
      <c r="C49" s="249" t="s">
        <v>1803</v>
      </c>
      <c r="D49" s="239" t="s">
        <v>363</v>
      </c>
      <c r="E49" s="240">
        <v>3207.5</v>
      </c>
      <c r="F49" s="241"/>
      <c r="G49" s="242">
        <f>ROUND(E49*F49,2)</f>
        <v>0</v>
      </c>
      <c r="H49" s="241"/>
      <c r="I49" s="242">
        <f>ROUND(E49*H49,2)</f>
        <v>0</v>
      </c>
      <c r="J49" s="241"/>
      <c r="K49" s="242">
        <f>ROUND(E49*J49,2)</f>
        <v>0</v>
      </c>
      <c r="L49" s="242">
        <v>21</v>
      </c>
      <c r="M49" s="242">
        <f>G49*(1+L49/100)</f>
        <v>0</v>
      </c>
      <c r="N49" s="240">
        <v>0.55125000000000002</v>
      </c>
      <c r="O49" s="240">
        <f>ROUND(E49*N49,2)</f>
        <v>1768.13</v>
      </c>
      <c r="P49" s="240">
        <v>0</v>
      </c>
      <c r="Q49" s="240">
        <f>ROUND(E49*P49,2)</f>
        <v>0</v>
      </c>
      <c r="R49" s="242"/>
      <c r="S49" s="242" t="s">
        <v>281</v>
      </c>
      <c r="T49" s="243" t="s">
        <v>389</v>
      </c>
      <c r="U49" s="224">
        <v>0.01</v>
      </c>
      <c r="V49" s="224">
        <f>ROUND(E49*U49,2)</f>
        <v>32.08</v>
      </c>
      <c r="W49" s="224"/>
      <c r="X49" s="224" t="s">
        <v>339</v>
      </c>
      <c r="Y49" s="224" t="s">
        <v>284</v>
      </c>
      <c r="Z49" s="213"/>
      <c r="AA49" s="213"/>
      <c r="AB49" s="213"/>
      <c r="AC49" s="213"/>
      <c r="AD49" s="213"/>
      <c r="AE49" s="213"/>
      <c r="AF49" s="213"/>
      <c r="AG49" s="213" t="s">
        <v>340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2" x14ac:dyDescent="0.2">
      <c r="A50" s="220"/>
      <c r="B50" s="221"/>
      <c r="C50" s="250"/>
      <c r="D50" s="246"/>
      <c r="E50" s="246"/>
      <c r="F50" s="246"/>
      <c r="G50" s="246"/>
      <c r="H50" s="224"/>
      <c r="I50" s="224"/>
      <c r="J50" s="224"/>
      <c r="K50" s="224"/>
      <c r="L50" s="224"/>
      <c r="M50" s="224"/>
      <c r="N50" s="223"/>
      <c r="O50" s="223"/>
      <c r="P50" s="223"/>
      <c r="Q50" s="223"/>
      <c r="R50" s="224"/>
      <c r="S50" s="224"/>
      <c r="T50" s="224"/>
      <c r="U50" s="224"/>
      <c r="V50" s="224"/>
      <c r="W50" s="224"/>
      <c r="X50" s="224"/>
      <c r="Y50" s="224"/>
      <c r="Z50" s="213"/>
      <c r="AA50" s="213"/>
      <c r="AB50" s="213"/>
      <c r="AC50" s="213"/>
      <c r="AD50" s="213"/>
      <c r="AE50" s="213"/>
      <c r="AF50" s="213"/>
      <c r="AG50" s="213" t="s">
        <v>286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ht="22.5" outlineLevel="1" x14ac:dyDescent="0.2">
      <c r="A51" s="237">
        <v>16</v>
      </c>
      <c r="B51" s="238" t="s">
        <v>1804</v>
      </c>
      <c r="C51" s="249" t="s">
        <v>1805</v>
      </c>
      <c r="D51" s="239" t="s">
        <v>363</v>
      </c>
      <c r="E51" s="240">
        <v>2566</v>
      </c>
      <c r="F51" s="241"/>
      <c r="G51" s="242">
        <f>ROUND(E51*F51,2)</f>
        <v>0</v>
      </c>
      <c r="H51" s="241"/>
      <c r="I51" s="242">
        <f>ROUND(E51*H51,2)</f>
        <v>0</v>
      </c>
      <c r="J51" s="241"/>
      <c r="K51" s="242">
        <f>ROUND(E51*J51,2)</f>
        <v>0</v>
      </c>
      <c r="L51" s="242">
        <v>21</v>
      </c>
      <c r="M51" s="242">
        <f>G51*(1+L51/100)</f>
        <v>0</v>
      </c>
      <c r="N51" s="240">
        <v>0.18462999999999999</v>
      </c>
      <c r="O51" s="240">
        <f>ROUND(E51*N51,2)</f>
        <v>473.76</v>
      </c>
      <c r="P51" s="240">
        <v>0</v>
      </c>
      <c r="Q51" s="240">
        <f>ROUND(E51*P51,2)</f>
        <v>0</v>
      </c>
      <c r="R51" s="242" t="s">
        <v>403</v>
      </c>
      <c r="S51" s="242" t="s">
        <v>289</v>
      </c>
      <c r="T51" s="243" t="s">
        <v>289</v>
      </c>
      <c r="U51" s="224">
        <v>0.03</v>
      </c>
      <c r="V51" s="224">
        <f>ROUND(E51*U51,2)</f>
        <v>76.98</v>
      </c>
      <c r="W51" s="224"/>
      <c r="X51" s="224" t="s">
        <v>339</v>
      </c>
      <c r="Y51" s="224" t="s">
        <v>284</v>
      </c>
      <c r="Z51" s="213"/>
      <c r="AA51" s="213"/>
      <c r="AB51" s="213"/>
      <c r="AC51" s="213"/>
      <c r="AD51" s="213"/>
      <c r="AE51" s="213"/>
      <c r="AF51" s="213"/>
      <c r="AG51" s="213" t="s">
        <v>340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2" x14ac:dyDescent="0.2">
      <c r="A52" s="220"/>
      <c r="B52" s="221"/>
      <c r="C52" s="259" t="s">
        <v>1806</v>
      </c>
      <c r="D52" s="257"/>
      <c r="E52" s="257"/>
      <c r="F52" s="257"/>
      <c r="G52" s="257"/>
      <c r="H52" s="224"/>
      <c r="I52" s="224"/>
      <c r="J52" s="224"/>
      <c r="K52" s="224"/>
      <c r="L52" s="224"/>
      <c r="M52" s="224"/>
      <c r="N52" s="223"/>
      <c r="O52" s="223"/>
      <c r="P52" s="223"/>
      <c r="Q52" s="223"/>
      <c r="R52" s="224"/>
      <c r="S52" s="224"/>
      <c r="T52" s="224"/>
      <c r="U52" s="224"/>
      <c r="V52" s="224"/>
      <c r="W52" s="224"/>
      <c r="X52" s="224"/>
      <c r="Y52" s="224"/>
      <c r="Z52" s="213"/>
      <c r="AA52" s="213"/>
      <c r="AB52" s="213"/>
      <c r="AC52" s="213"/>
      <c r="AD52" s="213"/>
      <c r="AE52" s="213"/>
      <c r="AF52" s="213"/>
      <c r="AG52" s="213" t="s">
        <v>360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52"/>
      <c r="D53" s="245"/>
      <c r="E53" s="245"/>
      <c r="F53" s="245"/>
      <c r="G53" s="245"/>
      <c r="H53" s="224"/>
      <c r="I53" s="224"/>
      <c r="J53" s="224"/>
      <c r="K53" s="224"/>
      <c r="L53" s="224"/>
      <c r="M53" s="224"/>
      <c r="N53" s="223"/>
      <c r="O53" s="223"/>
      <c r="P53" s="223"/>
      <c r="Q53" s="223"/>
      <c r="R53" s="224"/>
      <c r="S53" s="224"/>
      <c r="T53" s="224"/>
      <c r="U53" s="224"/>
      <c r="V53" s="224"/>
      <c r="W53" s="224"/>
      <c r="X53" s="224"/>
      <c r="Y53" s="224"/>
      <c r="Z53" s="213"/>
      <c r="AA53" s="213"/>
      <c r="AB53" s="213"/>
      <c r="AC53" s="213"/>
      <c r="AD53" s="213"/>
      <c r="AE53" s="213"/>
      <c r="AF53" s="213"/>
      <c r="AG53" s="213" t="s">
        <v>286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37">
        <v>17</v>
      </c>
      <c r="B54" s="238" t="s">
        <v>1807</v>
      </c>
      <c r="C54" s="249" t="s">
        <v>1808</v>
      </c>
      <c r="D54" s="239" t="s">
        <v>363</v>
      </c>
      <c r="E54" s="240">
        <v>2950.9</v>
      </c>
      <c r="F54" s="241"/>
      <c r="G54" s="242">
        <f>ROUND(E54*F54,2)</f>
        <v>0</v>
      </c>
      <c r="H54" s="241"/>
      <c r="I54" s="242">
        <f>ROUND(E54*H54,2)</f>
        <v>0</v>
      </c>
      <c r="J54" s="241"/>
      <c r="K54" s="242">
        <f>ROUND(E54*J54,2)</f>
        <v>0</v>
      </c>
      <c r="L54" s="242">
        <v>21</v>
      </c>
      <c r="M54" s="242">
        <f>G54*(1+L54/100)</f>
        <v>0</v>
      </c>
      <c r="N54" s="240">
        <v>0.49665999999999999</v>
      </c>
      <c r="O54" s="240">
        <f>ROUND(E54*N54,2)</f>
        <v>1465.59</v>
      </c>
      <c r="P54" s="240">
        <v>0</v>
      </c>
      <c r="Q54" s="240">
        <f>ROUND(E54*P54,2)</f>
        <v>0</v>
      </c>
      <c r="R54" s="242" t="s">
        <v>403</v>
      </c>
      <c r="S54" s="242" t="s">
        <v>289</v>
      </c>
      <c r="T54" s="243" t="s">
        <v>289</v>
      </c>
      <c r="U54" s="224">
        <v>0.09</v>
      </c>
      <c r="V54" s="224">
        <f>ROUND(E54*U54,2)</f>
        <v>265.58</v>
      </c>
      <c r="W54" s="224"/>
      <c r="X54" s="224" t="s">
        <v>339</v>
      </c>
      <c r="Y54" s="224" t="s">
        <v>284</v>
      </c>
      <c r="Z54" s="213"/>
      <c r="AA54" s="213"/>
      <c r="AB54" s="213"/>
      <c r="AC54" s="213"/>
      <c r="AD54" s="213"/>
      <c r="AE54" s="213"/>
      <c r="AF54" s="213"/>
      <c r="AG54" s="213" t="s">
        <v>340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59" t="s">
        <v>1809</v>
      </c>
      <c r="D55" s="257"/>
      <c r="E55" s="257"/>
      <c r="F55" s="257"/>
      <c r="G55" s="257"/>
      <c r="H55" s="224"/>
      <c r="I55" s="224"/>
      <c r="J55" s="224"/>
      <c r="K55" s="224"/>
      <c r="L55" s="224"/>
      <c r="M55" s="224"/>
      <c r="N55" s="223"/>
      <c r="O55" s="223"/>
      <c r="P55" s="223"/>
      <c r="Q55" s="223"/>
      <c r="R55" s="224"/>
      <c r="S55" s="224"/>
      <c r="T55" s="224"/>
      <c r="U55" s="224"/>
      <c r="V55" s="224"/>
      <c r="W55" s="224"/>
      <c r="X55" s="224"/>
      <c r="Y55" s="224"/>
      <c r="Z55" s="213"/>
      <c r="AA55" s="213"/>
      <c r="AB55" s="213"/>
      <c r="AC55" s="213"/>
      <c r="AD55" s="213"/>
      <c r="AE55" s="213"/>
      <c r="AF55" s="213"/>
      <c r="AG55" s="213" t="s">
        <v>360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2" x14ac:dyDescent="0.2">
      <c r="A56" s="220"/>
      <c r="B56" s="221"/>
      <c r="C56" s="252"/>
      <c r="D56" s="245"/>
      <c r="E56" s="245"/>
      <c r="F56" s="245"/>
      <c r="G56" s="245"/>
      <c r="H56" s="224"/>
      <c r="I56" s="224"/>
      <c r="J56" s="224"/>
      <c r="K56" s="224"/>
      <c r="L56" s="224"/>
      <c r="M56" s="224"/>
      <c r="N56" s="223"/>
      <c r="O56" s="223"/>
      <c r="P56" s="223"/>
      <c r="Q56" s="223"/>
      <c r="R56" s="224"/>
      <c r="S56" s="224"/>
      <c r="T56" s="224"/>
      <c r="U56" s="224"/>
      <c r="V56" s="224"/>
      <c r="W56" s="224"/>
      <c r="X56" s="224"/>
      <c r="Y56" s="224"/>
      <c r="Z56" s="213"/>
      <c r="AA56" s="213"/>
      <c r="AB56" s="213"/>
      <c r="AC56" s="213"/>
      <c r="AD56" s="213"/>
      <c r="AE56" s="213"/>
      <c r="AF56" s="213"/>
      <c r="AG56" s="213" t="s">
        <v>286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1" x14ac:dyDescent="0.2">
      <c r="A57" s="237">
        <v>18</v>
      </c>
      <c r="B57" s="238" t="s">
        <v>1810</v>
      </c>
      <c r="C57" s="249" t="s">
        <v>1811</v>
      </c>
      <c r="D57" s="239" t="s">
        <v>363</v>
      </c>
      <c r="E57" s="240">
        <v>5132</v>
      </c>
      <c r="F57" s="241"/>
      <c r="G57" s="242">
        <f>ROUND(E57*F57,2)</f>
        <v>0</v>
      </c>
      <c r="H57" s="241"/>
      <c r="I57" s="242">
        <f>ROUND(E57*H57,2)</f>
        <v>0</v>
      </c>
      <c r="J57" s="241"/>
      <c r="K57" s="242">
        <f>ROUND(E57*J57,2)</f>
        <v>0</v>
      </c>
      <c r="L57" s="242">
        <v>21</v>
      </c>
      <c r="M57" s="242">
        <f>G57*(1+L57/100)</f>
        <v>0</v>
      </c>
      <c r="N57" s="240">
        <v>5.9999999999999995E-4</v>
      </c>
      <c r="O57" s="240">
        <f>ROUND(E57*N57,2)</f>
        <v>3.08</v>
      </c>
      <c r="P57" s="240">
        <v>0</v>
      </c>
      <c r="Q57" s="240">
        <f>ROUND(E57*P57,2)</f>
        <v>0</v>
      </c>
      <c r="R57" s="242" t="s">
        <v>403</v>
      </c>
      <c r="S57" s="242" t="s">
        <v>289</v>
      </c>
      <c r="T57" s="243" t="s">
        <v>289</v>
      </c>
      <c r="U57" s="224">
        <v>2E-3</v>
      </c>
      <c r="V57" s="224">
        <f>ROUND(E57*U57,2)</f>
        <v>10.26</v>
      </c>
      <c r="W57" s="224"/>
      <c r="X57" s="224" t="s">
        <v>339</v>
      </c>
      <c r="Y57" s="224" t="s">
        <v>284</v>
      </c>
      <c r="Z57" s="213"/>
      <c r="AA57" s="213"/>
      <c r="AB57" s="213"/>
      <c r="AC57" s="213"/>
      <c r="AD57" s="213"/>
      <c r="AE57" s="213"/>
      <c r="AF57" s="213"/>
      <c r="AG57" s="213" t="s">
        <v>340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2" x14ac:dyDescent="0.2">
      <c r="A58" s="220"/>
      <c r="B58" s="221"/>
      <c r="C58" s="259" t="s">
        <v>1812</v>
      </c>
      <c r="D58" s="257"/>
      <c r="E58" s="257"/>
      <c r="F58" s="257"/>
      <c r="G58" s="257"/>
      <c r="H58" s="224"/>
      <c r="I58" s="224"/>
      <c r="J58" s="224"/>
      <c r="K58" s="224"/>
      <c r="L58" s="224"/>
      <c r="M58" s="224"/>
      <c r="N58" s="223"/>
      <c r="O58" s="223"/>
      <c r="P58" s="223"/>
      <c r="Q58" s="223"/>
      <c r="R58" s="224"/>
      <c r="S58" s="224"/>
      <c r="T58" s="224"/>
      <c r="U58" s="224"/>
      <c r="V58" s="224"/>
      <c r="W58" s="224"/>
      <c r="X58" s="224"/>
      <c r="Y58" s="224"/>
      <c r="Z58" s="213"/>
      <c r="AA58" s="213"/>
      <c r="AB58" s="213"/>
      <c r="AC58" s="213"/>
      <c r="AD58" s="213"/>
      <c r="AE58" s="213"/>
      <c r="AF58" s="213"/>
      <c r="AG58" s="213" t="s">
        <v>360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2" x14ac:dyDescent="0.2">
      <c r="A59" s="220"/>
      <c r="B59" s="221"/>
      <c r="C59" s="252"/>
      <c r="D59" s="245"/>
      <c r="E59" s="245"/>
      <c r="F59" s="245"/>
      <c r="G59" s="245"/>
      <c r="H59" s="224"/>
      <c r="I59" s="224"/>
      <c r="J59" s="224"/>
      <c r="K59" s="224"/>
      <c r="L59" s="224"/>
      <c r="M59" s="224"/>
      <c r="N59" s="223"/>
      <c r="O59" s="223"/>
      <c r="P59" s="223"/>
      <c r="Q59" s="223"/>
      <c r="R59" s="224"/>
      <c r="S59" s="224"/>
      <c r="T59" s="224"/>
      <c r="U59" s="224"/>
      <c r="V59" s="224"/>
      <c r="W59" s="224"/>
      <c r="X59" s="224"/>
      <c r="Y59" s="224"/>
      <c r="Z59" s="213"/>
      <c r="AA59" s="213"/>
      <c r="AB59" s="213"/>
      <c r="AC59" s="213"/>
      <c r="AD59" s="213"/>
      <c r="AE59" s="213"/>
      <c r="AF59" s="213"/>
      <c r="AG59" s="213" t="s">
        <v>286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ht="22.5" outlineLevel="1" x14ac:dyDescent="0.2">
      <c r="A60" s="237">
        <v>19</v>
      </c>
      <c r="B60" s="238" t="s">
        <v>1813</v>
      </c>
      <c r="C60" s="249" t="s">
        <v>1814</v>
      </c>
      <c r="D60" s="239" t="s">
        <v>363</v>
      </c>
      <c r="E60" s="240">
        <v>2566</v>
      </c>
      <c r="F60" s="241"/>
      <c r="G60" s="242">
        <f>ROUND(E60*F60,2)</f>
        <v>0</v>
      </c>
      <c r="H60" s="241"/>
      <c r="I60" s="242">
        <f>ROUND(E60*H60,2)</f>
        <v>0</v>
      </c>
      <c r="J60" s="241"/>
      <c r="K60" s="242">
        <f>ROUND(E60*J60,2)</f>
        <v>0</v>
      </c>
      <c r="L60" s="242">
        <v>21</v>
      </c>
      <c r="M60" s="242">
        <f>G60*(1+L60/100)</f>
        <v>0</v>
      </c>
      <c r="N60" s="240">
        <v>0.12966</v>
      </c>
      <c r="O60" s="240">
        <f>ROUND(E60*N60,2)</f>
        <v>332.71</v>
      </c>
      <c r="P60" s="240">
        <v>0</v>
      </c>
      <c r="Q60" s="240">
        <f>ROUND(E60*P60,2)</f>
        <v>0</v>
      </c>
      <c r="R60" s="242" t="s">
        <v>403</v>
      </c>
      <c r="S60" s="242" t="s">
        <v>289</v>
      </c>
      <c r="T60" s="243" t="s">
        <v>289</v>
      </c>
      <c r="U60" s="224">
        <v>0.02</v>
      </c>
      <c r="V60" s="224">
        <f>ROUND(E60*U60,2)</f>
        <v>51.32</v>
      </c>
      <c r="W60" s="224"/>
      <c r="X60" s="224" t="s">
        <v>339</v>
      </c>
      <c r="Y60" s="224" t="s">
        <v>284</v>
      </c>
      <c r="Z60" s="213"/>
      <c r="AA60" s="213"/>
      <c r="AB60" s="213"/>
      <c r="AC60" s="213"/>
      <c r="AD60" s="213"/>
      <c r="AE60" s="213"/>
      <c r="AF60" s="213"/>
      <c r="AG60" s="213" t="s">
        <v>340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2" x14ac:dyDescent="0.2">
      <c r="A61" s="220"/>
      <c r="B61" s="221"/>
      <c r="C61" s="250"/>
      <c r="D61" s="246"/>
      <c r="E61" s="246"/>
      <c r="F61" s="246"/>
      <c r="G61" s="246"/>
      <c r="H61" s="224"/>
      <c r="I61" s="224"/>
      <c r="J61" s="224"/>
      <c r="K61" s="224"/>
      <c r="L61" s="224"/>
      <c r="M61" s="224"/>
      <c r="N61" s="223"/>
      <c r="O61" s="223"/>
      <c r="P61" s="223"/>
      <c r="Q61" s="223"/>
      <c r="R61" s="224"/>
      <c r="S61" s="224"/>
      <c r="T61" s="224"/>
      <c r="U61" s="224"/>
      <c r="V61" s="224"/>
      <c r="W61" s="224"/>
      <c r="X61" s="224"/>
      <c r="Y61" s="224"/>
      <c r="Z61" s="213"/>
      <c r="AA61" s="213"/>
      <c r="AB61" s="213"/>
      <c r="AC61" s="213"/>
      <c r="AD61" s="213"/>
      <c r="AE61" s="213"/>
      <c r="AF61" s="213"/>
      <c r="AG61" s="213" t="s">
        <v>286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1" x14ac:dyDescent="0.2">
      <c r="A62" s="237">
        <v>20</v>
      </c>
      <c r="B62" s="238" t="s">
        <v>1815</v>
      </c>
      <c r="C62" s="249" t="s">
        <v>1816</v>
      </c>
      <c r="D62" s="239" t="s">
        <v>323</v>
      </c>
      <c r="E62" s="240">
        <v>5</v>
      </c>
      <c r="F62" s="241"/>
      <c r="G62" s="242">
        <f>ROUND(E62*F62,2)</f>
        <v>0</v>
      </c>
      <c r="H62" s="241"/>
      <c r="I62" s="242">
        <f>ROUND(E62*H62,2)</f>
        <v>0</v>
      </c>
      <c r="J62" s="241"/>
      <c r="K62" s="242">
        <f>ROUND(E62*J62,2)</f>
        <v>0</v>
      </c>
      <c r="L62" s="242">
        <v>21</v>
      </c>
      <c r="M62" s="242">
        <f>G62*(1+L62/100)</f>
        <v>0</v>
      </c>
      <c r="N62" s="240">
        <v>3.5999999999999999E-3</v>
      </c>
      <c r="O62" s="240">
        <f>ROUND(E62*N62,2)</f>
        <v>0.02</v>
      </c>
      <c r="P62" s="240">
        <v>0</v>
      </c>
      <c r="Q62" s="240">
        <f>ROUND(E62*P62,2)</f>
        <v>0</v>
      </c>
      <c r="R62" s="242" t="s">
        <v>403</v>
      </c>
      <c r="S62" s="242" t="s">
        <v>289</v>
      </c>
      <c r="T62" s="243" t="s">
        <v>289</v>
      </c>
      <c r="U62" s="224">
        <v>0.05</v>
      </c>
      <c r="V62" s="224">
        <f>ROUND(E62*U62,2)</f>
        <v>0.25</v>
      </c>
      <c r="W62" s="224"/>
      <c r="X62" s="224" t="s">
        <v>339</v>
      </c>
      <c r="Y62" s="224" t="s">
        <v>284</v>
      </c>
      <c r="Z62" s="213"/>
      <c r="AA62" s="213"/>
      <c r="AB62" s="213"/>
      <c r="AC62" s="213"/>
      <c r="AD62" s="213"/>
      <c r="AE62" s="213"/>
      <c r="AF62" s="213"/>
      <c r="AG62" s="213" t="s">
        <v>340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59" t="s">
        <v>1817</v>
      </c>
      <c r="D63" s="257"/>
      <c r="E63" s="257"/>
      <c r="F63" s="257"/>
      <c r="G63" s="257"/>
      <c r="H63" s="224"/>
      <c r="I63" s="224"/>
      <c r="J63" s="224"/>
      <c r="K63" s="224"/>
      <c r="L63" s="224"/>
      <c r="M63" s="224"/>
      <c r="N63" s="223"/>
      <c r="O63" s="223"/>
      <c r="P63" s="223"/>
      <c r="Q63" s="223"/>
      <c r="R63" s="224"/>
      <c r="S63" s="224"/>
      <c r="T63" s="224"/>
      <c r="U63" s="224"/>
      <c r="V63" s="224"/>
      <c r="W63" s="224"/>
      <c r="X63" s="224"/>
      <c r="Y63" s="224"/>
      <c r="Z63" s="213"/>
      <c r="AA63" s="213"/>
      <c r="AB63" s="213"/>
      <c r="AC63" s="213"/>
      <c r="AD63" s="213"/>
      <c r="AE63" s="213"/>
      <c r="AF63" s="213"/>
      <c r="AG63" s="213" t="s">
        <v>360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2" x14ac:dyDescent="0.2">
      <c r="A64" s="220"/>
      <c r="B64" s="221"/>
      <c r="C64" s="252"/>
      <c r="D64" s="245"/>
      <c r="E64" s="245"/>
      <c r="F64" s="245"/>
      <c r="G64" s="245"/>
      <c r="H64" s="224"/>
      <c r="I64" s="224"/>
      <c r="J64" s="224"/>
      <c r="K64" s="224"/>
      <c r="L64" s="224"/>
      <c r="M64" s="224"/>
      <c r="N64" s="223"/>
      <c r="O64" s="223"/>
      <c r="P64" s="223"/>
      <c r="Q64" s="223"/>
      <c r="R64" s="224"/>
      <c r="S64" s="224"/>
      <c r="T64" s="224"/>
      <c r="U64" s="224"/>
      <c r="V64" s="224"/>
      <c r="W64" s="224"/>
      <c r="X64" s="224"/>
      <c r="Y64" s="224"/>
      <c r="Z64" s="213"/>
      <c r="AA64" s="213"/>
      <c r="AB64" s="213"/>
      <c r="AC64" s="213"/>
      <c r="AD64" s="213"/>
      <c r="AE64" s="213"/>
      <c r="AF64" s="213"/>
      <c r="AG64" s="213" t="s">
        <v>286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1" x14ac:dyDescent="0.2">
      <c r="A65" s="237">
        <v>21</v>
      </c>
      <c r="B65" s="238" t="s">
        <v>581</v>
      </c>
      <c r="C65" s="249" t="s">
        <v>582</v>
      </c>
      <c r="D65" s="239" t="s">
        <v>583</v>
      </c>
      <c r="E65" s="240">
        <v>1617.25</v>
      </c>
      <c r="F65" s="241"/>
      <c r="G65" s="242">
        <f>ROUND(E65*F65,2)</f>
        <v>0</v>
      </c>
      <c r="H65" s="241"/>
      <c r="I65" s="242">
        <f>ROUND(E65*H65,2)</f>
        <v>0</v>
      </c>
      <c r="J65" s="241"/>
      <c r="K65" s="242">
        <f>ROUND(E65*J65,2)</f>
        <v>0</v>
      </c>
      <c r="L65" s="242">
        <v>21</v>
      </c>
      <c r="M65" s="242">
        <f>G65*(1+L65/100)</f>
        <v>0</v>
      </c>
      <c r="N65" s="240">
        <v>1</v>
      </c>
      <c r="O65" s="240">
        <f>ROUND(E65*N65,2)</f>
        <v>1617.25</v>
      </c>
      <c r="P65" s="240">
        <v>0</v>
      </c>
      <c r="Q65" s="240">
        <f>ROUND(E65*P65,2)</f>
        <v>0</v>
      </c>
      <c r="R65" s="242"/>
      <c r="S65" s="242" t="s">
        <v>281</v>
      </c>
      <c r="T65" s="243" t="s">
        <v>389</v>
      </c>
      <c r="U65" s="224">
        <v>0</v>
      </c>
      <c r="V65" s="224">
        <f>ROUND(E65*U65,2)</f>
        <v>0</v>
      </c>
      <c r="W65" s="224"/>
      <c r="X65" s="224" t="s">
        <v>283</v>
      </c>
      <c r="Y65" s="224" t="s">
        <v>284</v>
      </c>
      <c r="Z65" s="213"/>
      <c r="AA65" s="213"/>
      <c r="AB65" s="213"/>
      <c r="AC65" s="213"/>
      <c r="AD65" s="213"/>
      <c r="AE65" s="213"/>
      <c r="AF65" s="213"/>
      <c r="AG65" s="213" t="s">
        <v>285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2" x14ac:dyDescent="0.2">
      <c r="A66" s="220"/>
      <c r="B66" s="221"/>
      <c r="C66" s="250"/>
      <c r="D66" s="246"/>
      <c r="E66" s="246"/>
      <c r="F66" s="246"/>
      <c r="G66" s="246"/>
      <c r="H66" s="224"/>
      <c r="I66" s="224"/>
      <c r="J66" s="224"/>
      <c r="K66" s="224"/>
      <c r="L66" s="224"/>
      <c r="M66" s="224"/>
      <c r="N66" s="223"/>
      <c r="O66" s="223"/>
      <c r="P66" s="223"/>
      <c r="Q66" s="223"/>
      <c r="R66" s="224"/>
      <c r="S66" s="224"/>
      <c r="T66" s="224"/>
      <c r="U66" s="224"/>
      <c r="V66" s="224"/>
      <c r="W66" s="224"/>
      <c r="X66" s="224"/>
      <c r="Y66" s="224"/>
      <c r="Z66" s="213"/>
      <c r="AA66" s="213"/>
      <c r="AB66" s="213"/>
      <c r="AC66" s="213"/>
      <c r="AD66" s="213"/>
      <c r="AE66" s="213"/>
      <c r="AF66" s="213"/>
      <c r="AG66" s="213" t="s">
        <v>286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1" x14ac:dyDescent="0.2">
      <c r="A67" s="237">
        <v>22</v>
      </c>
      <c r="B67" s="238" t="s">
        <v>760</v>
      </c>
      <c r="C67" s="249" t="s">
        <v>761</v>
      </c>
      <c r="D67" s="239" t="s">
        <v>388</v>
      </c>
      <c r="E67" s="240">
        <v>2156.3333299999999</v>
      </c>
      <c r="F67" s="241"/>
      <c r="G67" s="242">
        <f>ROUND(E67*F67,2)</f>
        <v>0</v>
      </c>
      <c r="H67" s="241"/>
      <c r="I67" s="242">
        <f>ROUND(E67*H67,2)</f>
        <v>0</v>
      </c>
      <c r="J67" s="241"/>
      <c r="K67" s="242">
        <f>ROUND(E67*J67,2)</f>
        <v>0</v>
      </c>
      <c r="L67" s="242">
        <v>21</v>
      </c>
      <c r="M67" s="242">
        <f>G67*(1+L67/100)</f>
        <v>0</v>
      </c>
      <c r="N67" s="240">
        <v>0</v>
      </c>
      <c r="O67" s="240">
        <f>ROUND(E67*N67,2)</f>
        <v>0</v>
      </c>
      <c r="P67" s="240">
        <v>0</v>
      </c>
      <c r="Q67" s="240">
        <f>ROUND(E67*P67,2)</f>
        <v>0</v>
      </c>
      <c r="R67" s="242"/>
      <c r="S67" s="242" t="s">
        <v>281</v>
      </c>
      <c r="T67" s="243" t="s">
        <v>389</v>
      </c>
      <c r="U67" s="224">
        <v>0</v>
      </c>
      <c r="V67" s="224">
        <f>ROUND(E67*U67,2)</f>
        <v>0</v>
      </c>
      <c r="W67" s="224"/>
      <c r="X67" s="224" t="s">
        <v>390</v>
      </c>
      <c r="Y67" s="224" t="s">
        <v>284</v>
      </c>
      <c r="Z67" s="213"/>
      <c r="AA67" s="213"/>
      <c r="AB67" s="213"/>
      <c r="AC67" s="213"/>
      <c r="AD67" s="213"/>
      <c r="AE67" s="213"/>
      <c r="AF67" s="213"/>
      <c r="AG67" s="213" t="s">
        <v>391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2" x14ac:dyDescent="0.2">
      <c r="A68" s="220"/>
      <c r="B68" s="221"/>
      <c r="C68" s="251" t="s">
        <v>392</v>
      </c>
      <c r="D68" s="247"/>
      <c r="E68" s="247"/>
      <c r="F68" s="247"/>
      <c r="G68" s="247"/>
      <c r="H68" s="224"/>
      <c r="I68" s="224"/>
      <c r="J68" s="224"/>
      <c r="K68" s="224"/>
      <c r="L68" s="224"/>
      <c r="M68" s="224"/>
      <c r="N68" s="223"/>
      <c r="O68" s="223"/>
      <c r="P68" s="223"/>
      <c r="Q68" s="223"/>
      <c r="R68" s="224"/>
      <c r="S68" s="224"/>
      <c r="T68" s="224"/>
      <c r="U68" s="224"/>
      <c r="V68" s="224"/>
      <c r="W68" s="224"/>
      <c r="X68" s="224"/>
      <c r="Y68" s="224"/>
      <c r="Z68" s="213"/>
      <c r="AA68" s="213"/>
      <c r="AB68" s="213"/>
      <c r="AC68" s="213"/>
      <c r="AD68" s="213"/>
      <c r="AE68" s="213"/>
      <c r="AF68" s="213"/>
      <c r="AG68" s="213" t="s">
        <v>311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3" x14ac:dyDescent="0.2">
      <c r="A69" s="220"/>
      <c r="B69" s="221"/>
      <c r="C69" s="260" t="s">
        <v>393</v>
      </c>
      <c r="D69" s="258"/>
      <c r="E69" s="258"/>
      <c r="F69" s="258"/>
      <c r="G69" s="258"/>
      <c r="H69" s="224"/>
      <c r="I69" s="224"/>
      <c r="J69" s="224"/>
      <c r="K69" s="224"/>
      <c r="L69" s="224"/>
      <c r="M69" s="224"/>
      <c r="N69" s="223"/>
      <c r="O69" s="223"/>
      <c r="P69" s="223"/>
      <c r="Q69" s="223"/>
      <c r="R69" s="224"/>
      <c r="S69" s="224"/>
      <c r="T69" s="224"/>
      <c r="U69" s="224"/>
      <c r="V69" s="224"/>
      <c r="W69" s="224"/>
      <c r="X69" s="224"/>
      <c r="Y69" s="224"/>
      <c r="Z69" s="213"/>
      <c r="AA69" s="213"/>
      <c r="AB69" s="213"/>
      <c r="AC69" s="213"/>
      <c r="AD69" s="213"/>
      <c r="AE69" s="213"/>
      <c r="AF69" s="213"/>
      <c r="AG69" s="213" t="s">
        <v>311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3" x14ac:dyDescent="0.2">
      <c r="A70" s="220"/>
      <c r="B70" s="221"/>
      <c r="C70" s="260" t="s">
        <v>394</v>
      </c>
      <c r="D70" s="258"/>
      <c r="E70" s="258"/>
      <c r="F70" s="258"/>
      <c r="G70" s="258"/>
      <c r="H70" s="224"/>
      <c r="I70" s="224"/>
      <c r="J70" s="224"/>
      <c r="K70" s="224"/>
      <c r="L70" s="224"/>
      <c r="M70" s="224"/>
      <c r="N70" s="223"/>
      <c r="O70" s="223"/>
      <c r="P70" s="223"/>
      <c r="Q70" s="223"/>
      <c r="R70" s="224"/>
      <c r="S70" s="224"/>
      <c r="T70" s="224"/>
      <c r="U70" s="224"/>
      <c r="V70" s="224"/>
      <c r="W70" s="224"/>
      <c r="X70" s="224"/>
      <c r="Y70" s="224"/>
      <c r="Z70" s="213"/>
      <c r="AA70" s="213"/>
      <c r="AB70" s="213"/>
      <c r="AC70" s="213"/>
      <c r="AD70" s="213"/>
      <c r="AE70" s="213"/>
      <c r="AF70" s="213"/>
      <c r="AG70" s="213" t="s">
        <v>311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2" x14ac:dyDescent="0.2">
      <c r="A71" s="220"/>
      <c r="B71" s="221"/>
      <c r="C71" s="252"/>
      <c r="D71" s="245"/>
      <c r="E71" s="245"/>
      <c r="F71" s="245"/>
      <c r="G71" s="245"/>
      <c r="H71" s="224"/>
      <c r="I71" s="224"/>
      <c r="J71" s="224"/>
      <c r="K71" s="224"/>
      <c r="L71" s="224"/>
      <c r="M71" s="224"/>
      <c r="N71" s="223"/>
      <c r="O71" s="223"/>
      <c r="P71" s="223"/>
      <c r="Q71" s="223"/>
      <c r="R71" s="224"/>
      <c r="S71" s="224"/>
      <c r="T71" s="224"/>
      <c r="U71" s="224"/>
      <c r="V71" s="224"/>
      <c r="W71" s="224"/>
      <c r="X71" s="224"/>
      <c r="Y71" s="224"/>
      <c r="Z71" s="213"/>
      <c r="AA71" s="213"/>
      <c r="AB71" s="213"/>
      <c r="AC71" s="213"/>
      <c r="AD71" s="213"/>
      <c r="AE71" s="213"/>
      <c r="AF71" s="213"/>
      <c r="AG71" s="213" t="s">
        <v>286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x14ac:dyDescent="0.2">
      <c r="A72" s="230" t="s">
        <v>276</v>
      </c>
      <c r="B72" s="231" t="s">
        <v>175</v>
      </c>
      <c r="C72" s="248" t="s">
        <v>176</v>
      </c>
      <c r="D72" s="232"/>
      <c r="E72" s="233"/>
      <c r="F72" s="234"/>
      <c r="G72" s="234">
        <f>SUMIF(AG73:AG82,"&lt;&gt;NOR",G73:G82)</f>
        <v>0</v>
      </c>
      <c r="H72" s="234"/>
      <c r="I72" s="234">
        <f>SUM(I73:I82)</f>
        <v>0</v>
      </c>
      <c r="J72" s="234"/>
      <c r="K72" s="234">
        <f>SUM(K73:K82)</f>
        <v>0</v>
      </c>
      <c r="L72" s="234"/>
      <c r="M72" s="234">
        <f>SUM(M73:M82)</f>
        <v>0</v>
      </c>
      <c r="N72" s="233"/>
      <c r="O72" s="233">
        <f>SUM(O73:O82)</f>
        <v>160.25</v>
      </c>
      <c r="P72" s="233"/>
      <c r="Q72" s="233">
        <f>SUM(Q73:Q82)</f>
        <v>0</v>
      </c>
      <c r="R72" s="234"/>
      <c r="S72" s="234"/>
      <c r="T72" s="235"/>
      <c r="U72" s="229"/>
      <c r="V72" s="229">
        <f>SUM(V73:V82)</f>
        <v>170.69</v>
      </c>
      <c r="W72" s="229"/>
      <c r="X72" s="229"/>
      <c r="Y72" s="229"/>
      <c r="AG72" t="s">
        <v>277</v>
      </c>
    </row>
    <row r="73" spans="1:60" outlineLevel="1" x14ac:dyDescent="0.2">
      <c r="A73" s="237">
        <v>23</v>
      </c>
      <c r="B73" s="238" t="s">
        <v>1818</v>
      </c>
      <c r="C73" s="249" t="s">
        <v>1819</v>
      </c>
      <c r="D73" s="239" t="s">
        <v>323</v>
      </c>
      <c r="E73" s="240">
        <v>130</v>
      </c>
      <c r="F73" s="241"/>
      <c r="G73" s="242">
        <f>ROUND(E73*F73,2)</f>
        <v>0</v>
      </c>
      <c r="H73" s="241"/>
      <c r="I73" s="242">
        <f>ROUND(E73*H73,2)</f>
        <v>0</v>
      </c>
      <c r="J73" s="241"/>
      <c r="K73" s="242">
        <f>ROUND(E73*J73,2)</f>
        <v>0</v>
      </c>
      <c r="L73" s="242">
        <v>21</v>
      </c>
      <c r="M73" s="242">
        <f>G73*(1+L73/100)</f>
        <v>0</v>
      </c>
      <c r="N73" s="240">
        <v>0.14468</v>
      </c>
      <c r="O73" s="240">
        <f>ROUND(E73*N73,2)</f>
        <v>18.809999999999999</v>
      </c>
      <c r="P73" s="240">
        <v>0</v>
      </c>
      <c r="Q73" s="240">
        <f>ROUND(E73*P73,2)</f>
        <v>0</v>
      </c>
      <c r="R73" s="242" t="s">
        <v>403</v>
      </c>
      <c r="S73" s="242" t="s">
        <v>289</v>
      </c>
      <c r="T73" s="243" t="s">
        <v>289</v>
      </c>
      <c r="U73" s="224">
        <v>0.26</v>
      </c>
      <c r="V73" s="224">
        <f>ROUND(E73*U73,2)</f>
        <v>33.799999999999997</v>
      </c>
      <c r="W73" s="224"/>
      <c r="X73" s="224" t="s">
        <v>339</v>
      </c>
      <c r="Y73" s="224" t="s">
        <v>284</v>
      </c>
      <c r="Z73" s="213"/>
      <c r="AA73" s="213"/>
      <c r="AB73" s="213"/>
      <c r="AC73" s="213"/>
      <c r="AD73" s="213"/>
      <c r="AE73" s="213"/>
      <c r="AF73" s="213"/>
      <c r="AG73" s="213" t="s">
        <v>340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ht="22.5" outlineLevel="2" x14ac:dyDescent="0.2">
      <c r="A74" s="220"/>
      <c r="B74" s="221"/>
      <c r="C74" s="259" t="s">
        <v>1820</v>
      </c>
      <c r="D74" s="257"/>
      <c r="E74" s="257"/>
      <c r="F74" s="257"/>
      <c r="G74" s="257"/>
      <c r="H74" s="224"/>
      <c r="I74" s="224"/>
      <c r="J74" s="224"/>
      <c r="K74" s="224"/>
      <c r="L74" s="224"/>
      <c r="M74" s="224"/>
      <c r="N74" s="223"/>
      <c r="O74" s="223"/>
      <c r="P74" s="223"/>
      <c r="Q74" s="223"/>
      <c r="R74" s="224"/>
      <c r="S74" s="224"/>
      <c r="T74" s="224"/>
      <c r="U74" s="224"/>
      <c r="V74" s="224"/>
      <c r="W74" s="224"/>
      <c r="X74" s="224"/>
      <c r="Y74" s="224"/>
      <c r="Z74" s="213"/>
      <c r="AA74" s="213"/>
      <c r="AB74" s="213"/>
      <c r="AC74" s="213"/>
      <c r="AD74" s="213"/>
      <c r="AE74" s="213"/>
      <c r="AF74" s="213"/>
      <c r="AG74" s="213" t="s">
        <v>360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56" t="str">
        <f>C74</f>
        <v>tl. do 12 cm, do lože z cementové malty tl. do 2 cm, s vyplněním a zatřením spár cementovou maltou s podkladní vrstvou z betonu prostého C 12/15 tl. 5 až 10 cm</v>
      </c>
      <c r="BB74" s="213"/>
      <c r="BC74" s="213"/>
      <c r="BD74" s="213"/>
      <c r="BE74" s="213"/>
      <c r="BF74" s="213"/>
      <c r="BG74" s="213"/>
      <c r="BH74" s="213"/>
    </row>
    <row r="75" spans="1:60" outlineLevel="2" x14ac:dyDescent="0.2">
      <c r="A75" s="220"/>
      <c r="B75" s="221"/>
      <c r="C75" s="252"/>
      <c r="D75" s="245"/>
      <c r="E75" s="245"/>
      <c r="F75" s="245"/>
      <c r="G75" s="245"/>
      <c r="H75" s="224"/>
      <c r="I75" s="224"/>
      <c r="J75" s="224"/>
      <c r="K75" s="224"/>
      <c r="L75" s="224"/>
      <c r="M75" s="224"/>
      <c r="N75" s="223"/>
      <c r="O75" s="223"/>
      <c r="P75" s="223"/>
      <c r="Q75" s="223"/>
      <c r="R75" s="224"/>
      <c r="S75" s="224"/>
      <c r="T75" s="224"/>
      <c r="U75" s="224"/>
      <c r="V75" s="224"/>
      <c r="W75" s="224"/>
      <c r="X75" s="224"/>
      <c r="Y75" s="224"/>
      <c r="Z75" s="213"/>
      <c r="AA75" s="213"/>
      <c r="AB75" s="213"/>
      <c r="AC75" s="213"/>
      <c r="AD75" s="213"/>
      <c r="AE75" s="213"/>
      <c r="AF75" s="213"/>
      <c r="AG75" s="213" t="s">
        <v>286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ht="22.5" outlineLevel="1" x14ac:dyDescent="0.2">
      <c r="A76" s="237">
        <v>24</v>
      </c>
      <c r="B76" s="238" t="s">
        <v>1821</v>
      </c>
      <c r="C76" s="249" t="s">
        <v>1822</v>
      </c>
      <c r="D76" s="239" t="s">
        <v>323</v>
      </c>
      <c r="E76" s="240">
        <v>507</v>
      </c>
      <c r="F76" s="241"/>
      <c r="G76" s="242">
        <f>ROUND(E76*F76,2)</f>
        <v>0</v>
      </c>
      <c r="H76" s="241"/>
      <c r="I76" s="242">
        <f>ROUND(E76*H76,2)</f>
        <v>0</v>
      </c>
      <c r="J76" s="241"/>
      <c r="K76" s="242">
        <f>ROUND(E76*J76,2)</f>
        <v>0</v>
      </c>
      <c r="L76" s="242">
        <v>21</v>
      </c>
      <c r="M76" s="242">
        <f>G76*(1+L76/100)</f>
        <v>0</v>
      </c>
      <c r="N76" s="240">
        <v>0.188</v>
      </c>
      <c r="O76" s="240">
        <f>ROUND(E76*N76,2)</f>
        <v>95.32</v>
      </c>
      <c r="P76" s="240">
        <v>0</v>
      </c>
      <c r="Q76" s="240">
        <f>ROUND(E76*P76,2)</f>
        <v>0</v>
      </c>
      <c r="R76" s="242" t="s">
        <v>403</v>
      </c>
      <c r="S76" s="242" t="s">
        <v>289</v>
      </c>
      <c r="T76" s="243" t="s">
        <v>289</v>
      </c>
      <c r="U76" s="224">
        <v>0.27</v>
      </c>
      <c r="V76" s="224">
        <f>ROUND(E76*U76,2)</f>
        <v>136.88999999999999</v>
      </c>
      <c r="W76" s="224"/>
      <c r="X76" s="224" t="s">
        <v>339</v>
      </c>
      <c r="Y76" s="224" t="s">
        <v>284</v>
      </c>
      <c r="Z76" s="213"/>
      <c r="AA76" s="213"/>
      <c r="AB76" s="213"/>
      <c r="AC76" s="213"/>
      <c r="AD76" s="213"/>
      <c r="AE76" s="213"/>
      <c r="AF76" s="213"/>
      <c r="AG76" s="213" t="s">
        <v>358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2" x14ac:dyDescent="0.2">
      <c r="A77" s="220"/>
      <c r="B77" s="221"/>
      <c r="C77" s="259" t="s">
        <v>1823</v>
      </c>
      <c r="D77" s="257"/>
      <c r="E77" s="257"/>
      <c r="F77" s="257"/>
      <c r="G77" s="257"/>
      <c r="H77" s="224"/>
      <c r="I77" s="224"/>
      <c r="J77" s="224"/>
      <c r="K77" s="224"/>
      <c r="L77" s="224"/>
      <c r="M77" s="224"/>
      <c r="N77" s="223"/>
      <c r="O77" s="223"/>
      <c r="P77" s="223"/>
      <c r="Q77" s="223"/>
      <c r="R77" s="224"/>
      <c r="S77" s="224"/>
      <c r="T77" s="224"/>
      <c r="U77" s="224"/>
      <c r="V77" s="224"/>
      <c r="W77" s="224"/>
      <c r="X77" s="224"/>
      <c r="Y77" s="224"/>
      <c r="Z77" s="213"/>
      <c r="AA77" s="213"/>
      <c r="AB77" s="213"/>
      <c r="AC77" s="213"/>
      <c r="AD77" s="213"/>
      <c r="AE77" s="213"/>
      <c r="AF77" s="213"/>
      <c r="AG77" s="213" t="s">
        <v>360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2" x14ac:dyDescent="0.2">
      <c r="A78" s="220"/>
      <c r="B78" s="221"/>
      <c r="C78" s="252"/>
      <c r="D78" s="245"/>
      <c r="E78" s="245"/>
      <c r="F78" s="245"/>
      <c r="G78" s="245"/>
      <c r="H78" s="224"/>
      <c r="I78" s="224"/>
      <c r="J78" s="224"/>
      <c r="K78" s="224"/>
      <c r="L78" s="224"/>
      <c r="M78" s="224"/>
      <c r="N78" s="223"/>
      <c r="O78" s="223"/>
      <c r="P78" s="223"/>
      <c r="Q78" s="223"/>
      <c r="R78" s="224"/>
      <c r="S78" s="224"/>
      <c r="T78" s="224"/>
      <c r="U78" s="224"/>
      <c r="V78" s="224"/>
      <c r="W78" s="224"/>
      <c r="X78" s="224"/>
      <c r="Y78" s="224"/>
      <c r="Z78" s="213"/>
      <c r="AA78" s="213"/>
      <c r="AB78" s="213"/>
      <c r="AC78" s="213"/>
      <c r="AD78" s="213"/>
      <c r="AE78" s="213"/>
      <c r="AF78" s="213"/>
      <c r="AG78" s="213" t="s">
        <v>286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1" x14ac:dyDescent="0.2">
      <c r="A79" s="237">
        <v>25</v>
      </c>
      <c r="B79" s="238" t="s">
        <v>1824</v>
      </c>
      <c r="C79" s="249" t="s">
        <v>1825</v>
      </c>
      <c r="D79" s="239" t="s">
        <v>318</v>
      </c>
      <c r="E79" s="240">
        <v>532.35</v>
      </c>
      <c r="F79" s="241"/>
      <c r="G79" s="242">
        <f>ROUND(E79*F79,2)</f>
        <v>0</v>
      </c>
      <c r="H79" s="241"/>
      <c r="I79" s="242">
        <f>ROUND(E79*H79,2)</f>
        <v>0</v>
      </c>
      <c r="J79" s="241"/>
      <c r="K79" s="242">
        <f>ROUND(E79*J79,2)</f>
        <v>0</v>
      </c>
      <c r="L79" s="242">
        <v>21</v>
      </c>
      <c r="M79" s="242">
        <f>G79*(1+L79/100)</f>
        <v>0</v>
      </c>
      <c r="N79" s="240">
        <v>8.1000000000000003E-2</v>
      </c>
      <c r="O79" s="240">
        <f>ROUND(E79*N79,2)</f>
        <v>43.12</v>
      </c>
      <c r="P79" s="240">
        <v>0</v>
      </c>
      <c r="Q79" s="240">
        <f>ROUND(E79*P79,2)</f>
        <v>0</v>
      </c>
      <c r="R79" s="242" t="s">
        <v>324</v>
      </c>
      <c r="S79" s="242" t="s">
        <v>384</v>
      </c>
      <c r="T79" s="243" t="s">
        <v>384</v>
      </c>
      <c r="U79" s="224">
        <v>0</v>
      </c>
      <c r="V79" s="224">
        <f>ROUND(E79*U79,2)</f>
        <v>0</v>
      </c>
      <c r="W79" s="224"/>
      <c r="X79" s="224" t="s">
        <v>283</v>
      </c>
      <c r="Y79" s="224" t="s">
        <v>284</v>
      </c>
      <c r="Z79" s="213"/>
      <c r="AA79" s="213"/>
      <c r="AB79" s="213"/>
      <c r="AC79" s="213"/>
      <c r="AD79" s="213"/>
      <c r="AE79" s="213"/>
      <c r="AF79" s="213"/>
      <c r="AG79" s="213" t="s">
        <v>611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2" x14ac:dyDescent="0.2">
      <c r="A80" s="220"/>
      <c r="B80" s="221"/>
      <c r="C80" s="250"/>
      <c r="D80" s="246"/>
      <c r="E80" s="246"/>
      <c r="F80" s="246"/>
      <c r="G80" s="246"/>
      <c r="H80" s="224"/>
      <c r="I80" s="224"/>
      <c r="J80" s="224"/>
      <c r="K80" s="224"/>
      <c r="L80" s="224"/>
      <c r="M80" s="224"/>
      <c r="N80" s="223"/>
      <c r="O80" s="223"/>
      <c r="P80" s="223"/>
      <c r="Q80" s="223"/>
      <c r="R80" s="224"/>
      <c r="S80" s="224"/>
      <c r="T80" s="224"/>
      <c r="U80" s="224"/>
      <c r="V80" s="224"/>
      <c r="W80" s="224"/>
      <c r="X80" s="224"/>
      <c r="Y80" s="224"/>
      <c r="Z80" s="213"/>
      <c r="AA80" s="213"/>
      <c r="AB80" s="213"/>
      <c r="AC80" s="213"/>
      <c r="AD80" s="213"/>
      <c r="AE80" s="213"/>
      <c r="AF80" s="213"/>
      <c r="AG80" s="213" t="s">
        <v>286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1" x14ac:dyDescent="0.2">
      <c r="A81" s="237">
        <v>26</v>
      </c>
      <c r="B81" s="238" t="s">
        <v>1826</v>
      </c>
      <c r="C81" s="249" t="s">
        <v>1827</v>
      </c>
      <c r="D81" s="239" t="s">
        <v>318</v>
      </c>
      <c r="E81" s="240">
        <v>136.5</v>
      </c>
      <c r="F81" s="241"/>
      <c r="G81" s="242">
        <f>ROUND(E81*F81,2)</f>
        <v>0</v>
      </c>
      <c r="H81" s="241"/>
      <c r="I81" s="242">
        <f>ROUND(E81*H81,2)</f>
        <v>0</v>
      </c>
      <c r="J81" s="241"/>
      <c r="K81" s="242">
        <f>ROUND(E81*J81,2)</f>
        <v>0</v>
      </c>
      <c r="L81" s="242">
        <v>21</v>
      </c>
      <c r="M81" s="242">
        <f>G81*(1+L81/100)</f>
        <v>0</v>
      </c>
      <c r="N81" s="240">
        <v>2.1999999999999999E-2</v>
      </c>
      <c r="O81" s="240">
        <f>ROUND(E81*N81,2)</f>
        <v>3</v>
      </c>
      <c r="P81" s="240">
        <v>0</v>
      </c>
      <c r="Q81" s="240">
        <f>ROUND(E81*P81,2)</f>
        <v>0</v>
      </c>
      <c r="R81" s="242" t="s">
        <v>324</v>
      </c>
      <c r="S81" s="242" t="s">
        <v>289</v>
      </c>
      <c r="T81" s="243" t="s">
        <v>289</v>
      </c>
      <c r="U81" s="224">
        <v>0</v>
      </c>
      <c r="V81" s="224">
        <f>ROUND(E81*U81,2)</f>
        <v>0</v>
      </c>
      <c r="W81" s="224"/>
      <c r="X81" s="224" t="s">
        <v>283</v>
      </c>
      <c r="Y81" s="224" t="s">
        <v>284</v>
      </c>
      <c r="Z81" s="213"/>
      <c r="AA81" s="213"/>
      <c r="AB81" s="213"/>
      <c r="AC81" s="213"/>
      <c r="AD81" s="213"/>
      <c r="AE81" s="213"/>
      <c r="AF81" s="213"/>
      <c r="AG81" s="213" t="s">
        <v>611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2" x14ac:dyDescent="0.2">
      <c r="A82" s="220"/>
      <c r="B82" s="221"/>
      <c r="C82" s="250"/>
      <c r="D82" s="246"/>
      <c r="E82" s="246"/>
      <c r="F82" s="246"/>
      <c r="G82" s="246"/>
      <c r="H82" s="224"/>
      <c r="I82" s="224"/>
      <c r="J82" s="224"/>
      <c r="K82" s="224"/>
      <c r="L82" s="224"/>
      <c r="M82" s="224"/>
      <c r="N82" s="223"/>
      <c r="O82" s="223"/>
      <c r="P82" s="223"/>
      <c r="Q82" s="223"/>
      <c r="R82" s="224"/>
      <c r="S82" s="224"/>
      <c r="T82" s="224"/>
      <c r="U82" s="224"/>
      <c r="V82" s="224"/>
      <c r="W82" s="224"/>
      <c r="X82" s="224"/>
      <c r="Y82" s="224"/>
      <c r="Z82" s="213"/>
      <c r="AA82" s="213"/>
      <c r="AB82" s="213"/>
      <c r="AC82" s="213"/>
      <c r="AD82" s="213"/>
      <c r="AE82" s="213"/>
      <c r="AF82" s="213"/>
      <c r="AG82" s="213" t="s">
        <v>286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x14ac:dyDescent="0.2">
      <c r="A83" s="230" t="s">
        <v>276</v>
      </c>
      <c r="B83" s="231" t="s">
        <v>187</v>
      </c>
      <c r="C83" s="248" t="s">
        <v>188</v>
      </c>
      <c r="D83" s="232"/>
      <c r="E83" s="233"/>
      <c r="F83" s="234"/>
      <c r="G83" s="234">
        <f>SUMIF(AG84:AG86,"&lt;&gt;NOR",G84:G86)</f>
        <v>0</v>
      </c>
      <c r="H83" s="234"/>
      <c r="I83" s="234">
        <f>SUM(I84:I86)</f>
        <v>0</v>
      </c>
      <c r="J83" s="234"/>
      <c r="K83" s="234">
        <f>SUM(K84:K86)</f>
        <v>0</v>
      </c>
      <c r="L83" s="234"/>
      <c r="M83" s="234">
        <f>SUM(M84:M86)</f>
        <v>0</v>
      </c>
      <c r="N83" s="233"/>
      <c r="O83" s="233">
        <f>SUM(O84:O86)</f>
        <v>0</v>
      </c>
      <c r="P83" s="233"/>
      <c r="Q83" s="233">
        <f>SUM(Q84:Q86)</f>
        <v>0</v>
      </c>
      <c r="R83" s="234"/>
      <c r="S83" s="234"/>
      <c r="T83" s="235"/>
      <c r="U83" s="229"/>
      <c r="V83" s="229">
        <f>SUM(V84:V86)</f>
        <v>0</v>
      </c>
      <c r="W83" s="229"/>
      <c r="X83" s="229"/>
      <c r="Y83" s="229"/>
      <c r="AG83" t="s">
        <v>277</v>
      </c>
    </row>
    <row r="84" spans="1:60" outlineLevel="1" x14ac:dyDescent="0.2">
      <c r="A84" s="237">
        <v>27</v>
      </c>
      <c r="B84" s="238" t="s">
        <v>1828</v>
      </c>
      <c r="C84" s="249" t="s">
        <v>1829</v>
      </c>
      <c r="D84" s="239" t="s">
        <v>383</v>
      </c>
      <c r="E84" s="240">
        <v>5821.0201999999999</v>
      </c>
      <c r="F84" s="241"/>
      <c r="G84" s="242">
        <f>ROUND(E84*F84,2)</f>
        <v>0</v>
      </c>
      <c r="H84" s="241"/>
      <c r="I84" s="242">
        <f>ROUND(E84*H84,2)</f>
        <v>0</v>
      </c>
      <c r="J84" s="241"/>
      <c r="K84" s="242">
        <f>ROUND(E84*J84,2)</f>
        <v>0</v>
      </c>
      <c r="L84" s="242">
        <v>21</v>
      </c>
      <c r="M84" s="242">
        <f>G84*(1+L84/100)</f>
        <v>0</v>
      </c>
      <c r="N84" s="240">
        <v>0</v>
      </c>
      <c r="O84" s="240">
        <f>ROUND(E84*N84,2)</f>
        <v>0</v>
      </c>
      <c r="P84" s="240">
        <v>0</v>
      </c>
      <c r="Q84" s="240">
        <f>ROUND(E84*P84,2)</f>
        <v>0</v>
      </c>
      <c r="R84" s="242" t="s">
        <v>403</v>
      </c>
      <c r="S84" s="242" t="s">
        <v>289</v>
      </c>
      <c r="T84" s="243" t="s">
        <v>289</v>
      </c>
      <c r="U84" s="224">
        <v>0</v>
      </c>
      <c r="V84" s="224">
        <f>ROUND(E84*U84,2)</f>
        <v>0</v>
      </c>
      <c r="W84" s="224"/>
      <c r="X84" s="224" t="s">
        <v>447</v>
      </c>
      <c r="Y84" s="224" t="s">
        <v>284</v>
      </c>
      <c r="Z84" s="213"/>
      <c r="AA84" s="213"/>
      <c r="AB84" s="213"/>
      <c r="AC84" s="213"/>
      <c r="AD84" s="213"/>
      <c r="AE84" s="213"/>
      <c r="AF84" s="213"/>
      <c r="AG84" s="213" t="s">
        <v>1830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2" x14ac:dyDescent="0.2">
      <c r="A85" s="220"/>
      <c r="B85" s="221"/>
      <c r="C85" s="259" t="s">
        <v>1055</v>
      </c>
      <c r="D85" s="257"/>
      <c r="E85" s="257"/>
      <c r="F85" s="257"/>
      <c r="G85" s="257"/>
      <c r="H85" s="224"/>
      <c r="I85" s="224"/>
      <c r="J85" s="224"/>
      <c r="K85" s="224"/>
      <c r="L85" s="224"/>
      <c r="M85" s="224"/>
      <c r="N85" s="223"/>
      <c r="O85" s="223"/>
      <c r="P85" s="223"/>
      <c r="Q85" s="223"/>
      <c r="R85" s="224"/>
      <c r="S85" s="224"/>
      <c r="T85" s="224"/>
      <c r="U85" s="224"/>
      <c r="V85" s="224"/>
      <c r="W85" s="224"/>
      <c r="X85" s="224"/>
      <c r="Y85" s="224"/>
      <c r="Z85" s="213"/>
      <c r="AA85" s="213"/>
      <c r="AB85" s="213"/>
      <c r="AC85" s="213"/>
      <c r="AD85" s="213"/>
      <c r="AE85" s="213"/>
      <c r="AF85" s="213"/>
      <c r="AG85" s="213" t="s">
        <v>360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2" x14ac:dyDescent="0.2">
      <c r="A86" s="220"/>
      <c r="B86" s="221"/>
      <c r="C86" s="252"/>
      <c r="D86" s="245"/>
      <c r="E86" s="245"/>
      <c r="F86" s="245"/>
      <c r="G86" s="245"/>
      <c r="H86" s="224"/>
      <c r="I86" s="224"/>
      <c r="J86" s="224"/>
      <c r="K86" s="224"/>
      <c r="L86" s="224"/>
      <c r="M86" s="224"/>
      <c r="N86" s="223"/>
      <c r="O86" s="223"/>
      <c r="P86" s="223"/>
      <c r="Q86" s="223"/>
      <c r="R86" s="224"/>
      <c r="S86" s="224"/>
      <c r="T86" s="224"/>
      <c r="U86" s="224"/>
      <c r="V86" s="224"/>
      <c r="W86" s="224"/>
      <c r="X86" s="224"/>
      <c r="Y86" s="224"/>
      <c r="Z86" s="213"/>
      <c r="AA86" s="213"/>
      <c r="AB86" s="213"/>
      <c r="AC86" s="213"/>
      <c r="AD86" s="213"/>
      <c r="AE86" s="213"/>
      <c r="AF86" s="213"/>
      <c r="AG86" s="213" t="s">
        <v>286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x14ac:dyDescent="0.2">
      <c r="A87" s="3"/>
      <c r="B87" s="4"/>
      <c r="C87" s="25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AE87">
        <v>12</v>
      </c>
      <c r="AF87">
        <v>21</v>
      </c>
      <c r="AG87" t="s">
        <v>262</v>
      </c>
    </row>
    <row r="88" spans="1:60" x14ac:dyDescent="0.2">
      <c r="A88" s="216"/>
      <c r="B88" s="217" t="s">
        <v>29</v>
      </c>
      <c r="C88" s="254"/>
      <c r="D88" s="218"/>
      <c r="E88" s="219"/>
      <c r="F88" s="219"/>
      <c r="G88" s="236">
        <f>G8+G46+G72+G83</f>
        <v>0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AE88">
        <f>SUMIF(L7:L86,AE87,G7:G86)</f>
        <v>0</v>
      </c>
      <c r="AF88">
        <f>SUMIF(L7:L86,AF87,G7:G86)</f>
        <v>0</v>
      </c>
      <c r="AG88" t="s">
        <v>314</v>
      </c>
    </row>
    <row r="89" spans="1:60" x14ac:dyDescent="0.2">
      <c r="A89" s="262" t="s">
        <v>881</v>
      </c>
      <c r="B89" s="262"/>
      <c r="C89" s="25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60" x14ac:dyDescent="0.2">
      <c r="A90" s="3"/>
      <c r="B90" s="4" t="s">
        <v>1831</v>
      </c>
      <c r="C90" s="253" t="s">
        <v>1832</v>
      </c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AG90" t="s">
        <v>884</v>
      </c>
    </row>
    <row r="91" spans="1:60" x14ac:dyDescent="0.2">
      <c r="A91" s="3"/>
      <c r="B91" s="4" t="s">
        <v>1833</v>
      </c>
      <c r="C91" s="253" t="s">
        <v>1834</v>
      </c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AG91" t="s">
        <v>887</v>
      </c>
    </row>
    <row r="92" spans="1:60" x14ac:dyDescent="0.2">
      <c r="A92" s="3"/>
      <c r="B92" s="4"/>
      <c r="C92" s="253" t="s">
        <v>888</v>
      </c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AG92" t="s">
        <v>889</v>
      </c>
    </row>
    <row r="93" spans="1:60" x14ac:dyDescent="0.2">
      <c r="A93" s="3"/>
      <c r="B93" s="4"/>
      <c r="C93" s="25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60" x14ac:dyDescent="0.2">
      <c r="C94" s="255"/>
      <c r="D94" s="10"/>
      <c r="AG94" t="s">
        <v>315</v>
      </c>
    </row>
    <row r="95" spans="1:60" x14ac:dyDescent="0.2">
      <c r="D95" s="10"/>
    </row>
    <row r="96" spans="1:60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wN+z2N4dUdIzaqeZPvBeKwgbNxp5cWnH3te5eAXzbQu/jP19y7kvgKAg4SImJzvvn5VbToGbqoKebkOYHslYLA==" saltValue="CKU8O7oc84yimvbSu0YNbg==" spinCount="100000" sheet="1" formatRows="0"/>
  <mergeCells count="53">
    <mergeCell ref="C86:G86"/>
    <mergeCell ref="C75:G75"/>
    <mergeCell ref="C77:G77"/>
    <mergeCell ref="C78:G78"/>
    <mergeCell ref="C80:G80"/>
    <mergeCell ref="C82:G82"/>
    <mergeCell ref="C85:G85"/>
    <mergeCell ref="C66:G66"/>
    <mergeCell ref="C68:G68"/>
    <mergeCell ref="C69:G69"/>
    <mergeCell ref="C70:G70"/>
    <mergeCell ref="C71:G71"/>
    <mergeCell ref="C74:G74"/>
    <mergeCell ref="C56:G56"/>
    <mergeCell ref="C58:G58"/>
    <mergeCell ref="C59:G59"/>
    <mergeCell ref="C61:G61"/>
    <mergeCell ref="C63:G63"/>
    <mergeCell ref="C64:G64"/>
    <mergeCell ref="C45:G45"/>
    <mergeCell ref="C48:G48"/>
    <mergeCell ref="C50:G50"/>
    <mergeCell ref="C52:G52"/>
    <mergeCell ref="C53:G53"/>
    <mergeCell ref="C55:G55"/>
    <mergeCell ref="C36:G36"/>
    <mergeCell ref="C37:G37"/>
    <mergeCell ref="C39:G39"/>
    <mergeCell ref="C40:G40"/>
    <mergeCell ref="C42:G42"/>
    <mergeCell ref="C43:G43"/>
    <mergeCell ref="C27:G27"/>
    <mergeCell ref="C28:G28"/>
    <mergeCell ref="C30:G30"/>
    <mergeCell ref="C31:G31"/>
    <mergeCell ref="C33:G33"/>
    <mergeCell ref="C34:G34"/>
    <mergeCell ref="C17:G17"/>
    <mergeCell ref="C19:G19"/>
    <mergeCell ref="C21:G21"/>
    <mergeCell ref="C23:G23"/>
    <mergeCell ref="C24:G24"/>
    <mergeCell ref="C25:G25"/>
    <mergeCell ref="A1:G1"/>
    <mergeCell ref="C2:G2"/>
    <mergeCell ref="C3:G3"/>
    <mergeCell ref="C4:G4"/>
    <mergeCell ref="A89:B89"/>
    <mergeCell ref="C10:G10"/>
    <mergeCell ref="C11:G11"/>
    <mergeCell ref="C13:G13"/>
    <mergeCell ref="C14:G14"/>
    <mergeCell ref="C16:G1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47CF0-E4C8-49B3-ABBF-1CF09FB33D2D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249</v>
      </c>
      <c r="B1" s="198"/>
      <c r="C1" s="198"/>
      <c r="D1" s="198"/>
      <c r="E1" s="198"/>
      <c r="F1" s="198"/>
      <c r="G1" s="198"/>
      <c r="AG1" t="s">
        <v>250</v>
      </c>
    </row>
    <row r="2" spans="1:60" ht="24.95" customHeight="1" x14ac:dyDescent="0.2">
      <c r="A2" s="199" t="s">
        <v>7</v>
      </c>
      <c r="B2" s="49" t="s">
        <v>44</v>
      </c>
      <c r="C2" s="202" t="s">
        <v>45</v>
      </c>
      <c r="D2" s="200"/>
      <c r="E2" s="200"/>
      <c r="F2" s="200"/>
      <c r="G2" s="201"/>
      <c r="AG2" t="s">
        <v>251</v>
      </c>
    </row>
    <row r="3" spans="1:60" ht="24.95" customHeight="1" x14ac:dyDescent="0.2">
      <c r="A3" s="199" t="s">
        <v>8</v>
      </c>
      <c r="B3" s="49" t="s">
        <v>96</v>
      </c>
      <c r="C3" s="202" t="s">
        <v>97</v>
      </c>
      <c r="D3" s="200"/>
      <c r="E3" s="200"/>
      <c r="F3" s="200"/>
      <c r="G3" s="201"/>
      <c r="AC3" s="177" t="s">
        <v>251</v>
      </c>
      <c r="AG3" t="s">
        <v>252</v>
      </c>
    </row>
    <row r="4" spans="1:60" ht="24.95" customHeight="1" x14ac:dyDescent="0.2">
      <c r="A4" s="203" t="s">
        <v>9</v>
      </c>
      <c r="B4" s="204" t="s">
        <v>61</v>
      </c>
      <c r="C4" s="205" t="s">
        <v>97</v>
      </c>
      <c r="D4" s="206"/>
      <c r="E4" s="206"/>
      <c r="F4" s="206"/>
      <c r="G4" s="207"/>
      <c r="AG4" t="s">
        <v>253</v>
      </c>
    </row>
    <row r="5" spans="1:60" x14ac:dyDescent="0.2">
      <c r="D5" s="10"/>
    </row>
    <row r="6" spans="1:60" ht="38.25" x14ac:dyDescent="0.2">
      <c r="A6" s="209" t="s">
        <v>254</v>
      </c>
      <c r="B6" s="211" t="s">
        <v>255</v>
      </c>
      <c r="C6" s="211" t="s">
        <v>256</v>
      </c>
      <c r="D6" s="210" t="s">
        <v>257</v>
      </c>
      <c r="E6" s="209" t="s">
        <v>258</v>
      </c>
      <c r="F6" s="208" t="s">
        <v>259</v>
      </c>
      <c r="G6" s="209" t="s">
        <v>29</v>
      </c>
      <c r="H6" s="212" t="s">
        <v>30</v>
      </c>
      <c r="I6" s="212" t="s">
        <v>260</v>
      </c>
      <c r="J6" s="212" t="s">
        <v>31</v>
      </c>
      <c r="K6" s="212" t="s">
        <v>261</v>
      </c>
      <c r="L6" s="212" t="s">
        <v>262</v>
      </c>
      <c r="M6" s="212" t="s">
        <v>263</v>
      </c>
      <c r="N6" s="212" t="s">
        <v>264</v>
      </c>
      <c r="O6" s="212" t="s">
        <v>265</v>
      </c>
      <c r="P6" s="212" t="s">
        <v>266</v>
      </c>
      <c r="Q6" s="212" t="s">
        <v>267</v>
      </c>
      <c r="R6" s="212" t="s">
        <v>268</v>
      </c>
      <c r="S6" s="212" t="s">
        <v>269</v>
      </c>
      <c r="T6" s="212" t="s">
        <v>270</v>
      </c>
      <c r="U6" s="212" t="s">
        <v>271</v>
      </c>
      <c r="V6" s="212" t="s">
        <v>272</v>
      </c>
      <c r="W6" s="212" t="s">
        <v>273</v>
      </c>
      <c r="X6" s="212" t="s">
        <v>274</v>
      </c>
      <c r="Y6" s="212" t="s">
        <v>275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276</v>
      </c>
      <c r="B8" s="231" t="s">
        <v>137</v>
      </c>
      <c r="C8" s="248" t="s">
        <v>138</v>
      </c>
      <c r="D8" s="232"/>
      <c r="E8" s="233"/>
      <c r="F8" s="234"/>
      <c r="G8" s="234">
        <f>SUMIF(AG9:AG94,"&lt;&gt;NOR",G9:G94)</f>
        <v>0</v>
      </c>
      <c r="H8" s="234"/>
      <c r="I8" s="234">
        <f>SUM(I9:I94)</f>
        <v>0</v>
      </c>
      <c r="J8" s="234"/>
      <c r="K8" s="234">
        <f>SUM(K9:K94)</f>
        <v>0</v>
      </c>
      <c r="L8" s="234"/>
      <c r="M8" s="234">
        <f>SUM(M9:M94)</f>
        <v>0</v>
      </c>
      <c r="N8" s="233"/>
      <c r="O8" s="233">
        <f>SUM(O9:O94)</f>
        <v>73.210000000000008</v>
      </c>
      <c r="P8" s="233"/>
      <c r="Q8" s="233">
        <f>SUM(Q9:Q94)</f>
        <v>0</v>
      </c>
      <c r="R8" s="234"/>
      <c r="S8" s="234"/>
      <c r="T8" s="235"/>
      <c r="U8" s="229"/>
      <c r="V8" s="229">
        <f>SUM(V9:V94)</f>
        <v>1430.0800000000004</v>
      </c>
      <c r="W8" s="229"/>
      <c r="X8" s="229"/>
      <c r="Y8" s="229"/>
      <c r="AG8" t="s">
        <v>277</v>
      </c>
    </row>
    <row r="9" spans="1:60" outlineLevel="1" x14ac:dyDescent="0.2">
      <c r="A9" s="237">
        <v>1</v>
      </c>
      <c r="B9" s="238" t="s">
        <v>368</v>
      </c>
      <c r="C9" s="249" t="s">
        <v>369</v>
      </c>
      <c r="D9" s="239" t="s">
        <v>356</v>
      </c>
      <c r="E9" s="240">
        <v>1309.308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 t="s">
        <v>357</v>
      </c>
      <c r="S9" s="242" t="s">
        <v>289</v>
      </c>
      <c r="T9" s="243" t="s">
        <v>289</v>
      </c>
      <c r="U9" s="224">
        <v>0.01</v>
      </c>
      <c r="V9" s="224">
        <f>ROUND(E9*U9,2)</f>
        <v>13.09</v>
      </c>
      <c r="W9" s="224"/>
      <c r="X9" s="224" t="s">
        <v>339</v>
      </c>
      <c r="Y9" s="224" t="s">
        <v>284</v>
      </c>
      <c r="Z9" s="213"/>
      <c r="AA9" s="213"/>
      <c r="AB9" s="213"/>
      <c r="AC9" s="213"/>
      <c r="AD9" s="213"/>
      <c r="AE9" s="213"/>
      <c r="AF9" s="213"/>
      <c r="AG9" s="213" t="s">
        <v>340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9" t="s">
        <v>370</v>
      </c>
      <c r="D10" s="257"/>
      <c r="E10" s="257"/>
      <c r="F10" s="257"/>
      <c r="G10" s="257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3"/>
      <c r="AA10" s="213"/>
      <c r="AB10" s="213"/>
      <c r="AC10" s="213"/>
      <c r="AD10" s="213"/>
      <c r="AE10" s="213"/>
      <c r="AF10" s="213"/>
      <c r="AG10" s="213" t="s">
        <v>360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52"/>
      <c r="D11" s="245"/>
      <c r="E11" s="245"/>
      <c r="F11" s="245"/>
      <c r="G11" s="245"/>
      <c r="H11" s="224"/>
      <c r="I11" s="224"/>
      <c r="J11" s="224"/>
      <c r="K11" s="224"/>
      <c r="L11" s="224"/>
      <c r="M11" s="224"/>
      <c r="N11" s="223"/>
      <c r="O11" s="223"/>
      <c r="P11" s="223"/>
      <c r="Q11" s="223"/>
      <c r="R11" s="224"/>
      <c r="S11" s="224"/>
      <c r="T11" s="224"/>
      <c r="U11" s="224"/>
      <c r="V11" s="224"/>
      <c r="W11" s="224"/>
      <c r="X11" s="224"/>
      <c r="Y11" s="224"/>
      <c r="Z11" s="213"/>
      <c r="AA11" s="213"/>
      <c r="AB11" s="213"/>
      <c r="AC11" s="213"/>
      <c r="AD11" s="213"/>
      <c r="AE11" s="213"/>
      <c r="AF11" s="213"/>
      <c r="AG11" s="213" t="s">
        <v>286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ht="22.5" outlineLevel="1" x14ac:dyDescent="0.2">
      <c r="A12" s="237">
        <v>2</v>
      </c>
      <c r="B12" s="238" t="s">
        <v>643</v>
      </c>
      <c r="C12" s="249" t="s">
        <v>644</v>
      </c>
      <c r="D12" s="239" t="s">
        <v>356</v>
      </c>
      <c r="E12" s="240">
        <v>1309.308</v>
      </c>
      <c r="F12" s="241"/>
      <c r="G12" s="242">
        <f>ROUND(E12*F12,2)</f>
        <v>0</v>
      </c>
      <c r="H12" s="241"/>
      <c r="I12" s="242">
        <f>ROUND(E12*H12,2)</f>
        <v>0</v>
      </c>
      <c r="J12" s="241"/>
      <c r="K12" s="242">
        <f>ROUND(E12*J12,2)</f>
        <v>0</v>
      </c>
      <c r="L12" s="242">
        <v>21</v>
      </c>
      <c r="M12" s="242">
        <f>G12*(1+L12/100)</f>
        <v>0</v>
      </c>
      <c r="N12" s="240">
        <v>0</v>
      </c>
      <c r="O12" s="240">
        <f>ROUND(E12*N12,2)</f>
        <v>0</v>
      </c>
      <c r="P12" s="240">
        <v>0</v>
      </c>
      <c r="Q12" s="240">
        <f>ROUND(E12*P12,2)</f>
        <v>0</v>
      </c>
      <c r="R12" s="242" t="s">
        <v>357</v>
      </c>
      <c r="S12" s="242" t="s">
        <v>289</v>
      </c>
      <c r="T12" s="243" t="s">
        <v>289</v>
      </c>
      <c r="U12" s="224">
        <v>0.05</v>
      </c>
      <c r="V12" s="224">
        <f>ROUND(E12*U12,2)</f>
        <v>65.47</v>
      </c>
      <c r="W12" s="224"/>
      <c r="X12" s="224" t="s">
        <v>339</v>
      </c>
      <c r="Y12" s="224" t="s">
        <v>284</v>
      </c>
      <c r="Z12" s="213"/>
      <c r="AA12" s="213"/>
      <c r="AB12" s="213"/>
      <c r="AC12" s="213"/>
      <c r="AD12" s="213"/>
      <c r="AE12" s="213"/>
      <c r="AF12" s="213"/>
      <c r="AG12" s="213" t="s">
        <v>340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2" x14ac:dyDescent="0.2">
      <c r="A13" s="220"/>
      <c r="B13" s="221"/>
      <c r="C13" s="250"/>
      <c r="D13" s="246"/>
      <c r="E13" s="246"/>
      <c r="F13" s="246"/>
      <c r="G13" s="246"/>
      <c r="H13" s="224"/>
      <c r="I13" s="224"/>
      <c r="J13" s="224"/>
      <c r="K13" s="224"/>
      <c r="L13" s="224"/>
      <c r="M13" s="224"/>
      <c r="N13" s="223"/>
      <c r="O13" s="223"/>
      <c r="P13" s="223"/>
      <c r="Q13" s="223"/>
      <c r="R13" s="224"/>
      <c r="S13" s="224"/>
      <c r="T13" s="224"/>
      <c r="U13" s="224"/>
      <c r="V13" s="224"/>
      <c r="W13" s="224"/>
      <c r="X13" s="224"/>
      <c r="Y13" s="224"/>
      <c r="Z13" s="213"/>
      <c r="AA13" s="213"/>
      <c r="AB13" s="213"/>
      <c r="AC13" s="213"/>
      <c r="AD13" s="213"/>
      <c r="AE13" s="213"/>
      <c r="AF13" s="213"/>
      <c r="AG13" s="213" t="s">
        <v>286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37">
        <v>3</v>
      </c>
      <c r="B14" s="238" t="s">
        <v>1835</v>
      </c>
      <c r="C14" s="249" t="s">
        <v>1836</v>
      </c>
      <c r="D14" s="239" t="s">
        <v>356</v>
      </c>
      <c r="E14" s="240">
        <v>1309.308</v>
      </c>
      <c r="F14" s="241"/>
      <c r="G14" s="242">
        <f>ROUND(E14*F14,2)</f>
        <v>0</v>
      </c>
      <c r="H14" s="241"/>
      <c r="I14" s="242">
        <f>ROUND(E14*H14,2)</f>
        <v>0</v>
      </c>
      <c r="J14" s="241"/>
      <c r="K14" s="242">
        <f>ROUND(E14*J14,2)</f>
        <v>0</v>
      </c>
      <c r="L14" s="242">
        <v>21</v>
      </c>
      <c r="M14" s="242">
        <f>G14*(1+L14/100)</f>
        <v>0</v>
      </c>
      <c r="N14" s="240">
        <v>0</v>
      </c>
      <c r="O14" s="240">
        <f>ROUND(E14*N14,2)</f>
        <v>0</v>
      </c>
      <c r="P14" s="240">
        <v>0</v>
      </c>
      <c r="Q14" s="240">
        <f>ROUND(E14*P14,2)</f>
        <v>0</v>
      </c>
      <c r="R14" s="242" t="s">
        <v>357</v>
      </c>
      <c r="S14" s="242" t="s">
        <v>289</v>
      </c>
      <c r="T14" s="243" t="s">
        <v>289</v>
      </c>
      <c r="U14" s="224">
        <v>3.1E-2</v>
      </c>
      <c r="V14" s="224">
        <f>ROUND(E14*U14,2)</f>
        <v>40.590000000000003</v>
      </c>
      <c r="W14" s="224"/>
      <c r="X14" s="224" t="s">
        <v>339</v>
      </c>
      <c r="Y14" s="224" t="s">
        <v>284</v>
      </c>
      <c r="Z14" s="213"/>
      <c r="AA14" s="213"/>
      <c r="AB14" s="213"/>
      <c r="AC14" s="213"/>
      <c r="AD14" s="213"/>
      <c r="AE14" s="213"/>
      <c r="AF14" s="213"/>
      <c r="AG14" s="213" t="s">
        <v>340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2" x14ac:dyDescent="0.2">
      <c r="A15" s="220"/>
      <c r="B15" s="221"/>
      <c r="C15" s="251" t="s">
        <v>1837</v>
      </c>
      <c r="D15" s="247"/>
      <c r="E15" s="247"/>
      <c r="F15" s="247"/>
      <c r="G15" s="247"/>
      <c r="H15" s="224"/>
      <c r="I15" s="224"/>
      <c r="J15" s="224"/>
      <c r="K15" s="224"/>
      <c r="L15" s="224"/>
      <c r="M15" s="224"/>
      <c r="N15" s="223"/>
      <c r="O15" s="223"/>
      <c r="P15" s="223"/>
      <c r="Q15" s="223"/>
      <c r="R15" s="224"/>
      <c r="S15" s="224"/>
      <c r="T15" s="224"/>
      <c r="U15" s="224"/>
      <c r="V15" s="224"/>
      <c r="W15" s="224"/>
      <c r="X15" s="224"/>
      <c r="Y15" s="224"/>
      <c r="Z15" s="213"/>
      <c r="AA15" s="213"/>
      <c r="AB15" s="213"/>
      <c r="AC15" s="213"/>
      <c r="AD15" s="213"/>
      <c r="AE15" s="213"/>
      <c r="AF15" s="213"/>
      <c r="AG15" s="213" t="s">
        <v>311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56" t="str">
        <f>C15</f>
        <v>Uložení sypaniny do násypů nebo na skládku s rozprostřením sypaniny ve vrstvách a s hrubým urovnáním.</v>
      </c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2"/>
      <c r="D16" s="245"/>
      <c r="E16" s="245"/>
      <c r="F16" s="245"/>
      <c r="G16" s="245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3"/>
      <c r="AA16" s="213"/>
      <c r="AB16" s="213"/>
      <c r="AC16" s="213"/>
      <c r="AD16" s="213"/>
      <c r="AE16" s="213"/>
      <c r="AF16" s="213"/>
      <c r="AG16" s="213" t="s">
        <v>286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37">
        <v>4</v>
      </c>
      <c r="B17" s="238" t="s">
        <v>568</v>
      </c>
      <c r="C17" s="249" t="s">
        <v>569</v>
      </c>
      <c r="D17" s="239" t="s">
        <v>363</v>
      </c>
      <c r="E17" s="240">
        <v>450.45</v>
      </c>
      <c r="F17" s="241"/>
      <c r="G17" s="242">
        <f>ROUND(E17*F17,2)</f>
        <v>0</v>
      </c>
      <c r="H17" s="241"/>
      <c r="I17" s="242">
        <f>ROUND(E17*H17,2)</f>
        <v>0</v>
      </c>
      <c r="J17" s="241"/>
      <c r="K17" s="242">
        <f>ROUND(E17*J17,2)</f>
        <v>0</v>
      </c>
      <c r="L17" s="242">
        <v>21</v>
      </c>
      <c r="M17" s="242">
        <f>G17*(1+L17/100)</f>
        <v>0</v>
      </c>
      <c r="N17" s="240">
        <v>0</v>
      </c>
      <c r="O17" s="240">
        <f>ROUND(E17*N17,2)</f>
        <v>0</v>
      </c>
      <c r="P17" s="240">
        <v>0</v>
      </c>
      <c r="Q17" s="240">
        <f>ROUND(E17*P17,2)</f>
        <v>0</v>
      </c>
      <c r="R17" s="242" t="s">
        <v>570</v>
      </c>
      <c r="S17" s="242" t="s">
        <v>289</v>
      </c>
      <c r="T17" s="243" t="s">
        <v>289</v>
      </c>
      <c r="U17" s="224">
        <v>0.02</v>
      </c>
      <c r="V17" s="224">
        <f>ROUND(E17*U17,2)</f>
        <v>9.01</v>
      </c>
      <c r="W17" s="224"/>
      <c r="X17" s="224" t="s">
        <v>339</v>
      </c>
      <c r="Y17" s="224" t="s">
        <v>284</v>
      </c>
      <c r="Z17" s="213"/>
      <c r="AA17" s="213"/>
      <c r="AB17" s="213"/>
      <c r="AC17" s="213"/>
      <c r="AD17" s="213"/>
      <c r="AE17" s="213"/>
      <c r="AF17" s="213"/>
      <c r="AG17" s="213" t="s">
        <v>340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59" t="s">
        <v>571</v>
      </c>
      <c r="D18" s="257"/>
      <c r="E18" s="257"/>
      <c r="F18" s="257"/>
      <c r="G18" s="257"/>
      <c r="H18" s="224"/>
      <c r="I18" s="224"/>
      <c r="J18" s="224"/>
      <c r="K18" s="224"/>
      <c r="L18" s="224"/>
      <c r="M18" s="224"/>
      <c r="N18" s="223"/>
      <c r="O18" s="223"/>
      <c r="P18" s="223"/>
      <c r="Q18" s="223"/>
      <c r="R18" s="224"/>
      <c r="S18" s="224"/>
      <c r="T18" s="224"/>
      <c r="U18" s="224"/>
      <c r="V18" s="224"/>
      <c r="W18" s="224"/>
      <c r="X18" s="224"/>
      <c r="Y18" s="224"/>
      <c r="Z18" s="213"/>
      <c r="AA18" s="213"/>
      <c r="AB18" s="213"/>
      <c r="AC18" s="213"/>
      <c r="AD18" s="213"/>
      <c r="AE18" s="213"/>
      <c r="AF18" s="213"/>
      <c r="AG18" s="213" t="s">
        <v>360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2" x14ac:dyDescent="0.2">
      <c r="A19" s="220"/>
      <c r="B19" s="221"/>
      <c r="C19" s="252"/>
      <c r="D19" s="245"/>
      <c r="E19" s="245"/>
      <c r="F19" s="245"/>
      <c r="G19" s="245"/>
      <c r="H19" s="224"/>
      <c r="I19" s="224"/>
      <c r="J19" s="224"/>
      <c r="K19" s="224"/>
      <c r="L19" s="224"/>
      <c r="M19" s="224"/>
      <c r="N19" s="223"/>
      <c r="O19" s="223"/>
      <c r="P19" s="223"/>
      <c r="Q19" s="223"/>
      <c r="R19" s="224"/>
      <c r="S19" s="224"/>
      <c r="T19" s="224"/>
      <c r="U19" s="224"/>
      <c r="V19" s="224"/>
      <c r="W19" s="224"/>
      <c r="X19" s="224"/>
      <c r="Y19" s="224"/>
      <c r="Z19" s="213"/>
      <c r="AA19" s="213"/>
      <c r="AB19" s="213"/>
      <c r="AC19" s="213"/>
      <c r="AD19" s="213"/>
      <c r="AE19" s="213"/>
      <c r="AF19" s="213"/>
      <c r="AG19" s="213" t="s">
        <v>286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37">
        <v>5</v>
      </c>
      <c r="B20" s="238" t="s">
        <v>645</v>
      </c>
      <c r="C20" s="249" t="s">
        <v>646</v>
      </c>
      <c r="D20" s="239" t="s">
        <v>363</v>
      </c>
      <c r="E20" s="240">
        <v>1381.38</v>
      </c>
      <c r="F20" s="241"/>
      <c r="G20" s="242">
        <f>ROUND(E20*F20,2)</f>
        <v>0</v>
      </c>
      <c r="H20" s="241"/>
      <c r="I20" s="242">
        <f>ROUND(E20*H20,2)</f>
        <v>0</v>
      </c>
      <c r="J20" s="241"/>
      <c r="K20" s="242">
        <f>ROUND(E20*J20,2)</f>
        <v>0</v>
      </c>
      <c r="L20" s="242">
        <v>21</v>
      </c>
      <c r="M20" s="242">
        <f>G20*(1+L20/100)</f>
        <v>0</v>
      </c>
      <c r="N20" s="240">
        <v>0</v>
      </c>
      <c r="O20" s="240">
        <f>ROUND(E20*N20,2)</f>
        <v>0</v>
      </c>
      <c r="P20" s="240">
        <v>0</v>
      </c>
      <c r="Q20" s="240">
        <f>ROUND(E20*P20,2)</f>
        <v>0</v>
      </c>
      <c r="R20" s="242" t="s">
        <v>570</v>
      </c>
      <c r="S20" s="242" t="s">
        <v>289</v>
      </c>
      <c r="T20" s="243" t="s">
        <v>289</v>
      </c>
      <c r="U20" s="224">
        <v>0.05</v>
      </c>
      <c r="V20" s="224">
        <f>ROUND(E20*U20,2)</f>
        <v>69.069999999999993</v>
      </c>
      <c r="W20" s="224"/>
      <c r="X20" s="224" t="s">
        <v>339</v>
      </c>
      <c r="Y20" s="224" t="s">
        <v>284</v>
      </c>
      <c r="Z20" s="213"/>
      <c r="AA20" s="213"/>
      <c r="AB20" s="213"/>
      <c r="AC20" s="213"/>
      <c r="AD20" s="213"/>
      <c r="AE20" s="213"/>
      <c r="AF20" s="213"/>
      <c r="AG20" s="213" t="s">
        <v>340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2" x14ac:dyDescent="0.2">
      <c r="A21" s="220"/>
      <c r="B21" s="221"/>
      <c r="C21" s="259" t="s">
        <v>571</v>
      </c>
      <c r="D21" s="257"/>
      <c r="E21" s="257"/>
      <c r="F21" s="257"/>
      <c r="G21" s="257"/>
      <c r="H21" s="224"/>
      <c r="I21" s="224"/>
      <c r="J21" s="224"/>
      <c r="K21" s="224"/>
      <c r="L21" s="224"/>
      <c r="M21" s="224"/>
      <c r="N21" s="223"/>
      <c r="O21" s="223"/>
      <c r="P21" s="223"/>
      <c r="Q21" s="223"/>
      <c r="R21" s="224"/>
      <c r="S21" s="224"/>
      <c r="T21" s="224"/>
      <c r="U21" s="224"/>
      <c r="V21" s="224"/>
      <c r="W21" s="224"/>
      <c r="X21" s="224"/>
      <c r="Y21" s="224"/>
      <c r="Z21" s="213"/>
      <c r="AA21" s="213"/>
      <c r="AB21" s="213"/>
      <c r="AC21" s="213"/>
      <c r="AD21" s="213"/>
      <c r="AE21" s="213"/>
      <c r="AF21" s="213"/>
      <c r="AG21" s="213" t="s">
        <v>360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2"/>
      <c r="D22" s="245"/>
      <c r="E22" s="245"/>
      <c r="F22" s="245"/>
      <c r="G22" s="245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3"/>
      <c r="AA22" s="213"/>
      <c r="AB22" s="213"/>
      <c r="AC22" s="213"/>
      <c r="AD22" s="213"/>
      <c r="AE22" s="213"/>
      <c r="AF22" s="213"/>
      <c r="AG22" s="213" t="s">
        <v>286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ht="22.5" outlineLevel="1" x14ac:dyDescent="0.2">
      <c r="A23" s="237">
        <v>6</v>
      </c>
      <c r="B23" s="238" t="s">
        <v>575</v>
      </c>
      <c r="C23" s="249" t="s">
        <v>576</v>
      </c>
      <c r="D23" s="239" t="s">
        <v>363</v>
      </c>
      <c r="E23" s="240">
        <v>450.45</v>
      </c>
      <c r="F23" s="241"/>
      <c r="G23" s="242">
        <f>ROUND(E23*F23,2)</f>
        <v>0</v>
      </c>
      <c r="H23" s="241"/>
      <c r="I23" s="242">
        <f>ROUND(E23*H23,2)</f>
        <v>0</v>
      </c>
      <c r="J23" s="241"/>
      <c r="K23" s="242">
        <f>ROUND(E23*J23,2)</f>
        <v>0</v>
      </c>
      <c r="L23" s="242">
        <v>21</v>
      </c>
      <c r="M23" s="242">
        <f>G23*(1+L23/100)</f>
        <v>0</v>
      </c>
      <c r="N23" s="240">
        <v>0</v>
      </c>
      <c r="O23" s="240">
        <f>ROUND(E23*N23,2)</f>
        <v>0</v>
      </c>
      <c r="P23" s="240">
        <v>0</v>
      </c>
      <c r="Q23" s="240">
        <f>ROUND(E23*P23,2)</f>
        <v>0</v>
      </c>
      <c r="R23" s="242" t="s">
        <v>357</v>
      </c>
      <c r="S23" s="242" t="s">
        <v>289</v>
      </c>
      <c r="T23" s="243" t="s">
        <v>289</v>
      </c>
      <c r="U23" s="224">
        <v>0.13</v>
      </c>
      <c r="V23" s="224">
        <f>ROUND(E23*U23,2)</f>
        <v>58.56</v>
      </c>
      <c r="W23" s="224"/>
      <c r="X23" s="224" t="s">
        <v>339</v>
      </c>
      <c r="Y23" s="224" t="s">
        <v>284</v>
      </c>
      <c r="Z23" s="213"/>
      <c r="AA23" s="213"/>
      <c r="AB23" s="213"/>
      <c r="AC23" s="213"/>
      <c r="AD23" s="213"/>
      <c r="AE23" s="213"/>
      <c r="AF23" s="213"/>
      <c r="AG23" s="213" t="s">
        <v>340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ht="22.5" outlineLevel="2" x14ac:dyDescent="0.2">
      <c r="A24" s="220"/>
      <c r="B24" s="221"/>
      <c r="C24" s="259" t="s">
        <v>577</v>
      </c>
      <c r="D24" s="257"/>
      <c r="E24" s="257"/>
      <c r="F24" s="257"/>
      <c r="G24" s="257"/>
      <c r="H24" s="224"/>
      <c r="I24" s="224"/>
      <c r="J24" s="224"/>
      <c r="K24" s="224"/>
      <c r="L24" s="224"/>
      <c r="M24" s="224"/>
      <c r="N24" s="223"/>
      <c r="O24" s="223"/>
      <c r="P24" s="223"/>
      <c r="Q24" s="223"/>
      <c r="R24" s="224"/>
      <c r="S24" s="224"/>
      <c r="T24" s="224"/>
      <c r="U24" s="224"/>
      <c r="V24" s="224"/>
      <c r="W24" s="224"/>
      <c r="X24" s="224"/>
      <c r="Y24" s="224"/>
      <c r="Z24" s="213"/>
      <c r="AA24" s="213"/>
      <c r="AB24" s="213"/>
      <c r="AC24" s="213"/>
      <c r="AD24" s="213"/>
      <c r="AE24" s="213"/>
      <c r="AF24" s="213"/>
      <c r="AG24" s="213" t="s">
        <v>360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56" t="str">
        <f>C24</f>
        <v>s případným nutným přemístěním hromad nebo dočasných skládek na místo potřeby ze vzdálenosti do 30 m, v rovině nebo ve svahu do 1 : 5,</v>
      </c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52"/>
      <c r="D25" s="245"/>
      <c r="E25" s="245"/>
      <c r="F25" s="245"/>
      <c r="G25" s="245"/>
      <c r="H25" s="224"/>
      <c r="I25" s="224"/>
      <c r="J25" s="224"/>
      <c r="K25" s="224"/>
      <c r="L25" s="224"/>
      <c r="M25" s="224"/>
      <c r="N25" s="223"/>
      <c r="O25" s="223"/>
      <c r="P25" s="223"/>
      <c r="Q25" s="223"/>
      <c r="R25" s="224"/>
      <c r="S25" s="224"/>
      <c r="T25" s="224"/>
      <c r="U25" s="224"/>
      <c r="V25" s="224"/>
      <c r="W25" s="224"/>
      <c r="X25" s="224"/>
      <c r="Y25" s="224"/>
      <c r="Z25" s="213"/>
      <c r="AA25" s="213"/>
      <c r="AB25" s="213"/>
      <c r="AC25" s="213"/>
      <c r="AD25" s="213"/>
      <c r="AE25" s="213"/>
      <c r="AF25" s="213"/>
      <c r="AG25" s="213" t="s">
        <v>286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1" x14ac:dyDescent="0.2">
      <c r="A26" s="237">
        <v>7</v>
      </c>
      <c r="B26" s="238" t="s">
        <v>1838</v>
      </c>
      <c r="C26" s="249" t="s">
        <v>1839</v>
      </c>
      <c r="D26" s="239" t="s">
        <v>363</v>
      </c>
      <c r="E26" s="240">
        <v>1831.83</v>
      </c>
      <c r="F26" s="241"/>
      <c r="G26" s="242">
        <f>ROUND(E26*F26,2)</f>
        <v>0</v>
      </c>
      <c r="H26" s="241"/>
      <c r="I26" s="242">
        <f>ROUND(E26*H26,2)</f>
        <v>0</v>
      </c>
      <c r="J26" s="241"/>
      <c r="K26" s="242">
        <f>ROUND(E26*J26,2)</f>
        <v>0</v>
      </c>
      <c r="L26" s="242">
        <v>21</v>
      </c>
      <c r="M26" s="242">
        <f>G26*(1+L26/100)</f>
        <v>0</v>
      </c>
      <c r="N26" s="240">
        <v>0</v>
      </c>
      <c r="O26" s="240">
        <f>ROUND(E26*N26,2)</f>
        <v>0</v>
      </c>
      <c r="P26" s="240">
        <v>0</v>
      </c>
      <c r="Q26" s="240">
        <f>ROUND(E26*P26,2)</f>
        <v>0</v>
      </c>
      <c r="R26" s="242" t="s">
        <v>357</v>
      </c>
      <c r="S26" s="242" t="s">
        <v>289</v>
      </c>
      <c r="T26" s="243" t="s">
        <v>289</v>
      </c>
      <c r="U26" s="224">
        <v>0.107</v>
      </c>
      <c r="V26" s="224">
        <f>ROUND(E26*U26,2)</f>
        <v>196.01</v>
      </c>
      <c r="W26" s="224"/>
      <c r="X26" s="224" t="s">
        <v>339</v>
      </c>
      <c r="Y26" s="224" t="s">
        <v>284</v>
      </c>
      <c r="Z26" s="213"/>
      <c r="AA26" s="213"/>
      <c r="AB26" s="213"/>
      <c r="AC26" s="213"/>
      <c r="AD26" s="213"/>
      <c r="AE26" s="213"/>
      <c r="AF26" s="213"/>
      <c r="AG26" s="213" t="s">
        <v>340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59" t="s">
        <v>1840</v>
      </c>
      <c r="D27" s="257"/>
      <c r="E27" s="257"/>
      <c r="F27" s="257"/>
      <c r="G27" s="257"/>
      <c r="H27" s="224"/>
      <c r="I27" s="224"/>
      <c r="J27" s="224"/>
      <c r="K27" s="224"/>
      <c r="L27" s="224"/>
      <c r="M27" s="224"/>
      <c r="N27" s="223"/>
      <c r="O27" s="223"/>
      <c r="P27" s="223"/>
      <c r="Q27" s="223"/>
      <c r="R27" s="224"/>
      <c r="S27" s="224"/>
      <c r="T27" s="224"/>
      <c r="U27" s="224"/>
      <c r="V27" s="224"/>
      <c r="W27" s="224"/>
      <c r="X27" s="224"/>
      <c r="Y27" s="224"/>
      <c r="Z27" s="213"/>
      <c r="AA27" s="213"/>
      <c r="AB27" s="213"/>
      <c r="AC27" s="213"/>
      <c r="AD27" s="213"/>
      <c r="AE27" s="213"/>
      <c r="AF27" s="213"/>
      <c r="AG27" s="213" t="s">
        <v>360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2"/>
      <c r="D28" s="245"/>
      <c r="E28" s="245"/>
      <c r="F28" s="245"/>
      <c r="G28" s="245"/>
      <c r="H28" s="224"/>
      <c r="I28" s="224"/>
      <c r="J28" s="224"/>
      <c r="K28" s="224"/>
      <c r="L28" s="224"/>
      <c r="M28" s="224"/>
      <c r="N28" s="223"/>
      <c r="O28" s="223"/>
      <c r="P28" s="223"/>
      <c r="Q28" s="223"/>
      <c r="R28" s="224"/>
      <c r="S28" s="224"/>
      <c r="T28" s="224"/>
      <c r="U28" s="224"/>
      <c r="V28" s="224"/>
      <c r="W28" s="224"/>
      <c r="X28" s="224"/>
      <c r="Y28" s="224"/>
      <c r="Z28" s="213"/>
      <c r="AA28" s="213"/>
      <c r="AB28" s="213"/>
      <c r="AC28" s="213"/>
      <c r="AD28" s="213"/>
      <c r="AE28" s="213"/>
      <c r="AF28" s="213"/>
      <c r="AG28" s="213" t="s">
        <v>286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ht="22.5" outlineLevel="1" x14ac:dyDescent="0.2">
      <c r="A29" s="237">
        <v>8</v>
      </c>
      <c r="B29" s="238" t="s">
        <v>651</v>
      </c>
      <c r="C29" s="249" t="s">
        <v>652</v>
      </c>
      <c r="D29" s="239" t="s">
        <v>363</v>
      </c>
      <c r="E29" s="240">
        <v>1381.38</v>
      </c>
      <c r="F29" s="241"/>
      <c r="G29" s="242">
        <f>ROUND(E29*F29,2)</f>
        <v>0</v>
      </c>
      <c r="H29" s="241"/>
      <c r="I29" s="242">
        <f>ROUND(E29*H29,2)</f>
        <v>0</v>
      </c>
      <c r="J29" s="241"/>
      <c r="K29" s="242">
        <f>ROUND(E29*J29,2)</f>
        <v>0</v>
      </c>
      <c r="L29" s="242">
        <v>21</v>
      </c>
      <c r="M29" s="242">
        <f>G29*(1+L29/100)</f>
        <v>0</v>
      </c>
      <c r="N29" s="240">
        <v>0</v>
      </c>
      <c r="O29" s="240">
        <f>ROUND(E29*N29,2)</f>
        <v>0</v>
      </c>
      <c r="P29" s="240">
        <v>0</v>
      </c>
      <c r="Q29" s="240">
        <f>ROUND(E29*P29,2)</f>
        <v>0</v>
      </c>
      <c r="R29" s="242" t="s">
        <v>357</v>
      </c>
      <c r="S29" s="242" t="s">
        <v>289</v>
      </c>
      <c r="T29" s="243" t="s">
        <v>289</v>
      </c>
      <c r="U29" s="224">
        <v>0.19</v>
      </c>
      <c r="V29" s="224">
        <f>ROUND(E29*U29,2)</f>
        <v>262.45999999999998</v>
      </c>
      <c r="W29" s="224"/>
      <c r="X29" s="224" t="s">
        <v>339</v>
      </c>
      <c r="Y29" s="224" t="s">
        <v>284</v>
      </c>
      <c r="Z29" s="213"/>
      <c r="AA29" s="213"/>
      <c r="AB29" s="213"/>
      <c r="AC29" s="213"/>
      <c r="AD29" s="213"/>
      <c r="AE29" s="213"/>
      <c r="AF29" s="213"/>
      <c r="AG29" s="213" t="s">
        <v>340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9" t="s">
        <v>653</v>
      </c>
      <c r="D30" s="257"/>
      <c r="E30" s="257"/>
      <c r="F30" s="257"/>
      <c r="G30" s="257"/>
      <c r="H30" s="224"/>
      <c r="I30" s="224"/>
      <c r="J30" s="224"/>
      <c r="K30" s="224"/>
      <c r="L30" s="224"/>
      <c r="M30" s="224"/>
      <c r="N30" s="223"/>
      <c r="O30" s="223"/>
      <c r="P30" s="223"/>
      <c r="Q30" s="223"/>
      <c r="R30" s="224"/>
      <c r="S30" s="224"/>
      <c r="T30" s="224"/>
      <c r="U30" s="224"/>
      <c r="V30" s="224"/>
      <c r="W30" s="224"/>
      <c r="X30" s="224"/>
      <c r="Y30" s="224"/>
      <c r="Z30" s="213"/>
      <c r="AA30" s="213"/>
      <c r="AB30" s="213"/>
      <c r="AC30" s="213"/>
      <c r="AD30" s="213"/>
      <c r="AE30" s="213"/>
      <c r="AF30" s="213"/>
      <c r="AG30" s="213" t="s">
        <v>360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56" t="str">
        <f>C30</f>
        <v>s případným nutným přemístěním hromad nebo dočasných skládek na místo potřeby ze vzdálenosti do 30 m, ve svahu sklonu přes 1 : 5,</v>
      </c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52"/>
      <c r="D31" s="245"/>
      <c r="E31" s="245"/>
      <c r="F31" s="245"/>
      <c r="G31" s="245"/>
      <c r="H31" s="224"/>
      <c r="I31" s="224"/>
      <c r="J31" s="224"/>
      <c r="K31" s="224"/>
      <c r="L31" s="224"/>
      <c r="M31" s="224"/>
      <c r="N31" s="223"/>
      <c r="O31" s="223"/>
      <c r="P31" s="223"/>
      <c r="Q31" s="223"/>
      <c r="R31" s="224"/>
      <c r="S31" s="224"/>
      <c r="T31" s="224"/>
      <c r="U31" s="224"/>
      <c r="V31" s="224"/>
      <c r="W31" s="224"/>
      <c r="X31" s="224"/>
      <c r="Y31" s="224"/>
      <c r="Z31" s="213"/>
      <c r="AA31" s="213"/>
      <c r="AB31" s="213"/>
      <c r="AC31" s="213"/>
      <c r="AD31" s="213"/>
      <c r="AE31" s="213"/>
      <c r="AF31" s="213"/>
      <c r="AG31" s="213" t="s">
        <v>286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1" x14ac:dyDescent="0.2">
      <c r="A32" s="237">
        <v>9</v>
      </c>
      <c r="B32" s="238" t="s">
        <v>1841</v>
      </c>
      <c r="C32" s="249" t="s">
        <v>1842</v>
      </c>
      <c r="D32" s="239" t="s">
        <v>318</v>
      </c>
      <c r="E32" s="240">
        <v>260</v>
      </c>
      <c r="F32" s="241"/>
      <c r="G32" s="242">
        <f>ROUND(E32*F32,2)</f>
        <v>0</v>
      </c>
      <c r="H32" s="241"/>
      <c r="I32" s="242">
        <f>ROUND(E32*H32,2)</f>
        <v>0</v>
      </c>
      <c r="J32" s="241"/>
      <c r="K32" s="242">
        <f>ROUND(E32*J32,2)</f>
        <v>0</v>
      </c>
      <c r="L32" s="242">
        <v>21</v>
      </c>
      <c r="M32" s="242">
        <f>G32*(1+L32/100)</f>
        <v>0</v>
      </c>
      <c r="N32" s="240">
        <v>0</v>
      </c>
      <c r="O32" s="240">
        <f>ROUND(E32*N32,2)</f>
        <v>0</v>
      </c>
      <c r="P32" s="240">
        <v>0</v>
      </c>
      <c r="Q32" s="240">
        <f>ROUND(E32*P32,2)</f>
        <v>0</v>
      </c>
      <c r="R32" s="242" t="s">
        <v>570</v>
      </c>
      <c r="S32" s="242" t="s">
        <v>289</v>
      </c>
      <c r="T32" s="243" t="s">
        <v>289</v>
      </c>
      <c r="U32" s="224">
        <v>0.05</v>
      </c>
      <c r="V32" s="224">
        <f>ROUND(E32*U32,2)</f>
        <v>13</v>
      </c>
      <c r="W32" s="224"/>
      <c r="X32" s="224" t="s">
        <v>339</v>
      </c>
      <c r="Y32" s="224" t="s">
        <v>284</v>
      </c>
      <c r="Z32" s="213"/>
      <c r="AA32" s="213"/>
      <c r="AB32" s="213"/>
      <c r="AC32" s="213"/>
      <c r="AD32" s="213"/>
      <c r="AE32" s="213"/>
      <c r="AF32" s="213"/>
      <c r="AG32" s="213" t="s">
        <v>340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ht="22.5" outlineLevel="2" x14ac:dyDescent="0.2">
      <c r="A33" s="220"/>
      <c r="B33" s="221"/>
      <c r="C33" s="259" t="s">
        <v>1843</v>
      </c>
      <c r="D33" s="257"/>
      <c r="E33" s="257"/>
      <c r="F33" s="257"/>
      <c r="G33" s="257"/>
      <c r="H33" s="224"/>
      <c r="I33" s="224"/>
      <c r="J33" s="224"/>
      <c r="K33" s="224"/>
      <c r="L33" s="224"/>
      <c r="M33" s="224"/>
      <c r="N33" s="223"/>
      <c r="O33" s="223"/>
      <c r="P33" s="223"/>
      <c r="Q33" s="223"/>
      <c r="R33" s="224"/>
      <c r="S33" s="224"/>
      <c r="T33" s="224"/>
      <c r="U33" s="224"/>
      <c r="V33" s="224"/>
      <c r="W33" s="224"/>
      <c r="X33" s="224"/>
      <c r="Y33" s="224"/>
      <c r="Z33" s="213"/>
      <c r="AA33" s="213"/>
      <c r="AB33" s="213"/>
      <c r="AC33" s="213"/>
      <c r="AD33" s="213"/>
      <c r="AE33" s="213"/>
      <c r="AF33" s="213"/>
      <c r="AG33" s="213" t="s">
        <v>360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56" t="str">
        <f>C33</f>
        <v>pro vysazování rostlin v hornině 1 až 4 bez výměny půdy, s případným naložením přebytečných výkopků na dopravní prostředek, s odvozem na vzdálenost do 20 km a se složením,</v>
      </c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52"/>
      <c r="D34" s="245"/>
      <c r="E34" s="245"/>
      <c r="F34" s="245"/>
      <c r="G34" s="245"/>
      <c r="H34" s="224"/>
      <c r="I34" s="224"/>
      <c r="J34" s="224"/>
      <c r="K34" s="224"/>
      <c r="L34" s="224"/>
      <c r="M34" s="224"/>
      <c r="N34" s="223"/>
      <c r="O34" s="223"/>
      <c r="P34" s="223"/>
      <c r="Q34" s="223"/>
      <c r="R34" s="224"/>
      <c r="S34" s="224"/>
      <c r="T34" s="224"/>
      <c r="U34" s="224"/>
      <c r="V34" s="224"/>
      <c r="W34" s="224"/>
      <c r="X34" s="224"/>
      <c r="Y34" s="224"/>
      <c r="Z34" s="213"/>
      <c r="AA34" s="213"/>
      <c r="AB34" s="213"/>
      <c r="AC34" s="213"/>
      <c r="AD34" s="213"/>
      <c r="AE34" s="213"/>
      <c r="AF34" s="213"/>
      <c r="AG34" s="213" t="s">
        <v>286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37">
        <v>10</v>
      </c>
      <c r="B35" s="238" t="s">
        <v>1844</v>
      </c>
      <c r="C35" s="249" t="s">
        <v>1845</v>
      </c>
      <c r="D35" s="239" t="s">
        <v>318</v>
      </c>
      <c r="E35" s="240">
        <v>80</v>
      </c>
      <c r="F35" s="241"/>
      <c r="G35" s="242">
        <f>ROUND(E35*F35,2)</f>
        <v>0</v>
      </c>
      <c r="H35" s="241"/>
      <c r="I35" s="242">
        <f>ROUND(E35*H35,2)</f>
        <v>0</v>
      </c>
      <c r="J35" s="241"/>
      <c r="K35" s="242">
        <f>ROUND(E35*J35,2)</f>
        <v>0</v>
      </c>
      <c r="L35" s="242">
        <v>21</v>
      </c>
      <c r="M35" s="242">
        <f>G35*(1+L35/100)</f>
        <v>0</v>
      </c>
      <c r="N35" s="240">
        <v>0</v>
      </c>
      <c r="O35" s="240">
        <f>ROUND(E35*N35,2)</f>
        <v>0</v>
      </c>
      <c r="P35" s="240">
        <v>0</v>
      </c>
      <c r="Q35" s="240">
        <f>ROUND(E35*P35,2)</f>
        <v>0</v>
      </c>
      <c r="R35" s="242" t="s">
        <v>570</v>
      </c>
      <c r="S35" s="242" t="s">
        <v>289</v>
      </c>
      <c r="T35" s="243" t="s">
        <v>289</v>
      </c>
      <c r="U35" s="224">
        <v>0.24</v>
      </c>
      <c r="V35" s="224">
        <f>ROUND(E35*U35,2)</f>
        <v>19.2</v>
      </c>
      <c r="W35" s="224"/>
      <c r="X35" s="224" t="s">
        <v>339</v>
      </c>
      <c r="Y35" s="224" t="s">
        <v>284</v>
      </c>
      <c r="Z35" s="213"/>
      <c r="AA35" s="213"/>
      <c r="AB35" s="213"/>
      <c r="AC35" s="213"/>
      <c r="AD35" s="213"/>
      <c r="AE35" s="213"/>
      <c r="AF35" s="213"/>
      <c r="AG35" s="213" t="s">
        <v>340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ht="22.5" outlineLevel="2" x14ac:dyDescent="0.2">
      <c r="A36" s="220"/>
      <c r="B36" s="221"/>
      <c r="C36" s="259" t="s">
        <v>1843</v>
      </c>
      <c r="D36" s="257"/>
      <c r="E36" s="257"/>
      <c r="F36" s="257"/>
      <c r="G36" s="257"/>
      <c r="H36" s="224"/>
      <c r="I36" s="224"/>
      <c r="J36" s="224"/>
      <c r="K36" s="224"/>
      <c r="L36" s="224"/>
      <c r="M36" s="224"/>
      <c r="N36" s="223"/>
      <c r="O36" s="223"/>
      <c r="P36" s="223"/>
      <c r="Q36" s="223"/>
      <c r="R36" s="224"/>
      <c r="S36" s="224"/>
      <c r="T36" s="224"/>
      <c r="U36" s="224"/>
      <c r="V36" s="224"/>
      <c r="W36" s="224"/>
      <c r="X36" s="224"/>
      <c r="Y36" s="224"/>
      <c r="Z36" s="213"/>
      <c r="AA36" s="213"/>
      <c r="AB36" s="213"/>
      <c r="AC36" s="213"/>
      <c r="AD36" s="213"/>
      <c r="AE36" s="213"/>
      <c r="AF36" s="213"/>
      <c r="AG36" s="213" t="s">
        <v>360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56" t="str">
        <f>C36</f>
        <v>pro vysazování rostlin v hornině 1 až 4 bez výměny půdy, s případným naložením přebytečných výkopků na dopravní prostředek, s odvozem na vzdálenost do 20 km a se složením,</v>
      </c>
      <c r="BB36" s="213"/>
      <c r="BC36" s="213"/>
      <c r="BD36" s="213"/>
      <c r="BE36" s="213"/>
      <c r="BF36" s="213"/>
      <c r="BG36" s="213"/>
      <c r="BH36" s="213"/>
    </row>
    <row r="37" spans="1:60" outlineLevel="2" x14ac:dyDescent="0.2">
      <c r="A37" s="220"/>
      <c r="B37" s="221"/>
      <c r="C37" s="252"/>
      <c r="D37" s="245"/>
      <c r="E37" s="245"/>
      <c r="F37" s="245"/>
      <c r="G37" s="245"/>
      <c r="H37" s="224"/>
      <c r="I37" s="224"/>
      <c r="J37" s="224"/>
      <c r="K37" s="224"/>
      <c r="L37" s="224"/>
      <c r="M37" s="224"/>
      <c r="N37" s="223"/>
      <c r="O37" s="223"/>
      <c r="P37" s="223"/>
      <c r="Q37" s="223"/>
      <c r="R37" s="224"/>
      <c r="S37" s="224"/>
      <c r="T37" s="224"/>
      <c r="U37" s="224"/>
      <c r="V37" s="224"/>
      <c r="W37" s="224"/>
      <c r="X37" s="224"/>
      <c r="Y37" s="224"/>
      <c r="Z37" s="213"/>
      <c r="AA37" s="213"/>
      <c r="AB37" s="213"/>
      <c r="AC37" s="213"/>
      <c r="AD37" s="213"/>
      <c r="AE37" s="213"/>
      <c r="AF37" s="213"/>
      <c r="AG37" s="213" t="s">
        <v>286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37">
        <v>11</v>
      </c>
      <c r="B38" s="238" t="s">
        <v>1846</v>
      </c>
      <c r="C38" s="249" t="s">
        <v>1847</v>
      </c>
      <c r="D38" s="239" t="s">
        <v>318</v>
      </c>
      <c r="E38" s="240">
        <v>260</v>
      </c>
      <c r="F38" s="241"/>
      <c r="G38" s="242">
        <f>ROUND(E38*F38,2)</f>
        <v>0</v>
      </c>
      <c r="H38" s="241"/>
      <c r="I38" s="242">
        <f>ROUND(E38*H38,2)</f>
        <v>0</v>
      </c>
      <c r="J38" s="241"/>
      <c r="K38" s="242">
        <f>ROUND(E38*J38,2)</f>
        <v>0</v>
      </c>
      <c r="L38" s="242">
        <v>21</v>
      </c>
      <c r="M38" s="242">
        <f>G38*(1+L38/100)</f>
        <v>0</v>
      </c>
      <c r="N38" s="240">
        <v>0</v>
      </c>
      <c r="O38" s="240">
        <f>ROUND(E38*N38,2)</f>
        <v>0</v>
      </c>
      <c r="P38" s="240">
        <v>0</v>
      </c>
      <c r="Q38" s="240">
        <f>ROUND(E38*P38,2)</f>
        <v>0</v>
      </c>
      <c r="R38" s="242" t="s">
        <v>570</v>
      </c>
      <c r="S38" s="242" t="s">
        <v>289</v>
      </c>
      <c r="T38" s="243" t="s">
        <v>289</v>
      </c>
      <c r="U38" s="224">
        <v>0.1</v>
      </c>
      <c r="V38" s="224">
        <f>ROUND(E38*U38,2)</f>
        <v>26</v>
      </c>
      <c r="W38" s="224"/>
      <c r="X38" s="224" t="s">
        <v>339</v>
      </c>
      <c r="Y38" s="224" t="s">
        <v>284</v>
      </c>
      <c r="Z38" s="213"/>
      <c r="AA38" s="213"/>
      <c r="AB38" s="213"/>
      <c r="AC38" s="213"/>
      <c r="AD38" s="213"/>
      <c r="AE38" s="213"/>
      <c r="AF38" s="213"/>
      <c r="AG38" s="213" t="s">
        <v>340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59" t="s">
        <v>1848</v>
      </c>
      <c r="D39" s="257"/>
      <c r="E39" s="257"/>
      <c r="F39" s="257"/>
      <c r="G39" s="257"/>
      <c r="H39" s="224"/>
      <c r="I39" s="224"/>
      <c r="J39" s="224"/>
      <c r="K39" s="224"/>
      <c r="L39" s="224"/>
      <c r="M39" s="224"/>
      <c r="N39" s="223"/>
      <c r="O39" s="223"/>
      <c r="P39" s="223"/>
      <c r="Q39" s="223"/>
      <c r="R39" s="224"/>
      <c r="S39" s="224"/>
      <c r="T39" s="224"/>
      <c r="U39" s="224"/>
      <c r="V39" s="224"/>
      <c r="W39" s="224"/>
      <c r="X39" s="224"/>
      <c r="Y39" s="224"/>
      <c r="Z39" s="213"/>
      <c r="AA39" s="213"/>
      <c r="AB39" s="213"/>
      <c r="AC39" s="213"/>
      <c r="AD39" s="213"/>
      <c r="AE39" s="213"/>
      <c r="AF39" s="213"/>
      <c r="AG39" s="213" t="s">
        <v>360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52"/>
      <c r="D40" s="245"/>
      <c r="E40" s="245"/>
      <c r="F40" s="245"/>
      <c r="G40" s="245"/>
      <c r="H40" s="224"/>
      <c r="I40" s="224"/>
      <c r="J40" s="224"/>
      <c r="K40" s="224"/>
      <c r="L40" s="224"/>
      <c r="M40" s="224"/>
      <c r="N40" s="223"/>
      <c r="O40" s="223"/>
      <c r="P40" s="223"/>
      <c r="Q40" s="223"/>
      <c r="R40" s="224"/>
      <c r="S40" s="224"/>
      <c r="T40" s="224"/>
      <c r="U40" s="224"/>
      <c r="V40" s="224"/>
      <c r="W40" s="224"/>
      <c r="X40" s="224"/>
      <c r="Y40" s="224"/>
      <c r="Z40" s="213"/>
      <c r="AA40" s="213"/>
      <c r="AB40" s="213"/>
      <c r="AC40" s="213"/>
      <c r="AD40" s="213"/>
      <c r="AE40" s="213"/>
      <c r="AF40" s="213"/>
      <c r="AG40" s="213" t="s">
        <v>286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37">
        <v>12</v>
      </c>
      <c r="B41" s="238" t="s">
        <v>1849</v>
      </c>
      <c r="C41" s="249" t="s">
        <v>1850</v>
      </c>
      <c r="D41" s="239" t="s">
        <v>318</v>
      </c>
      <c r="E41" s="240">
        <v>80</v>
      </c>
      <c r="F41" s="241"/>
      <c r="G41" s="242">
        <f>ROUND(E41*F41,2)</f>
        <v>0</v>
      </c>
      <c r="H41" s="241"/>
      <c r="I41" s="242">
        <f>ROUND(E41*H41,2)</f>
        <v>0</v>
      </c>
      <c r="J41" s="241"/>
      <c r="K41" s="242">
        <f>ROUND(E41*J41,2)</f>
        <v>0</v>
      </c>
      <c r="L41" s="242">
        <v>21</v>
      </c>
      <c r="M41" s="242">
        <f>G41*(1+L41/100)</f>
        <v>0</v>
      </c>
      <c r="N41" s="240">
        <v>0</v>
      </c>
      <c r="O41" s="240">
        <f>ROUND(E41*N41,2)</f>
        <v>0</v>
      </c>
      <c r="P41" s="240">
        <v>0</v>
      </c>
      <c r="Q41" s="240">
        <f>ROUND(E41*P41,2)</f>
        <v>0</v>
      </c>
      <c r="R41" s="242" t="s">
        <v>570</v>
      </c>
      <c r="S41" s="242" t="s">
        <v>289</v>
      </c>
      <c r="T41" s="243" t="s">
        <v>289</v>
      </c>
      <c r="U41" s="224">
        <v>0.27</v>
      </c>
      <c r="V41" s="224">
        <f>ROUND(E41*U41,2)</f>
        <v>21.6</v>
      </c>
      <c r="W41" s="224"/>
      <c r="X41" s="224" t="s">
        <v>339</v>
      </c>
      <c r="Y41" s="224" t="s">
        <v>284</v>
      </c>
      <c r="Z41" s="213"/>
      <c r="AA41" s="213"/>
      <c r="AB41" s="213"/>
      <c r="AC41" s="213"/>
      <c r="AD41" s="213"/>
      <c r="AE41" s="213"/>
      <c r="AF41" s="213"/>
      <c r="AG41" s="213" t="s">
        <v>340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59" t="s">
        <v>1848</v>
      </c>
      <c r="D42" s="257"/>
      <c r="E42" s="257"/>
      <c r="F42" s="257"/>
      <c r="G42" s="257"/>
      <c r="H42" s="224"/>
      <c r="I42" s="224"/>
      <c r="J42" s="224"/>
      <c r="K42" s="224"/>
      <c r="L42" s="224"/>
      <c r="M42" s="224"/>
      <c r="N42" s="223"/>
      <c r="O42" s="223"/>
      <c r="P42" s="223"/>
      <c r="Q42" s="223"/>
      <c r="R42" s="224"/>
      <c r="S42" s="224"/>
      <c r="T42" s="224"/>
      <c r="U42" s="224"/>
      <c r="V42" s="224"/>
      <c r="W42" s="224"/>
      <c r="X42" s="224"/>
      <c r="Y42" s="224"/>
      <c r="Z42" s="213"/>
      <c r="AA42" s="213"/>
      <c r="AB42" s="213"/>
      <c r="AC42" s="213"/>
      <c r="AD42" s="213"/>
      <c r="AE42" s="213"/>
      <c r="AF42" s="213"/>
      <c r="AG42" s="213" t="s">
        <v>360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52"/>
      <c r="D43" s="245"/>
      <c r="E43" s="245"/>
      <c r="F43" s="245"/>
      <c r="G43" s="245"/>
      <c r="H43" s="224"/>
      <c r="I43" s="224"/>
      <c r="J43" s="224"/>
      <c r="K43" s="224"/>
      <c r="L43" s="224"/>
      <c r="M43" s="224"/>
      <c r="N43" s="223"/>
      <c r="O43" s="223"/>
      <c r="P43" s="223"/>
      <c r="Q43" s="223"/>
      <c r="R43" s="224"/>
      <c r="S43" s="224"/>
      <c r="T43" s="224"/>
      <c r="U43" s="224"/>
      <c r="V43" s="224"/>
      <c r="W43" s="224"/>
      <c r="X43" s="224"/>
      <c r="Y43" s="224"/>
      <c r="Z43" s="213"/>
      <c r="AA43" s="213"/>
      <c r="AB43" s="213"/>
      <c r="AC43" s="213"/>
      <c r="AD43" s="213"/>
      <c r="AE43" s="213"/>
      <c r="AF43" s="213"/>
      <c r="AG43" s="213" t="s">
        <v>286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37">
        <v>13</v>
      </c>
      <c r="B44" s="238" t="s">
        <v>1851</v>
      </c>
      <c r="C44" s="249" t="s">
        <v>1852</v>
      </c>
      <c r="D44" s="239" t="s">
        <v>318</v>
      </c>
      <c r="E44" s="240">
        <v>240</v>
      </c>
      <c r="F44" s="241"/>
      <c r="G44" s="242">
        <f>ROUND(E44*F44,2)</f>
        <v>0</v>
      </c>
      <c r="H44" s="241"/>
      <c r="I44" s="242">
        <f>ROUND(E44*H44,2)</f>
        <v>0</v>
      </c>
      <c r="J44" s="241"/>
      <c r="K44" s="242">
        <f>ROUND(E44*J44,2)</f>
        <v>0</v>
      </c>
      <c r="L44" s="242">
        <v>21</v>
      </c>
      <c r="M44" s="242">
        <f>G44*(1+L44/100)</f>
        <v>0</v>
      </c>
      <c r="N44" s="240">
        <v>5.5999999999999995E-4</v>
      </c>
      <c r="O44" s="240">
        <f>ROUND(E44*N44,2)</f>
        <v>0.13</v>
      </c>
      <c r="P44" s="240">
        <v>0</v>
      </c>
      <c r="Q44" s="240">
        <f>ROUND(E44*P44,2)</f>
        <v>0</v>
      </c>
      <c r="R44" s="242" t="s">
        <v>570</v>
      </c>
      <c r="S44" s="242" t="s">
        <v>289</v>
      </c>
      <c r="T44" s="243" t="s">
        <v>289</v>
      </c>
      <c r="U44" s="224">
        <v>0.87</v>
      </c>
      <c r="V44" s="224">
        <f>ROUND(E44*U44,2)</f>
        <v>208.8</v>
      </c>
      <c r="W44" s="224"/>
      <c r="X44" s="224" t="s">
        <v>339</v>
      </c>
      <c r="Y44" s="224" t="s">
        <v>284</v>
      </c>
      <c r="Z44" s="213"/>
      <c r="AA44" s="213"/>
      <c r="AB44" s="213"/>
      <c r="AC44" s="213"/>
      <c r="AD44" s="213"/>
      <c r="AE44" s="213"/>
      <c r="AF44" s="213"/>
      <c r="AG44" s="213" t="s">
        <v>340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2" x14ac:dyDescent="0.2">
      <c r="A45" s="220"/>
      <c r="B45" s="221"/>
      <c r="C45" s="259" t="s">
        <v>1853</v>
      </c>
      <c r="D45" s="257"/>
      <c r="E45" s="257"/>
      <c r="F45" s="257"/>
      <c r="G45" s="257"/>
      <c r="H45" s="224"/>
      <c r="I45" s="224"/>
      <c r="J45" s="224"/>
      <c r="K45" s="224"/>
      <c r="L45" s="224"/>
      <c r="M45" s="224"/>
      <c r="N45" s="223"/>
      <c r="O45" s="223"/>
      <c r="P45" s="223"/>
      <c r="Q45" s="223"/>
      <c r="R45" s="224"/>
      <c r="S45" s="224"/>
      <c r="T45" s="224"/>
      <c r="U45" s="224"/>
      <c r="V45" s="224"/>
      <c r="W45" s="224"/>
      <c r="X45" s="224"/>
      <c r="Y45" s="224"/>
      <c r="Z45" s="213"/>
      <c r="AA45" s="213"/>
      <c r="AB45" s="213"/>
      <c r="AC45" s="213"/>
      <c r="AD45" s="213"/>
      <c r="AE45" s="213"/>
      <c r="AF45" s="213"/>
      <c r="AG45" s="213" t="s">
        <v>360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56" t="str">
        <f>C45</f>
        <v>třemi a více kůly, s ochranou proti poškození v místě vzepření, (příloha č. 8) při  průměru kůlů do 10 cm,</v>
      </c>
      <c r="BB45" s="213"/>
      <c r="BC45" s="213"/>
      <c r="BD45" s="213"/>
      <c r="BE45" s="213"/>
      <c r="BF45" s="213"/>
      <c r="BG45" s="213"/>
      <c r="BH45" s="213"/>
    </row>
    <row r="46" spans="1:60" outlineLevel="2" x14ac:dyDescent="0.2">
      <c r="A46" s="220"/>
      <c r="B46" s="221"/>
      <c r="C46" s="252"/>
      <c r="D46" s="245"/>
      <c r="E46" s="245"/>
      <c r="F46" s="245"/>
      <c r="G46" s="245"/>
      <c r="H46" s="224"/>
      <c r="I46" s="224"/>
      <c r="J46" s="224"/>
      <c r="K46" s="224"/>
      <c r="L46" s="224"/>
      <c r="M46" s="224"/>
      <c r="N46" s="223"/>
      <c r="O46" s="223"/>
      <c r="P46" s="223"/>
      <c r="Q46" s="223"/>
      <c r="R46" s="224"/>
      <c r="S46" s="224"/>
      <c r="T46" s="224"/>
      <c r="U46" s="224"/>
      <c r="V46" s="224"/>
      <c r="W46" s="224"/>
      <c r="X46" s="224"/>
      <c r="Y46" s="224"/>
      <c r="Z46" s="213"/>
      <c r="AA46" s="213"/>
      <c r="AB46" s="213"/>
      <c r="AC46" s="213"/>
      <c r="AD46" s="213"/>
      <c r="AE46" s="213"/>
      <c r="AF46" s="213"/>
      <c r="AG46" s="213" t="s">
        <v>286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ht="22.5" outlineLevel="1" x14ac:dyDescent="0.2">
      <c r="A47" s="237">
        <v>14</v>
      </c>
      <c r="B47" s="238" t="s">
        <v>1854</v>
      </c>
      <c r="C47" s="249" t="s">
        <v>1855</v>
      </c>
      <c r="D47" s="239" t="s">
        <v>363</v>
      </c>
      <c r="E47" s="240">
        <v>450.45</v>
      </c>
      <c r="F47" s="241"/>
      <c r="G47" s="242">
        <f>ROUND(E47*F47,2)</f>
        <v>0</v>
      </c>
      <c r="H47" s="241"/>
      <c r="I47" s="242">
        <f>ROUND(E47*H47,2)</f>
        <v>0</v>
      </c>
      <c r="J47" s="241"/>
      <c r="K47" s="242">
        <f>ROUND(E47*J47,2)</f>
        <v>0</v>
      </c>
      <c r="L47" s="242">
        <v>21</v>
      </c>
      <c r="M47" s="242">
        <f>G47*(1+L47/100)</f>
        <v>0</v>
      </c>
      <c r="N47" s="240">
        <v>0</v>
      </c>
      <c r="O47" s="240">
        <f>ROUND(E47*N47,2)</f>
        <v>0</v>
      </c>
      <c r="P47" s="240">
        <v>0</v>
      </c>
      <c r="Q47" s="240">
        <f>ROUND(E47*P47,2)</f>
        <v>0</v>
      </c>
      <c r="R47" s="242" t="s">
        <v>570</v>
      </c>
      <c r="S47" s="242" t="s">
        <v>289</v>
      </c>
      <c r="T47" s="243" t="s">
        <v>289</v>
      </c>
      <c r="U47" s="224">
        <v>3.0000000000000001E-3</v>
      </c>
      <c r="V47" s="224">
        <f>ROUND(E47*U47,2)</f>
        <v>1.35</v>
      </c>
      <c r="W47" s="224"/>
      <c r="X47" s="224" t="s">
        <v>339</v>
      </c>
      <c r="Y47" s="224" t="s">
        <v>284</v>
      </c>
      <c r="Z47" s="213"/>
      <c r="AA47" s="213"/>
      <c r="AB47" s="213"/>
      <c r="AC47" s="213"/>
      <c r="AD47" s="213"/>
      <c r="AE47" s="213"/>
      <c r="AF47" s="213"/>
      <c r="AG47" s="213" t="s">
        <v>340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2" x14ac:dyDescent="0.2">
      <c r="A48" s="220"/>
      <c r="B48" s="221"/>
      <c r="C48" s="259" t="s">
        <v>1856</v>
      </c>
      <c r="D48" s="257"/>
      <c r="E48" s="257"/>
      <c r="F48" s="257"/>
      <c r="G48" s="257"/>
      <c r="H48" s="224"/>
      <c r="I48" s="224"/>
      <c r="J48" s="224"/>
      <c r="K48" s="224"/>
      <c r="L48" s="224"/>
      <c r="M48" s="224"/>
      <c r="N48" s="223"/>
      <c r="O48" s="223"/>
      <c r="P48" s="223"/>
      <c r="Q48" s="223"/>
      <c r="R48" s="224"/>
      <c r="S48" s="224"/>
      <c r="T48" s="224"/>
      <c r="U48" s="224"/>
      <c r="V48" s="224"/>
      <c r="W48" s="224"/>
      <c r="X48" s="224"/>
      <c r="Y48" s="224"/>
      <c r="Z48" s="213"/>
      <c r="AA48" s="213"/>
      <c r="AB48" s="213"/>
      <c r="AC48" s="213"/>
      <c r="AD48" s="213"/>
      <c r="AE48" s="213"/>
      <c r="AF48" s="213"/>
      <c r="AG48" s="213" t="s">
        <v>360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60" t="s">
        <v>1857</v>
      </c>
      <c r="D49" s="258"/>
      <c r="E49" s="258"/>
      <c r="F49" s="258"/>
      <c r="G49" s="258"/>
      <c r="H49" s="224"/>
      <c r="I49" s="224"/>
      <c r="J49" s="224"/>
      <c r="K49" s="224"/>
      <c r="L49" s="224"/>
      <c r="M49" s="224"/>
      <c r="N49" s="223"/>
      <c r="O49" s="223"/>
      <c r="P49" s="223"/>
      <c r="Q49" s="223"/>
      <c r="R49" s="224"/>
      <c r="S49" s="224"/>
      <c r="T49" s="224"/>
      <c r="U49" s="224"/>
      <c r="V49" s="224"/>
      <c r="W49" s="224"/>
      <c r="X49" s="224"/>
      <c r="Y49" s="224"/>
      <c r="Z49" s="213"/>
      <c r="AA49" s="213"/>
      <c r="AB49" s="213"/>
      <c r="AC49" s="213"/>
      <c r="AD49" s="213"/>
      <c r="AE49" s="213"/>
      <c r="AF49" s="213"/>
      <c r="AG49" s="213" t="s">
        <v>311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2" x14ac:dyDescent="0.2">
      <c r="A50" s="220"/>
      <c r="B50" s="221"/>
      <c r="C50" s="252"/>
      <c r="D50" s="245"/>
      <c r="E50" s="245"/>
      <c r="F50" s="245"/>
      <c r="G50" s="245"/>
      <c r="H50" s="224"/>
      <c r="I50" s="224"/>
      <c r="J50" s="224"/>
      <c r="K50" s="224"/>
      <c r="L50" s="224"/>
      <c r="M50" s="224"/>
      <c r="N50" s="223"/>
      <c r="O50" s="223"/>
      <c r="P50" s="223"/>
      <c r="Q50" s="223"/>
      <c r="R50" s="224"/>
      <c r="S50" s="224"/>
      <c r="T50" s="224"/>
      <c r="U50" s="224"/>
      <c r="V50" s="224"/>
      <c r="W50" s="224"/>
      <c r="X50" s="224"/>
      <c r="Y50" s="224"/>
      <c r="Z50" s="213"/>
      <c r="AA50" s="213"/>
      <c r="AB50" s="213"/>
      <c r="AC50" s="213"/>
      <c r="AD50" s="213"/>
      <c r="AE50" s="213"/>
      <c r="AF50" s="213"/>
      <c r="AG50" s="213" t="s">
        <v>286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ht="22.5" outlineLevel="1" x14ac:dyDescent="0.2">
      <c r="A51" s="237">
        <v>15</v>
      </c>
      <c r="B51" s="238" t="s">
        <v>1858</v>
      </c>
      <c r="C51" s="249" t="s">
        <v>1859</v>
      </c>
      <c r="D51" s="239" t="s">
        <v>363</v>
      </c>
      <c r="E51" s="240">
        <v>690.69</v>
      </c>
      <c r="F51" s="241"/>
      <c r="G51" s="242">
        <f>ROUND(E51*F51,2)</f>
        <v>0</v>
      </c>
      <c r="H51" s="241"/>
      <c r="I51" s="242">
        <f>ROUND(E51*H51,2)</f>
        <v>0</v>
      </c>
      <c r="J51" s="241"/>
      <c r="K51" s="242">
        <f>ROUND(E51*J51,2)</f>
        <v>0</v>
      </c>
      <c r="L51" s="242">
        <v>21</v>
      </c>
      <c r="M51" s="242">
        <f>G51*(1+L51/100)</f>
        <v>0</v>
      </c>
      <c r="N51" s="240">
        <v>0</v>
      </c>
      <c r="O51" s="240">
        <f>ROUND(E51*N51,2)</f>
        <v>0</v>
      </c>
      <c r="P51" s="240">
        <v>0</v>
      </c>
      <c r="Q51" s="240">
        <f>ROUND(E51*P51,2)</f>
        <v>0</v>
      </c>
      <c r="R51" s="242" t="s">
        <v>570</v>
      </c>
      <c r="S51" s="242" t="s">
        <v>289</v>
      </c>
      <c r="T51" s="243" t="s">
        <v>289</v>
      </c>
      <c r="U51" s="224">
        <v>3.8999999999999998E-3</v>
      </c>
      <c r="V51" s="224">
        <f>ROUND(E51*U51,2)</f>
        <v>2.69</v>
      </c>
      <c r="W51" s="224"/>
      <c r="X51" s="224" t="s">
        <v>339</v>
      </c>
      <c r="Y51" s="224" t="s">
        <v>284</v>
      </c>
      <c r="Z51" s="213"/>
      <c r="AA51" s="213"/>
      <c r="AB51" s="213"/>
      <c r="AC51" s="213"/>
      <c r="AD51" s="213"/>
      <c r="AE51" s="213"/>
      <c r="AF51" s="213"/>
      <c r="AG51" s="213" t="s">
        <v>340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2" x14ac:dyDescent="0.2">
      <c r="A52" s="220"/>
      <c r="B52" s="221"/>
      <c r="C52" s="259" t="s">
        <v>1856</v>
      </c>
      <c r="D52" s="257"/>
      <c r="E52" s="257"/>
      <c r="F52" s="257"/>
      <c r="G52" s="257"/>
      <c r="H52" s="224"/>
      <c r="I52" s="224"/>
      <c r="J52" s="224"/>
      <c r="K52" s="224"/>
      <c r="L52" s="224"/>
      <c r="M52" s="224"/>
      <c r="N52" s="223"/>
      <c r="O52" s="223"/>
      <c r="P52" s="223"/>
      <c r="Q52" s="223"/>
      <c r="R52" s="224"/>
      <c r="S52" s="224"/>
      <c r="T52" s="224"/>
      <c r="U52" s="224"/>
      <c r="V52" s="224"/>
      <c r="W52" s="224"/>
      <c r="X52" s="224"/>
      <c r="Y52" s="224"/>
      <c r="Z52" s="213"/>
      <c r="AA52" s="213"/>
      <c r="AB52" s="213"/>
      <c r="AC52" s="213"/>
      <c r="AD52" s="213"/>
      <c r="AE52" s="213"/>
      <c r="AF52" s="213"/>
      <c r="AG52" s="213" t="s">
        <v>360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60" t="s">
        <v>1857</v>
      </c>
      <c r="D53" s="258"/>
      <c r="E53" s="258"/>
      <c r="F53" s="258"/>
      <c r="G53" s="258"/>
      <c r="H53" s="224"/>
      <c r="I53" s="224"/>
      <c r="J53" s="224"/>
      <c r="K53" s="224"/>
      <c r="L53" s="224"/>
      <c r="M53" s="224"/>
      <c r="N53" s="223"/>
      <c r="O53" s="223"/>
      <c r="P53" s="223"/>
      <c r="Q53" s="223"/>
      <c r="R53" s="224"/>
      <c r="S53" s="224"/>
      <c r="T53" s="224"/>
      <c r="U53" s="224"/>
      <c r="V53" s="224"/>
      <c r="W53" s="224"/>
      <c r="X53" s="224"/>
      <c r="Y53" s="224"/>
      <c r="Z53" s="213"/>
      <c r="AA53" s="213"/>
      <c r="AB53" s="213"/>
      <c r="AC53" s="213"/>
      <c r="AD53" s="213"/>
      <c r="AE53" s="213"/>
      <c r="AF53" s="213"/>
      <c r="AG53" s="213" t="s">
        <v>311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2" x14ac:dyDescent="0.2">
      <c r="A54" s="220"/>
      <c r="B54" s="221"/>
      <c r="C54" s="252"/>
      <c r="D54" s="245"/>
      <c r="E54" s="245"/>
      <c r="F54" s="245"/>
      <c r="G54" s="245"/>
      <c r="H54" s="224"/>
      <c r="I54" s="224"/>
      <c r="J54" s="224"/>
      <c r="K54" s="224"/>
      <c r="L54" s="224"/>
      <c r="M54" s="224"/>
      <c r="N54" s="223"/>
      <c r="O54" s="223"/>
      <c r="P54" s="223"/>
      <c r="Q54" s="223"/>
      <c r="R54" s="224"/>
      <c r="S54" s="224"/>
      <c r="T54" s="224"/>
      <c r="U54" s="224"/>
      <c r="V54" s="224"/>
      <c r="W54" s="224"/>
      <c r="X54" s="224"/>
      <c r="Y54" s="224"/>
      <c r="Z54" s="213"/>
      <c r="AA54" s="213"/>
      <c r="AB54" s="213"/>
      <c r="AC54" s="213"/>
      <c r="AD54" s="213"/>
      <c r="AE54" s="213"/>
      <c r="AF54" s="213"/>
      <c r="AG54" s="213" t="s">
        <v>286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1" x14ac:dyDescent="0.2">
      <c r="A55" s="237">
        <v>16</v>
      </c>
      <c r="B55" s="238" t="s">
        <v>1860</v>
      </c>
      <c r="C55" s="249" t="s">
        <v>1861</v>
      </c>
      <c r="D55" s="239" t="s">
        <v>363</v>
      </c>
      <c r="E55" s="240">
        <v>450.45</v>
      </c>
      <c r="F55" s="241"/>
      <c r="G55" s="242">
        <f>ROUND(E55*F55,2)</f>
        <v>0</v>
      </c>
      <c r="H55" s="241"/>
      <c r="I55" s="242">
        <f>ROUND(E55*H55,2)</f>
        <v>0</v>
      </c>
      <c r="J55" s="241"/>
      <c r="K55" s="242">
        <f>ROUND(E55*J55,2)</f>
        <v>0</v>
      </c>
      <c r="L55" s="242">
        <v>21</v>
      </c>
      <c r="M55" s="242">
        <f>G55*(1+L55/100)</f>
        <v>0</v>
      </c>
      <c r="N55" s="240">
        <v>0</v>
      </c>
      <c r="O55" s="240">
        <f>ROUND(E55*N55,2)</f>
        <v>0</v>
      </c>
      <c r="P55" s="240">
        <v>0</v>
      </c>
      <c r="Q55" s="240">
        <f>ROUND(E55*P55,2)</f>
        <v>0</v>
      </c>
      <c r="R55" s="242" t="s">
        <v>570</v>
      </c>
      <c r="S55" s="242" t="s">
        <v>289</v>
      </c>
      <c r="T55" s="243" t="s">
        <v>289</v>
      </c>
      <c r="U55" s="224">
        <v>0.16</v>
      </c>
      <c r="V55" s="224">
        <f>ROUND(E55*U55,2)</f>
        <v>72.069999999999993</v>
      </c>
      <c r="W55" s="224"/>
      <c r="X55" s="224" t="s">
        <v>339</v>
      </c>
      <c r="Y55" s="224" t="s">
        <v>284</v>
      </c>
      <c r="Z55" s="213"/>
      <c r="AA55" s="213"/>
      <c r="AB55" s="213"/>
      <c r="AC55" s="213"/>
      <c r="AD55" s="213"/>
      <c r="AE55" s="213"/>
      <c r="AF55" s="213"/>
      <c r="AG55" s="213" t="s">
        <v>340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2" x14ac:dyDescent="0.2">
      <c r="A56" s="220"/>
      <c r="B56" s="221"/>
      <c r="C56" s="259" t="s">
        <v>1862</v>
      </c>
      <c r="D56" s="257"/>
      <c r="E56" s="257"/>
      <c r="F56" s="257"/>
      <c r="G56" s="257"/>
      <c r="H56" s="224"/>
      <c r="I56" s="224"/>
      <c r="J56" s="224"/>
      <c r="K56" s="224"/>
      <c r="L56" s="224"/>
      <c r="M56" s="224"/>
      <c r="N56" s="223"/>
      <c r="O56" s="223"/>
      <c r="P56" s="223"/>
      <c r="Q56" s="223"/>
      <c r="R56" s="224"/>
      <c r="S56" s="224"/>
      <c r="T56" s="224"/>
      <c r="U56" s="224"/>
      <c r="V56" s="224"/>
      <c r="W56" s="224"/>
      <c r="X56" s="224"/>
      <c r="Y56" s="224"/>
      <c r="Z56" s="213"/>
      <c r="AA56" s="213"/>
      <c r="AB56" s="213"/>
      <c r="AC56" s="213"/>
      <c r="AD56" s="213"/>
      <c r="AE56" s="213"/>
      <c r="AF56" s="213"/>
      <c r="AG56" s="213" t="s">
        <v>360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56" t="str">
        <f>C56</f>
        <v>vysazených rostlin s případným naložením odpadu na dopravní prostředek, s odvezením do 20 km a se složením,</v>
      </c>
      <c r="BB56" s="213"/>
      <c r="BC56" s="213"/>
      <c r="BD56" s="213"/>
      <c r="BE56" s="213"/>
      <c r="BF56" s="213"/>
      <c r="BG56" s="213"/>
      <c r="BH56" s="213"/>
    </row>
    <row r="57" spans="1:60" outlineLevel="2" x14ac:dyDescent="0.2">
      <c r="A57" s="220"/>
      <c r="B57" s="221"/>
      <c r="C57" s="252"/>
      <c r="D57" s="245"/>
      <c r="E57" s="245"/>
      <c r="F57" s="245"/>
      <c r="G57" s="245"/>
      <c r="H57" s="224"/>
      <c r="I57" s="224"/>
      <c r="J57" s="224"/>
      <c r="K57" s="224"/>
      <c r="L57" s="224"/>
      <c r="M57" s="224"/>
      <c r="N57" s="223"/>
      <c r="O57" s="223"/>
      <c r="P57" s="223"/>
      <c r="Q57" s="223"/>
      <c r="R57" s="224"/>
      <c r="S57" s="224"/>
      <c r="T57" s="224"/>
      <c r="U57" s="224"/>
      <c r="V57" s="224"/>
      <c r="W57" s="224"/>
      <c r="X57" s="224"/>
      <c r="Y57" s="224"/>
      <c r="Z57" s="213"/>
      <c r="AA57" s="213"/>
      <c r="AB57" s="213"/>
      <c r="AC57" s="213"/>
      <c r="AD57" s="213"/>
      <c r="AE57" s="213"/>
      <c r="AF57" s="213"/>
      <c r="AG57" s="213" t="s">
        <v>286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1" x14ac:dyDescent="0.2">
      <c r="A58" s="237">
        <v>17</v>
      </c>
      <c r="B58" s="238" t="s">
        <v>1863</v>
      </c>
      <c r="C58" s="249" t="s">
        <v>1864</v>
      </c>
      <c r="D58" s="239" t="s">
        <v>363</v>
      </c>
      <c r="E58" s="240">
        <v>690.69</v>
      </c>
      <c r="F58" s="241"/>
      <c r="G58" s="242">
        <f>ROUND(E58*F58,2)</f>
        <v>0</v>
      </c>
      <c r="H58" s="241"/>
      <c r="I58" s="242">
        <f>ROUND(E58*H58,2)</f>
        <v>0</v>
      </c>
      <c r="J58" s="241"/>
      <c r="K58" s="242">
        <f>ROUND(E58*J58,2)</f>
        <v>0</v>
      </c>
      <c r="L58" s="242">
        <v>21</v>
      </c>
      <c r="M58" s="242">
        <f>G58*(1+L58/100)</f>
        <v>0</v>
      </c>
      <c r="N58" s="240">
        <v>0</v>
      </c>
      <c r="O58" s="240">
        <f>ROUND(E58*N58,2)</f>
        <v>0</v>
      </c>
      <c r="P58" s="240">
        <v>0</v>
      </c>
      <c r="Q58" s="240">
        <f>ROUND(E58*P58,2)</f>
        <v>0</v>
      </c>
      <c r="R58" s="242" t="s">
        <v>570</v>
      </c>
      <c r="S58" s="242" t="s">
        <v>289</v>
      </c>
      <c r="T58" s="243" t="s">
        <v>289</v>
      </c>
      <c r="U58" s="224">
        <v>0.32</v>
      </c>
      <c r="V58" s="224">
        <f>ROUND(E58*U58,2)</f>
        <v>221.02</v>
      </c>
      <c r="W58" s="224"/>
      <c r="X58" s="224" t="s">
        <v>339</v>
      </c>
      <c r="Y58" s="224" t="s">
        <v>284</v>
      </c>
      <c r="Z58" s="213"/>
      <c r="AA58" s="213"/>
      <c r="AB58" s="213"/>
      <c r="AC58" s="213"/>
      <c r="AD58" s="213"/>
      <c r="AE58" s="213"/>
      <c r="AF58" s="213"/>
      <c r="AG58" s="213" t="s">
        <v>340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2" x14ac:dyDescent="0.2">
      <c r="A59" s="220"/>
      <c r="B59" s="221"/>
      <c r="C59" s="259" t="s">
        <v>1862</v>
      </c>
      <c r="D59" s="257"/>
      <c r="E59" s="257"/>
      <c r="F59" s="257"/>
      <c r="G59" s="257"/>
      <c r="H59" s="224"/>
      <c r="I59" s="224"/>
      <c r="J59" s="224"/>
      <c r="K59" s="224"/>
      <c r="L59" s="224"/>
      <c r="M59" s="224"/>
      <c r="N59" s="223"/>
      <c r="O59" s="223"/>
      <c r="P59" s="223"/>
      <c r="Q59" s="223"/>
      <c r="R59" s="224"/>
      <c r="S59" s="224"/>
      <c r="T59" s="224"/>
      <c r="U59" s="224"/>
      <c r="V59" s="224"/>
      <c r="W59" s="224"/>
      <c r="X59" s="224"/>
      <c r="Y59" s="224"/>
      <c r="Z59" s="213"/>
      <c r="AA59" s="213"/>
      <c r="AB59" s="213"/>
      <c r="AC59" s="213"/>
      <c r="AD59" s="213"/>
      <c r="AE59" s="213"/>
      <c r="AF59" s="213"/>
      <c r="AG59" s="213" t="s">
        <v>360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56" t="str">
        <f>C59</f>
        <v>vysazených rostlin s případným naložením odpadu na dopravní prostředek, s odvezením do 20 km a se složením,</v>
      </c>
      <c r="BB59" s="213"/>
      <c r="BC59" s="213"/>
      <c r="BD59" s="213"/>
      <c r="BE59" s="213"/>
      <c r="BF59" s="213"/>
      <c r="BG59" s="213"/>
      <c r="BH59" s="213"/>
    </row>
    <row r="60" spans="1:60" outlineLevel="2" x14ac:dyDescent="0.2">
      <c r="A60" s="220"/>
      <c r="B60" s="221"/>
      <c r="C60" s="252"/>
      <c r="D60" s="245"/>
      <c r="E60" s="245"/>
      <c r="F60" s="245"/>
      <c r="G60" s="245"/>
      <c r="H60" s="224"/>
      <c r="I60" s="224"/>
      <c r="J60" s="224"/>
      <c r="K60" s="224"/>
      <c r="L60" s="224"/>
      <c r="M60" s="224"/>
      <c r="N60" s="223"/>
      <c r="O60" s="223"/>
      <c r="P60" s="223"/>
      <c r="Q60" s="223"/>
      <c r="R60" s="224"/>
      <c r="S60" s="224"/>
      <c r="T60" s="224"/>
      <c r="U60" s="224"/>
      <c r="V60" s="224"/>
      <c r="W60" s="224"/>
      <c r="X60" s="224"/>
      <c r="Y60" s="224"/>
      <c r="Z60" s="213"/>
      <c r="AA60" s="213"/>
      <c r="AB60" s="213"/>
      <c r="AC60" s="213"/>
      <c r="AD60" s="213"/>
      <c r="AE60" s="213"/>
      <c r="AF60" s="213"/>
      <c r="AG60" s="213" t="s">
        <v>286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1" x14ac:dyDescent="0.2">
      <c r="A61" s="237">
        <v>18</v>
      </c>
      <c r="B61" s="238" t="s">
        <v>1865</v>
      </c>
      <c r="C61" s="249" t="s">
        <v>1866</v>
      </c>
      <c r="D61" s="239" t="s">
        <v>356</v>
      </c>
      <c r="E61" s="240">
        <v>114.114</v>
      </c>
      <c r="F61" s="241"/>
      <c r="G61" s="242">
        <f>ROUND(E61*F61,2)</f>
        <v>0</v>
      </c>
      <c r="H61" s="241"/>
      <c r="I61" s="242">
        <f>ROUND(E61*H61,2)</f>
        <v>0</v>
      </c>
      <c r="J61" s="241"/>
      <c r="K61" s="242">
        <f>ROUND(E61*J61,2)</f>
        <v>0</v>
      </c>
      <c r="L61" s="242">
        <v>21</v>
      </c>
      <c r="M61" s="242">
        <f>G61*(1+L61/100)</f>
        <v>0</v>
      </c>
      <c r="N61" s="240">
        <v>0</v>
      </c>
      <c r="O61" s="240">
        <f>ROUND(E61*N61,2)</f>
        <v>0</v>
      </c>
      <c r="P61" s="240">
        <v>0</v>
      </c>
      <c r="Q61" s="240">
        <f>ROUND(E61*P61,2)</f>
        <v>0</v>
      </c>
      <c r="R61" s="242" t="s">
        <v>570</v>
      </c>
      <c r="S61" s="242" t="s">
        <v>289</v>
      </c>
      <c r="T61" s="243" t="s">
        <v>289</v>
      </c>
      <c r="U61" s="224">
        <v>0.26</v>
      </c>
      <c r="V61" s="224">
        <f>ROUND(E61*U61,2)</f>
        <v>29.67</v>
      </c>
      <c r="W61" s="224"/>
      <c r="X61" s="224" t="s">
        <v>339</v>
      </c>
      <c r="Y61" s="224" t="s">
        <v>284</v>
      </c>
      <c r="Z61" s="213"/>
      <c r="AA61" s="213"/>
      <c r="AB61" s="213"/>
      <c r="AC61" s="213"/>
      <c r="AD61" s="213"/>
      <c r="AE61" s="213"/>
      <c r="AF61" s="213"/>
      <c r="AG61" s="213" t="s">
        <v>340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2" x14ac:dyDescent="0.2">
      <c r="A62" s="220"/>
      <c r="B62" s="221"/>
      <c r="C62" s="250"/>
      <c r="D62" s="246"/>
      <c r="E62" s="246"/>
      <c r="F62" s="246"/>
      <c r="G62" s="246"/>
      <c r="H62" s="224"/>
      <c r="I62" s="224"/>
      <c r="J62" s="224"/>
      <c r="K62" s="224"/>
      <c r="L62" s="224"/>
      <c r="M62" s="224"/>
      <c r="N62" s="223"/>
      <c r="O62" s="223"/>
      <c r="P62" s="223"/>
      <c r="Q62" s="223"/>
      <c r="R62" s="224"/>
      <c r="S62" s="224"/>
      <c r="T62" s="224"/>
      <c r="U62" s="224"/>
      <c r="V62" s="224"/>
      <c r="W62" s="224"/>
      <c r="X62" s="224"/>
      <c r="Y62" s="224"/>
      <c r="Z62" s="213"/>
      <c r="AA62" s="213"/>
      <c r="AB62" s="213"/>
      <c r="AC62" s="213"/>
      <c r="AD62" s="213"/>
      <c r="AE62" s="213"/>
      <c r="AF62" s="213"/>
      <c r="AG62" s="213" t="s">
        <v>286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1" x14ac:dyDescent="0.2">
      <c r="A63" s="237">
        <v>19</v>
      </c>
      <c r="B63" s="238" t="s">
        <v>1867</v>
      </c>
      <c r="C63" s="249" t="s">
        <v>1868</v>
      </c>
      <c r="D63" s="239" t="s">
        <v>356</v>
      </c>
      <c r="E63" s="240">
        <v>114.114</v>
      </c>
      <c r="F63" s="241"/>
      <c r="G63" s="242">
        <f>ROUND(E63*F63,2)</f>
        <v>0</v>
      </c>
      <c r="H63" s="241"/>
      <c r="I63" s="242">
        <f>ROUND(E63*H63,2)</f>
        <v>0</v>
      </c>
      <c r="J63" s="241"/>
      <c r="K63" s="242">
        <f>ROUND(E63*J63,2)</f>
        <v>0</v>
      </c>
      <c r="L63" s="242">
        <v>21</v>
      </c>
      <c r="M63" s="242">
        <f>G63*(1+L63/100)</f>
        <v>0</v>
      </c>
      <c r="N63" s="240">
        <v>0</v>
      </c>
      <c r="O63" s="240">
        <f>ROUND(E63*N63,2)</f>
        <v>0</v>
      </c>
      <c r="P63" s="240">
        <v>0</v>
      </c>
      <c r="Q63" s="240">
        <f>ROUND(E63*P63,2)</f>
        <v>0</v>
      </c>
      <c r="R63" s="242" t="s">
        <v>570</v>
      </c>
      <c r="S63" s="242" t="s">
        <v>289</v>
      </c>
      <c r="T63" s="243" t="s">
        <v>289</v>
      </c>
      <c r="U63" s="224">
        <v>0.88</v>
      </c>
      <c r="V63" s="224">
        <f>ROUND(E63*U63,2)</f>
        <v>100.42</v>
      </c>
      <c r="W63" s="224"/>
      <c r="X63" s="224" t="s">
        <v>339</v>
      </c>
      <c r="Y63" s="224" t="s">
        <v>284</v>
      </c>
      <c r="Z63" s="213"/>
      <c r="AA63" s="213"/>
      <c r="AB63" s="213"/>
      <c r="AC63" s="213"/>
      <c r="AD63" s="213"/>
      <c r="AE63" s="213"/>
      <c r="AF63" s="213"/>
      <c r="AG63" s="213" t="s">
        <v>340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2" x14ac:dyDescent="0.2">
      <c r="A64" s="220"/>
      <c r="B64" s="221"/>
      <c r="C64" s="250"/>
      <c r="D64" s="246"/>
      <c r="E64" s="246"/>
      <c r="F64" s="246"/>
      <c r="G64" s="246"/>
      <c r="H64" s="224"/>
      <c r="I64" s="224"/>
      <c r="J64" s="224"/>
      <c r="K64" s="224"/>
      <c r="L64" s="224"/>
      <c r="M64" s="224"/>
      <c r="N64" s="223"/>
      <c r="O64" s="223"/>
      <c r="P64" s="223"/>
      <c r="Q64" s="223"/>
      <c r="R64" s="224"/>
      <c r="S64" s="224"/>
      <c r="T64" s="224"/>
      <c r="U64" s="224"/>
      <c r="V64" s="224"/>
      <c r="W64" s="224"/>
      <c r="X64" s="224"/>
      <c r="Y64" s="224"/>
      <c r="Z64" s="213"/>
      <c r="AA64" s="213"/>
      <c r="AB64" s="213"/>
      <c r="AC64" s="213"/>
      <c r="AD64" s="213"/>
      <c r="AE64" s="213"/>
      <c r="AF64" s="213"/>
      <c r="AG64" s="213" t="s">
        <v>286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1" x14ac:dyDescent="0.2">
      <c r="A65" s="237">
        <v>20</v>
      </c>
      <c r="B65" s="238" t="s">
        <v>578</v>
      </c>
      <c r="C65" s="249" t="s">
        <v>579</v>
      </c>
      <c r="D65" s="239" t="s">
        <v>580</v>
      </c>
      <c r="E65" s="240">
        <v>57.702649999999998</v>
      </c>
      <c r="F65" s="241"/>
      <c r="G65" s="242">
        <f>ROUND(E65*F65,2)</f>
        <v>0</v>
      </c>
      <c r="H65" s="241"/>
      <c r="I65" s="242">
        <f>ROUND(E65*H65,2)</f>
        <v>0</v>
      </c>
      <c r="J65" s="241"/>
      <c r="K65" s="242">
        <f>ROUND(E65*J65,2)</f>
        <v>0</v>
      </c>
      <c r="L65" s="242">
        <v>21</v>
      </c>
      <c r="M65" s="242">
        <f>G65*(1+L65/100)</f>
        <v>0</v>
      </c>
      <c r="N65" s="240">
        <v>1E-3</v>
      </c>
      <c r="O65" s="240">
        <f>ROUND(E65*N65,2)</f>
        <v>0.06</v>
      </c>
      <c r="P65" s="240">
        <v>0</v>
      </c>
      <c r="Q65" s="240">
        <f>ROUND(E65*P65,2)</f>
        <v>0</v>
      </c>
      <c r="R65" s="242" t="s">
        <v>324</v>
      </c>
      <c r="S65" s="242" t="s">
        <v>289</v>
      </c>
      <c r="T65" s="243" t="s">
        <v>289</v>
      </c>
      <c r="U65" s="224">
        <v>0</v>
      </c>
      <c r="V65" s="224">
        <f>ROUND(E65*U65,2)</f>
        <v>0</v>
      </c>
      <c r="W65" s="224"/>
      <c r="X65" s="224" t="s">
        <v>283</v>
      </c>
      <c r="Y65" s="224" t="s">
        <v>284</v>
      </c>
      <c r="Z65" s="213"/>
      <c r="AA65" s="213"/>
      <c r="AB65" s="213"/>
      <c r="AC65" s="213"/>
      <c r="AD65" s="213"/>
      <c r="AE65" s="213"/>
      <c r="AF65" s="213"/>
      <c r="AG65" s="213" t="s">
        <v>285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2" x14ac:dyDescent="0.2">
      <c r="A66" s="220"/>
      <c r="B66" s="221"/>
      <c r="C66" s="250"/>
      <c r="D66" s="246"/>
      <c r="E66" s="246"/>
      <c r="F66" s="246"/>
      <c r="G66" s="246"/>
      <c r="H66" s="224"/>
      <c r="I66" s="224"/>
      <c r="J66" s="224"/>
      <c r="K66" s="224"/>
      <c r="L66" s="224"/>
      <c r="M66" s="224"/>
      <c r="N66" s="223"/>
      <c r="O66" s="223"/>
      <c r="P66" s="223"/>
      <c r="Q66" s="223"/>
      <c r="R66" s="224"/>
      <c r="S66" s="224"/>
      <c r="T66" s="224"/>
      <c r="U66" s="224"/>
      <c r="V66" s="224"/>
      <c r="W66" s="224"/>
      <c r="X66" s="224"/>
      <c r="Y66" s="224"/>
      <c r="Z66" s="213"/>
      <c r="AA66" s="213"/>
      <c r="AB66" s="213"/>
      <c r="AC66" s="213"/>
      <c r="AD66" s="213"/>
      <c r="AE66" s="213"/>
      <c r="AF66" s="213"/>
      <c r="AG66" s="213" t="s">
        <v>286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ht="22.5" outlineLevel="1" x14ac:dyDescent="0.2">
      <c r="A67" s="237">
        <v>21</v>
      </c>
      <c r="B67" s="238" t="s">
        <v>1869</v>
      </c>
      <c r="C67" s="249" t="s">
        <v>1870</v>
      </c>
      <c r="D67" s="239" t="s">
        <v>318</v>
      </c>
      <c r="E67" s="240">
        <v>20</v>
      </c>
      <c r="F67" s="241"/>
      <c r="G67" s="242">
        <f>ROUND(E67*F67,2)</f>
        <v>0</v>
      </c>
      <c r="H67" s="241"/>
      <c r="I67" s="242">
        <f>ROUND(E67*H67,2)</f>
        <v>0</v>
      </c>
      <c r="J67" s="241"/>
      <c r="K67" s="242">
        <f>ROUND(E67*J67,2)</f>
        <v>0</v>
      </c>
      <c r="L67" s="242">
        <v>21</v>
      </c>
      <c r="M67" s="242">
        <f>G67*(1+L67/100)</f>
        <v>0</v>
      </c>
      <c r="N67" s="240">
        <v>1.5E-3</v>
      </c>
      <c r="O67" s="240">
        <f>ROUND(E67*N67,2)</f>
        <v>0.03</v>
      </c>
      <c r="P67" s="240">
        <v>0</v>
      </c>
      <c r="Q67" s="240">
        <f>ROUND(E67*P67,2)</f>
        <v>0</v>
      </c>
      <c r="R67" s="242" t="s">
        <v>324</v>
      </c>
      <c r="S67" s="242" t="s">
        <v>289</v>
      </c>
      <c r="T67" s="243" t="s">
        <v>289</v>
      </c>
      <c r="U67" s="224">
        <v>0</v>
      </c>
      <c r="V67" s="224">
        <f>ROUND(E67*U67,2)</f>
        <v>0</v>
      </c>
      <c r="W67" s="224"/>
      <c r="X67" s="224" t="s">
        <v>283</v>
      </c>
      <c r="Y67" s="224" t="s">
        <v>284</v>
      </c>
      <c r="Z67" s="213"/>
      <c r="AA67" s="213"/>
      <c r="AB67" s="213"/>
      <c r="AC67" s="213"/>
      <c r="AD67" s="213"/>
      <c r="AE67" s="213"/>
      <c r="AF67" s="213"/>
      <c r="AG67" s="213" t="s">
        <v>285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2" x14ac:dyDescent="0.2">
      <c r="A68" s="220"/>
      <c r="B68" s="221"/>
      <c r="C68" s="250"/>
      <c r="D68" s="246"/>
      <c r="E68" s="246"/>
      <c r="F68" s="246"/>
      <c r="G68" s="246"/>
      <c r="H68" s="224"/>
      <c r="I68" s="224"/>
      <c r="J68" s="224"/>
      <c r="K68" s="224"/>
      <c r="L68" s="224"/>
      <c r="M68" s="224"/>
      <c r="N68" s="223"/>
      <c r="O68" s="223"/>
      <c r="P68" s="223"/>
      <c r="Q68" s="223"/>
      <c r="R68" s="224"/>
      <c r="S68" s="224"/>
      <c r="T68" s="224"/>
      <c r="U68" s="224"/>
      <c r="V68" s="224"/>
      <c r="W68" s="224"/>
      <c r="X68" s="224"/>
      <c r="Y68" s="224"/>
      <c r="Z68" s="213"/>
      <c r="AA68" s="213"/>
      <c r="AB68" s="213"/>
      <c r="AC68" s="213"/>
      <c r="AD68" s="213"/>
      <c r="AE68" s="213"/>
      <c r="AF68" s="213"/>
      <c r="AG68" s="213" t="s">
        <v>286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1" x14ac:dyDescent="0.2">
      <c r="A69" s="237">
        <v>22</v>
      </c>
      <c r="B69" s="238" t="s">
        <v>1871</v>
      </c>
      <c r="C69" s="249" t="s">
        <v>1872</v>
      </c>
      <c r="D69" s="239" t="s">
        <v>318</v>
      </c>
      <c r="E69" s="240">
        <v>40</v>
      </c>
      <c r="F69" s="241"/>
      <c r="G69" s="242">
        <f>ROUND(E69*F69,2)</f>
        <v>0</v>
      </c>
      <c r="H69" s="241"/>
      <c r="I69" s="242">
        <f>ROUND(E69*H69,2)</f>
        <v>0</v>
      </c>
      <c r="J69" s="241"/>
      <c r="K69" s="242">
        <f>ROUND(E69*J69,2)</f>
        <v>0</v>
      </c>
      <c r="L69" s="242">
        <v>21</v>
      </c>
      <c r="M69" s="242">
        <f>G69*(1+L69/100)</f>
        <v>0</v>
      </c>
      <c r="N69" s="240">
        <v>2E-3</v>
      </c>
      <c r="O69" s="240">
        <f>ROUND(E69*N69,2)</f>
        <v>0.08</v>
      </c>
      <c r="P69" s="240">
        <v>0</v>
      </c>
      <c r="Q69" s="240">
        <f>ROUND(E69*P69,2)</f>
        <v>0</v>
      </c>
      <c r="R69" s="242" t="s">
        <v>324</v>
      </c>
      <c r="S69" s="242" t="s">
        <v>1143</v>
      </c>
      <c r="T69" s="243" t="s">
        <v>1143</v>
      </c>
      <c r="U69" s="224">
        <v>0</v>
      </c>
      <c r="V69" s="224">
        <f>ROUND(E69*U69,2)</f>
        <v>0</v>
      </c>
      <c r="W69" s="224"/>
      <c r="X69" s="224" t="s">
        <v>283</v>
      </c>
      <c r="Y69" s="224" t="s">
        <v>284</v>
      </c>
      <c r="Z69" s="213"/>
      <c r="AA69" s="213"/>
      <c r="AB69" s="213"/>
      <c r="AC69" s="213"/>
      <c r="AD69" s="213"/>
      <c r="AE69" s="213"/>
      <c r="AF69" s="213"/>
      <c r="AG69" s="213" t="s">
        <v>285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2" x14ac:dyDescent="0.2">
      <c r="A70" s="220"/>
      <c r="B70" s="221"/>
      <c r="C70" s="250"/>
      <c r="D70" s="246"/>
      <c r="E70" s="246"/>
      <c r="F70" s="246"/>
      <c r="G70" s="246"/>
      <c r="H70" s="224"/>
      <c r="I70" s="224"/>
      <c r="J70" s="224"/>
      <c r="K70" s="224"/>
      <c r="L70" s="224"/>
      <c r="M70" s="224"/>
      <c r="N70" s="223"/>
      <c r="O70" s="223"/>
      <c r="P70" s="223"/>
      <c r="Q70" s="223"/>
      <c r="R70" s="224"/>
      <c r="S70" s="224"/>
      <c r="T70" s="224"/>
      <c r="U70" s="224"/>
      <c r="V70" s="224"/>
      <c r="W70" s="224"/>
      <c r="X70" s="224"/>
      <c r="Y70" s="224"/>
      <c r="Z70" s="213"/>
      <c r="AA70" s="213"/>
      <c r="AB70" s="213"/>
      <c r="AC70" s="213"/>
      <c r="AD70" s="213"/>
      <c r="AE70" s="213"/>
      <c r="AF70" s="213"/>
      <c r="AG70" s="213" t="s">
        <v>286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1" x14ac:dyDescent="0.2">
      <c r="A71" s="237">
        <v>23</v>
      </c>
      <c r="B71" s="238" t="s">
        <v>1873</v>
      </c>
      <c r="C71" s="249" t="s">
        <v>1874</v>
      </c>
      <c r="D71" s="239" t="s">
        <v>318</v>
      </c>
      <c r="E71" s="240">
        <v>40</v>
      </c>
      <c r="F71" s="241"/>
      <c r="G71" s="242">
        <f>ROUND(E71*F71,2)</f>
        <v>0</v>
      </c>
      <c r="H71" s="241"/>
      <c r="I71" s="242">
        <f>ROUND(E71*H71,2)</f>
        <v>0</v>
      </c>
      <c r="J71" s="241"/>
      <c r="K71" s="242">
        <f>ROUND(E71*J71,2)</f>
        <v>0</v>
      </c>
      <c r="L71" s="242">
        <v>21</v>
      </c>
      <c r="M71" s="242">
        <f>G71*(1+L71/100)</f>
        <v>0</v>
      </c>
      <c r="N71" s="240">
        <v>3.0000000000000001E-3</v>
      </c>
      <c r="O71" s="240">
        <f>ROUND(E71*N71,2)</f>
        <v>0.12</v>
      </c>
      <c r="P71" s="240">
        <v>0</v>
      </c>
      <c r="Q71" s="240">
        <f>ROUND(E71*P71,2)</f>
        <v>0</v>
      </c>
      <c r="R71" s="242" t="s">
        <v>324</v>
      </c>
      <c r="S71" s="242" t="s">
        <v>289</v>
      </c>
      <c r="T71" s="243" t="s">
        <v>289</v>
      </c>
      <c r="U71" s="224">
        <v>0</v>
      </c>
      <c r="V71" s="224">
        <f>ROUND(E71*U71,2)</f>
        <v>0</v>
      </c>
      <c r="W71" s="224"/>
      <c r="X71" s="224" t="s">
        <v>283</v>
      </c>
      <c r="Y71" s="224" t="s">
        <v>284</v>
      </c>
      <c r="Z71" s="213"/>
      <c r="AA71" s="213"/>
      <c r="AB71" s="213"/>
      <c r="AC71" s="213"/>
      <c r="AD71" s="213"/>
      <c r="AE71" s="213"/>
      <c r="AF71" s="213"/>
      <c r="AG71" s="213" t="s">
        <v>285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2" x14ac:dyDescent="0.2">
      <c r="A72" s="220"/>
      <c r="B72" s="221"/>
      <c r="C72" s="250"/>
      <c r="D72" s="246"/>
      <c r="E72" s="246"/>
      <c r="F72" s="246"/>
      <c r="G72" s="246"/>
      <c r="H72" s="224"/>
      <c r="I72" s="224"/>
      <c r="J72" s="224"/>
      <c r="K72" s="224"/>
      <c r="L72" s="224"/>
      <c r="M72" s="224"/>
      <c r="N72" s="223"/>
      <c r="O72" s="223"/>
      <c r="P72" s="223"/>
      <c r="Q72" s="223"/>
      <c r="R72" s="224"/>
      <c r="S72" s="224"/>
      <c r="T72" s="224"/>
      <c r="U72" s="224"/>
      <c r="V72" s="224"/>
      <c r="W72" s="224"/>
      <c r="X72" s="224"/>
      <c r="Y72" s="224"/>
      <c r="Z72" s="213"/>
      <c r="AA72" s="213"/>
      <c r="AB72" s="213"/>
      <c r="AC72" s="213"/>
      <c r="AD72" s="213"/>
      <c r="AE72" s="213"/>
      <c r="AF72" s="213"/>
      <c r="AG72" s="213" t="s">
        <v>286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37">
        <v>24</v>
      </c>
      <c r="B73" s="238" t="s">
        <v>1875</v>
      </c>
      <c r="C73" s="249" t="s">
        <v>1876</v>
      </c>
      <c r="D73" s="239" t="s">
        <v>318</v>
      </c>
      <c r="E73" s="240">
        <v>40</v>
      </c>
      <c r="F73" s="241"/>
      <c r="G73" s="242">
        <f>ROUND(E73*F73,2)</f>
        <v>0</v>
      </c>
      <c r="H73" s="241"/>
      <c r="I73" s="242">
        <f>ROUND(E73*H73,2)</f>
        <v>0</v>
      </c>
      <c r="J73" s="241"/>
      <c r="K73" s="242">
        <f>ROUND(E73*J73,2)</f>
        <v>0</v>
      </c>
      <c r="L73" s="242">
        <v>21</v>
      </c>
      <c r="M73" s="242">
        <f>G73*(1+L73/100)</f>
        <v>0</v>
      </c>
      <c r="N73" s="240">
        <v>3.0000000000000001E-3</v>
      </c>
      <c r="O73" s="240">
        <f>ROUND(E73*N73,2)</f>
        <v>0.12</v>
      </c>
      <c r="P73" s="240">
        <v>0</v>
      </c>
      <c r="Q73" s="240">
        <f>ROUND(E73*P73,2)</f>
        <v>0</v>
      </c>
      <c r="R73" s="242"/>
      <c r="S73" s="242" t="s">
        <v>281</v>
      </c>
      <c r="T73" s="243" t="s">
        <v>389</v>
      </c>
      <c r="U73" s="224">
        <v>0</v>
      </c>
      <c r="V73" s="224">
        <f>ROUND(E73*U73,2)</f>
        <v>0</v>
      </c>
      <c r="W73" s="224"/>
      <c r="X73" s="224" t="s">
        <v>283</v>
      </c>
      <c r="Y73" s="224" t="s">
        <v>284</v>
      </c>
      <c r="Z73" s="213"/>
      <c r="AA73" s="213"/>
      <c r="AB73" s="213"/>
      <c r="AC73" s="213"/>
      <c r="AD73" s="213"/>
      <c r="AE73" s="213"/>
      <c r="AF73" s="213"/>
      <c r="AG73" s="213" t="s">
        <v>285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2" x14ac:dyDescent="0.2">
      <c r="A74" s="220"/>
      <c r="B74" s="221"/>
      <c r="C74" s="250"/>
      <c r="D74" s="246"/>
      <c r="E74" s="246"/>
      <c r="F74" s="246"/>
      <c r="G74" s="246"/>
      <c r="H74" s="224"/>
      <c r="I74" s="224"/>
      <c r="J74" s="224"/>
      <c r="K74" s="224"/>
      <c r="L74" s="224"/>
      <c r="M74" s="224"/>
      <c r="N74" s="223"/>
      <c r="O74" s="223"/>
      <c r="P74" s="223"/>
      <c r="Q74" s="223"/>
      <c r="R74" s="224"/>
      <c r="S74" s="224"/>
      <c r="T74" s="224"/>
      <c r="U74" s="224"/>
      <c r="V74" s="224"/>
      <c r="W74" s="224"/>
      <c r="X74" s="224"/>
      <c r="Y74" s="224"/>
      <c r="Z74" s="213"/>
      <c r="AA74" s="213"/>
      <c r="AB74" s="213"/>
      <c r="AC74" s="213"/>
      <c r="AD74" s="213"/>
      <c r="AE74" s="213"/>
      <c r="AF74" s="213"/>
      <c r="AG74" s="213" t="s">
        <v>286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1" x14ac:dyDescent="0.2">
      <c r="A75" s="237">
        <v>25</v>
      </c>
      <c r="B75" s="238" t="s">
        <v>1877</v>
      </c>
      <c r="C75" s="249" t="s">
        <v>1878</v>
      </c>
      <c r="D75" s="239" t="s">
        <v>318</v>
      </c>
      <c r="E75" s="240">
        <v>40</v>
      </c>
      <c r="F75" s="241"/>
      <c r="G75" s="242">
        <f>ROUND(E75*F75,2)</f>
        <v>0</v>
      </c>
      <c r="H75" s="241"/>
      <c r="I75" s="242">
        <f>ROUND(E75*H75,2)</f>
        <v>0</v>
      </c>
      <c r="J75" s="241"/>
      <c r="K75" s="242">
        <f>ROUND(E75*J75,2)</f>
        <v>0</v>
      </c>
      <c r="L75" s="242">
        <v>21</v>
      </c>
      <c r="M75" s="242">
        <f>G75*(1+L75/100)</f>
        <v>0</v>
      </c>
      <c r="N75" s="240">
        <v>3.0000000000000001E-3</v>
      </c>
      <c r="O75" s="240">
        <f>ROUND(E75*N75,2)</f>
        <v>0.12</v>
      </c>
      <c r="P75" s="240">
        <v>0</v>
      </c>
      <c r="Q75" s="240">
        <f>ROUND(E75*P75,2)</f>
        <v>0</v>
      </c>
      <c r="R75" s="242"/>
      <c r="S75" s="242" t="s">
        <v>281</v>
      </c>
      <c r="T75" s="243" t="s">
        <v>389</v>
      </c>
      <c r="U75" s="224">
        <v>0</v>
      </c>
      <c r="V75" s="224">
        <f>ROUND(E75*U75,2)</f>
        <v>0</v>
      </c>
      <c r="W75" s="224"/>
      <c r="X75" s="224" t="s">
        <v>283</v>
      </c>
      <c r="Y75" s="224" t="s">
        <v>284</v>
      </c>
      <c r="Z75" s="213"/>
      <c r="AA75" s="213"/>
      <c r="AB75" s="213"/>
      <c r="AC75" s="213"/>
      <c r="AD75" s="213"/>
      <c r="AE75" s="213"/>
      <c r="AF75" s="213"/>
      <c r="AG75" s="213" t="s">
        <v>285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2" x14ac:dyDescent="0.2">
      <c r="A76" s="220"/>
      <c r="B76" s="221"/>
      <c r="C76" s="250"/>
      <c r="D76" s="246"/>
      <c r="E76" s="246"/>
      <c r="F76" s="246"/>
      <c r="G76" s="246"/>
      <c r="H76" s="224"/>
      <c r="I76" s="224"/>
      <c r="J76" s="224"/>
      <c r="K76" s="224"/>
      <c r="L76" s="224"/>
      <c r="M76" s="224"/>
      <c r="N76" s="223"/>
      <c r="O76" s="223"/>
      <c r="P76" s="223"/>
      <c r="Q76" s="223"/>
      <c r="R76" s="224"/>
      <c r="S76" s="224"/>
      <c r="T76" s="224"/>
      <c r="U76" s="224"/>
      <c r="V76" s="224"/>
      <c r="W76" s="224"/>
      <c r="X76" s="224"/>
      <c r="Y76" s="224"/>
      <c r="Z76" s="213"/>
      <c r="AA76" s="213"/>
      <c r="AB76" s="213"/>
      <c r="AC76" s="213"/>
      <c r="AD76" s="213"/>
      <c r="AE76" s="213"/>
      <c r="AF76" s="213"/>
      <c r="AG76" s="213" t="s">
        <v>286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1" x14ac:dyDescent="0.2">
      <c r="A77" s="237">
        <v>26</v>
      </c>
      <c r="B77" s="238" t="s">
        <v>1879</v>
      </c>
      <c r="C77" s="249" t="s">
        <v>1880</v>
      </c>
      <c r="D77" s="239" t="s">
        <v>318</v>
      </c>
      <c r="E77" s="240">
        <v>40</v>
      </c>
      <c r="F77" s="241"/>
      <c r="G77" s="242">
        <f>ROUND(E77*F77,2)</f>
        <v>0</v>
      </c>
      <c r="H77" s="241"/>
      <c r="I77" s="242">
        <f>ROUND(E77*H77,2)</f>
        <v>0</v>
      </c>
      <c r="J77" s="241"/>
      <c r="K77" s="242">
        <f>ROUND(E77*J77,2)</f>
        <v>0</v>
      </c>
      <c r="L77" s="242">
        <v>21</v>
      </c>
      <c r="M77" s="242">
        <f>G77*(1+L77/100)</f>
        <v>0</v>
      </c>
      <c r="N77" s="240">
        <v>2E-3</v>
      </c>
      <c r="O77" s="240">
        <f>ROUND(E77*N77,2)</f>
        <v>0.08</v>
      </c>
      <c r="P77" s="240">
        <v>0</v>
      </c>
      <c r="Q77" s="240">
        <f>ROUND(E77*P77,2)</f>
        <v>0</v>
      </c>
      <c r="R77" s="242" t="s">
        <v>324</v>
      </c>
      <c r="S77" s="242" t="s">
        <v>808</v>
      </c>
      <c r="T77" s="243" t="s">
        <v>808</v>
      </c>
      <c r="U77" s="224">
        <v>0</v>
      </c>
      <c r="V77" s="224">
        <f>ROUND(E77*U77,2)</f>
        <v>0</v>
      </c>
      <c r="W77" s="224"/>
      <c r="X77" s="224" t="s">
        <v>283</v>
      </c>
      <c r="Y77" s="224" t="s">
        <v>284</v>
      </c>
      <c r="Z77" s="213"/>
      <c r="AA77" s="213"/>
      <c r="AB77" s="213"/>
      <c r="AC77" s="213"/>
      <c r="AD77" s="213"/>
      <c r="AE77" s="213"/>
      <c r="AF77" s="213"/>
      <c r="AG77" s="213" t="s">
        <v>285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2" x14ac:dyDescent="0.2">
      <c r="A78" s="220"/>
      <c r="B78" s="221"/>
      <c r="C78" s="250"/>
      <c r="D78" s="246"/>
      <c r="E78" s="246"/>
      <c r="F78" s="246"/>
      <c r="G78" s="246"/>
      <c r="H78" s="224"/>
      <c r="I78" s="224"/>
      <c r="J78" s="224"/>
      <c r="K78" s="224"/>
      <c r="L78" s="224"/>
      <c r="M78" s="224"/>
      <c r="N78" s="223"/>
      <c r="O78" s="223"/>
      <c r="P78" s="223"/>
      <c r="Q78" s="223"/>
      <c r="R78" s="224"/>
      <c r="S78" s="224"/>
      <c r="T78" s="224"/>
      <c r="U78" s="224"/>
      <c r="V78" s="224"/>
      <c r="W78" s="224"/>
      <c r="X78" s="224"/>
      <c r="Y78" s="224"/>
      <c r="Z78" s="213"/>
      <c r="AA78" s="213"/>
      <c r="AB78" s="213"/>
      <c r="AC78" s="213"/>
      <c r="AD78" s="213"/>
      <c r="AE78" s="213"/>
      <c r="AF78" s="213"/>
      <c r="AG78" s="213" t="s">
        <v>286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1" x14ac:dyDescent="0.2">
      <c r="A79" s="237">
        <v>27</v>
      </c>
      <c r="B79" s="238" t="s">
        <v>1881</v>
      </c>
      <c r="C79" s="249" t="s">
        <v>1882</v>
      </c>
      <c r="D79" s="239" t="s">
        <v>318</v>
      </c>
      <c r="E79" s="240">
        <v>60</v>
      </c>
      <c r="F79" s="241"/>
      <c r="G79" s="242">
        <f>ROUND(E79*F79,2)</f>
        <v>0</v>
      </c>
      <c r="H79" s="241"/>
      <c r="I79" s="242">
        <f>ROUND(E79*H79,2)</f>
        <v>0</v>
      </c>
      <c r="J79" s="241"/>
      <c r="K79" s="242">
        <f>ROUND(E79*J79,2)</f>
        <v>0</v>
      </c>
      <c r="L79" s="242">
        <v>21</v>
      </c>
      <c r="M79" s="242">
        <f>G79*(1+L79/100)</f>
        <v>0</v>
      </c>
      <c r="N79" s="240">
        <v>6.0000000000000001E-3</v>
      </c>
      <c r="O79" s="240">
        <f>ROUND(E79*N79,2)</f>
        <v>0.36</v>
      </c>
      <c r="P79" s="240">
        <v>0</v>
      </c>
      <c r="Q79" s="240">
        <f>ROUND(E79*P79,2)</f>
        <v>0</v>
      </c>
      <c r="R79" s="242" t="s">
        <v>324</v>
      </c>
      <c r="S79" s="242" t="s">
        <v>289</v>
      </c>
      <c r="T79" s="243" t="s">
        <v>289</v>
      </c>
      <c r="U79" s="224">
        <v>0</v>
      </c>
      <c r="V79" s="224">
        <f>ROUND(E79*U79,2)</f>
        <v>0</v>
      </c>
      <c r="W79" s="224"/>
      <c r="X79" s="224" t="s">
        <v>283</v>
      </c>
      <c r="Y79" s="224" t="s">
        <v>284</v>
      </c>
      <c r="Z79" s="213"/>
      <c r="AA79" s="213"/>
      <c r="AB79" s="213"/>
      <c r="AC79" s="213"/>
      <c r="AD79" s="213"/>
      <c r="AE79" s="213"/>
      <c r="AF79" s="213"/>
      <c r="AG79" s="213" t="s">
        <v>285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2" x14ac:dyDescent="0.2">
      <c r="A80" s="220"/>
      <c r="B80" s="221"/>
      <c r="C80" s="250"/>
      <c r="D80" s="246"/>
      <c r="E80" s="246"/>
      <c r="F80" s="246"/>
      <c r="G80" s="246"/>
      <c r="H80" s="224"/>
      <c r="I80" s="224"/>
      <c r="J80" s="224"/>
      <c r="K80" s="224"/>
      <c r="L80" s="224"/>
      <c r="M80" s="224"/>
      <c r="N80" s="223"/>
      <c r="O80" s="223"/>
      <c r="P80" s="223"/>
      <c r="Q80" s="223"/>
      <c r="R80" s="224"/>
      <c r="S80" s="224"/>
      <c r="T80" s="224"/>
      <c r="U80" s="224"/>
      <c r="V80" s="224"/>
      <c r="W80" s="224"/>
      <c r="X80" s="224"/>
      <c r="Y80" s="224"/>
      <c r="Z80" s="213"/>
      <c r="AA80" s="213"/>
      <c r="AB80" s="213"/>
      <c r="AC80" s="213"/>
      <c r="AD80" s="213"/>
      <c r="AE80" s="213"/>
      <c r="AF80" s="213"/>
      <c r="AG80" s="213" t="s">
        <v>286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ht="22.5" outlineLevel="1" x14ac:dyDescent="0.2">
      <c r="A81" s="237">
        <v>28</v>
      </c>
      <c r="B81" s="238" t="s">
        <v>1883</v>
      </c>
      <c r="C81" s="249" t="s">
        <v>1884</v>
      </c>
      <c r="D81" s="239" t="s">
        <v>318</v>
      </c>
      <c r="E81" s="240">
        <v>20</v>
      </c>
      <c r="F81" s="241"/>
      <c r="G81" s="242">
        <f>ROUND(E81*F81,2)</f>
        <v>0</v>
      </c>
      <c r="H81" s="241"/>
      <c r="I81" s="242">
        <f>ROUND(E81*H81,2)</f>
        <v>0</v>
      </c>
      <c r="J81" s="241"/>
      <c r="K81" s="242">
        <f>ROUND(E81*J81,2)</f>
        <v>0</v>
      </c>
      <c r="L81" s="242">
        <v>21</v>
      </c>
      <c r="M81" s="242">
        <f>G81*(1+L81/100)</f>
        <v>0</v>
      </c>
      <c r="N81" s="240">
        <v>7.0000000000000001E-3</v>
      </c>
      <c r="O81" s="240">
        <f>ROUND(E81*N81,2)</f>
        <v>0.14000000000000001</v>
      </c>
      <c r="P81" s="240">
        <v>0</v>
      </c>
      <c r="Q81" s="240">
        <f>ROUND(E81*P81,2)</f>
        <v>0</v>
      </c>
      <c r="R81" s="242" t="s">
        <v>324</v>
      </c>
      <c r="S81" s="242" t="s">
        <v>289</v>
      </c>
      <c r="T81" s="243" t="s">
        <v>289</v>
      </c>
      <c r="U81" s="224">
        <v>0</v>
      </c>
      <c r="V81" s="224">
        <f>ROUND(E81*U81,2)</f>
        <v>0</v>
      </c>
      <c r="W81" s="224"/>
      <c r="X81" s="224" t="s">
        <v>283</v>
      </c>
      <c r="Y81" s="224" t="s">
        <v>284</v>
      </c>
      <c r="Z81" s="213"/>
      <c r="AA81" s="213"/>
      <c r="AB81" s="213"/>
      <c r="AC81" s="213"/>
      <c r="AD81" s="213"/>
      <c r="AE81" s="213"/>
      <c r="AF81" s="213"/>
      <c r="AG81" s="213" t="s">
        <v>285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2" x14ac:dyDescent="0.2">
      <c r="A82" s="220"/>
      <c r="B82" s="221"/>
      <c r="C82" s="250"/>
      <c r="D82" s="246"/>
      <c r="E82" s="246"/>
      <c r="F82" s="246"/>
      <c r="G82" s="246"/>
      <c r="H82" s="224"/>
      <c r="I82" s="224"/>
      <c r="J82" s="224"/>
      <c r="K82" s="224"/>
      <c r="L82" s="224"/>
      <c r="M82" s="224"/>
      <c r="N82" s="223"/>
      <c r="O82" s="223"/>
      <c r="P82" s="223"/>
      <c r="Q82" s="223"/>
      <c r="R82" s="224"/>
      <c r="S82" s="224"/>
      <c r="T82" s="224"/>
      <c r="U82" s="224"/>
      <c r="V82" s="224"/>
      <c r="W82" s="224"/>
      <c r="X82" s="224"/>
      <c r="Y82" s="224"/>
      <c r="Z82" s="213"/>
      <c r="AA82" s="213"/>
      <c r="AB82" s="213"/>
      <c r="AC82" s="213"/>
      <c r="AD82" s="213"/>
      <c r="AE82" s="213"/>
      <c r="AF82" s="213"/>
      <c r="AG82" s="213" t="s">
        <v>286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1" x14ac:dyDescent="0.2">
      <c r="A83" s="237">
        <v>29</v>
      </c>
      <c r="B83" s="238" t="s">
        <v>1885</v>
      </c>
      <c r="C83" s="249" t="s">
        <v>1886</v>
      </c>
      <c r="D83" s="239" t="s">
        <v>356</v>
      </c>
      <c r="E83" s="240">
        <v>5.181</v>
      </c>
      <c r="F83" s="241"/>
      <c r="G83" s="242">
        <f>ROUND(E83*F83,2)</f>
        <v>0</v>
      </c>
      <c r="H83" s="241"/>
      <c r="I83" s="242">
        <f>ROUND(E83*H83,2)</f>
        <v>0</v>
      </c>
      <c r="J83" s="241"/>
      <c r="K83" s="242">
        <f>ROUND(E83*J83,2)</f>
        <v>0</v>
      </c>
      <c r="L83" s="242">
        <v>21</v>
      </c>
      <c r="M83" s="242">
        <f>G83*(1+L83/100)</f>
        <v>0</v>
      </c>
      <c r="N83" s="240">
        <v>0.65</v>
      </c>
      <c r="O83" s="240">
        <f>ROUND(E83*N83,2)</f>
        <v>3.37</v>
      </c>
      <c r="P83" s="240">
        <v>0</v>
      </c>
      <c r="Q83" s="240">
        <f>ROUND(E83*P83,2)</f>
        <v>0</v>
      </c>
      <c r="R83" s="242" t="s">
        <v>324</v>
      </c>
      <c r="S83" s="242" t="s">
        <v>1887</v>
      </c>
      <c r="T83" s="243" t="s">
        <v>1887</v>
      </c>
      <c r="U83" s="224">
        <v>0</v>
      </c>
      <c r="V83" s="224">
        <f>ROUND(E83*U83,2)</f>
        <v>0</v>
      </c>
      <c r="W83" s="224"/>
      <c r="X83" s="224" t="s">
        <v>283</v>
      </c>
      <c r="Y83" s="224" t="s">
        <v>284</v>
      </c>
      <c r="Z83" s="213"/>
      <c r="AA83" s="213"/>
      <c r="AB83" s="213"/>
      <c r="AC83" s="213"/>
      <c r="AD83" s="213"/>
      <c r="AE83" s="213"/>
      <c r="AF83" s="213"/>
      <c r="AG83" s="213" t="s">
        <v>285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2" x14ac:dyDescent="0.2">
      <c r="A84" s="220"/>
      <c r="B84" s="221"/>
      <c r="C84" s="250"/>
      <c r="D84" s="246"/>
      <c r="E84" s="246"/>
      <c r="F84" s="246"/>
      <c r="G84" s="246"/>
      <c r="H84" s="224"/>
      <c r="I84" s="224"/>
      <c r="J84" s="224"/>
      <c r="K84" s="224"/>
      <c r="L84" s="224"/>
      <c r="M84" s="224"/>
      <c r="N84" s="223"/>
      <c r="O84" s="223"/>
      <c r="P84" s="223"/>
      <c r="Q84" s="223"/>
      <c r="R84" s="224"/>
      <c r="S84" s="224"/>
      <c r="T84" s="224"/>
      <c r="U84" s="224"/>
      <c r="V84" s="224"/>
      <c r="W84" s="224"/>
      <c r="X84" s="224"/>
      <c r="Y84" s="224"/>
      <c r="Z84" s="213"/>
      <c r="AA84" s="213"/>
      <c r="AB84" s="213"/>
      <c r="AC84" s="213"/>
      <c r="AD84" s="213"/>
      <c r="AE84" s="213"/>
      <c r="AF84" s="213"/>
      <c r="AG84" s="213" t="s">
        <v>286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1" x14ac:dyDescent="0.2">
      <c r="A85" s="237">
        <v>30</v>
      </c>
      <c r="B85" s="238" t="s">
        <v>1888</v>
      </c>
      <c r="C85" s="249" t="s">
        <v>1889</v>
      </c>
      <c r="D85" s="239" t="s">
        <v>356</v>
      </c>
      <c r="E85" s="240">
        <v>114.114</v>
      </c>
      <c r="F85" s="241"/>
      <c r="G85" s="242">
        <f>ROUND(E85*F85,2)</f>
        <v>0</v>
      </c>
      <c r="H85" s="241"/>
      <c r="I85" s="242">
        <f>ROUND(E85*H85,2)</f>
        <v>0</v>
      </c>
      <c r="J85" s="241"/>
      <c r="K85" s="242">
        <f>ROUND(E85*J85,2)</f>
        <v>0</v>
      </c>
      <c r="L85" s="242">
        <v>21</v>
      </c>
      <c r="M85" s="242">
        <f>G85*(1+L85/100)</f>
        <v>0</v>
      </c>
      <c r="N85" s="240">
        <v>0.6</v>
      </c>
      <c r="O85" s="240">
        <f>ROUND(E85*N85,2)</f>
        <v>68.47</v>
      </c>
      <c r="P85" s="240">
        <v>0</v>
      </c>
      <c r="Q85" s="240">
        <f>ROUND(E85*P85,2)</f>
        <v>0</v>
      </c>
      <c r="R85" s="242" t="s">
        <v>324</v>
      </c>
      <c r="S85" s="242" t="s">
        <v>289</v>
      </c>
      <c r="T85" s="243" t="s">
        <v>289</v>
      </c>
      <c r="U85" s="224">
        <v>0</v>
      </c>
      <c r="V85" s="224">
        <f>ROUND(E85*U85,2)</f>
        <v>0</v>
      </c>
      <c r="W85" s="224"/>
      <c r="X85" s="224" t="s">
        <v>283</v>
      </c>
      <c r="Y85" s="224" t="s">
        <v>284</v>
      </c>
      <c r="Z85" s="213"/>
      <c r="AA85" s="213"/>
      <c r="AB85" s="213"/>
      <c r="AC85" s="213"/>
      <c r="AD85" s="213"/>
      <c r="AE85" s="213"/>
      <c r="AF85" s="213"/>
      <c r="AG85" s="213" t="s">
        <v>285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2" x14ac:dyDescent="0.2">
      <c r="A86" s="220"/>
      <c r="B86" s="221"/>
      <c r="C86" s="250"/>
      <c r="D86" s="246"/>
      <c r="E86" s="246"/>
      <c r="F86" s="246"/>
      <c r="G86" s="246"/>
      <c r="H86" s="224"/>
      <c r="I86" s="224"/>
      <c r="J86" s="224"/>
      <c r="K86" s="224"/>
      <c r="L86" s="224"/>
      <c r="M86" s="224"/>
      <c r="N86" s="223"/>
      <c r="O86" s="223"/>
      <c r="P86" s="223"/>
      <c r="Q86" s="223"/>
      <c r="R86" s="224"/>
      <c r="S86" s="224"/>
      <c r="T86" s="224"/>
      <c r="U86" s="224"/>
      <c r="V86" s="224"/>
      <c r="W86" s="224"/>
      <c r="X86" s="224"/>
      <c r="Y86" s="224"/>
      <c r="Z86" s="213"/>
      <c r="AA86" s="213"/>
      <c r="AB86" s="213"/>
      <c r="AC86" s="213"/>
      <c r="AD86" s="213"/>
      <c r="AE86" s="213"/>
      <c r="AF86" s="213"/>
      <c r="AG86" s="213" t="s">
        <v>286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1" x14ac:dyDescent="0.2">
      <c r="A87" s="237">
        <v>31</v>
      </c>
      <c r="B87" s="238" t="s">
        <v>1890</v>
      </c>
      <c r="C87" s="249" t="s">
        <v>1891</v>
      </c>
      <c r="D87" s="239" t="s">
        <v>1892</v>
      </c>
      <c r="E87" s="240">
        <v>5</v>
      </c>
      <c r="F87" s="241"/>
      <c r="G87" s="242">
        <f>ROUND(E87*F87,2)</f>
        <v>0</v>
      </c>
      <c r="H87" s="241"/>
      <c r="I87" s="242">
        <f>ROUND(E87*H87,2)</f>
        <v>0</v>
      </c>
      <c r="J87" s="241"/>
      <c r="K87" s="242">
        <f>ROUND(E87*J87,2)</f>
        <v>0</v>
      </c>
      <c r="L87" s="242">
        <v>21</v>
      </c>
      <c r="M87" s="242">
        <f>G87*(1+L87/100)</f>
        <v>0</v>
      </c>
      <c r="N87" s="240">
        <v>1E-3</v>
      </c>
      <c r="O87" s="240">
        <f>ROUND(E87*N87,2)</f>
        <v>0.01</v>
      </c>
      <c r="P87" s="240">
        <v>0</v>
      </c>
      <c r="Q87" s="240">
        <f>ROUND(E87*P87,2)</f>
        <v>0</v>
      </c>
      <c r="R87" s="242" t="s">
        <v>324</v>
      </c>
      <c r="S87" s="242" t="s">
        <v>289</v>
      </c>
      <c r="T87" s="243" t="s">
        <v>289</v>
      </c>
      <c r="U87" s="224">
        <v>0</v>
      </c>
      <c r="V87" s="224">
        <f>ROUND(E87*U87,2)</f>
        <v>0</v>
      </c>
      <c r="W87" s="224"/>
      <c r="X87" s="224" t="s">
        <v>283</v>
      </c>
      <c r="Y87" s="224" t="s">
        <v>284</v>
      </c>
      <c r="Z87" s="213"/>
      <c r="AA87" s="213"/>
      <c r="AB87" s="213"/>
      <c r="AC87" s="213"/>
      <c r="AD87" s="213"/>
      <c r="AE87" s="213"/>
      <c r="AF87" s="213"/>
      <c r="AG87" s="213" t="s">
        <v>285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2" x14ac:dyDescent="0.2">
      <c r="A88" s="220"/>
      <c r="B88" s="221"/>
      <c r="C88" s="250"/>
      <c r="D88" s="246"/>
      <c r="E88" s="246"/>
      <c r="F88" s="246"/>
      <c r="G88" s="246"/>
      <c r="H88" s="224"/>
      <c r="I88" s="224"/>
      <c r="J88" s="224"/>
      <c r="K88" s="224"/>
      <c r="L88" s="224"/>
      <c r="M88" s="224"/>
      <c r="N88" s="223"/>
      <c r="O88" s="223"/>
      <c r="P88" s="223"/>
      <c r="Q88" s="223"/>
      <c r="R88" s="224"/>
      <c r="S88" s="224"/>
      <c r="T88" s="224"/>
      <c r="U88" s="224"/>
      <c r="V88" s="224"/>
      <c r="W88" s="224"/>
      <c r="X88" s="224"/>
      <c r="Y88" s="224"/>
      <c r="Z88" s="213"/>
      <c r="AA88" s="213"/>
      <c r="AB88" s="213"/>
      <c r="AC88" s="213"/>
      <c r="AD88" s="213"/>
      <c r="AE88" s="213"/>
      <c r="AF88" s="213"/>
      <c r="AG88" s="213" t="s">
        <v>286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1" x14ac:dyDescent="0.2">
      <c r="A89" s="237">
        <v>32</v>
      </c>
      <c r="B89" s="238" t="s">
        <v>879</v>
      </c>
      <c r="C89" s="249" t="s">
        <v>1893</v>
      </c>
      <c r="D89" s="239" t="s">
        <v>548</v>
      </c>
      <c r="E89" s="240">
        <v>40</v>
      </c>
      <c r="F89" s="241"/>
      <c r="G89" s="242">
        <f>ROUND(E89*F89,2)</f>
        <v>0</v>
      </c>
      <c r="H89" s="241"/>
      <c r="I89" s="242">
        <f>ROUND(E89*H89,2)</f>
        <v>0</v>
      </c>
      <c r="J89" s="241"/>
      <c r="K89" s="242">
        <f>ROUND(E89*J89,2)</f>
        <v>0</v>
      </c>
      <c r="L89" s="242">
        <v>21</v>
      </c>
      <c r="M89" s="242">
        <f>G89*(1+L89/100)</f>
        <v>0</v>
      </c>
      <c r="N89" s="240">
        <v>3.0000000000000001E-3</v>
      </c>
      <c r="O89" s="240">
        <f>ROUND(E89*N89,2)</f>
        <v>0.12</v>
      </c>
      <c r="P89" s="240">
        <v>0</v>
      </c>
      <c r="Q89" s="240">
        <f>ROUND(E89*P89,2)</f>
        <v>0</v>
      </c>
      <c r="R89" s="242"/>
      <c r="S89" s="242" t="s">
        <v>281</v>
      </c>
      <c r="T89" s="243" t="s">
        <v>282</v>
      </c>
      <c r="U89" s="224">
        <v>0</v>
      </c>
      <c r="V89" s="224">
        <f>ROUND(E89*U89,2)</f>
        <v>0</v>
      </c>
      <c r="W89" s="224"/>
      <c r="X89" s="224" t="s">
        <v>283</v>
      </c>
      <c r="Y89" s="224" t="s">
        <v>284</v>
      </c>
      <c r="Z89" s="213"/>
      <c r="AA89" s="213"/>
      <c r="AB89" s="213"/>
      <c r="AC89" s="213"/>
      <c r="AD89" s="213"/>
      <c r="AE89" s="213"/>
      <c r="AF89" s="213"/>
      <c r="AG89" s="213" t="s">
        <v>285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2" x14ac:dyDescent="0.2">
      <c r="A90" s="220"/>
      <c r="B90" s="221"/>
      <c r="C90" s="251" t="s">
        <v>1894</v>
      </c>
      <c r="D90" s="247"/>
      <c r="E90" s="247"/>
      <c r="F90" s="247"/>
      <c r="G90" s="247"/>
      <c r="H90" s="224"/>
      <c r="I90" s="224"/>
      <c r="J90" s="224"/>
      <c r="K90" s="224"/>
      <c r="L90" s="224"/>
      <c r="M90" s="224"/>
      <c r="N90" s="223"/>
      <c r="O90" s="223"/>
      <c r="P90" s="223"/>
      <c r="Q90" s="223"/>
      <c r="R90" s="224"/>
      <c r="S90" s="224"/>
      <c r="T90" s="224"/>
      <c r="U90" s="224"/>
      <c r="V90" s="224"/>
      <c r="W90" s="224"/>
      <c r="X90" s="224"/>
      <c r="Y90" s="224"/>
      <c r="Z90" s="213"/>
      <c r="AA90" s="213"/>
      <c r="AB90" s="213"/>
      <c r="AC90" s="213"/>
      <c r="AD90" s="213"/>
      <c r="AE90" s="213"/>
      <c r="AF90" s="213"/>
      <c r="AG90" s="213" t="s">
        <v>311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3" x14ac:dyDescent="0.2">
      <c r="A91" s="220"/>
      <c r="B91" s="221"/>
      <c r="C91" s="260" t="s">
        <v>1895</v>
      </c>
      <c r="D91" s="258"/>
      <c r="E91" s="258"/>
      <c r="F91" s="258"/>
      <c r="G91" s="258"/>
      <c r="H91" s="224"/>
      <c r="I91" s="224"/>
      <c r="J91" s="224"/>
      <c r="K91" s="224"/>
      <c r="L91" s="224"/>
      <c r="M91" s="224"/>
      <c r="N91" s="223"/>
      <c r="O91" s="223"/>
      <c r="P91" s="223"/>
      <c r="Q91" s="223"/>
      <c r="R91" s="224"/>
      <c r="S91" s="224"/>
      <c r="T91" s="224"/>
      <c r="U91" s="224"/>
      <c r="V91" s="224"/>
      <c r="W91" s="224"/>
      <c r="X91" s="224"/>
      <c r="Y91" s="224"/>
      <c r="Z91" s="213"/>
      <c r="AA91" s="213"/>
      <c r="AB91" s="213"/>
      <c r="AC91" s="213"/>
      <c r="AD91" s="213"/>
      <c r="AE91" s="213"/>
      <c r="AF91" s="213"/>
      <c r="AG91" s="213" t="s">
        <v>311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3" x14ac:dyDescent="0.2">
      <c r="A92" s="220"/>
      <c r="B92" s="221"/>
      <c r="C92" s="261" t="s">
        <v>395</v>
      </c>
      <c r="D92" s="226"/>
      <c r="E92" s="227"/>
      <c r="F92" s="228"/>
      <c r="G92" s="228"/>
      <c r="H92" s="224"/>
      <c r="I92" s="224"/>
      <c r="J92" s="224"/>
      <c r="K92" s="224"/>
      <c r="L92" s="224"/>
      <c r="M92" s="224"/>
      <c r="N92" s="223"/>
      <c r="O92" s="223"/>
      <c r="P92" s="223"/>
      <c r="Q92" s="223"/>
      <c r="R92" s="224"/>
      <c r="S92" s="224"/>
      <c r="T92" s="224"/>
      <c r="U92" s="224"/>
      <c r="V92" s="224"/>
      <c r="W92" s="224"/>
      <c r="X92" s="224"/>
      <c r="Y92" s="224"/>
      <c r="Z92" s="213"/>
      <c r="AA92" s="213"/>
      <c r="AB92" s="213"/>
      <c r="AC92" s="213"/>
      <c r="AD92" s="213"/>
      <c r="AE92" s="213"/>
      <c r="AF92" s="213"/>
      <c r="AG92" s="213" t="s">
        <v>311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3" x14ac:dyDescent="0.2">
      <c r="A93" s="220"/>
      <c r="B93" s="221"/>
      <c r="C93" s="260" t="s">
        <v>810</v>
      </c>
      <c r="D93" s="258"/>
      <c r="E93" s="258"/>
      <c r="F93" s="258"/>
      <c r="G93" s="258"/>
      <c r="H93" s="224"/>
      <c r="I93" s="224"/>
      <c r="J93" s="224"/>
      <c r="K93" s="224"/>
      <c r="L93" s="224"/>
      <c r="M93" s="224"/>
      <c r="N93" s="223"/>
      <c r="O93" s="223"/>
      <c r="P93" s="223"/>
      <c r="Q93" s="223"/>
      <c r="R93" s="224"/>
      <c r="S93" s="224"/>
      <c r="T93" s="224"/>
      <c r="U93" s="224"/>
      <c r="V93" s="224"/>
      <c r="W93" s="224"/>
      <c r="X93" s="224"/>
      <c r="Y93" s="224"/>
      <c r="Z93" s="213"/>
      <c r="AA93" s="213"/>
      <c r="AB93" s="213"/>
      <c r="AC93" s="213"/>
      <c r="AD93" s="213"/>
      <c r="AE93" s="213"/>
      <c r="AF93" s="213"/>
      <c r="AG93" s="213" t="s">
        <v>311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56" t="str">
        <f>C93</f>
        <v>Výše uvedená položka vymezuje požadovaný standard, zadavatel umožňuje i jiné technicky a kvalitativně srovnatelné řešení.</v>
      </c>
      <c r="BB93" s="213"/>
      <c r="BC93" s="213"/>
      <c r="BD93" s="213"/>
      <c r="BE93" s="213"/>
      <c r="BF93" s="213"/>
      <c r="BG93" s="213"/>
      <c r="BH93" s="213"/>
    </row>
    <row r="94" spans="1:60" outlineLevel="2" x14ac:dyDescent="0.2">
      <c r="A94" s="220"/>
      <c r="B94" s="221"/>
      <c r="C94" s="252"/>
      <c r="D94" s="245"/>
      <c r="E94" s="245"/>
      <c r="F94" s="245"/>
      <c r="G94" s="245"/>
      <c r="H94" s="224"/>
      <c r="I94" s="224"/>
      <c r="J94" s="224"/>
      <c r="K94" s="224"/>
      <c r="L94" s="224"/>
      <c r="M94" s="224"/>
      <c r="N94" s="223"/>
      <c r="O94" s="223"/>
      <c r="P94" s="223"/>
      <c r="Q94" s="223"/>
      <c r="R94" s="224"/>
      <c r="S94" s="224"/>
      <c r="T94" s="224"/>
      <c r="U94" s="224"/>
      <c r="V94" s="224"/>
      <c r="W94" s="224"/>
      <c r="X94" s="224"/>
      <c r="Y94" s="224"/>
      <c r="Z94" s="213"/>
      <c r="AA94" s="213"/>
      <c r="AB94" s="213"/>
      <c r="AC94" s="213"/>
      <c r="AD94" s="213"/>
      <c r="AE94" s="213"/>
      <c r="AF94" s="213"/>
      <c r="AG94" s="213" t="s">
        <v>286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x14ac:dyDescent="0.2">
      <c r="A95" s="230" t="s">
        <v>276</v>
      </c>
      <c r="B95" s="231" t="s">
        <v>187</v>
      </c>
      <c r="C95" s="248" t="s">
        <v>188</v>
      </c>
      <c r="D95" s="232"/>
      <c r="E95" s="233"/>
      <c r="F95" s="234"/>
      <c r="G95" s="234">
        <f>SUMIF(AG96:AG97,"&lt;&gt;NOR",G96:G97)</f>
        <v>0</v>
      </c>
      <c r="H95" s="234"/>
      <c r="I95" s="234">
        <f>SUM(I96:I97)</f>
        <v>0</v>
      </c>
      <c r="J95" s="234"/>
      <c r="K95" s="234">
        <f>SUM(K96:K97)</f>
        <v>0</v>
      </c>
      <c r="L95" s="234"/>
      <c r="M95" s="234">
        <f>SUM(M96:M97)</f>
        <v>0</v>
      </c>
      <c r="N95" s="233"/>
      <c r="O95" s="233">
        <f>SUM(O96:O97)</f>
        <v>0</v>
      </c>
      <c r="P95" s="233"/>
      <c r="Q95" s="233">
        <f>SUM(Q96:Q97)</f>
        <v>0</v>
      </c>
      <c r="R95" s="234"/>
      <c r="S95" s="234"/>
      <c r="T95" s="235"/>
      <c r="U95" s="229"/>
      <c r="V95" s="229">
        <f>SUM(V96:V97)</f>
        <v>140.91999999999999</v>
      </c>
      <c r="W95" s="229"/>
      <c r="X95" s="229"/>
      <c r="Y95" s="229"/>
      <c r="AG95" t="s">
        <v>277</v>
      </c>
    </row>
    <row r="96" spans="1:60" ht="22.5" outlineLevel="1" x14ac:dyDescent="0.2">
      <c r="A96" s="237">
        <v>33</v>
      </c>
      <c r="B96" s="238" t="s">
        <v>1896</v>
      </c>
      <c r="C96" s="249" t="s">
        <v>1897</v>
      </c>
      <c r="D96" s="239" t="s">
        <v>383</v>
      </c>
      <c r="E96" s="240">
        <v>73.203149999999994</v>
      </c>
      <c r="F96" s="241"/>
      <c r="G96" s="242">
        <f>ROUND(E96*F96,2)</f>
        <v>0</v>
      </c>
      <c r="H96" s="241"/>
      <c r="I96" s="242">
        <f>ROUND(E96*H96,2)</f>
        <v>0</v>
      </c>
      <c r="J96" s="241"/>
      <c r="K96" s="242">
        <f>ROUND(E96*J96,2)</f>
        <v>0</v>
      </c>
      <c r="L96" s="242">
        <v>21</v>
      </c>
      <c r="M96" s="242">
        <f>G96*(1+L96/100)</f>
        <v>0</v>
      </c>
      <c r="N96" s="240">
        <v>0</v>
      </c>
      <c r="O96" s="240">
        <f>ROUND(E96*N96,2)</f>
        <v>0</v>
      </c>
      <c r="P96" s="240">
        <v>0</v>
      </c>
      <c r="Q96" s="240">
        <f>ROUND(E96*P96,2)</f>
        <v>0</v>
      </c>
      <c r="R96" s="242" t="s">
        <v>570</v>
      </c>
      <c r="S96" s="242" t="s">
        <v>289</v>
      </c>
      <c r="T96" s="243" t="s">
        <v>289</v>
      </c>
      <c r="U96" s="224">
        <v>1.925</v>
      </c>
      <c r="V96" s="224">
        <f>ROUND(E96*U96,2)</f>
        <v>140.91999999999999</v>
      </c>
      <c r="W96" s="224"/>
      <c r="X96" s="224" t="s">
        <v>447</v>
      </c>
      <c r="Y96" s="224" t="s">
        <v>284</v>
      </c>
      <c r="Z96" s="213"/>
      <c r="AA96" s="213"/>
      <c r="AB96" s="213"/>
      <c r="AC96" s="213"/>
      <c r="AD96" s="213"/>
      <c r="AE96" s="213"/>
      <c r="AF96" s="213"/>
      <c r="AG96" s="213" t="s">
        <v>448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2" x14ac:dyDescent="0.2">
      <c r="A97" s="220"/>
      <c r="B97" s="221"/>
      <c r="C97" s="250"/>
      <c r="D97" s="246"/>
      <c r="E97" s="246"/>
      <c r="F97" s="246"/>
      <c r="G97" s="246"/>
      <c r="H97" s="224"/>
      <c r="I97" s="224"/>
      <c r="J97" s="224"/>
      <c r="K97" s="224"/>
      <c r="L97" s="224"/>
      <c r="M97" s="224"/>
      <c r="N97" s="223"/>
      <c r="O97" s="223"/>
      <c r="P97" s="223"/>
      <c r="Q97" s="223"/>
      <c r="R97" s="224"/>
      <c r="S97" s="224"/>
      <c r="T97" s="224"/>
      <c r="U97" s="224"/>
      <c r="V97" s="224"/>
      <c r="W97" s="224"/>
      <c r="X97" s="224"/>
      <c r="Y97" s="224"/>
      <c r="Z97" s="213"/>
      <c r="AA97" s="213"/>
      <c r="AB97" s="213"/>
      <c r="AC97" s="213"/>
      <c r="AD97" s="213"/>
      <c r="AE97" s="213"/>
      <c r="AF97" s="213"/>
      <c r="AG97" s="213" t="s">
        <v>286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x14ac:dyDescent="0.2">
      <c r="A98" s="3"/>
      <c r="B98" s="4"/>
      <c r="C98" s="25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AE98">
        <v>12</v>
      </c>
      <c r="AF98">
        <v>21</v>
      </c>
      <c r="AG98" t="s">
        <v>262</v>
      </c>
    </row>
    <row r="99" spans="1:60" x14ac:dyDescent="0.2">
      <c r="A99" s="216"/>
      <c r="B99" s="217" t="s">
        <v>29</v>
      </c>
      <c r="C99" s="254"/>
      <c r="D99" s="218"/>
      <c r="E99" s="219"/>
      <c r="F99" s="219"/>
      <c r="G99" s="236">
        <f>G8+G95</f>
        <v>0</v>
      </c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AE99">
        <f>SUMIF(L7:L97,AE98,G7:G97)</f>
        <v>0</v>
      </c>
      <c r="AF99">
        <f>SUMIF(L7:L97,AF98,G7:G97)</f>
        <v>0</v>
      </c>
      <c r="AG99" t="s">
        <v>314</v>
      </c>
    </row>
    <row r="100" spans="1:60" x14ac:dyDescent="0.2">
      <c r="C100" s="255"/>
      <c r="D100" s="10"/>
      <c r="AG100" t="s">
        <v>315</v>
      </c>
    </row>
    <row r="101" spans="1:60" x14ac:dyDescent="0.2">
      <c r="D101" s="10"/>
    </row>
    <row r="102" spans="1:60" x14ac:dyDescent="0.2">
      <c r="D102" s="10"/>
    </row>
    <row r="103" spans="1:60" x14ac:dyDescent="0.2">
      <c r="D103" s="10"/>
    </row>
    <row r="104" spans="1:60" x14ac:dyDescent="0.2">
      <c r="D104" s="10"/>
    </row>
    <row r="105" spans="1:60" x14ac:dyDescent="0.2">
      <c r="D105" s="10"/>
    </row>
    <row r="106" spans="1:60" x14ac:dyDescent="0.2">
      <c r="D106" s="10"/>
    </row>
    <row r="107" spans="1:60" x14ac:dyDescent="0.2">
      <c r="D107" s="10"/>
    </row>
    <row r="108" spans="1:60" x14ac:dyDescent="0.2">
      <c r="D108" s="10"/>
    </row>
    <row r="109" spans="1:60" x14ac:dyDescent="0.2">
      <c r="D109" s="10"/>
    </row>
    <row r="110" spans="1:60" x14ac:dyDescent="0.2">
      <c r="D110" s="10"/>
    </row>
    <row r="111" spans="1:60" x14ac:dyDescent="0.2">
      <c r="D111" s="10"/>
    </row>
    <row r="112" spans="1:60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s9RCX8PqVNuZJL4YLO+ASjIH9Jl3QaFEjlzQo+r2oEPac6ruKv04zuWg7FE8Kx02PM8O5HVtsh9K4bLtoAgkww==" saltValue="/CHG7jsb5d2MV2nC2SfOiQ==" spinCount="100000" sheet="1" formatRows="0"/>
  <mergeCells count="58">
    <mergeCell ref="C91:G91"/>
    <mergeCell ref="C93:G93"/>
    <mergeCell ref="C94:G94"/>
    <mergeCell ref="C97:G97"/>
    <mergeCell ref="C80:G80"/>
    <mergeCell ref="C82:G82"/>
    <mergeCell ref="C84:G84"/>
    <mergeCell ref="C86:G86"/>
    <mergeCell ref="C88:G88"/>
    <mergeCell ref="C90:G90"/>
    <mergeCell ref="C68:G68"/>
    <mergeCell ref="C70:G70"/>
    <mergeCell ref="C72:G72"/>
    <mergeCell ref="C74:G74"/>
    <mergeCell ref="C76:G76"/>
    <mergeCell ref="C78:G78"/>
    <mergeCell ref="C57:G57"/>
    <mergeCell ref="C59:G59"/>
    <mergeCell ref="C60:G60"/>
    <mergeCell ref="C62:G62"/>
    <mergeCell ref="C64:G64"/>
    <mergeCell ref="C66:G66"/>
    <mergeCell ref="C49:G49"/>
    <mergeCell ref="C50:G50"/>
    <mergeCell ref="C52:G52"/>
    <mergeCell ref="C53:G53"/>
    <mergeCell ref="C54:G54"/>
    <mergeCell ref="C56:G56"/>
    <mergeCell ref="C40:G40"/>
    <mergeCell ref="C42:G42"/>
    <mergeCell ref="C43:G43"/>
    <mergeCell ref="C45:G45"/>
    <mergeCell ref="C46:G46"/>
    <mergeCell ref="C48:G48"/>
    <mergeCell ref="C31:G31"/>
    <mergeCell ref="C33:G33"/>
    <mergeCell ref="C34:G34"/>
    <mergeCell ref="C36:G36"/>
    <mergeCell ref="C37:G37"/>
    <mergeCell ref="C39:G39"/>
    <mergeCell ref="C22:G22"/>
    <mergeCell ref="C24:G24"/>
    <mergeCell ref="C25:G25"/>
    <mergeCell ref="C27:G27"/>
    <mergeCell ref="C28:G28"/>
    <mergeCell ref="C30:G30"/>
    <mergeCell ref="C13:G13"/>
    <mergeCell ref="C15:G15"/>
    <mergeCell ref="C16:G16"/>
    <mergeCell ref="C18:G18"/>
    <mergeCell ref="C19:G19"/>
    <mergeCell ref="C21:G21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107" t="s">
        <v>6</v>
      </c>
      <c r="B1" s="107"/>
      <c r="C1" s="108"/>
      <c r="D1" s="107"/>
      <c r="E1" s="107"/>
      <c r="F1" s="107"/>
      <c r="G1" s="107"/>
    </row>
    <row r="2" spans="1:7" ht="24.95" customHeight="1" x14ac:dyDescent="0.2">
      <c r="A2" s="50" t="s">
        <v>7</v>
      </c>
      <c r="B2" s="49"/>
      <c r="C2" s="109"/>
      <c r="D2" s="109"/>
      <c r="E2" s="109"/>
      <c r="F2" s="109"/>
      <c r="G2" s="110"/>
    </row>
    <row r="3" spans="1:7" ht="24.95" customHeight="1" x14ac:dyDescent="0.2">
      <c r="A3" s="50" t="s">
        <v>8</v>
      </c>
      <c r="B3" s="49"/>
      <c r="C3" s="109"/>
      <c r="D3" s="109"/>
      <c r="E3" s="109"/>
      <c r="F3" s="109"/>
      <c r="G3" s="110"/>
    </row>
    <row r="4" spans="1:7" ht="24.95" customHeight="1" x14ac:dyDescent="0.2">
      <c r="A4" s="50" t="s">
        <v>9</v>
      </c>
      <c r="B4" s="49"/>
      <c r="C4" s="109"/>
      <c r="D4" s="109"/>
      <c r="E4" s="109"/>
      <c r="F4" s="109"/>
      <c r="G4" s="110"/>
    </row>
    <row r="5" spans="1:7" x14ac:dyDescent="0.2">
      <c r="B5" s="4"/>
      <c r="C5" s="5"/>
      <c r="D5" s="6"/>
    </row>
  </sheetData>
  <sheetProtection algorithmName="SHA-512" hashValue="xETHAOzW4M8taK15dlPVoOcwszkGsQdoSONIGDNs4nU0Pd1RcsQ8WzuyKtX8bhlCa4MkNCWASXuXj+qCgsnAoQ==" saltValue="lZ6k9+O26ej+YwirGvnGmg==" spinCount="100000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2EC79-46CD-4C7C-B54C-DD5F6F56681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249</v>
      </c>
      <c r="B1" s="198"/>
      <c r="C1" s="198"/>
      <c r="D1" s="198"/>
      <c r="E1" s="198"/>
      <c r="F1" s="198"/>
      <c r="G1" s="198"/>
      <c r="AG1" t="s">
        <v>250</v>
      </c>
    </row>
    <row r="2" spans="1:60" ht="24.95" customHeight="1" x14ac:dyDescent="0.2">
      <c r="A2" s="199" t="s">
        <v>7</v>
      </c>
      <c r="B2" s="49" t="s">
        <v>44</v>
      </c>
      <c r="C2" s="202" t="s">
        <v>45</v>
      </c>
      <c r="D2" s="200"/>
      <c r="E2" s="200"/>
      <c r="F2" s="200"/>
      <c r="G2" s="201"/>
      <c r="AG2" t="s">
        <v>251</v>
      </c>
    </row>
    <row r="3" spans="1:60" ht="24.95" customHeight="1" x14ac:dyDescent="0.2">
      <c r="A3" s="199" t="s">
        <v>8</v>
      </c>
      <c r="B3" s="49" t="s">
        <v>48</v>
      </c>
      <c r="C3" s="202" t="s">
        <v>49</v>
      </c>
      <c r="D3" s="200"/>
      <c r="E3" s="200"/>
      <c r="F3" s="200"/>
      <c r="G3" s="201"/>
      <c r="AC3" s="177" t="s">
        <v>251</v>
      </c>
      <c r="AG3" t="s">
        <v>252</v>
      </c>
    </row>
    <row r="4" spans="1:60" ht="24.95" customHeight="1" x14ac:dyDescent="0.2">
      <c r="A4" s="203" t="s">
        <v>9</v>
      </c>
      <c r="B4" s="204" t="s">
        <v>50</v>
      </c>
      <c r="C4" s="205" t="s">
        <v>51</v>
      </c>
      <c r="D4" s="206"/>
      <c r="E4" s="206"/>
      <c r="F4" s="206"/>
      <c r="G4" s="207"/>
      <c r="AG4" t="s">
        <v>253</v>
      </c>
    </row>
    <row r="5" spans="1:60" x14ac:dyDescent="0.2">
      <c r="D5" s="10"/>
    </row>
    <row r="6" spans="1:60" ht="38.25" x14ac:dyDescent="0.2">
      <c r="A6" s="209" t="s">
        <v>254</v>
      </c>
      <c r="B6" s="211" t="s">
        <v>255</v>
      </c>
      <c r="C6" s="211" t="s">
        <v>256</v>
      </c>
      <c r="D6" s="210" t="s">
        <v>257</v>
      </c>
      <c r="E6" s="209" t="s">
        <v>258</v>
      </c>
      <c r="F6" s="208" t="s">
        <v>259</v>
      </c>
      <c r="G6" s="209" t="s">
        <v>29</v>
      </c>
      <c r="H6" s="212" t="s">
        <v>30</v>
      </c>
      <c r="I6" s="212" t="s">
        <v>260</v>
      </c>
      <c r="J6" s="212" t="s">
        <v>31</v>
      </c>
      <c r="K6" s="212" t="s">
        <v>261</v>
      </c>
      <c r="L6" s="212" t="s">
        <v>262</v>
      </c>
      <c r="M6" s="212" t="s">
        <v>263</v>
      </c>
      <c r="N6" s="212" t="s">
        <v>264</v>
      </c>
      <c r="O6" s="212" t="s">
        <v>265</v>
      </c>
      <c r="P6" s="212" t="s">
        <v>266</v>
      </c>
      <c r="Q6" s="212" t="s">
        <v>267</v>
      </c>
      <c r="R6" s="212" t="s">
        <v>268</v>
      </c>
      <c r="S6" s="212" t="s">
        <v>269</v>
      </c>
      <c r="T6" s="212" t="s">
        <v>270</v>
      </c>
      <c r="U6" s="212" t="s">
        <v>271</v>
      </c>
      <c r="V6" s="212" t="s">
        <v>272</v>
      </c>
      <c r="W6" s="212" t="s">
        <v>273</v>
      </c>
      <c r="X6" s="212" t="s">
        <v>274</v>
      </c>
      <c r="Y6" s="212" t="s">
        <v>275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276</v>
      </c>
      <c r="B8" s="231" t="s">
        <v>248</v>
      </c>
      <c r="C8" s="248" t="s">
        <v>28</v>
      </c>
      <c r="D8" s="232"/>
      <c r="E8" s="233"/>
      <c r="F8" s="234"/>
      <c r="G8" s="234">
        <f>SUMIF(AG9:AG31,"&lt;&gt;NOR",G9:G31)</f>
        <v>0</v>
      </c>
      <c r="H8" s="234"/>
      <c r="I8" s="234">
        <f>SUM(I9:I31)</f>
        <v>0</v>
      </c>
      <c r="J8" s="234"/>
      <c r="K8" s="234">
        <f>SUM(K9:K31)</f>
        <v>0</v>
      </c>
      <c r="L8" s="234"/>
      <c r="M8" s="234">
        <f>SUM(M9:M31)</f>
        <v>0</v>
      </c>
      <c r="N8" s="233"/>
      <c r="O8" s="233">
        <f>SUM(O9:O31)</f>
        <v>0</v>
      </c>
      <c r="P8" s="233"/>
      <c r="Q8" s="233">
        <f>SUM(Q9:Q31)</f>
        <v>0</v>
      </c>
      <c r="R8" s="234"/>
      <c r="S8" s="234"/>
      <c r="T8" s="235"/>
      <c r="U8" s="229"/>
      <c r="V8" s="229">
        <f>SUM(V9:V31)</f>
        <v>0</v>
      </c>
      <c r="W8" s="229"/>
      <c r="X8" s="229"/>
      <c r="Y8" s="229"/>
      <c r="AG8" t="s">
        <v>277</v>
      </c>
    </row>
    <row r="9" spans="1:60" outlineLevel="1" x14ac:dyDescent="0.2">
      <c r="A9" s="237">
        <v>1</v>
      </c>
      <c r="B9" s="238" t="s">
        <v>278</v>
      </c>
      <c r="C9" s="249" t="s">
        <v>279</v>
      </c>
      <c r="D9" s="239" t="s">
        <v>280</v>
      </c>
      <c r="E9" s="240">
        <v>1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/>
      <c r="S9" s="242" t="s">
        <v>281</v>
      </c>
      <c r="T9" s="243" t="s">
        <v>282</v>
      </c>
      <c r="U9" s="224">
        <v>0</v>
      </c>
      <c r="V9" s="224">
        <f>ROUND(E9*U9,2)</f>
        <v>0</v>
      </c>
      <c r="W9" s="224"/>
      <c r="X9" s="224" t="s">
        <v>283</v>
      </c>
      <c r="Y9" s="224" t="s">
        <v>284</v>
      </c>
      <c r="Z9" s="213"/>
      <c r="AA9" s="213"/>
      <c r="AB9" s="213"/>
      <c r="AC9" s="213"/>
      <c r="AD9" s="213"/>
      <c r="AE9" s="213"/>
      <c r="AF9" s="213"/>
      <c r="AG9" s="213" t="s">
        <v>285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0"/>
      <c r="D10" s="246"/>
      <c r="E10" s="246"/>
      <c r="F10" s="246"/>
      <c r="G10" s="246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3"/>
      <c r="AA10" s="213"/>
      <c r="AB10" s="213"/>
      <c r="AC10" s="213"/>
      <c r="AD10" s="213"/>
      <c r="AE10" s="213"/>
      <c r="AF10" s="213"/>
      <c r="AG10" s="213" t="s">
        <v>286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37">
        <v>2</v>
      </c>
      <c r="B11" s="238" t="s">
        <v>287</v>
      </c>
      <c r="C11" s="249" t="s">
        <v>288</v>
      </c>
      <c r="D11" s="239" t="s">
        <v>280</v>
      </c>
      <c r="E11" s="240">
        <v>1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0">
        <v>0</v>
      </c>
      <c r="O11" s="240">
        <f>ROUND(E11*N11,2)</f>
        <v>0</v>
      </c>
      <c r="P11" s="240">
        <v>0</v>
      </c>
      <c r="Q11" s="240">
        <f>ROUND(E11*P11,2)</f>
        <v>0</v>
      </c>
      <c r="R11" s="242"/>
      <c r="S11" s="242" t="s">
        <v>289</v>
      </c>
      <c r="T11" s="243" t="s">
        <v>282</v>
      </c>
      <c r="U11" s="224">
        <v>0</v>
      </c>
      <c r="V11" s="224">
        <f>ROUND(E11*U11,2)</f>
        <v>0</v>
      </c>
      <c r="W11" s="224"/>
      <c r="X11" s="224" t="s">
        <v>290</v>
      </c>
      <c r="Y11" s="224" t="s">
        <v>284</v>
      </c>
      <c r="Z11" s="213"/>
      <c r="AA11" s="213"/>
      <c r="AB11" s="213"/>
      <c r="AC11" s="213"/>
      <c r="AD11" s="213"/>
      <c r="AE11" s="213"/>
      <c r="AF11" s="213"/>
      <c r="AG11" s="213" t="s">
        <v>291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2" x14ac:dyDescent="0.2">
      <c r="A12" s="220"/>
      <c r="B12" s="221"/>
      <c r="C12" s="250"/>
      <c r="D12" s="246"/>
      <c r="E12" s="246"/>
      <c r="F12" s="246"/>
      <c r="G12" s="246"/>
      <c r="H12" s="224"/>
      <c r="I12" s="224"/>
      <c r="J12" s="224"/>
      <c r="K12" s="224"/>
      <c r="L12" s="224"/>
      <c r="M12" s="224"/>
      <c r="N12" s="223"/>
      <c r="O12" s="223"/>
      <c r="P12" s="223"/>
      <c r="Q12" s="223"/>
      <c r="R12" s="224"/>
      <c r="S12" s="224"/>
      <c r="T12" s="224"/>
      <c r="U12" s="224"/>
      <c r="V12" s="224"/>
      <c r="W12" s="224"/>
      <c r="X12" s="224"/>
      <c r="Y12" s="224"/>
      <c r="Z12" s="213"/>
      <c r="AA12" s="213"/>
      <c r="AB12" s="213"/>
      <c r="AC12" s="213"/>
      <c r="AD12" s="213"/>
      <c r="AE12" s="213"/>
      <c r="AF12" s="213"/>
      <c r="AG12" s="213" t="s">
        <v>286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7">
        <v>3</v>
      </c>
      <c r="B13" s="238" t="s">
        <v>292</v>
      </c>
      <c r="C13" s="249" t="s">
        <v>293</v>
      </c>
      <c r="D13" s="239" t="s">
        <v>294</v>
      </c>
      <c r="E13" s="240">
        <v>1</v>
      </c>
      <c r="F13" s="241"/>
      <c r="G13" s="242">
        <f>ROUND(E13*F13,2)</f>
        <v>0</v>
      </c>
      <c r="H13" s="241"/>
      <c r="I13" s="242">
        <f>ROUND(E13*H13,2)</f>
        <v>0</v>
      </c>
      <c r="J13" s="241"/>
      <c r="K13" s="242">
        <f>ROUND(E13*J13,2)</f>
        <v>0</v>
      </c>
      <c r="L13" s="242">
        <v>21</v>
      </c>
      <c r="M13" s="242">
        <f>G13*(1+L13/100)</f>
        <v>0</v>
      </c>
      <c r="N13" s="240">
        <v>0</v>
      </c>
      <c r="O13" s="240">
        <f>ROUND(E13*N13,2)</f>
        <v>0</v>
      </c>
      <c r="P13" s="240">
        <v>0</v>
      </c>
      <c r="Q13" s="240">
        <f>ROUND(E13*P13,2)</f>
        <v>0</v>
      </c>
      <c r="R13" s="242"/>
      <c r="S13" s="242" t="s">
        <v>289</v>
      </c>
      <c r="T13" s="243" t="s">
        <v>282</v>
      </c>
      <c r="U13" s="224">
        <v>0</v>
      </c>
      <c r="V13" s="224">
        <f>ROUND(E13*U13,2)</f>
        <v>0</v>
      </c>
      <c r="W13" s="224"/>
      <c r="X13" s="224" t="s">
        <v>290</v>
      </c>
      <c r="Y13" s="224" t="s">
        <v>284</v>
      </c>
      <c r="Z13" s="213"/>
      <c r="AA13" s="213"/>
      <c r="AB13" s="213"/>
      <c r="AC13" s="213"/>
      <c r="AD13" s="213"/>
      <c r="AE13" s="213"/>
      <c r="AF13" s="213"/>
      <c r="AG13" s="213" t="s">
        <v>291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0"/>
      <c r="D14" s="246"/>
      <c r="E14" s="246"/>
      <c r="F14" s="246"/>
      <c r="G14" s="246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3"/>
      <c r="AA14" s="213"/>
      <c r="AB14" s="213"/>
      <c r="AC14" s="213"/>
      <c r="AD14" s="213"/>
      <c r="AE14" s="213"/>
      <c r="AF14" s="213"/>
      <c r="AG14" s="213" t="s">
        <v>286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7">
        <v>4</v>
      </c>
      <c r="B15" s="238" t="s">
        <v>295</v>
      </c>
      <c r="C15" s="249" t="s">
        <v>296</v>
      </c>
      <c r="D15" s="239" t="s">
        <v>280</v>
      </c>
      <c r="E15" s="240">
        <v>1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0</v>
      </c>
      <c r="O15" s="240">
        <f>ROUND(E15*N15,2)</f>
        <v>0</v>
      </c>
      <c r="P15" s="240">
        <v>0</v>
      </c>
      <c r="Q15" s="240">
        <f>ROUND(E15*P15,2)</f>
        <v>0</v>
      </c>
      <c r="R15" s="242"/>
      <c r="S15" s="242" t="s">
        <v>289</v>
      </c>
      <c r="T15" s="243" t="s">
        <v>282</v>
      </c>
      <c r="U15" s="224">
        <v>0</v>
      </c>
      <c r="V15" s="224">
        <f>ROUND(E15*U15,2)</f>
        <v>0</v>
      </c>
      <c r="W15" s="224"/>
      <c r="X15" s="224" t="s">
        <v>290</v>
      </c>
      <c r="Y15" s="224" t="s">
        <v>284</v>
      </c>
      <c r="Z15" s="213"/>
      <c r="AA15" s="213"/>
      <c r="AB15" s="213"/>
      <c r="AC15" s="213"/>
      <c r="AD15" s="213"/>
      <c r="AE15" s="213"/>
      <c r="AF15" s="213"/>
      <c r="AG15" s="213" t="s">
        <v>291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0"/>
      <c r="D16" s="246"/>
      <c r="E16" s="246"/>
      <c r="F16" s="246"/>
      <c r="G16" s="246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3"/>
      <c r="AA16" s="213"/>
      <c r="AB16" s="213"/>
      <c r="AC16" s="213"/>
      <c r="AD16" s="213"/>
      <c r="AE16" s="213"/>
      <c r="AF16" s="213"/>
      <c r="AG16" s="213" t="s">
        <v>286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37">
        <v>5</v>
      </c>
      <c r="B17" s="238" t="s">
        <v>297</v>
      </c>
      <c r="C17" s="249" t="s">
        <v>298</v>
      </c>
      <c r="D17" s="239" t="s">
        <v>280</v>
      </c>
      <c r="E17" s="240">
        <v>1</v>
      </c>
      <c r="F17" s="241"/>
      <c r="G17" s="242">
        <f>ROUND(E17*F17,2)</f>
        <v>0</v>
      </c>
      <c r="H17" s="241"/>
      <c r="I17" s="242">
        <f>ROUND(E17*H17,2)</f>
        <v>0</v>
      </c>
      <c r="J17" s="241"/>
      <c r="K17" s="242">
        <f>ROUND(E17*J17,2)</f>
        <v>0</v>
      </c>
      <c r="L17" s="242">
        <v>21</v>
      </c>
      <c r="M17" s="242">
        <f>G17*(1+L17/100)</f>
        <v>0</v>
      </c>
      <c r="N17" s="240">
        <v>0</v>
      </c>
      <c r="O17" s="240">
        <f>ROUND(E17*N17,2)</f>
        <v>0</v>
      </c>
      <c r="P17" s="240">
        <v>0</v>
      </c>
      <c r="Q17" s="240">
        <f>ROUND(E17*P17,2)</f>
        <v>0</v>
      </c>
      <c r="R17" s="242"/>
      <c r="S17" s="242" t="s">
        <v>289</v>
      </c>
      <c r="T17" s="243" t="s">
        <v>282</v>
      </c>
      <c r="U17" s="224">
        <v>0</v>
      </c>
      <c r="V17" s="224">
        <f>ROUND(E17*U17,2)</f>
        <v>0</v>
      </c>
      <c r="W17" s="224"/>
      <c r="X17" s="224" t="s">
        <v>290</v>
      </c>
      <c r="Y17" s="224" t="s">
        <v>284</v>
      </c>
      <c r="Z17" s="213"/>
      <c r="AA17" s="213"/>
      <c r="AB17" s="213"/>
      <c r="AC17" s="213"/>
      <c r="AD17" s="213"/>
      <c r="AE17" s="213"/>
      <c r="AF17" s="213"/>
      <c r="AG17" s="213" t="s">
        <v>291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50"/>
      <c r="D18" s="246"/>
      <c r="E18" s="246"/>
      <c r="F18" s="246"/>
      <c r="G18" s="246"/>
      <c r="H18" s="224"/>
      <c r="I18" s="224"/>
      <c r="J18" s="224"/>
      <c r="K18" s="224"/>
      <c r="L18" s="224"/>
      <c r="M18" s="224"/>
      <c r="N18" s="223"/>
      <c r="O18" s="223"/>
      <c r="P18" s="223"/>
      <c r="Q18" s="223"/>
      <c r="R18" s="224"/>
      <c r="S18" s="224"/>
      <c r="T18" s="224"/>
      <c r="U18" s="224"/>
      <c r="V18" s="224"/>
      <c r="W18" s="224"/>
      <c r="X18" s="224"/>
      <c r="Y18" s="224"/>
      <c r="Z18" s="213"/>
      <c r="AA18" s="213"/>
      <c r="AB18" s="213"/>
      <c r="AC18" s="213"/>
      <c r="AD18" s="213"/>
      <c r="AE18" s="213"/>
      <c r="AF18" s="213"/>
      <c r="AG18" s="213" t="s">
        <v>286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37">
        <v>6</v>
      </c>
      <c r="B19" s="238" t="s">
        <v>299</v>
      </c>
      <c r="C19" s="249" t="s">
        <v>300</v>
      </c>
      <c r="D19" s="239" t="s">
        <v>280</v>
      </c>
      <c r="E19" s="240">
        <v>1</v>
      </c>
      <c r="F19" s="241"/>
      <c r="G19" s="242">
        <f>ROUND(E19*F19,2)</f>
        <v>0</v>
      </c>
      <c r="H19" s="241"/>
      <c r="I19" s="242">
        <f>ROUND(E19*H19,2)</f>
        <v>0</v>
      </c>
      <c r="J19" s="241"/>
      <c r="K19" s="242">
        <f>ROUND(E19*J19,2)</f>
        <v>0</v>
      </c>
      <c r="L19" s="242">
        <v>21</v>
      </c>
      <c r="M19" s="242">
        <f>G19*(1+L19/100)</f>
        <v>0</v>
      </c>
      <c r="N19" s="240">
        <v>0</v>
      </c>
      <c r="O19" s="240">
        <f>ROUND(E19*N19,2)</f>
        <v>0</v>
      </c>
      <c r="P19" s="240">
        <v>0</v>
      </c>
      <c r="Q19" s="240">
        <f>ROUND(E19*P19,2)</f>
        <v>0</v>
      </c>
      <c r="R19" s="242"/>
      <c r="S19" s="242" t="s">
        <v>289</v>
      </c>
      <c r="T19" s="243" t="s">
        <v>282</v>
      </c>
      <c r="U19" s="224">
        <v>0</v>
      </c>
      <c r="V19" s="224">
        <f>ROUND(E19*U19,2)</f>
        <v>0</v>
      </c>
      <c r="W19" s="224"/>
      <c r="X19" s="224" t="s">
        <v>290</v>
      </c>
      <c r="Y19" s="224" t="s">
        <v>284</v>
      </c>
      <c r="Z19" s="213"/>
      <c r="AA19" s="213"/>
      <c r="AB19" s="213"/>
      <c r="AC19" s="213"/>
      <c r="AD19" s="213"/>
      <c r="AE19" s="213"/>
      <c r="AF19" s="213"/>
      <c r="AG19" s="213" t="s">
        <v>291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0"/>
      <c r="D20" s="246"/>
      <c r="E20" s="246"/>
      <c r="F20" s="246"/>
      <c r="G20" s="246"/>
      <c r="H20" s="224"/>
      <c r="I20" s="224"/>
      <c r="J20" s="224"/>
      <c r="K20" s="224"/>
      <c r="L20" s="224"/>
      <c r="M20" s="224"/>
      <c r="N20" s="223"/>
      <c r="O20" s="223"/>
      <c r="P20" s="223"/>
      <c r="Q20" s="223"/>
      <c r="R20" s="224"/>
      <c r="S20" s="224"/>
      <c r="T20" s="224"/>
      <c r="U20" s="224"/>
      <c r="V20" s="224"/>
      <c r="W20" s="224"/>
      <c r="X20" s="224"/>
      <c r="Y20" s="224"/>
      <c r="Z20" s="213"/>
      <c r="AA20" s="213"/>
      <c r="AB20" s="213"/>
      <c r="AC20" s="213"/>
      <c r="AD20" s="213"/>
      <c r="AE20" s="213"/>
      <c r="AF20" s="213"/>
      <c r="AG20" s="213" t="s">
        <v>286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37">
        <v>7</v>
      </c>
      <c r="B21" s="238" t="s">
        <v>301</v>
      </c>
      <c r="C21" s="249" t="s">
        <v>302</v>
      </c>
      <c r="D21" s="239" t="s">
        <v>280</v>
      </c>
      <c r="E21" s="240">
        <v>1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0">
        <v>0</v>
      </c>
      <c r="O21" s="240">
        <f>ROUND(E21*N21,2)</f>
        <v>0</v>
      </c>
      <c r="P21" s="240">
        <v>0</v>
      </c>
      <c r="Q21" s="240">
        <f>ROUND(E21*P21,2)</f>
        <v>0</v>
      </c>
      <c r="R21" s="242"/>
      <c r="S21" s="242" t="s">
        <v>289</v>
      </c>
      <c r="T21" s="243" t="s">
        <v>282</v>
      </c>
      <c r="U21" s="224">
        <v>0</v>
      </c>
      <c r="V21" s="224">
        <f>ROUND(E21*U21,2)</f>
        <v>0</v>
      </c>
      <c r="W21" s="224"/>
      <c r="X21" s="224" t="s">
        <v>290</v>
      </c>
      <c r="Y21" s="224" t="s">
        <v>284</v>
      </c>
      <c r="Z21" s="213"/>
      <c r="AA21" s="213"/>
      <c r="AB21" s="213"/>
      <c r="AC21" s="213"/>
      <c r="AD21" s="213"/>
      <c r="AE21" s="213"/>
      <c r="AF21" s="213"/>
      <c r="AG21" s="213" t="s">
        <v>291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0"/>
      <c r="D22" s="246"/>
      <c r="E22" s="246"/>
      <c r="F22" s="246"/>
      <c r="G22" s="246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3"/>
      <c r="AA22" s="213"/>
      <c r="AB22" s="213"/>
      <c r="AC22" s="213"/>
      <c r="AD22" s="213"/>
      <c r="AE22" s="213"/>
      <c r="AF22" s="213"/>
      <c r="AG22" s="213" t="s">
        <v>286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ht="33.75" outlineLevel="1" x14ac:dyDescent="0.2">
      <c r="A23" s="237">
        <v>8</v>
      </c>
      <c r="B23" s="238" t="s">
        <v>303</v>
      </c>
      <c r="C23" s="249" t="s">
        <v>304</v>
      </c>
      <c r="D23" s="239" t="s">
        <v>305</v>
      </c>
      <c r="E23" s="240">
        <v>1</v>
      </c>
      <c r="F23" s="241"/>
      <c r="G23" s="242">
        <f>ROUND(E23*F23,2)</f>
        <v>0</v>
      </c>
      <c r="H23" s="241"/>
      <c r="I23" s="242">
        <f>ROUND(E23*H23,2)</f>
        <v>0</v>
      </c>
      <c r="J23" s="241"/>
      <c r="K23" s="242">
        <f>ROUND(E23*J23,2)</f>
        <v>0</v>
      </c>
      <c r="L23" s="242">
        <v>21</v>
      </c>
      <c r="M23" s="242">
        <f>G23*(1+L23/100)</f>
        <v>0</v>
      </c>
      <c r="N23" s="240">
        <v>0</v>
      </c>
      <c r="O23" s="240">
        <f>ROUND(E23*N23,2)</f>
        <v>0</v>
      </c>
      <c r="P23" s="240">
        <v>0</v>
      </c>
      <c r="Q23" s="240">
        <f>ROUND(E23*P23,2)</f>
        <v>0</v>
      </c>
      <c r="R23" s="242"/>
      <c r="S23" s="242" t="s">
        <v>281</v>
      </c>
      <c r="T23" s="243" t="s">
        <v>282</v>
      </c>
      <c r="U23" s="224">
        <v>0</v>
      </c>
      <c r="V23" s="224">
        <f>ROUND(E23*U23,2)</f>
        <v>0</v>
      </c>
      <c r="W23" s="224"/>
      <c r="X23" s="224" t="s">
        <v>290</v>
      </c>
      <c r="Y23" s="224" t="s">
        <v>284</v>
      </c>
      <c r="Z23" s="213"/>
      <c r="AA23" s="213"/>
      <c r="AB23" s="213"/>
      <c r="AC23" s="213"/>
      <c r="AD23" s="213"/>
      <c r="AE23" s="213"/>
      <c r="AF23" s="213"/>
      <c r="AG23" s="213" t="s">
        <v>291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50"/>
      <c r="D24" s="246"/>
      <c r="E24" s="246"/>
      <c r="F24" s="246"/>
      <c r="G24" s="246"/>
      <c r="H24" s="224"/>
      <c r="I24" s="224"/>
      <c r="J24" s="224"/>
      <c r="K24" s="224"/>
      <c r="L24" s="224"/>
      <c r="M24" s="224"/>
      <c r="N24" s="223"/>
      <c r="O24" s="223"/>
      <c r="P24" s="223"/>
      <c r="Q24" s="223"/>
      <c r="R24" s="224"/>
      <c r="S24" s="224"/>
      <c r="T24" s="224"/>
      <c r="U24" s="224"/>
      <c r="V24" s="224"/>
      <c r="W24" s="224"/>
      <c r="X24" s="224"/>
      <c r="Y24" s="224"/>
      <c r="Z24" s="213"/>
      <c r="AA24" s="213"/>
      <c r="AB24" s="213"/>
      <c r="AC24" s="213"/>
      <c r="AD24" s="213"/>
      <c r="AE24" s="213"/>
      <c r="AF24" s="213"/>
      <c r="AG24" s="213" t="s">
        <v>286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37">
        <v>9</v>
      </c>
      <c r="B25" s="238" t="s">
        <v>306</v>
      </c>
      <c r="C25" s="249" t="s">
        <v>307</v>
      </c>
      <c r="D25" s="239" t="s">
        <v>305</v>
      </c>
      <c r="E25" s="240">
        <v>1</v>
      </c>
      <c r="F25" s="241"/>
      <c r="G25" s="242">
        <f>ROUND(E25*F25,2)</f>
        <v>0</v>
      </c>
      <c r="H25" s="241"/>
      <c r="I25" s="242">
        <f>ROUND(E25*H25,2)</f>
        <v>0</v>
      </c>
      <c r="J25" s="241"/>
      <c r="K25" s="242">
        <f>ROUND(E25*J25,2)</f>
        <v>0</v>
      </c>
      <c r="L25" s="242">
        <v>21</v>
      </c>
      <c r="M25" s="242">
        <f>G25*(1+L25/100)</f>
        <v>0</v>
      </c>
      <c r="N25" s="240">
        <v>0</v>
      </c>
      <c r="O25" s="240">
        <f>ROUND(E25*N25,2)</f>
        <v>0</v>
      </c>
      <c r="P25" s="240">
        <v>0</v>
      </c>
      <c r="Q25" s="240">
        <f>ROUND(E25*P25,2)</f>
        <v>0</v>
      </c>
      <c r="R25" s="242"/>
      <c r="S25" s="242" t="s">
        <v>281</v>
      </c>
      <c r="T25" s="243" t="s">
        <v>282</v>
      </c>
      <c r="U25" s="224">
        <v>0</v>
      </c>
      <c r="V25" s="224">
        <f>ROUND(E25*U25,2)</f>
        <v>0</v>
      </c>
      <c r="W25" s="224"/>
      <c r="X25" s="224" t="s">
        <v>290</v>
      </c>
      <c r="Y25" s="224" t="s">
        <v>284</v>
      </c>
      <c r="Z25" s="213"/>
      <c r="AA25" s="213"/>
      <c r="AB25" s="213"/>
      <c r="AC25" s="213"/>
      <c r="AD25" s="213"/>
      <c r="AE25" s="213"/>
      <c r="AF25" s="213"/>
      <c r="AG25" s="213" t="s">
        <v>291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50"/>
      <c r="D26" s="246"/>
      <c r="E26" s="246"/>
      <c r="F26" s="246"/>
      <c r="G26" s="246"/>
      <c r="H26" s="224"/>
      <c r="I26" s="224"/>
      <c r="J26" s="224"/>
      <c r="K26" s="224"/>
      <c r="L26" s="224"/>
      <c r="M26" s="224"/>
      <c r="N26" s="223"/>
      <c r="O26" s="223"/>
      <c r="P26" s="223"/>
      <c r="Q26" s="223"/>
      <c r="R26" s="224"/>
      <c r="S26" s="224"/>
      <c r="T26" s="224"/>
      <c r="U26" s="224"/>
      <c r="V26" s="224"/>
      <c r="W26" s="224"/>
      <c r="X26" s="224"/>
      <c r="Y26" s="224"/>
      <c r="Z26" s="213"/>
      <c r="AA26" s="213"/>
      <c r="AB26" s="213"/>
      <c r="AC26" s="213"/>
      <c r="AD26" s="213"/>
      <c r="AE26" s="213"/>
      <c r="AF26" s="213"/>
      <c r="AG26" s="213" t="s">
        <v>286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37">
        <v>10</v>
      </c>
      <c r="B27" s="238" t="s">
        <v>308</v>
      </c>
      <c r="C27" s="249" t="s">
        <v>309</v>
      </c>
      <c r="D27" s="239" t="s">
        <v>280</v>
      </c>
      <c r="E27" s="240">
        <v>1</v>
      </c>
      <c r="F27" s="241"/>
      <c r="G27" s="242">
        <f>ROUND(E27*F27,2)</f>
        <v>0</v>
      </c>
      <c r="H27" s="241"/>
      <c r="I27" s="242">
        <f>ROUND(E27*H27,2)</f>
        <v>0</v>
      </c>
      <c r="J27" s="241"/>
      <c r="K27" s="242">
        <f>ROUND(E27*J27,2)</f>
        <v>0</v>
      </c>
      <c r="L27" s="242">
        <v>21</v>
      </c>
      <c r="M27" s="242">
        <f>G27*(1+L27/100)</f>
        <v>0</v>
      </c>
      <c r="N27" s="240">
        <v>0</v>
      </c>
      <c r="O27" s="240">
        <f>ROUND(E27*N27,2)</f>
        <v>0</v>
      </c>
      <c r="P27" s="240">
        <v>0</v>
      </c>
      <c r="Q27" s="240">
        <f>ROUND(E27*P27,2)</f>
        <v>0</v>
      </c>
      <c r="R27" s="242"/>
      <c r="S27" s="242" t="s">
        <v>281</v>
      </c>
      <c r="T27" s="243" t="s">
        <v>282</v>
      </c>
      <c r="U27" s="224">
        <v>0</v>
      </c>
      <c r="V27" s="224">
        <f>ROUND(E27*U27,2)</f>
        <v>0</v>
      </c>
      <c r="W27" s="224"/>
      <c r="X27" s="224" t="s">
        <v>290</v>
      </c>
      <c r="Y27" s="224" t="s">
        <v>284</v>
      </c>
      <c r="Z27" s="213"/>
      <c r="AA27" s="213"/>
      <c r="AB27" s="213"/>
      <c r="AC27" s="213"/>
      <c r="AD27" s="213"/>
      <c r="AE27" s="213"/>
      <c r="AF27" s="213"/>
      <c r="AG27" s="213" t="s">
        <v>291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1" t="s">
        <v>310</v>
      </c>
      <c r="D28" s="247"/>
      <c r="E28" s="247"/>
      <c r="F28" s="247"/>
      <c r="G28" s="247"/>
      <c r="H28" s="224"/>
      <c r="I28" s="224"/>
      <c r="J28" s="224"/>
      <c r="K28" s="224"/>
      <c r="L28" s="224"/>
      <c r="M28" s="224"/>
      <c r="N28" s="223"/>
      <c r="O28" s="223"/>
      <c r="P28" s="223"/>
      <c r="Q28" s="223"/>
      <c r="R28" s="224"/>
      <c r="S28" s="224"/>
      <c r="T28" s="224"/>
      <c r="U28" s="224"/>
      <c r="V28" s="224"/>
      <c r="W28" s="224"/>
      <c r="X28" s="224"/>
      <c r="Y28" s="224"/>
      <c r="Z28" s="213"/>
      <c r="AA28" s="213"/>
      <c r="AB28" s="213"/>
      <c r="AC28" s="213"/>
      <c r="AD28" s="213"/>
      <c r="AE28" s="213"/>
      <c r="AF28" s="213"/>
      <c r="AG28" s="213" t="s">
        <v>311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2" x14ac:dyDescent="0.2">
      <c r="A29" s="220"/>
      <c r="B29" s="221"/>
      <c r="C29" s="252"/>
      <c r="D29" s="245"/>
      <c r="E29" s="245"/>
      <c r="F29" s="245"/>
      <c r="G29" s="245"/>
      <c r="H29" s="224"/>
      <c r="I29" s="224"/>
      <c r="J29" s="224"/>
      <c r="K29" s="224"/>
      <c r="L29" s="224"/>
      <c r="M29" s="224"/>
      <c r="N29" s="223"/>
      <c r="O29" s="223"/>
      <c r="P29" s="223"/>
      <c r="Q29" s="223"/>
      <c r="R29" s="224"/>
      <c r="S29" s="224"/>
      <c r="T29" s="224"/>
      <c r="U29" s="224"/>
      <c r="V29" s="224"/>
      <c r="W29" s="224"/>
      <c r="X29" s="224"/>
      <c r="Y29" s="224"/>
      <c r="Z29" s="213"/>
      <c r="AA29" s="213"/>
      <c r="AB29" s="213"/>
      <c r="AC29" s="213"/>
      <c r="AD29" s="213"/>
      <c r="AE29" s="213"/>
      <c r="AF29" s="213"/>
      <c r="AG29" s="213" t="s">
        <v>286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37">
        <v>11</v>
      </c>
      <c r="B30" s="238" t="s">
        <v>312</v>
      </c>
      <c r="C30" s="249" t="s">
        <v>313</v>
      </c>
      <c r="D30" s="239" t="s">
        <v>280</v>
      </c>
      <c r="E30" s="240">
        <v>1</v>
      </c>
      <c r="F30" s="241"/>
      <c r="G30" s="242">
        <f>ROUND(E30*F30,2)</f>
        <v>0</v>
      </c>
      <c r="H30" s="241"/>
      <c r="I30" s="242">
        <f>ROUND(E30*H30,2)</f>
        <v>0</v>
      </c>
      <c r="J30" s="241"/>
      <c r="K30" s="242">
        <f>ROUND(E30*J30,2)</f>
        <v>0</v>
      </c>
      <c r="L30" s="242">
        <v>21</v>
      </c>
      <c r="M30" s="242">
        <f>G30*(1+L30/100)</f>
        <v>0</v>
      </c>
      <c r="N30" s="240">
        <v>0</v>
      </c>
      <c r="O30" s="240">
        <f>ROUND(E30*N30,2)</f>
        <v>0</v>
      </c>
      <c r="P30" s="240">
        <v>0</v>
      </c>
      <c r="Q30" s="240">
        <f>ROUND(E30*P30,2)</f>
        <v>0</v>
      </c>
      <c r="R30" s="242"/>
      <c r="S30" s="242" t="s">
        <v>281</v>
      </c>
      <c r="T30" s="243" t="s">
        <v>282</v>
      </c>
      <c r="U30" s="224">
        <v>0</v>
      </c>
      <c r="V30" s="224">
        <f>ROUND(E30*U30,2)</f>
        <v>0</v>
      </c>
      <c r="W30" s="224"/>
      <c r="X30" s="224" t="s">
        <v>290</v>
      </c>
      <c r="Y30" s="224" t="s">
        <v>284</v>
      </c>
      <c r="Z30" s="213"/>
      <c r="AA30" s="213"/>
      <c r="AB30" s="213"/>
      <c r="AC30" s="213"/>
      <c r="AD30" s="213"/>
      <c r="AE30" s="213"/>
      <c r="AF30" s="213"/>
      <c r="AG30" s="213" t="s">
        <v>291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50"/>
      <c r="D31" s="246"/>
      <c r="E31" s="246"/>
      <c r="F31" s="246"/>
      <c r="G31" s="246"/>
      <c r="H31" s="224"/>
      <c r="I31" s="224"/>
      <c r="J31" s="224"/>
      <c r="K31" s="224"/>
      <c r="L31" s="224"/>
      <c r="M31" s="224"/>
      <c r="N31" s="223"/>
      <c r="O31" s="223"/>
      <c r="P31" s="223"/>
      <c r="Q31" s="223"/>
      <c r="R31" s="224"/>
      <c r="S31" s="224"/>
      <c r="T31" s="224"/>
      <c r="U31" s="224"/>
      <c r="V31" s="224"/>
      <c r="W31" s="224"/>
      <c r="X31" s="224"/>
      <c r="Y31" s="224"/>
      <c r="Z31" s="213"/>
      <c r="AA31" s="213"/>
      <c r="AB31" s="213"/>
      <c r="AC31" s="213"/>
      <c r="AD31" s="213"/>
      <c r="AE31" s="213"/>
      <c r="AF31" s="213"/>
      <c r="AG31" s="213" t="s">
        <v>286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x14ac:dyDescent="0.2">
      <c r="A32" s="3"/>
      <c r="B32" s="4"/>
      <c r="C32" s="253"/>
      <c r="D32" s="6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AE32">
        <v>12</v>
      </c>
      <c r="AF32">
        <v>21</v>
      </c>
      <c r="AG32" t="s">
        <v>262</v>
      </c>
    </row>
    <row r="33" spans="1:33" x14ac:dyDescent="0.2">
      <c r="A33" s="216"/>
      <c r="B33" s="217" t="s">
        <v>29</v>
      </c>
      <c r="C33" s="254"/>
      <c r="D33" s="218"/>
      <c r="E33" s="219"/>
      <c r="F33" s="219"/>
      <c r="G33" s="236">
        <f>G8</f>
        <v>0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AE33">
        <f>SUMIF(L7:L31,AE32,G7:G31)</f>
        <v>0</v>
      </c>
      <c r="AF33">
        <f>SUMIF(L7:L31,AF32,G7:G31)</f>
        <v>0</v>
      </c>
      <c r="AG33" t="s">
        <v>314</v>
      </c>
    </row>
    <row r="34" spans="1:33" x14ac:dyDescent="0.2">
      <c r="C34" s="255"/>
      <c r="D34" s="10"/>
      <c r="AG34" t="s">
        <v>315</v>
      </c>
    </row>
    <row r="35" spans="1:33" x14ac:dyDescent="0.2">
      <c r="D35" s="10"/>
    </row>
    <row r="36" spans="1:33" x14ac:dyDescent="0.2">
      <c r="D36" s="10"/>
    </row>
    <row r="37" spans="1:33" x14ac:dyDescent="0.2">
      <c r="D37" s="10"/>
    </row>
    <row r="38" spans="1:33" x14ac:dyDescent="0.2">
      <c r="D38" s="10"/>
    </row>
    <row r="39" spans="1:33" x14ac:dyDescent="0.2">
      <c r="D39" s="10"/>
    </row>
    <row r="40" spans="1:33" x14ac:dyDescent="0.2">
      <c r="D40" s="10"/>
    </row>
    <row r="41" spans="1:33" x14ac:dyDescent="0.2">
      <c r="D41" s="10"/>
    </row>
    <row r="42" spans="1:33" x14ac:dyDescent="0.2">
      <c r="D42" s="10"/>
    </row>
    <row r="43" spans="1:33" x14ac:dyDescent="0.2">
      <c r="D43" s="10"/>
    </row>
    <row r="44" spans="1:33" x14ac:dyDescent="0.2">
      <c r="D44" s="10"/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2Ue7t8uURyj/MGSXqQiJ6O0MClHLvm2zib5fP/Dqsi7CzH+yHLNXMF9pseSNxTJJ1x1MlLCecWCTVjHmCbor+Q==" saltValue="8SWX2hnq7RbXEQtNyqpcmQ==" spinCount="100000" sheet="1" formatRows="0"/>
  <mergeCells count="16">
    <mergeCell ref="C26:G26"/>
    <mergeCell ref="C28:G28"/>
    <mergeCell ref="C29:G29"/>
    <mergeCell ref="C31:G31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36CF4-2FB1-4149-822D-9DFFAB79DB8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249</v>
      </c>
      <c r="B1" s="198"/>
      <c r="C1" s="198"/>
      <c r="D1" s="198"/>
      <c r="E1" s="198"/>
      <c r="F1" s="198"/>
      <c r="G1" s="198"/>
      <c r="AG1" t="s">
        <v>250</v>
      </c>
    </row>
    <row r="2" spans="1:60" ht="24.95" customHeight="1" x14ac:dyDescent="0.2">
      <c r="A2" s="199" t="s">
        <v>7</v>
      </c>
      <c r="B2" s="49" t="s">
        <v>44</v>
      </c>
      <c r="C2" s="202" t="s">
        <v>45</v>
      </c>
      <c r="D2" s="200"/>
      <c r="E2" s="200"/>
      <c r="F2" s="200"/>
      <c r="G2" s="201"/>
      <c r="AG2" t="s">
        <v>251</v>
      </c>
    </row>
    <row r="3" spans="1:60" ht="24.95" customHeight="1" x14ac:dyDescent="0.2">
      <c r="A3" s="199" t="s">
        <v>8</v>
      </c>
      <c r="B3" s="49" t="s">
        <v>52</v>
      </c>
      <c r="C3" s="202" t="s">
        <v>53</v>
      </c>
      <c r="D3" s="200"/>
      <c r="E3" s="200"/>
      <c r="F3" s="200"/>
      <c r="G3" s="201"/>
      <c r="AC3" s="177" t="s">
        <v>251</v>
      </c>
      <c r="AG3" t="s">
        <v>252</v>
      </c>
    </row>
    <row r="4" spans="1:60" ht="24.95" customHeight="1" x14ac:dyDescent="0.2">
      <c r="A4" s="203" t="s">
        <v>9</v>
      </c>
      <c r="B4" s="204" t="s">
        <v>54</v>
      </c>
      <c r="C4" s="205" t="s">
        <v>55</v>
      </c>
      <c r="D4" s="206"/>
      <c r="E4" s="206"/>
      <c r="F4" s="206"/>
      <c r="G4" s="207"/>
      <c r="AG4" t="s">
        <v>253</v>
      </c>
    </row>
    <row r="5" spans="1:60" x14ac:dyDescent="0.2">
      <c r="D5" s="10"/>
    </row>
    <row r="6" spans="1:60" ht="38.25" x14ac:dyDescent="0.2">
      <c r="A6" s="209" t="s">
        <v>254</v>
      </c>
      <c r="B6" s="211" t="s">
        <v>255</v>
      </c>
      <c r="C6" s="211" t="s">
        <v>256</v>
      </c>
      <c r="D6" s="210" t="s">
        <v>257</v>
      </c>
      <c r="E6" s="209" t="s">
        <v>258</v>
      </c>
      <c r="F6" s="208" t="s">
        <v>259</v>
      </c>
      <c r="G6" s="209" t="s">
        <v>29</v>
      </c>
      <c r="H6" s="212" t="s">
        <v>30</v>
      </c>
      <c r="I6" s="212" t="s">
        <v>260</v>
      </c>
      <c r="J6" s="212" t="s">
        <v>31</v>
      </c>
      <c r="K6" s="212" t="s">
        <v>261</v>
      </c>
      <c r="L6" s="212" t="s">
        <v>262</v>
      </c>
      <c r="M6" s="212" t="s">
        <v>263</v>
      </c>
      <c r="N6" s="212" t="s">
        <v>264</v>
      </c>
      <c r="O6" s="212" t="s">
        <v>265</v>
      </c>
      <c r="P6" s="212" t="s">
        <v>266</v>
      </c>
      <c r="Q6" s="212" t="s">
        <v>267</v>
      </c>
      <c r="R6" s="212" t="s">
        <v>268</v>
      </c>
      <c r="S6" s="212" t="s">
        <v>269</v>
      </c>
      <c r="T6" s="212" t="s">
        <v>270</v>
      </c>
      <c r="U6" s="212" t="s">
        <v>271</v>
      </c>
      <c r="V6" s="212" t="s">
        <v>272</v>
      </c>
      <c r="W6" s="212" t="s">
        <v>273</v>
      </c>
      <c r="X6" s="212" t="s">
        <v>274</v>
      </c>
      <c r="Y6" s="212" t="s">
        <v>275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276</v>
      </c>
      <c r="B8" s="231" t="s">
        <v>134</v>
      </c>
      <c r="C8" s="248" t="s">
        <v>135</v>
      </c>
      <c r="D8" s="232"/>
      <c r="E8" s="233"/>
      <c r="F8" s="234"/>
      <c r="G8" s="234">
        <f>SUMIF(AG9:AG24,"&lt;&gt;NOR",G9:G24)</f>
        <v>0</v>
      </c>
      <c r="H8" s="234"/>
      <c r="I8" s="234">
        <f>SUM(I9:I24)</f>
        <v>0</v>
      </c>
      <c r="J8" s="234"/>
      <c r="K8" s="234">
        <f>SUM(K9:K24)</f>
        <v>0</v>
      </c>
      <c r="L8" s="234"/>
      <c r="M8" s="234">
        <f>SUM(M9:M24)</f>
        <v>0</v>
      </c>
      <c r="N8" s="233"/>
      <c r="O8" s="233">
        <f>SUM(O9:O24)</f>
        <v>0.76</v>
      </c>
      <c r="P8" s="233"/>
      <c r="Q8" s="233">
        <f>SUM(Q9:Q24)</f>
        <v>0</v>
      </c>
      <c r="R8" s="234"/>
      <c r="S8" s="234"/>
      <c r="T8" s="235"/>
      <c r="U8" s="229"/>
      <c r="V8" s="229">
        <f>SUM(V9:V24)</f>
        <v>0</v>
      </c>
      <c r="W8" s="229"/>
      <c r="X8" s="229"/>
      <c r="Y8" s="229"/>
      <c r="AG8" t="s">
        <v>277</v>
      </c>
    </row>
    <row r="9" spans="1:60" outlineLevel="1" x14ac:dyDescent="0.2">
      <c r="A9" s="237">
        <v>1</v>
      </c>
      <c r="B9" s="238" t="s">
        <v>316</v>
      </c>
      <c r="C9" s="249" t="s">
        <v>317</v>
      </c>
      <c r="D9" s="239" t="s">
        <v>318</v>
      </c>
      <c r="E9" s="240">
        <v>1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7.0000000000000001E-3</v>
      </c>
      <c r="O9" s="240">
        <f>ROUND(E9*N9,2)</f>
        <v>0.01</v>
      </c>
      <c r="P9" s="240">
        <v>0</v>
      </c>
      <c r="Q9" s="240">
        <f>ROUND(E9*P9,2)</f>
        <v>0</v>
      </c>
      <c r="R9" s="242"/>
      <c r="S9" s="242" t="s">
        <v>281</v>
      </c>
      <c r="T9" s="243" t="s">
        <v>282</v>
      </c>
      <c r="U9" s="224">
        <v>0</v>
      </c>
      <c r="V9" s="224">
        <f>ROUND(E9*U9,2)</f>
        <v>0</v>
      </c>
      <c r="W9" s="224"/>
      <c r="X9" s="224" t="s">
        <v>319</v>
      </c>
      <c r="Y9" s="224" t="s">
        <v>284</v>
      </c>
      <c r="Z9" s="213"/>
      <c r="AA9" s="213"/>
      <c r="AB9" s="213"/>
      <c r="AC9" s="213"/>
      <c r="AD9" s="213"/>
      <c r="AE9" s="213"/>
      <c r="AF9" s="213"/>
      <c r="AG9" s="213" t="s">
        <v>320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0"/>
      <c r="D10" s="246"/>
      <c r="E10" s="246"/>
      <c r="F10" s="246"/>
      <c r="G10" s="246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3"/>
      <c r="AA10" s="213"/>
      <c r="AB10" s="213"/>
      <c r="AC10" s="213"/>
      <c r="AD10" s="213"/>
      <c r="AE10" s="213"/>
      <c r="AF10" s="213"/>
      <c r="AG10" s="213" t="s">
        <v>286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ht="45" outlineLevel="1" x14ac:dyDescent="0.2">
      <c r="A11" s="237">
        <v>2</v>
      </c>
      <c r="B11" s="238" t="s">
        <v>321</v>
      </c>
      <c r="C11" s="249" t="s">
        <v>322</v>
      </c>
      <c r="D11" s="239" t="s">
        <v>323</v>
      </c>
      <c r="E11" s="240">
        <v>256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0">
        <v>2.64E-3</v>
      </c>
      <c r="O11" s="240">
        <f>ROUND(E11*N11,2)</f>
        <v>0.68</v>
      </c>
      <c r="P11" s="240">
        <v>0</v>
      </c>
      <c r="Q11" s="240">
        <f>ROUND(E11*P11,2)</f>
        <v>0</v>
      </c>
      <c r="R11" s="242" t="s">
        <v>324</v>
      </c>
      <c r="S11" s="242" t="s">
        <v>289</v>
      </c>
      <c r="T11" s="243" t="s">
        <v>289</v>
      </c>
      <c r="U11" s="224">
        <v>0</v>
      </c>
      <c r="V11" s="224">
        <f>ROUND(E11*U11,2)</f>
        <v>0</v>
      </c>
      <c r="W11" s="224"/>
      <c r="X11" s="224" t="s">
        <v>283</v>
      </c>
      <c r="Y11" s="224" t="s">
        <v>284</v>
      </c>
      <c r="Z11" s="213"/>
      <c r="AA11" s="213"/>
      <c r="AB11" s="213"/>
      <c r="AC11" s="213"/>
      <c r="AD11" s="213"/>
      <c r="AE11" s="213"/>
      <c r="AF11" s="213"/>
      <c r="AG11" s="213" t="s">
        <v>285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2" x14ac:dyDescent="0.2">
      <c r="A12" s="220"/>
      <c r="B12" s="221"/>
      <c r="C12" s="250"/>
      <c r="D12" s="246"/>
      <c r="E12" s="246"/>
      <c r="F12" s="246"/>
      <c r="G12" s="246"/>
      <c r="H12" s="224"/>
      <c r="I12" s="224"/>
      <c r="J12" s="224"/>
      <c r="K12" s="224"/>
      <c r="L12" s="224"/>
      <c r="M12" s="224"/>
      <c r="N12" s="223"/>
      <c r="O12" s="223"/>
      <c r="P12" s="223"/>
      <c r="Q12" s="223"/>
      <c r="R12" s="224"/>
      <c r="S12" s="224"/>
      <c r="T12" s="224"/>
      <c r="U12" s="224"/>
      <c r="V12" s="224"/>
      <c r="W12" s="224"/>
      <c r="X12" s="224"/>
      <c r="Y12" s="224"/>
      <c r="Z12" s="213"/>
      <c r="AA12" s="213"/>
      <c r="AB12" s="213"/>
      <c r="AC12" s="213"/>
      <c r="AD12" s="213"/>
      <c r="AE12" s="213"/>
      <c r="AF12" s="213"/>
      <c r="AG12" s="213" t="s">
        <v>286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ht="33.75" outlineLevel="1" x14ac:dyDescent="0.2">
      <c r="A13" s="237">
        <v>3</v>
      </c>
      <c r="B13" s="238" t="s">
        <v>325</v>
      </c>
      <c r="C13" s="249" t="s">
        <v>326</v>
      </c>
      <c r="D13" s="239" t="s">
        <v>323</v>
      </c>
      <c r="E13" s="240">
        <v>256</v>
      </c>
      <c r="F13" s="241"/>
      <c r="G13" s="242">
        <f>ROUND(E13*F13,2)</f>
        <v>0</v>
      </c>
      <c r="H13" s="241"/>
      <c r="I13" s="242">
        <f>ROUND(E13*H13,2)</f>
        <v>0</v>
      </c>
      <c r="J13" s="241"/>
      <c r="K13" s="242">
        <f>ROUND(E13*J13,2)</f>
        <v>0</v>
      </c>
      <c r="L13" s="242">
        <v>21</v>
      </c>
      <c r="M13" s="242">
        <f>G13*(1+L13/100)</f>
        <v>0</v>
      </c>
      <c r="N13" s="240">
        <v>2.2000000000000001E-4</v>
      </c>
      <c r="O13" s="240">
        <f>ROUND(E13*N13,2)</f>
        <v>0.06</v>
      </c>
      <c r="P13" s="240">
        <v>0</v>
      </c>
      <c r="Q13" s="240">
        <f>ROUND(E13*P13,2)</f>
        <v>0</v>
      </c>
      <c r="R13" s="242" t="s">
        <v>324</v>
      </c>
      <c r="S13" s="242" t="s">
        <v>289</v>
      </c>
      <c r="T13" s="243" t="s">
        <v>289</v>
      </c>
      <c r="U13" s="224">
        <v>0</v>
      </c>
      <c r="V13" s="224">
        <f>ROUND(E13*U13,2)</f>
        <v>0</v>
      </c>
      <c r="W13" s="224"/>
      <c r="X13" s="224" t="s">
        <v>283</v>
      </c>
      <c r="Y13" s="224" t="s">
        <v>284</v>
      </c>
      <c r="Z13" s="213"/>
      <c r="AA13" s="213"/>
      <c r="AB13" s="213"/>
      <c r="AC13" s="213"/>
      <c r="AD13" s="213"/>
      <c r="AE13" s="213"/>
      <c r="AF13" s="213"/>
      <c r="AG13" s="213" t="s">
        <v>285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0"/>
      <c r="D14" s="246"/>
      <c r="E14" s="246"/>
      <c r="F14" s="246"/>
      <c r="G14" s="246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3"/>
      <c r="AA14" s="213"/>
      <c r="AB14" s="213"/>
      <c r="AC14" s="213"/>
      <c r="AD14" s="213"/>
      <c r="AE14" s="213"/>
      <c r="AF14" s="213"/>
      <c r="AG14" s="213" t="s">
        <v>286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ht="33.75" outlineLevel="1" x14ac:dyDescent="0.2">
      <c r="A15" s="237">
        <v>4</v>
      </c>
      <c r="B15" s="238" t="s">
        <v>327</v>
      </c>
      <c r="C15" s="249" t="s">
        <v>328</v>
      </c>
      <c r="D15" s="239" t="s">
        <v>318</v>
      </c>
      <c r="E15" s="240">
        <v>2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3.0000000000000001E-5</v>
      </c>
      <c r="O15" s="240">
        <f>ROUND(E15*N15,2)</f>
        <v>0</v>
      </c>
      <c r="P15" s="240">
        <v>0</v>
      </c>
      <c r="Q15" s="240">
        <f>ROUND(E15*P15,2)</f>
        <v>0</v>
      </c>
      <c r="R15" s="242" t="s">
        <v>324</v>
      </c>
      <c r="S15" s="242" t="s">
        <v>289</v>
      </c>
      <c r="T15" s="243" t="s">
        <v>289</v>
      </c>
      <c r="U15" s="224">
        <v>0</v>
      </c>
      <c r="V15" s="224">
        <f>ROUND(E15*U15,2)</f>
        <v>0</v>
      </c>
      <c r="W15" s="224"/>
      <c r="X15" s="224" t="s">
        <v>283</v>
      </c>
      <c r="Y15" s="224" t="s">
        <v>284</v>
      </c>
      <c r="Z15" s="213"/>
      <c r="AA15" s="213"/>
      <c r="AB15" s="213"/>
      <c r="AC15" s="213"/>
      <c r="AD15" s="213"/>
      <c r="AE15" s="213"/>
      <c r="AF15" s="213"/>
      <c r="AG15" s="213" t="s">
        <v>285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0"/>
      <c r="D16" s="246"/>
      <c r="E16" s="246"/>
      <c r="F16" s="246"/>
      <c r="G16" s="246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3"/>
      <c r="AA16" s="213"/>
      <c r="AB16" s="213"/>
      <c r="AC16" s="213"/>
      <c r="AD16" s="213"/>
      <c r="AE16" s="213"/>
      <c r="AF16" s="213"/>
      <c r="AG16" s="213" t="s">
        <v>286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ht="33.75" outlineLevel="1" x14ac:dyDescent="0.2">
      <c r="A17" s="237">
        <v>5</v>
      </c>
      <c r="B17" s="238" t="s">
        <v>329</v>
      </c>
      <c r="C17" s="249" t="s">
        <v>330</v>
      </c>
      <c r="D17" s="239" t="s">
        <v>318</v>
      </c>
      <c r="E17" s="240">
        <v>6</v>
      </c>
      <c r="F17" s="241"/>
      <c r="G17" s="242">
        <f>ROUND(E17*F17,2)</f>
        <v>0</v>
      </c>
      <c r="H17" s="241"/>
      <c r="I17" s="242">
        <f>ROUND(E17*H17,2)</f>
        <v>0</v>
      </c>
      <c r="J17" s="241"/>
      <c r="K17" s="242">
        <f>ROUND(E17*J17,2)</f>
        <v>0</v>
      </c>
      <c r="L17" s="242">
        <v>21</v>
      </c>
      <c r="M17" s="242">
        <f>G17*(1+L17/100)</f>
        <v>0</v>
      </c>
      <c r="N17" s="240">
        <v>6.9999999999999994E-5</v>
      </c>
      <c r="O17" s="240">
        <f>ROUND(E17*N17,2)</f>
        <v>0</v>
      </c>
      <c r="P17" s="240">
        <v>0</v>
      </c>
      <c r="Q17" s="240">
        <f>ROUND(E17*P17,2)</f>
        <v>0</v>
      </c>
      <c r="R17" s="242" t="s">
        <v>324</v>
      </c>
      <c r="S17" s="242" t="s">
        <v>289</v>
      </c>
      <c r="T17" s="243" t="s">
        <v>289</v>
      </c>
      <c r="U17" s="224">
        <v>0</v>
      </c>
      <c r="V17" s="224">
        <f>ROUND(E17*U17,2)</f>
        <v>0</v>
      </c>
      <c r="W17" s="224"/>
      <c r="X17" s="224" t="s">
        <v>283</v>
      </c>
      <c r="Y17" s="224" t="s">
        <v>284</v>
      </c>
      <c r="Z17" s="213"/>
      <c r="AA17" s="213"/>
      <c r="AB17" s="213"/>
      <c r="AC17" s="213"/>
      <c r="AD17" s="213"/>
      <c r="AE17" s="213"/>
      <c r="AF17" s="213"/>
      <c r="AG17" s="213" t="s">
        <v>285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50"/>
      <c r="D18" s="246"/>
      <c r="E18" s="246"/>
      <c r="F18" s="246"/>
      <c r="G18" s="246"/>
      <c r="H18" s="224"/>
      <c r="I18" s="224"/>
      <c r="J18" s="224"/>
      <c r="K18" s="224"/>
      <c r="L18" s="224"/>
      <c r="M18" s="224"/>
      <c r="N18" s="223"/>
      <c r="O18" s="223"/>
      <c r="P18" s="223"/>
      <c r="Q18" s="223"/>
      <c r="R18" s="224"/>
      <c r="S18" s="224"/>
      <c r="T18" s="224"/>
      <c r="U18" s="224"/>
      <c r="V18" s="224"/>
      <c r="W18" s="224"/>
      <c r="X18" s="224"/>
      <c r="Y18" s="224"/>
      <c r="Z18" s="213"/>
      <c r="AA18" s="213"/>
      <c r="AB18" s="213"/>
      <c r="AC18" s="213"/>
      <c r="AD18" s="213"/>
      <c r="AE18" s="213"/>
      <c r="AF18" s="213"/>
      <c r="AG18" s="213" t="s">
        <v>286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ht="22.5" outlineLevel="1" x14ac:dyDescent="0.2">
      <c r="A19" s="237">
        <v>6</v>
      </c>
      <c r="B19" s="238" t="s">
        <v>331</v>
      </c>
      <c r="C19" s="249" t="s">
        <v>332</v>
      </c>
      <c r="D19" s="239" t="s">
        <v>318</v>
      </c>
      <c r="E19" s="240">
        <v>3</v>
      </c>
      <c r="F19" s="241"/>
      <c r="G19" s="242">
        <f>ROUND(E19*F19,2)</f>
        <v>0</v>
      </c>
      <c r="H19" s="241"/>
      <c r="I19" s="242">
        <f>ROUND(E19*H19,2)</f>
        <v>0</v>
      </c>
      <c r="J19" s="241"/>
      <c r="K19" s="242">
        <f>ROUND(E19*J19,2)</f>
        <v>0</v>
      </c>
      <c r="L19" s="242">
        <v>21</v>
      </c>
      <c r="M19" s="242">
        <f>G19*(1+L19/100)</f>
        <v>0</v>
      </c>
      <c r="N19" s="240">
        <v>4.2999999999999999E-4</v>
      </c>
      <c r="O19" s="240">
        <f>ROUND(E19*N19,2)</f>
        <v>0</v>
      </c>
      <c r="P19" s="240">
        <v>0</v>
      </c>
      <c r="Q19" s="240">
        <f>ROUND(E19*P19,2)</f>
        <v>0</v>
      </c>
      <c r="R19" s="242" t="s">
        <v>324</v>
      </c>
      <c r="S19" s="242" t="s">
        <v>289</v>
      </c>
      <c r="T19" s="243" t="s">
        <v>289</v>
      </c>
      <c r="U19" s="224">
        <v>0</v>
      </c>
      <c r="V19" s="224">
        <f>ROUND(E19*U19,2)</f>
        <v>0</v>
      </c>
      <c r="W19" s="224"/>
      <c r="X19" s="224" t="s">
        <v>283</v>
      </c>
      <c r="Y19" s="224" t="s">
        <v>284</v>
      </c>
      <c r="Z19" s="213"/>
      <c r="AA19" s="213"/>
      <c r="AB19" s="213"/>
      <c r="AC19" s="213"/>
      <c r="AD19" s="213"/>
      <c r="AE19" s="213"/>
      <c r="AF19" s="213"/>
      <c r="AG19" s="213" t="s">
        <v>285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0"/>
      <c r="D20" s="246"/>
      <c r="E20" s="246"/>
      <c r="F20" s="246"/>
      <c r="G20" s="246"/>
      <c r="H20" s="224"/>
      <c r="I20" s="224"/>
      <c r="J20" s="224"/>
      <c r="K20" s="224"/>
      <c r="L20" s="224"/>
      <c r="M20" s="224"/>
      <c r="N20" s="223"/>
      <c r="O20" s="223"/>
      <c r="P20" s="223"/>
      <c r="Q20" s="223"/>
      <c r="R20" s="224"/>
      <c r="S20" s="224"/>
      <c r="T20" s="224"/>
      <c r="U20" s="224"/>
      <c r="V20" s="224"/>
      <c r="W20" s="224"/>
      <c r="X20" s="224"/>
      <c r="Y20" s="224"/>
      <c r="Z20" s="213"/>
      <c r="AA20" s="213"/>
      <c r="AB20" s="213"/>
      <c r="AC20" s="213"/>
      <c r="AD20" s="213"/>
      <c r="AE20" s="213"/>
      <c r="AF20" s="213"/>
      <c r="AG20" s="213" t="s">
        <v>286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37">
        <v>7</v>
      </c>
      <c r="B21" s="238" t="s">
        <v>333</v>
      </c>
      <c r="C21" s="249" t="s">
        <v>334</v>
      </c>
      <c r="D21" s="239" t="s">
        <v>323</v>
      </c>
      <c r="E21" s="240">
        <v>246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0">
        <v>6.0000000000000002E-5</v>
      </c>
      <c r="O21" s="240">
        <f>ROUND(E21*N21,2)</f>
        <v>0.01</v>
      </c>
      <c r="P21" s="240">
        <v>0</v>
      </c>
      <c r="Q21" s="240">
        <f>ROUND(E21*P21,2)</f>
        <v>0</v>
      </c>
      <c r="R21" s="242" t="s">
        <v>324</v>
      </c>
      <c r="S21" s="242" t="s">
        <v>289</v>
      </c>
      <c r="T21" s="243" t="s">
        <v>289</v>
      </c>
      <c r="U21" s="224">
        <v>0</v>
      </c>
      <c r="V21" s="224">
        <f>ROUND(E21*U21,2)</f>
        <v>0</v>
      </c>
      <c r="W21" s="224"/>
      <c r="X21" s="224" t="s">
        <v>283</v>
      </c>
      <c r="Y21" s="224" t="s">
        <v>284</v>
      </c>
      <c r="Z21" s="213"/>
      <c r="AA21" s="213"/>
      <c r="AB21" s="213"/>
      <c r="AC21" s="213"/>
      <c r="AD21" s="213"/>
      <c r="AE21" s="213"/>
      <c r="AF21" s="213"/>
      <c r="AG21" s="213" t="s">
        <v>285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0"/>
      <c r="D22" s="246"/>
      <c r="E22" s="246"/>
      <c r="F22" s="246"/>
      <c r="G22" s="246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3"/>
      <c r="AA22" s="213"/>
      <c r="AB22" s="213"/>
      <c r="AC22" s="213"/>
      <c r="AD22" s="213"/>
      <c r="AE22" s="213"/>
      <c r="AF22" s="213"/>
      <c r="AG22" s="213" t="s">
        <v>286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37">
        <v>8</v>
      </c>
      <c r="B23" s="238" t="s">
        <v>335</v>
      </c>
      <c r="C23" s="249" t="s">
        <v>336</v>
      </c>
      <c r="D23" s="239" t="s">
        <v>323</v>
      </c>
      <c r="E23" s="240">
        <v>256</v>
      </c>
      <c r="F23" s="241"/>
      <c r="G23" s="242">
        <f>ROUND(E23*F23,2)</f>
        <v>0</v>
      </c>
      <c r="H23" s="241"/>
      <c r="I23" s="242">
        <f>ROUND(E23*H23,2)</f>
        <v>0</v>
      </c>
      <c r="J23" s="241"/>
      <c r="K23" s="242">
        <f>ROUND(E23*J23,2)</f>
        <v>0</v>
      </c>
      <c r="L23" s="242">
        <v>21</v>
      </c>
      <c r="M23" s="242">
        <f>G23*(1+L23/100)</f>
        <v>0</v>
      </c>
      <c r="N23" s="240">
        <v>0</v>
      </c>
      <c r="O23" s="240">
        <f>ROUND(E23*N23,2)</f>
        <v>0</v>
      </c>
      <c r="P23" s="240">
        <v>0</v>
      </c>
      <c r="Q23" s="240">
        <f>ROUND(E23*P23,2)</f>
        <v>0</v>
      </c>
      <c r="R23" s="242"/>
      <c r="S23" s="242" t="s">
        <v>281</v>
      </c>
      <c r="T23" s="243" t="s">
        <v>282</v>
      </c>
      <c r="U23" s="224">
        <v>0</v>
      </c>
      <c r="V23" s="224">
        <f>ROUND(E23*U23,2)</f>
        <v>0</v>
      </c>
      <c r="W23" s="224"/>
      <c r="X23" s="224" t="s">
        <v>283</v>
      </c>
      <c r="Y23" s="224" t="s">
        <v>284</v>
      </c>
      <c r="Z23" s="213"/>
      <c r="AA23" s="213"/>
      <c r="AB23" s="213"/>
      <c r="AC23" s="213"/>
      <c r="AD23" s="213"/>
      <c r="AE23" s="213"/>
      <c r="AF23" s="213"/>
      <c r="AG23" s="213" t="s">
        <v>285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50"/>
      <c r="D24" s="246"/>
      <c r="E24" s="246"/>
      <c r="F24" s="246"/>
      <c r="G24" s="246"/>
      <c r="H24" s="224"/>
      <c r="I24" s="224"/>
      <c r="J24" s="224"/>
      <c r="K24" s="224"/>
      <c r="L24" s="224"/>
      <c r="M24" s="224"/>
      <c r="N24" s="223"/>
      <c r="O24" s="223"/>
      <c r="P24" s="223"/>
      <c r="Q24" s="223"/>
      <c r="R24" s="224"/>
      <c r="S24" s="224"/>
      <c r="T24" s="224"/>
      <c r="U24" s="224"/>
      <c r="V24" s="224"/>
      <c r="W24" s="224"/>
      <c r="X24" s="224"/>
      <c r="Y24" s="224"/>
      <c r="Z24" s="213"/>
      <c r="AA24" s="213"/>
      <c r="AB24" s="213"/>
      <c r="AC24" s="213"/>
      <c r="AD24" s="213"/>
      <c r="AE24" s="213"/>
      <c r="AF24" s="213"/>
      <c r="AG24" s="213" t="s">
        <v>286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x14ac:dyDescent="0.2">
      <c r="A25" s="230" t="s">
        <v>276</v>
      </c>
      <c r="B25" s="231" t="s">
        <v>232</v>
      </c>
      <c r="C25" s="248" t="s">
        <v>233</v>
      </c>
      <c r="D25" s="232"/>
      <c r="E25" s="233"/>
      <c r="F25" s="234"/>
      <c r="G25" s="234">
        <f>SUMIF(AG26:AG39,"&lt;&gt;NOR",G26:G39)</f>
        <v>0</v>
      </c>
      <c r="H25" s="234"/>
      <c r="I25" s="234">
        <f>SUM(I26:I39)</f>
        <v>0</v>
      </c>
      <c r="J25" s="234"/>
      <c r="K25" s="234">
        <f>SUM(K26:K39)</f>
        <v>0</v>
      </c>
      <c r="L25" s="234"/>
      <c r="M25" s="234">
        <f>SUM(M26:M39)</f>
        <v>0</v>
      </c>
      <c r="N25" s="233"/>
      <c r="O25" s="233">
        <f>SUM(O26:O39)</f>
        <v>0</v>
      </c>
      <c r="P25" s="233"/>
      <c r="Q25" s="233">
        <f>SUM(Q26:Q39)</f>
        <v>0</v>
      </c>
      <c r="R25" s="234"/>
      <c r="S25" s="234"/>
      <c r="T25" s="235"/>
      <c r="U25" s="229"/>
      <c r="V25" s="229">
        <f>SUM(V26:V39)</f>
        <v>112.36000000000001</v>
      </c>
      <c r="W25" s="229"/>
      <c r="X25" s="229"/>
      <c r="Y25" s="229"/>
      <c r="AG25" t="s">
        <v>277</v>
      </c>
    </row>
    <row r="26" spans="1:60" ht="22.5" outlineLevel="1" x14ac:dyDescent="0.2">
      <c r="A26" s="237">
        <v>9</v>
      </c>
      <c r="B26" s="238" t="s">
        <v>337</v>
      </c>
      <c r="C26" s="249" t="s">
        <v>338</v>
      </c>
      <c r="D26" s="239" t="s">
        <v>318</v>
      </c>
      <c r="E26" s="240">
        <v>2</v>
      </c>
      <c r="F26" s="241"/>
      <c r="G26" s="242">
        <f>ROUND(E26*F26,2)</f>
        <v>0</v>
      </c>
      <c r="H26" s="241"/>
      <c r="I26" s="242">
        <f>ROUND(E26*H26,2)</f>
        <v>0</v>
      </c>
      <c r="J26" s="241"/>
      <c r="K26" s="242">
        <f>ROUND(E26*J26,2)</f>
        <v>0</v>
      </c>
      <c r="L26" s="242">
        <v>21</v>
      </c>
      <c r="M26" s="242">
        <f>G26*(1+L26/100)</f>
        <v>0</v>
      </c>
      <c r="N26" s="240">
        <v>0</v>
      </c>
      <c r="O26" s="240">
        <f>ROUND(E26*N26,2)</f>
        <v>0</v>
      </c>
      <c r="P26" s="240">
        <v>0</v>
      </c>
      <c r="Q26" s="240">
        <f>ROUND(E26*P26,2)</f>
        <v>0</v>
      </c>
      <c r="R26" s="242" t="s">
        <v>232</v>
      </c>
      <c r="S26" s="242" t="s">
        <v>289</v>
      </c>
      <c r="T26" s="243" t="s">
        <v>289</v>
      </c>
      <c r="U26" s="224">
        <v>0.26350000000000001</v>
      </c>
      <c r="V26" s="224">
        <f>ROUND(E26*U26,2)</f>
        <v>0.53</v>
      </c>
      <c r="W26" s="224"/>
      <c r="X26" s="224" t="s">
        <v>339</v>
      </c>
      <c r="Y26" s="224" t="s">
        <v>284</v>
      </c>
      <c r="Z26" s="213"/>
      <c r="AA26" s="213"/>
      <c r="AB26" s="213"/>
      <c r="AC26" s="213"/>
      <c r="AD26" s="213"/>
      <c r="AE26" s="213"/>
      <c r="AF26" s="213"/>
      <c r="AG26" s="213" t="s">
        <v>340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50"/>
      <c r="D27" s="246"/>
      <c r="E27" s="246"/>
      <c r="F27" s="246"/>
      <c r="G27" s="246"/>
      <c r="H27" s="224"/>
      <c r="I27" s="224"/>
      <c r="J27" s="224"/>
      <c r="K27" s="224"/>
      <c r="L27" s="224"/>
      <c r="M27" s="224"/>
      <c r="N27" s="223"/>
      <c r="O27" s="223"/>
      <c r="P27" s="223"/>
      <c r="Q27" s="223"/>
      <c r="R27" s="224"/>
      <c r="S27" s="224"/>
      <c r="T27" s="224"/>
      <c r="U27" s="224"/>
      <c r="V27" s="224"/>
      <c r="W27" s="224"/>
      <c r="X27" s="224"/>
      <c r="Y27" s="224"/>
      <c r="Z27" s="213"/>
      <c r="AA27" s="213"/>
      <c r="AB27" s="213"/>
      <c r="AC27" s="213"/>
      <c r="AD27" s="213"/>
      <c r="AE27" s="213"/>
      <c r="AF27" s="213"/>
      <c r="AG27" s="213" t="s">
        <v>286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ht="22.5" outlineLevel="1" x14ac:dyDescent="0.2">
      <c r="A28" s="237">
        <v>10</v>
      </c>
      <c r="B28" s="238" t="s">
        <v>341</v>
      </c>
      <c r="C28" s="249" t="s">
        <v>342</v>
      </c>
      <c r="D28" s="239" t="s">
        <v>318</v>
      </c>
      <c r="E28" s="240">
        <v>6</v>
      </c>
      <c r="F28" s="241"/>
      <c r="G28" s="242">
        <f>ROUND(E28*F28,2)</f>
        <v>0</v>
      </c>
      <c r="H28" s="241"/>
      <c r="I28" s="242">
        <f>ROUND(E28*H28,2)</f>
        <v>0</v>
      </c>
      <c r="J28" s="241"/>
      <c r="K28" s="242">
        <f>ROUND(E28*J28,2)</f>
        <v>0</v>
      </c>
      <c r="L28" s="242">
        <v>21</v>
      </c>
      <c r="M28" s="242">
        <f>G28*(1+L28/100)</f>
        <v>0</v>
      </c>
      <c r="N28" s="240">
        <v>0</v>
      </c>
      <c r="O28" s="240">
        <f>ROUND(E28*N28,2)</f>
        <v>0</v>
      </c>
      <c r="P28" s="240">
        <v>0</v>
      </c>
      <c r="Q28" s="240">
        <f>ROUND(E28*P28,2)</f>
        <v>0</v>
      </c>
      <c r="R28" s="242" t="s">
        <v>232</v>
      </c>
      <c r="S28" s="242" t="s">
        <v>289</v>
      </c>
      <c r="T28" s="243" t="s">
        <v>289</v>
      </c>
      <c r="U28" s="224">
        <v>0.39</v>
      </c>
      <c r="V28" s="224">
        <f>ROUND(E28*U28,2)</f>
        <v>2.34</v>
      </c>
      <c r="W28" s="224"/>
      <c r="X28" s="224" t="s">
        <v>339</v>
      </c>
      <c r="Y28" s="224" t="s">
        <v>284</v>
      </c>
      <c r="Z28" s="213"/>
      <c r="AA28" s="213"/>
      <c r="AB28" s="213"/>
      <c r="AC28" s="213"/>
      <c r="AD28" s="213"/>
      <c r="AE28" s="213"/>
      <c r="AF28" s="213"/>
      <c r="AG28" s="213" t="s">
        <v>340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2" x14ac:dyDescent="0.2">
      <c r="A29" s="220"/>
      <c r="B29" s="221"/>
      <c r="C29" s="250"/>
      <c r="D29" s="246"/>
      <c r="E29" s="246"/>
      <c r="F29" s="246"/>
      <c r="G29" s="246"/>
      <c r="H29" s="224"/>
      <c r="I29" s="224"/>
      <c r="J29" s="224"/>
      <c r="K29" s="224"/>
      <c r="L29" s="224"/>
      <c r="M29" s="224"/>
      <c r="N29" s="223"/>
      <c r="O29" s="223"/>
      <c r="P29" s="223"/>
      <c r="Q29" s="223"/>
      <c r="R29" s="224"/>
      <c r="S29" s="224"/>
      <c r="T29" s="224"/>
      <c r="U29" s="224"/>
      <c r="V29" s="224"/>
      <c r="W29" s="224"/>
      <c r="X29" s="224"/>
      <c r="Y29" s="224"/>
      <c r="Z29" s="213"/>
      <c r="AA29" s="213"/>
      <c r="AB29" s="213"/>
      <c r="AC29" s="213"/>
      <c r="AD29" s="213"/>
      <c r="AE29" s="213"/>
      <c r="AF29" s="213"/>
      <c r="AG29" s="213" t="s">
        <v>286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37">
        <v>11</v>
      </c>
      <c r="B30" s="238" t="s">
        <v>343</v>
      </c>
      <c r="C30" s="249" t="s">
        <v>344</v>
      </c>
      <c r="D30" s="239" t="s">
        <v>318</v>
      </c>
      <c r="E30" s="240">
        <v>3</v>
      </c>
      <c r="F30" s="241"/>
      <c r="G30" s="242">
        <f>ROUND(E30*F30,2)</f>
        <v>0</v>
      </c>
      <c r="H30" s="241"/>
      <c r="I30" s="242">
        <f>ROUND(E30*H30,2)</f>
        <v>0</v>
      </c>
      <c r="J30" s="241"/>
      <c r="K30" s="242">
        <f>ROUND(E30*J30,2)</f>
        <v>0</v>
      </c>
      <c r="L30" s="242">
        <v>21</v>
      </c>
      <c r="M30" s="242">
        <f>G30*(1+L30/100)</f>
        <v>0</v>
      </c>
      <c r="N30" s="240">
        <v>0</v>
      </c>
      <c r="O30" s="240">
        <f>ROUND(E30*N30,2)</f>
        <v>0</v>
      </c>
      <c r="P30" s="240">
        <v>0</v>
      </c>
      <c r="Q30" s="240">
        <f>ROUND(E30*P30,2)</f>
        <v>0</v>
      </c>
      <c r="R30" s="242" t="s">
        <v>232</v>
      </c>
      <c r="S30" s="242" t="s">
        <v>289</v>
      </c>
      <c r="T30" s="243" t="s">
        <v>289</v>
      </c>
      <c r="U30" s="224">
        <v>1.567E-2</v>
      </c>
      <c r="V30" s="224">
        <f>ROUND(E30*U30,2)</f>
        <v>0.05</v>
      </c>
      <c r="W30" s="224"/>
      <c r="X30" s="224" t="s">
        <v>339</v>
      </c>
      <c r="Y30" s="224" t="s">
        <v>284</v>
      </c>
      <c r="Z30" s="213"/>
      <c r="AA30" s="213"/>
      <c r="AB30" s="213"/>
      <c r="AC30" s="213"/>
      <c r="AD30" s="213"/>
      <c r="AE30" s="213"/>
      <c r="AF30" s="213"/>
      <c r="AG30" s="213" t="s">
        <v>340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50"/>
      <c r="D31" s="246"/>
      <c r="E31" s="246"/>
      <c r="F31" s="246"/>
      <c r="G31" s="246"/>
      <c r="H31" s="224"/>
      <c r="I31" s="224"/>
      <c r="J31" s="224"/>
      <c r="K31" s="224"/>
      <c r="L31" s="224"/>
      <c r="M31" s="224"/>
      <c r="N31" s="223"/>
      <c r="O31" s="223"/>
      <c r="P31" s="223"/>
      <c r="Q31" s="223"/>
      <c r="R31" s="224"/>
      <c r="S31" s="224"/>
      <c r="T31" s="224"/>
      <c r="U31" s="224"/>
      <c r="V31" s="224"/>
      <c r="W31" s="224"/>
      <c r="X31" s="224"/>
      <c r="Y31" s="224"/>
      <c r="Z31" s="213"/>
      <c r="AA31" s="213"/>
      <c r="AB31" s="213"/>
      <c r="AC31" s="213"/>
      <c r="AD31" s="213"/>
      <c r="AE31" s="213"/>
      <c r="AF31" s="213"/>
      <c r="AG31" s="213" t="s">
        <v>286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ht="22.5" outlineLevel="1" x14ac:dyDescent="0.2">
      <c r="A32" s="237">
        <v>12</v>
      </c>
      <c r="B32" s="238" t="s">
        <v>345</v>
      </c>
      <c r="C32" s="249" t="s">
        <v>346</v>
      </c>
      <c r="D32" s="239" t="s">
        <v>323</v>
      </c>
      <c r="E32" s="240">
        <v>256</v>
      </c>
      <c r="F32" s="241"/>
      <c r="G32" s="242">
        <f>ROUND(E32*F32,2)</f>
        <v>0</v>
      </c>
      <c r="H32" s="241"/>
      <c r="I32" s="242">
        <f>ROUND(E32*H32,2)</f>
        <v>0</v>
      </c>
      <c r="J32" s="241"/>
      <c r="K32" s="242">
        <f>ROUND(E32*J32,2)</f>
        <v>0</v>
      </c>
      <c r="L32" s="242">
        <v>21</v>
      </c>
      <c r="M32" s="242">
        <f>G32*(1+L32/100)</f>
        <v>0</v>
      </c>
      <c r="N32" s="240">
        <v>0</v>
      </c>
      <c r="O32" s="240">
        <f>ROUND(E32*N32,2)</f>
        <v>0</v>
      </c>
      <c r="P32" s="240">
        <v>0</v>
      </c>
      <c r="Q32" s="240">
        <f>ROUND(E32*P32,2)</f>
        <v>0</v>
      </c>
      <c r="R32" s="242" t="s">
        <v>232</v>
      </c>
      <c r="S32" s="242" t="s">
        <v>289</v>
      </c>
      <c r="T32" s="243" t="s">
        <v>289</v>
      </c>
      <c r="U32" s="224">
        <v>0.14749999999999999</v>
      </c>
      <c r="V32" s="224">
        <f>ROUND(E32*U32,2)</f>
        <v>37.76</v>
      </c>
      <c r="W32" s="224"/>
      <c r="X32" s="224" t="s">
        <v>339</v>
      </c>
      <c r="Y32" s="224" t="s">
        <v>284</v>
      </c>
      <c r="Z32" s="213"/>
      <c r="AA32" s="213"/>
      <c r="AB32" s="213"/>
      <c r="AC32" s="213"/>
      <c r="AD32" s="213"/>
      <c r="AE32" s="213"/>
      <c r="AF32" s="213"/>
      <c r="AG32" s="213" t="s">
        <v>340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2" x14ac:dyDescent="0.2">
      <c r="A33" s="220"/>
      <c r="B33" s="221"/>
      <c r="C33" s="250"/>
      <c r="D33" s="246"/>
      <c r="E33" s="246"/>
      <c r="F33" s="246"/>
      <c r="G33" s="246"/>
      <c r="H33" s="224"/>
      <c r="I33" s="224"/>
      <c r="J33" s="224"/>
      <c r="K33" s="224"/>
      <c r="L33" s="224"/>
      <c r="M33" s="224"/>
      <c r="N33" s="223"/>
      <c r="O33" s="223"/>
      <c r="P33" s="223"/>
      <c r="Q33" s="223"/>
      <c r="R33" s="224"/>
      <c r="S33" s="224"/>
      <c r="T33" s="224"/>
      <c r="U33" s="224"/>
      <c r="V33" s="224"/>
      <c r="W33" s="224"/>
      <c r="X33" s="224"/>
      <c r="Y33" s="224"/>
      <c r="Z33" s="213"/>
      <c r="AA33" s="213"/>
      <c r="AB33" s="213"/>
      <c r="AC33" s="213"/>
      <c r="AD33" s="213"/>
      <c r="AE33" s="213"/>
      <c r="AF33" s="213"/>
      <c r="AG33" s="213" t="s">
        <v>286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ht="22.5" outlineLevel="1" x14ac:dyDescent="0.2">
      <c r="A34" s="237">
        <v>13</v>
      </c>
      <c r="B34" s="238" t="s">
        <v>347</v>
      </c>
      <c r="C34" s="249" t="s">
        <v>348</v>
      </c>
      <c r="D34" s="239" t="s">
        <v>323</v>
      </c>
      <c r="E34" s="240">
        <v>256</v>
      </c>
      <c r="F34" s="241"/>
      <c r="G34" s="242">
        <f>ROUND(E34*F34,2)</f>
        <v>0</v>
      </c>
      <c r="H34" s="241"/>
      <c r="I34" s="242">
        <f>ROUND(E34*H34,2)</f>
        <v>0</v>
      </c>
      <c r="J34" s="241"/>
      <c r="K34" s="242">
        <f>ROUND(E34*J34,2)</f>
        <v>0</v>
      </c>
      <c r="L34" s="242">
        <v>21</v>
      </c>
      <c r="M34" s="242">
        <f>G34*(1+L34/100)</f>
        <v>0</v>
      </c>
      <c r="N34" s="240">
        <v>0</v>
      </c>
      <c r="O34" s="240">
        <f>ROUND(E34*N34,2)</f>
        <v>0</v>
      </c>
      <c r="P34" s="240">
        <v>0</v>
      </c>
      <c r="Q34" s="240">
        <f>ROUND(E34*P34,2)</f>
        <v>0</v>
      </c>
      <c r="R34" s="242" t="s">
        <v>234</v>
      </c>
      <c r="S34" s="242" t="s">
        <v>289</v>
      </c>
      <c r="T34" s="243" t="s">
        <v>289</v>
      </c>
      <c r="U34" s="224">
        <v>0.28000000000000003</v>
      </c>
      <c r="V34" s="224">
        <f>ROUND(E34*U34,2)</f>
        <v>71.680000000000007</v>
      </c>
      <c r="W34" s="224"/>
      <c r="X34" s="224" t="s">
        <v>339</v>
      </c>
      <c r="Y34" s="224" t="s">
        <v>284</v>
      </c>
      <c r="Z34" s="213"/>
      <c r="AA34" s="213"/>
      <c r="AB34" s="213"/>
      <c r="AC34" s="213"/>
      <c r="AD34" s="213"/>
      <c r="AE34" s="213"/>
      <c r="AF34" s="213"/>
      <c r="AG34" s="213" t="s">
        <v>340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2" x14ac:dyDescent="0.2">
      <c r="A35" s="220"/>
      <c r="B35" s="221"/>
      <c r="C35" s="250"/>
      <c r="D35" s="246"/>
      <c r="E35" s="246"/>
      <c r="F35" s="246"/>
      <c r="G35" s="246"/>
      <c r="H35" s="224"/>
      <c r="I35" s="224"/>
      <c r="J35" s="224"/>
      <c r="K35" s="224"/>
      <c r="L35" s="224"/>
      <c r="M35" s="224"/>
      <c r="N35" s="223"/>
      <c r="O35" s="223"/>
      <c r="P35" s="223"/>
      <c r="Q35" s="223"/>
      <c r="R35" s="224"/>
      <c r="S35" s="224"/>
      <c r="T35" s="224"/>
      <c r="U35" s="224"/>
      <c r="V35" s="224"/>
      <c r="W35" s="224"/>
      <c r="X35" s="224"/>
      <c r="Y35" s="224"/>
      <c r="Z35" s="213"/>
      <c r="AA35" s="213"/>
      <c r="AB35" s="213"/>
      <c r="AC35" s="213"/>
      <c r="AD35" s="213"/>
      <c r="AE35" s="213"/>
      <c r="AF35" s="213"/>
      <c r="AG35" s="213" t="s">
        <v>286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1" x14ac:dyDescent="0.2">
      <c r="A36" s="237">
        <v>14</v>
      </c>
      <c r="B36" s="238" t="s">
        <v>335</v>
      </c>
      <c r="C36" s="249" t="s">
        <v>349</v>
      </c>
      <c r="D36" s="239" t="s">
        <v>318</v>
      </c>
      <c r="E36" s="240">
        <v>1</v>
      </c>
      <c r="F36" s="241"/>
      <c r="G36" s="242">
        <f>ROUND(E36*F36,2)</f>
        <v>0</v>
      </c>
      <c r="H36" s="241"/>
      <c r="I36" s="242">
        <f>ROUND(E36*H36,2)</f>
        <v>0</v>
      </c>
      <c r="J36" s="241"/>
      <c r="K36" s="242">
        <f>ROUND(E36*J36,2)</f>
        <v>0</v>
      </c>
      <c r="L36" s="242">
        <v>21</v>
      </c>
      <c r="M36" s="242">
        <f>G36*(1+L36/100)</f>
        <v>0</v>
      </c>
      <c r="N36" s="240">
        <v>0</v>
      </c>
      <c r="O36" s="240">
        <f>ROUND(E36*N36,2)</f>
        <v>0</v>
      </c>
      <c r="P36" s="240">
        <v>0</v>
      </c>
      <c r="Q36" s="240">
        <f>ROUND(E36*P36,2)</f>
        <v>0</v>
      </c>
      <c r="R36" s="242"/>
      <c r="S36" s="242" t="s">
        <v>281</v>
      </c>
      <c r="T36" s="243" t="s">
        <v>282</v>
      </c>
      <c r="U36" s="224">
        <v>0</v>
      </c>
      <c r="V36" s="224">
        <f>ROUND(E36*U36,2)</f>
        <v>0</v>
      </c>
      <c r="W36" s="224"/>
      <c r="X36" s="224" t="s">
        <v>339</v>
      </c>
      <c r="Y36" s="224" t="s">
        <v>284</v>
      </c>
      <c r="Z36" s="213"/>
      <c r="AA36" s="213"/>
      <c r="AB36" s="213"/>
      <c r="AC36" s="213"/>
      <c r="AD36" s="213"/>
      <c r="AE36" s="213"/>
      <c r="AF36" s="213"/>
      <c r="AG36" s="213" t="s">
        <v>340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2" x14ac:dyDescent="0.2">
      <c r="A37" s="220"/>
      <c r="B37" s="221"/>
      <c r="C37" s="250"/>
      <c r="D37" s="246"/>
      <c r="E37" s="246"/>
      <c r="F37" s="246"/>
      <c r="G37" s="246"/>
      <c r="H37" s="224"/>
      <c r="I37" s="224"/>
      <c r="J37" s="224"/>
      <c r="K37" s="224"/>
      <c r="L37" s="224"/>
      <c r="M37" s="224"/>
      <c r="N37" s="223"/>
      <c r="O37" s="223"/>
      <c r="P37" s="223"/>
      <c r="Q37" s="223"/>
      <c r="R37" s="224"/>
      <c r="S37" s="224"/>
      <c r="T37" s="224"/>
      <c r="U37" s="224"/>
      <c r="V37" s="224"/>
      <c r="W37" s="224"/>
      <c r="X37" s="224"/>
      <c r="Y37" s="224"/>
      <c r="Z37" s="213"/>
      <c r="AA37" s="213"/>
      <c r="AB37" s="213"/>
      <c r="AC37" s="213"/>
      <c r="AD37" s="213"/>
      <c r="AE37" s="213"/>
      <c r="AF37" s="213"/>
      <c r="AG37" s="213" t="s">
        <v>286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37">
        <v>15</v>
      </c>
      <c r="B38" s="238" t="s">
        <v>350</v>
      </c>
      <c r="C38" s="249" t="s">
        <v>351</v>
      </c>
      <c r="D38" s="239" t="s">
        <v>318</v>
      </c>
      <c r="E38" s="240">
        <v>1</v>
      </c>
      <c r="F38" s="241"/>
      <c r="G38" s="242">
        <f>ROUND(E38*F38,2)</f>
        <v>0</v>
      </c>
      <c r="H38" s="241"/>
      <c r="I38" s="242">
        <f>ROUND(E38*H38,2)</f>
        <v>0</v>
      </c>
      <c r="J38" s="241"/>
      <c r="K38" s="242">
        <f>ROUND(E38*J38,2)</f>
        <v>0</v>
      </c>
      <c r="L38" s="242">
        <v>21</v>
      </c>
      <c r="M38" s="242">
        <f>G38*(1+L38/100)</f>
        <v>0</v>
      </c>
      <c r="N38" s="240">
        <v>0</v>
      </c>
      <c r="O38" s="240">
        <f>ROUND(E38*N38,2)</f>
        <v>0</v>
      </c>
      <c r="P38" s="240">
        <v>0</v>
      </c>
      <c r="Q38" s="240">
        <f>ROUND(E38*P38,2)</f>
        <v>0</v>
      </c>
      <c r="R38" s="242"/>
      <c r="S38" s="242" t="s">
        <v>281</v>
      </c>
      <c r="T38" s="243" t="s">
        <v>282</v>
      </c>
      <c r="U38" s="224">
        <v>0</v>
      </c>
      <c r="V38" s="224">
        <f>ROUND(E38*U38,2)</f>
        <v>0</v>
      </c>
      <c r="W38" s="224"/>
      <c r="X38" s="224" t="s">
        <v>339</v>
      </c>
      <c r="Y38" s="224" t="s">
        <v>284</v>
      </c>
      <c r="Z38" s="213"/>
      <c r="AA38" s="213"/>
      <c r="AB38" s="213"/>
      <c r="AC38" s="213"/>
      <c r="AD38" s="213"/>
      <c r="AE38" s="213"/>
      <c r="AF38" s="213"/>
      <c r="AG38" s="213" t="s">
        <v>340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50"/>
      <c r="D39" s="246"/>
      <c r="E39" s="246"/>
      <c r="F39" s="246"/>
      <c r="G39" s="246"/>
      <c r="H39" s="224"/>
      <c r="I39" s="224"/>
      <c r="J39" s="224"/>
      <c r="K39" s="224"/>
      <c r="L39" s="224"/>
      <c r="M39" s="224"/>
      <c r="N39" s="223"/>
      <c r="O39" s="223"/>
      <c r="P39" s="223"/>
      <c r="Q39" s="223"/>
      <c r="R39" s="224"/>
      <c r="S39" s="224"/>
      <c r="T39" s="224"/>
      <c r="U39" s="224"/>
      <c r="V39" s="224"/>
      <c r="W39" s="224"/>
      <c r="X39" s="224"/>
      <c r="Y39" s="224"/>
      <c r="Z39" s="213"/>
      <c r="AA39" s="213"/>
      <c r="AB39" s="213"/>
      <c r="AC39" s="213"/>
      <c r="AD39" s="213"/>
      <c r="AE39" s="213"/>
      <c r="AF39" s="213"/>
      <c r="AG39" s="213" t="s">
        <v>286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x14ac:dyDescent="0.2">
      <c r="A40" s="230" t="s">
        <v>276</v>
      </c>
      <c r="B40" s="231" t="s">
        <v>234</v>
      </c>
      <c r="C40" s="248" t="s">
        <v>235</v>
      </c>
      <c r="D40" s="232"/>
      <c r="E40" s="233"/>
      <c r="F40" s="234"/>
      <c r="G40" s="234">
        <f>SUMIF(AG41:AG42,"&lt;&gt;NOR",G41:G42)</f>
        <v>0</v>
      </c>
      <c r="H40" s="234"/>
      <c r="I40" s="234">
        <f>SUM(I41:I42)</f>
        <v>0</v>
      </c>
      <c r="J40" s="234"/>
      <c r="K40" s="234">
        <f>SUM(K41:K42)</f>
        <v>0</v>
      </c>
      <c r="L40" s="234"/>
      <c r="M40" s="234">
        <f>SUM(M41:M42)</f>
        <v>0</v>
      </c>
      <c r="N40" s="233"/>
      <c r="O40" s="233">
        <f>SUM(O41:O42)</f>
        <v>0</v>
      </c>
      <c r="P40" s="233"/>
      <c r="Q40" s="233">
        <f>SUM(Q41:Q42)</f>
        <v>0</v>
      </c>
      <c r="R40" s="234"/>
      <c r="S40" s="234"/>
      <c r="T40" s="235"/>
      <c r="U40" s="229"/>
      <c r="V40" s="229">
        <f>SUM(V41:V42)</f>
        <v>16.64</v>
      </c>
      <c r="W40" s="229"/>
      <c r="X40" s="229"/>
      <c r="Y40" s="229"/>
      <c r="AG40" t="s">
        <v>277</v>
      </c>
    </row>
    <row r="41" spans="1:60" outlineLevel="1" x14ac:dyDescent="0.2">
      <c r="A41" s="237">
        <v>16</v>
      </c>
      <c r="B41" s="238" t="s">
        <v>352</v>
      </c>
      <c r="C41" s="249" t="s">
        <v>353</v>
      </c>
      <c r="D41" s="239" t="s">
        <v>323</v>
      </c>
      <c r="E41" s="240">
        <v>256</v>
      </c>
      <c r="F41" s="241"/>
      <c r="G41" s="242">
        <f>ROUND(E41*F41,2)</f>
        <v>0</v>
      </c>
      <c r="H41" s="241"/>
      <c r="I41" s="242">
        <f>ROUND(E41*H41,2)</f>
        <v>0</v>
      </c>
      <c r="J41" s="241"/>
      <c r="K41" s="242">
        <f>ROUND(E41*J41,2)</f>
        <v>0</v>
      </c>
      <c r="L41" s="242">
        <v>21</v>
      </c>
      <c r="M41" s="242">
        <f>G41*(1+L41/100)</f>
        <v>0</v>
      </c>
      <c r="N41" s="240">
        <v>0</v>
      </c>
      <c r="O41" s="240">
        <f>ROUND(E41*N41,2)</f>
        <v>0</v>
      </c>
      <c r="P41" s="240">
        <v>0</v>
      </c>
      <c r="Q41" s="240">
        <f>ROUND(E41*P41,2)</f>
        <v>0</v>
      </c>
      <c r="R41" s="242"/>
      <c r="S41" s="242" t="s">
        <v>289</v>
      </c>
      <c r="T41" s="243" t="s">
        <v>289</v>
      </c>
      <c r="U41" s="224">
        <v>6.5000000000000002E-2</v>
      </c>
      <c r="V41" s="224">
        <f>ROUND(E41*U41,2)</f>
        <v>16.64</v>
      </c>
      <c r="W41" s="224"/>
      <c r="X41" s="224" t="s">
        <v>339</v>
      </c>
      <c r="Y41" s="224" t="s">
        <v>284</v>
      </c>
      <c r="Z41" s="213"/>
      <c r="AA41" s="213"/>
      <c r="AB41" s="213"/>
      <c r="AC41" s="213"/>
      <c r="AD41" s="213"/>
      <c r="AE41" s="213"/>
      <c r="AF41" s="213"/>
      <c r="AG41" s="213" t="s">
        <v>340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50"/>
      <c r="D42" s="246"/>
      <c r="E42" s="246"/>
      <c r="F42" s="246"/>
      <c r="G42" s="246"/>
      <c r="H42" s="224"/>
      <c r="I42" s="224"/>
      <c r="J42" s="224"/>
      <c r="K42" s="224"/>
      <c r="L42" s="224"/>
      <c r="M42" s="224"/>
      <c r="N42" s="223"/>
      <c r="O42" s="223"/>
      <c r="P42" s="223"/>
      <c r="Q42" s="223"/>
      <c r="R42" s="224"/>
      <c r="S42" s="224"/>
      <c r="T42" s="224"/>
      <c r="U42" s="224"/>
      <c r="V42" s="224"/>
      <c r="W42" s="224"/>
      <c r="X42" s="224"/>
      <c r="Y42" s="224"/>
      <c r="Z42" s="213"/>
      <c r="AA42" s="213"/>
      <c r="AB42" s="213"/>
      <c r="AC42" s="213"/>
      <c r="AD42" s="213"/>
      <c r="AE42" s="213"/>
      <c r="AF42" s="213"/>
      <c r="AG42" s="213" t="s">
        <v>286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x14ac:dyDescent="0.2">
      <c r="A43" s="3"/>
      <c r="B43" s="4"/>
      <c r="C43" s="253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AE43">
        <v>12</v>
      </c>
      <c r="AF43">
        <v>21</v>
      </c>
      <c r="AG43" t="s">
        <v>262</v>
      </c>
    </row>
    <row r="44" spans="1:60" x14ac:dyDescent="0.2">
      <c r="A44" s="216"/>
      <c r="B44" s="217" t="s">
        <v>29</v>
      </c>
      <c r="C44" s="254"/>
      <c r="D44" s="218"/>
      <c r="E44" s="219"/>
      <c r="F44" s="219"/>
      <c r="G44" s="236">
        <f>G8+G25+G40</f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AE44">
        <f>SUMIF(L7:L42,AE43,G7:G42)</f>
        <v>0</v>
      </c>
      <c r="AF44">
        <f>SUMIF(L7:L42,AF43,G7:G42)</f>
        <v>0</v>
      </c>
      <c r="AG44" t="s">
        <v>314</v>
      </c>
    </row>
    <row r="45" spans="1:60" x14ac:dyDescent="0.2">
      <c r="C45" s="255"/>
      <c r="D45" s="10"/>
      <c r="AG45" t="s">
        <v>315</v>
      </c>
    </row>
    <row r="46" spans="1:60" x14ac:dyDescent="0.2">
      <c r="D46" s="10"/>
    </row>
    <row r="47" spans="1:60" x14ac:dyDescent="0.2">
      <c r="D47" s="10"/>
    </row>
    <row r="48" spans="1:60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FDmGtbgz7lNcbqF/qralaWnILMwadOxLiEhQO3vVx1+FMHye8lpdSX+es6D9w3JdjLq59RfFqwPsYM8PhjoERg==" saltValue="OWmV4EIrjgnwlJnDBDjCig==" spinCount="100000" sheet="1" formatRows="0"/>
  <mergeCells count="20">
    <mergeCell ref="C39:G39"/>
    <mergeCell ref="C42:G42"/>
    <mergeCell ref="C27:G27"/>
    <mergeCell ref="C29:G29"/>
    <mergeCell ref="C31:G31"/>
    <mergeCell ref="C33:G33"/>
    <mergeCell ref="C35:G35"/>
    <mergeCell ref="C37:G37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6E048-6063-4F82-B353-327908CFD02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249</v>
      </c>
      <c r="B1" s="198"/>
      <c r="C1" s="198"/>
      <c r="D1" s="198"/>
      <c r="E1" s="198"/>
      <c r="F1" s="198"/>
      <c r="G1" s="198"/>
      <c r="AG1" t="s">
        <v>250</v>
      </c>
    </row>
    <row r="2" spans="1:60" ht="24.95" customHeight="1" x14ac:dyDescent="0.2">
      <c r="A2" s="199" t="s">
        <v>7</v>
      </c>
      <c r="B2" s="49" t="s">
        <v>44</v>
      </c>
      <c r="C2" s="202" t="s">
        <v>45</v>
      </c>
      <c r="D2" s="200"/>
      <c r="E2" s="200"/>
      <c r="F2" s="200"/>
      <c r="G2" s="201"/>
      <c r="AG2" t="s">
        <v>251</v>
      </c>
    </row>
    <row r="3" spans="1:60" ht="24.95" customHeight="1" x14ac:dyDescent="0.2">
      <c r="A3" s="199" t="s">
        <v>8</v>
      </c>
      <c r="B3" s="49" t="s">
        <v>56</v>
      </c>
      <c r="C3" s="202" t="s">
        <v>57</v>
      </c>
      <c r="D3" s="200"/>
      <c r="E3" s="200"/>
      <c r="F3" s="200"/>
      <c r="G3" s="201"/>
      <c r="AC3" s="177" t="s">
        <v>251</v>
      </c>
      <c r="AG3" t="s">
        <v>252</v>
      </c>
    </row>
    <row r="4" spans="1:60" ht="24.95" customHeight="1" x14ac:dyDescent="0.2">
      <c r="A4" s="203" t="s">
        <v>9</v>
      </c>
      <c r="B4" s="204" t="s">
        <v>58</v>
      </c>
      <c r="C4" s="205" t="s">
        <v>57</v>
      </c>
      <c r="D4" s="206"/>
      <c r="E4" s="206"/>
      <c r="F4" s="206"/>
      <c r="G4" s="207"/>
      <c r="AG4" t="s">
        <v>253</v>
      </c>
    </row>
    <row r="5" spans="1:60" x14ac:dyDescent="0.2">
      <c r="D5" s="10"/>
    </row>
    <row r="6" spans="1:60" ht="38.25" x14ac:dyDescent="0.2">
      <c r="A6" s="209" t="s">
        <v>254</v>
      </c>
      <c r="B6" s="211" t="s">
        <v>255</v>
      </c>
      <c r="C6" s="211" t="s">
        <v>256</v>
      </c>
      <c r="D6" s="210" t="s">
        <v>257</v>
      </c>
      <c r="E6" s="209" t="s">
        <v>258</v>
      </c>
      <c r="F6" s="208" t="s">
        <v>259</v>
      </c>
      <c r="G6" s="209" t="s">
        <v>29</v>
      </c>
      <c r="H6" s="212" t="s">
        <v>30</v>
      </c>
      <c r="I6" s="212" t="s">
        <v>260</v>
      </c>
      <c r="J6" s="212" t="s">
        <v>31</v>
      </c>
      <c r="K6" s="212" t="s">
        <v>261</v>
      </c>
      <c r="L6" s="212" t="s">
        <v>262</v>
      </c>
      <c r="M6" s="212" t="s">
        <v>263</v>
      </c>
      <c r="N6" s="212" t="s">
        <v>264</v>
      </c>
      <c r="O6" s="212" t="s">
        <v>265</v>
      </c>
      <c r="P6" s="212" t="s">
        <v>266</v>
      </c>
      <c r="Q6" s="212" t="s">
        <v>267</v>
      </c>
      <c r="R6" s="212" t="s">
        <v>268</v>
      </c>
      <c r="S6" s="212" t="s">
        <v>269</v>
      </c>
      <c r="T6" s="212" t="s">
        <v>270</v>
      </c>
      <c r="U6" s="212" t="s">
        <v>271</v>
      </c>
      <c r="V6" s="212" t="s">
        <v>272</v>
      </c>
      <c r="W6" s="212" t="s">
        <v>273</v>
      </c>
      <c r="X6" s="212" t="s">
        <v>274</v>
      </c>
      <c r="Y6" s="212" t="s">
        <v>275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276</v>
      </c>
      <c r="B8" s="231" t="s">
        <v>137</v>
      </c>
      <c r="C8" s="248" t="s">
        <v>138</v>
      </c>
      <c r="D8" s="232"/>
      <c r="E8" s="233"/>
      <c r="F8" s="234"/>
      <c r="G8" s="234">
        <f>SUMIF(AG9:AG39,"&lt;&gt;NOR",G9:G39)</f>
        <v>0</v>
      </c>
      <c r="H8" s="234"/>
      <c r="I8" s="234">
        <f>SUM(I9:I39)</f>
        <v>0</v>
      </c>
      <c r="J8" s="234"/>
      <c r="K8" s="234">
        <f>SUM(K9:K39)</f>
        <v>0</v>
      </c>
      <c r="L8" s="234"/>
      <c r="M8" s="234">
        <f>SUM(M9:M39)</f>
        <v>0</v>
      </c>
      <c r="N8" s="233"/>
      <c r="O8" s="233">
        <f>SUM(O9:O39)</f>
        <v>117.74000000000001</v>
      </c>
      <c r="P8" s="233"/>
      <c r="Q8" s="233">
        <f>SUM(Q9:Q39)</f>
        <v>0</v>
      </c>
      <c r="R8" s="234"/>
      <c r="S8" s="234"/>
      <c r="T8" s="235"/>
      <c r="U8" s="229"/>
      <c r="V8" s="229">
        <f>SUM(V9:V39)</f>
        <v>416.81999999999994</v>
      </c>
      <c r="W8" s="229"/>
      <c r="X8" s="229"/>
      <c r="Y8" s="229"/>
      <c r="AG8" t="s">
        <v>277</v>
      </c>
    </row>
    <row r="9" spans="1:60" outlineLevel="1" x14ac:dyDescent="0.2">
      <c r="A9" s="237">
        <v>1</v>
      </c>
      <c r="B9" s="238" t="s">
        <v>354</v>
      </c>
      <c r="C9" s="249" t="s">
        <v>355</v>
      </c>
      <c r="D9" s="239" t="s">
        <v>356</v>
      </c>
      <c r="E9" s="240">
        <v>253.76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 t="s">
        <v>357</v>
      </c>
      <c r="S9" s="242" t="s">
        <v>289</v>
      </c>
      <c r="T9" s="243" t="s">
        <v>289</v>
      </c>
      <c r="U9" s="224">
        <v>0.156</v>
      </c>
      <c r="V9" s="224">
        <f>ROUND(E9*U9,2)</f>
        <v>39.590000000000003</v>
      </c>
      <c r="W9" s="224"/>
      <c r="X9" s="224" t="s">
        <v>339</v>
      </c>
      <c r="Y9" s="224" t="s">
        <v>284</v>
      </c>
      <c r="Z9" s="213"/>
      <c r="AA9" s="213"/>
      <c r="AB9" s="213"/>
      <c r="AC9" s="213"/>
      <c r="AD9" s="213"/>
      <c r="AE9" s="213"/>
      <c r="AF9" s="213"/>
      <c r="AG9" s="213" t="s">
        <v>358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ht="33.75" outlineLevel="2" x14ac:dyDescent="0.2">
      <c r="A10" s="220"/>
      <c r="B10" s="221"/>
      <c r="C10" s="259" t="s">
        <v>359</v>
      </c>
      <c r="D10" s="257"/>
      <c r="E10" s="257"/>
      <c r="F10" s="257"/>
      <c r="G10" s="257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3"/>
      <c r="AA10" s="213"/>
      <c r="AB10" s="213"/>
      <c r="AC10" s="213"/>
      <c r="AD10" s="213"/>
      <c r="AE10" s="213"/>
      <c r="AF10" s="213"/>
      <c r="AG10" s="213" t="s">
        <v>360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56" t="str">
        <f>C10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52"/>
      <c r="D11" s="245"/>
      <c r="E11" s="245"/>
      <c r="F11" s="245"/>
      <c r="G11" s="245"/>
      <c r="H11" s="224"/>
      <c r="I11" s="224"/>
      <c r="J11" s="224"/>
      <c r="K11" s="224"/>
      <c r="L11" s="224"/>
      <c r="M11" s="224"/>
      <c r="N11" s="223"/>
      <c r="O11" s="223"/>
      <c r="P11" s="223"/>
      <c r="Q11" s="223"/>
      <c r="R11" s="224"/>
      <c r="S11" s="224"/>
      <c r="T11" s="224"/>
      <c r="U11" s="224"/>
      <c r="V11" s="224"/>
      <c r="W11" s="224"/>
      <c r="X11" s="224"/>
      <c r="Y11" s="224"/>
      <c r="Z11" s="213"/>
      <c r="AA11" s="213"/>
      <c r="AB11" s="213"/>
      <c r="AC11" s="213"/>
      <c r="AD11" s="213"/>
      <c r="AE11" s="213"/>
      <c r="AF11" s="213"/>
      <c r="AG11" s="213" t="s">
        <v>286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37">
        <v>2</v>
      </c>
      <c r="B12" s="238" t="s">
        <v>361</v>
      </c>
      <c r="C12" s="249" t="s">
        <v>362</v>
      </c>
      <c r="D12" s="239" t="s">
        <v>363</v>
      </c>
      <c r="E12" s="240">
        <v>634.4</v>
      </c>
      <c r="F12" s="241"/>
      <c r="G12" s="242">
        <f>ROUND(E12*F12,2)</f>
        <v>0</v>
      </c>
      <c r="H12" s="241"/>
      <c r="I12" s="242">
        <f>ROUND(E12*H12,2)</f>
        <v>0</v>
      </c>
      <c r="J12" s="241"/>
      <c r="K12" s="242">
        <f>ROUND(E12*J12,2)</f>
        <v>0</v>
      </c>
      <c r="L12" s="242">
        <v>21</v>
      </c>
      <c r="M12" s="242">
        <f>G12*(1+L12/100)</f>
        <v>0</v>
      </c>
      <c r="N12" s="240">
        <v>9.7999999999999997E-4</v>
      </c>
      <c r="O12" s="240">
        <f>ROUND(E12*N12,2)</f>
        <v>0.62</v>
      </c>
      <c r="P12" s="240">
        <v>0</v>
      </c>
      <c r="Q12" s="240">
        <f>ROUND(E12*P12,2)</f>
        <v>0</v>
      </c>
      <c r="R12" s="242" t="s">
        <v>357</v>
      </c>
      <c r="S12" s="242" t="s">
        <v>289</v>
      </c>
      <c r="T12" s="243" t="s">
        <v>289</v>
      </c>
      <c r="U12" s="224">
        <v>0.24</v>
      </c>
      <c r="V12" s="224">
        <f>ROUND(E12*U12,2)</f>
        <v>152.26</v>
      </c>
      <c r="W12" s="224"/>
      <c r="X12" s="224" t="s">
        <v>339</v>
      </c>
      <c r="Y12" s="224" t="s">
        <v>284</v>
      </c>
      <c r="Z12" s="213"/>
      <c r="AA12" s="213"/>
      <c r="AB12" s="213"/>
      <c r="AC12" s="213"/>
      <c r="AD12" s="213"/>
      <c r="AE12" s="213"/>
      <c r="AF12" s="213"/>
      <c r="AG12" s="213" t="s">
        <v>358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2" x14ac:dyDescent="0.2">
      <c r="A13" s="220"/>
      <c r="B13" s="221"/>
      <c r="C13" s="259" t="s">
        <v>364</v>
      </c>
      <c r="D13" s="257"/>
      <c r="E13" s="257"/>
      <c r="F13" s="257"/>
      <c r="G13" s="257"/>
      <c r="H13" s="224"/>
      <c r="I13" s="224"/>
      <c r="J13" s="224"/>
      <c r="K13" s="224"/>
      <c r="L13" s="224"/>
      <c r="M13" s="224"/>
      <c r="N13" s="223"/>
      <c r="O13" s="223"/>
      <c r="P13" s="223"/>
      <c r="Q13" s="223"/>
      <c r="R13" s="224"/>
      <c r="S13" s="224"/>
      <c r="T13" s="224"/>
      <c r="U13" s="224"/>
      <c r="V13" s="224"/>
      <c r="W13" s="224"/>
      <c r="X13" s="224"/>
      <c r="Y13" s="224"/>
      <c r="Z13" s="213"/>
      <c r="AA13" s="213"/>
      <c r="AB13" s="213"/>
      <c r="AC13" s="213"/>
      <c r="AD13" s="213"/>
      <c r="AE13" s="213"/>
      <c r="AF13" s="213"/>
      <c r="AG13" s="213" t="s">
        <v>360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2"/>
      <c r="D14" s="245"/>
      <c r="E14" s="245"/>
      <c r="F14" s="245"/>
      <c r="G14" s="245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3"/>
      <c r="AA14" s="213"/>
      <c r="AB14" s="213"/>
      <c r="AC14" s="213"/>
      <c r="AD14" s="213"/>
      <c r="AE14" s="213"/>
      <c r="AF14" s="213"/>
      <c r="AG14" s="213" t="s">
        <v>286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7">
        <v>3</v>
      </c>
      <c r="B15" s="238" t="s">
        <v>365</v>
      </c>
      <c r="C15" s="249" t="s">
        <v>366</v>
      </c>
      <c r="D15" s="239" t="s">
        <v>363</v>
      </c>
      <c r="E15" s="240">
        <v>634.4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0</v>
      </c>
      <c r="O15" s="240">
        <f>ROUND(E15*N15,2)</f>
        <v>0</v>
      </c>
      <c r="P15" s="240">
        <v>0</v>
      </c>
      <c r="Q15" s="240">
        <f>ROUND(E15*P15,2)</f>
        <v>0</v>
      </c>
      <c r="R15" s="242" t="s">
        <v>357</v>
      </c>
      <c r="S15" s="242" t="s">
        <v>289</v>
      </c>
      <c r="T15" s="243" t="s">
        <v>289</v>
      </c>
      <c r="U15" s="224">
        <v>7.0000000000000007E-2</v>
      </c>
      <c r="V15" s="224">
        <f>ROUND(E15*U15,2)</f>
        <v>44.41</v>
      </c>
      <c r="W15" s="224"/>
      <c r="X15" s="224" t="s">
        <v>339</v>
      </c>
      <c r="Y15" s="224" t="s">
        <v>284</v>
      </c>
      <c r="Z15" s="213"/>
      <c r="AA15" s="213"/>
      <c r="AB15" s="213"/>
      <c r="AC15" s="213"/>
      <c r="AD15" s="213"/>
      <c r="AE15" s="213"/>
      <c r="AF15" s="213"/>
      <c r="AG15" s="213" t="s">
        <v>358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9" t="s">
        <v>367</v>
      </c>
      <c r="D16" s="257"/>
      <c r="E16" s="257"/>
      <c r="F16" s="257"/>
      <c r="G16" s="257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3"/>
      <c r="AA16" s="213"/>
      <c r="AB16" s="213"/>
      <c r="AC16" s="213"/>
      <c r="AD16" s="213"/>
      <c r="AE16" s="213"/>
      <c r="AF16" s="213"/>
      <c r="AG16" s="213" t="s">
        <v>360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2" x14ac:dyDescent="0.2">
      <c r="A17" s="220"/>
      <c r="B17" s="221"/>
      <c r="C17" s="252"/>
      <c r="D17" s="245"/>
      <c r="E17" s="245"/>
      <c r="F17" s="245"/>
      <c r="G17" s="245"/>
      <c r="H17" s="224"/>
      <c r="I17" s="224"/>
      <c r="J17" s="224"/>
      <c r="K17" s="224"/>
      <c r="L17" s="224"/>
      <c r="M17" s="224"/>
      <c r="N17" s="223"/>
      <c r="O17" s="223"/>
      <c r="P17" s="223"/>
      <c r="Q17" s="223"/>
      <c r="R17" s="224"/>
      <c r="S17" s="224"/>
      <c r="T17" s="224"/>
      <c r="U17" s="224"/>
      <c r="V17" s="224"/>
      <c r="W17" s="224"/>
      <c r="X17" s="224"/>
      <c r="Y17" s="224"/>
      <c r="Z17" s="213"/>
      <c r="AA17" s="213"/>
      <c r="AB17" s="213"/>
      <c r="AC17" s="213"/>
      <c r="AD17" s="213"/>
      <c r="AE17" s="213"/>
      <c r="AF17" s="213"/>
      <c r="AG17" s="213" t="s">
        <v>286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37">
        <v>4</v>
      </c>
      <c r="B18" s="238" t="s">
        <v>368</v>
      </c>
      <c r="C18" s="249" t="s">
        <v>369</v>
      </c>
      <c r="D18" s="239" t="s">
        <v>356</v>
      </c>
      <c r="E18" s="240">
        <v>78.08</v>
      </c>
      <c r="F18" s="241"/>
      <c r="G18" s="242">
        <f>ROUND(E18*F18,2)</f>
        <v>0</v>
      </c>
      <c r="H18" s="241"/>
      <c r="I18" s="242">
        <f>ROUND(E18*H18,2)</f>
        <v>0</v>
      </c>
      <c r="J18" s="241"/>
      <c r="K18" s="242">
        <f>ROUND(E18*J18,2)</f>
        <v>0</v>
      </c>
      <c r="L18" s="242">
        <v>21</v>
      </c>
      <c r="M18" s="242">
        <f>G18*(1+L18/100)</f>
        <v>0</v>
      </c>
      <c r="N18" s="240">
        <v>0</v>
      </c>
      <c r="O18" s="240">
        <f>ROUND(E18*N18,2)</f>
        <v>0</v>
      </c>
      <c r="P18" s="240">
        <v>0</v>
      </c>
      <c r="Q18" s="240">
        <f>ROUND(E18*P18,2)</f>
        <v>0</v>
      </c>
      <c r="R18" s="242" t="s">
        <v>357</v>
      </c>
      <c r="S18" s="242" t="s">
        <v>289</v>
      </c>
      <c r="T18" s="243" t="s">
        <v>289</v>
      </c>
      <c r="U18" s="224">
        <v>0.01</v>
      </c>
      <c r="V18" s="224">
        <f>ROUND(E18*U18,2)</f>
        <v>0.78</v>
      </c>
      <c r="W18" s="224"/>
      <c r="X18" s="224" t="s">
        <v>339</v>
      </c>
      <c r="Y18" s="224" t="s">
        <v>284</v>
      </c>
      <c r="Z18" s="213"/>
      <c r="AA18" s="213"/>
      <c r="AB18" s="213"/>
      <c r="AC18" s="213"/>
      <c r="AD18" s="213"/>
      <c r="AE18" s="213"/>
      <c r="AF18" s="213"/>
      <c r="AG18" s="213" t="s">
        <v>340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2" x14ac:dyDescent="0.2">
      <c r="A19" s="220"/>
      <c r="B19" s="221"/>
      <c r="C19" s="259" t="s">
        <v>370</v>
      </c>
      <c r="D19" s="257"/>
      <c r="E19" s="257"/>
      <c r="F19" s="257"/>
      <c r="G19" s="257"/>
      <c r="H19" s="224"/>
      <c r="I19" s="224"/>
      <c r="J19" s="224"/>
      <c r="K19" s="224"/>
      <c r="L19" s="224"/>
      <c r="M19" s="224"/>
      <c r="N19" s="223"/>
      <c r="O19" s="223"/>
      <c r="P19" s="223"/>
      <c r="Q19" s="223"/>
      <c r="R19" s="224"/>
      <c r="S19" s="224"/>
      <c r="T19" s="224"/>
      <c r="U19" s="224"/>
      <c r="V19" s="224"/>
      <c r="W19" s="224"/>
      <c r="X19" s="224"/>
      <c r="Y19" s="224"/>
      <c r="Z19" s="213"/>
      <c r="AA19" s="213"/>
      <c r="AB19" s="213"/>
      <c r="AC19" s="213"/>
      <c r="AD19" s="213"/>
      <c r="AE19" s="213"/>
      <c r="AF19" s="213"/>
      <c r="AG19" s="213" t="s">
        <v>360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2"/>
      <c r="D20" s="245"/>
      <c r="E20" s="245"/>
      <c r="F20" s="245"/>
      <c r="G20" s="245"/>
      <c r="H20" s="224"/>
      <c r="I20" s="224"/>
      <c r="J20" s="224"/>
      <c r="K20" s="224"/>
      <c r="L20" s="224"/>
      <c r="M20" s="224"/>
      <c r="N20" s="223"/>
      <c r="O20" s="223"/>
      <c r="P20" s="223"/>
      <c r="Q20" s="223"/>
      <c r="R20" s="224"/>
      <c r="S20" s="224"/>
      <c r="T20" s="224"/>
      <c r="U20" s="224"/>
      <c r="V20" s="224"/>
      <c r="W20" s="224"/>
      <c r="X20" s="224"/>
      <c r="Y20" s="224"/>
      <c r="Z20" s="213"/>
      <c r="AA20" s="213"/>
      <c r="AB20" s="213"/>
      <c r="AC20" s="213"/>
      <c r="AD20" s="213"/>
      <c r="AE20" s="213"/>
      <c r="AF20" s="213"/>
      <c r="AG20" s="213" t="s">
        <v>286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ht="22.5" outlineLevel="1" x14ac:dyDescent="0.2">
      <c r="A21" s="237">
        <v>5</v>
      </c>
      <c r="B21" s="238" t="s">
        <v>371</v>
      </c>
      <c r="C21" s="249" t="s">
        <v>372</v>
      </c>
      <c r="D21" s="239" t="s">
        <v>356</v>
      </c>
      <c r="E21" s="240">
        <v>78.08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0">
        <v>0</v>
      </c>
      <c r="O21" s="240">
        <f>ROUND(E21*N21,2)</f>
        <v>0</v>
      </c>
      <c r="P21" s="240">
        <v>0</v>
      </c>
      <c r="Q21" s="240">
        <f>ROUND(E21*P21,2)</f>
        <v>0</v>
      </c>
      <c r="R21" s="242" t="s">
        <v>357</v>
      </c>
      <c r="S21" s="242" t="s">
        <v>289</v>
      </c>
      <c r="T21" s="243" t="s">
        <v>289</v>
      </c>
      <c r="U21" s="224">
        <v>0.65</v>
      </c>
      <c r="V21" s="224">
        <f>ROUND(E21*U21,2)</f>
        <v>50.75</v>
      </c>
      <c r="W21" s="224"/>
      <c r="X21" s="224" t="s">
        <v>339</v>
      </c>
      <c r="Y21" s="224" t="s">
        <v>284</v>
      </c>
      <c r="Z21" s="213"/>
      <c r="AA21" s="213"/>
      <c r="AB21" s="213"/>
      <c r="AC21" s="213"/>
      <c r="AD21" s="213"/>
      <c r="AE21" s="213"/>
      <c r="AF21" s="213"/>
      <c r="AG21" s="213" t="s">
        <v>358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0"/>
      <c r="D22" s="246"/>
      <c r="E22" s="246"/>
      <c r="F22" s="246"/>
      <c r="G22" s="246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3"/>
      <c r="AA22" s="213"/>
      <c r="AB22" s="213"/>
      <c r="AC22" s="213"/>
      <c r="AD22" s="213"/>
      <c r="AE22" s="213"/>
      <c r="AF22" s="213"/>
      <c r="AG22" s="213" t="s">
        <v>286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ht="22.5" outlineLevel="1" x14ac:dyDescent="0.2">
      <c r="A23" s="237">
        <v>6</v>
      </c>
      <c r="B23" s="238" t="s">
        <v>373</v>
      </c>
      <c r="C23" s="249" t="s">
        <v>374</v>
      </c>
      <c r="D23" s="239" t="s">
        <v>356</v>
      </c>
      <c r="E23" s="240">
        <v>78.08</v>
      </c>
      <c r="F23" s="241"/>
      <c r="G23" s="242">
        <f>ROUND(E23*F23,2)</f>
        <v>0</v>
      </c>
      <c r="H23" s="241"/>
      <c r="I23" s="242">
        <f>ROUND(E23*H23,2)</f>
        <v>0</v>
      </c>
      <c r="J23" s="241"/>
      <c r="K23" s="242">
        <f>ROUND(E23*J23,2)</f>
        <v>0</v>
      </c>
      <c r="L23" s="242">
        <v>21</v>
      </c>
      <c r="M23" s="242">
        <f>G23*(1+L23/100)</f>
        <v>0</v>
      </c>
      <c r="N23" s="240">
        <v>0</v>
      </c>
      <c r="O23" s="240">
        <f>ROUND(E23*N23,2)</f>
        <v>0</v>
      </c>
      <c r="P23" s="240">
        <v>0</v>
      </c>
      <c r="Q23" s="240">
        <f>ROUND(E23*P23,2)</f>
        <v>0</v>
      </c>
      <c r="R23" s="242" t="s">
        <v>357</v>
      </c>
      <c r="S23" s="242" t="s">
        <v>289</v>
      </c>
      <c r="T23" s="243" t="s">
        <v>289</v>
      </c>
      <c r="U23" s="224">
        <v>0.01</v>
      </c>
      <c r="V23" s="224">
        <f>ROUND(E23*U23,2)</f>
        <v>0.78</v>
      </c>
      <c r="W23" s="224"/>
      <c r="X23" s="224" t="s">
        <v>339</v>
      </c>
      <c r="Y23" s="224" t="s">
        <v>284</v>
      </c>
      <c r="Z23" s="213"/>
      <c r="AA23" s="213"/>
      <c r="AB23" s="213"/>
      <c r="AC23" s="213"/>
      <c r="AD23" s="213"/>
      <c r="AE23" s="213"/>
      <c r="AF23" s="213"/>
      <c r="AG23" s="213" t="s">
        <v>340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50"/>
      <c r="D24" s="246"/>
      <c r="E24" s="246"/>
      <c r="F24" s="246"/>
      <c r="G24" s="246"/>
      <c r="H24" s="224"/>
      <c r="I24" s="224"/>
      <c r="J24" s="224"/>
      <c r="K24" s="224"/>
      <c r="L24" s="224"/>
      <c r="M24" s="224"/>
      <c r="N24" s="223"/>
      <c r="O24" s="223"/>
      <c r="P24" s="223"/>
      <c r="Q24" s="223"/>
      <c r="R24" s="224"/>
      <c r="S24" s="224"/>
      <c r="T24" s="224"/>
      <c r="U24" s="224"/>
      <c r="V24" s="224"/>
      <c r="W24" s="224"/>
      <c r="X24" s="224"/>
      <c r="Y24" s="224"/>
      <c r="Z24" s="213"/>
      <c r="AA24" s="213"/>
      <c r="AB24" s="213"/>
      <c r="AC24" s="213"/>
      <c r="AD24" s="213"/>
      <c r="AE24" s="213"/>
      <c r="AF24" s="213"/>
      <c r="AG24" s="213" t="s">
        <v>286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ht="22.5" outlineLevel="1" x14ac:dyDescent="0.2">
      <c r="A25" s="237">
        <v>7</v>
      </c>
      <c r="B25" s="238" t="s">
        <v>375</v>
      </c>
      <c r="C25" s="249" t="s">
        <v>376</v>
      </c>
      <c r="D25" s="239" t="s">
        <v>356</v>
      </c>
      <c r="E25" s="240">
        <v>175.68</v>
      </c>
      <c r="F25" s="241"/>
      <c r="G25" s="242">
        <f>ROUND(E25*F25,2)</f>
        <v>0</v>
      </c>
      <c r="H25" s="241"/>
      <c r="I25" s="242">
        <f>ROUND(E25*H25,2)</f>
        <v>0</v>
      </c>
      <c r="J25" s="241"/>
      <c r="K25" s="242">
        <f>ROUND(E25*J25,2)</f>
        <v>0</v>
      </c>
      <c r="L25" s="242">
        <v>21</v>
      </c>
      <c r="M25" s="242">
        <f>G25*(1+L25/100)</f>
        <v>0</v>
      </c>
      <c r="N25" s="240">
        <v>0</v>
      </c>
      <c r="O25" s="240">
        <f>ROUND(E25*N25,2)</f>
        <v>0</v>
      </c>
      <c r="P25" s="240">
        <v>0</v>
      </c>
      <c r="Q25" s="240">
        <f>ROUND(E25*P25,2)</f>
        <v>0</v>
      </c>
      <c r="R25" s="242" t="s">
        <v>357</v>
      </c>
      <c r="S25" s="242" t="s">
        <v>289</v>
      </c>
      <c r="T25" s="243" t="s">
        <v>289</v>
      </c>
      <c r="U25" s="224">
        <v>0.2</v>
      </c>
      <c r="V25" s="224">
        <f>ROUND(E25*U25,2)</f>
        <v>35.14</v>
      </c>
      <c r="W25" s="224"/>
      <c r="X25" s="224" t="s">
        <v>339</v>
      </c>
      <c r="Y25" s="224" t="s">
        <v>284</v>
      </c>
      <c r="Z25" s="213"/>
      <c r="AA25" s="213"/>
      <c r="AB25" s="213"/>
      <c r="AC25" s="213"/>
      <c r="AD25" s="213"/>
      <c r="AE25" s="213"/>
      <c r="AF25" s="213"/>
      <c r="AG25" s="213" t="s">
        <v>358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59" t="s">
        <v>377</v>
      </c>
      <c r="D26" s="257"/>
      <c r="E26" s="257"/>
      <c r="F26" s="257"/>
      <c r="G26" s="257"/>
      <c r="H26" s="224"/>
      <c r="I26" s="224"/>
      <c r="J26" s="224"/>
      <c r="K26" s="224"/>
      <c r="L26" s="224"/>
      <c r="M26" s="224"/>
      <c r="N26" s="223"/>
      <c r="O26" s="223"/>
      <c r="P26" s="223"/>
      <c r="Q26" s="223"/>
      <c r="R26" s="224"/>
      <c r="S26" s="224"/>
      <c r="T26" s="224"/>
      <c r="U26" s="224"/>
      <c r="V26" s="224"/>
      <c r="W26" s="224"/>
      <c r="X26" s="224"/>
      <c r="Y26" s="224"/>
      <c r="Z26" s="213"/>
      <c r="AA26" s="213"/>
      <c r="AB26" s="213"/>
      <c r="AC26" s="213"/>
      <c r="AD26" s="213"/>
      <c r="AE26" s="213"/>
      <c r="AF26" s="213"/>
      <c r="AG26" s="213" t="s">
        <v>360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52"/>
      <c r="D27" s="245"/>
      <c r="E27" s="245"/>
      <c r="F27" s="245"/>
      <c r="G27" s="245"/>
      <c r="H27" s="224"/>
      <c r="I27" s="224"/>
      <c r="J27" s="224"/>
      <c r="K27" s="224"/>
      <c r="L27" s="224"/>
      <c r="M27" s="224"/>
      <c r="N27" s="223"/>
      <c r="O27" s="223"/>
      <c r="P27" s="223"/>
      <c r="Q27" s="223"/>
      <c r="R27" s="224"/>
      <c r="S27" s="224"/>
      <c r="T27" s="224"/>
      <c r="U27" s="224"/>
      <c r="V27" s="224"/>
      <c r="W27" s="224"/>
      <c r="X27" s="224"/>
      <c r="Y27" s="224"/>
      <c r="Z27" s="213"/>
      <c r="AA27" s="213"/>
      <c r="AB27" s="213"/>
      <c r="AC27" s="213"/>
      <c r="AD27" s="213"/>
      <c r="AE27" s="213"/>
      <c r="AF27" s="213"/>
      <c r="AG27" s="213" t="s">
        <v>286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1" x14ac:dyDescent="0.2">
      <c r="A28" s="237">
        <v>8</v>
      </c>
      <c r="B28" s="238" t="s">
        <v>378</v>
      </c>
      <c r="C28" s="249" t="s">
        <v>379</v>
      </c>
      <c r="D28" s="239" t="s">
        <v>356</v>
      </c>
      <c r="E28" s="240">
        <v>58.56</v>
      </c>
      <c r="F28" s="241"/>
      <c r="G28" s="242">
        <f>ROUND(E28*F28,2)</f>
        <v>0</v>
      </c>
      <c r="H28" s="241"/>
      <c r="I28" s="242">
        <f>ROUND(E28*H28,2)</f>
        <v>0</v>
      </c>
      <c r="J28" s="241"/>
      <c r="K28" s="242">
        <f>ROUND(E28*J28,2)</f>
        <v>0</v>
      </c>
      <c r="L28" s="242">
        <v>21</v>
      </c>
      <c r="M28" s="242">
        <f>G28*(1+L28/100)</f>
        <v>0</v>
      </c>
      <c r="N28" s="240">
        <v>0</v>
      </c>
      <c r="O28" s="240">
        <f>ROUND(E28*N28,2)</f>
        <v>0</v>
      </c>
      <c r="P28" s="240">
        <v>0</v>
      </c>
      <c r="Q28" s="240">
        <f>ROUND(E28*P28,2)</f>
        <v>0</v>
      </c>
      <c r="R28" s="242" t="s">
        <v>357</v>
      </c>
      <c r="S28" s="242" t="s">
        <v>289</v>
      </c>
      <c r="T28" s="243" t="s">
        <v>289</v>
      </c>
      <c r="U28" s="224">
        <v>1.59</v>
      </c>
      <c r="V28" s="224">
        <f>ROUND(E28*U28,2)</f>
        <v>93.11</v>
      </c>
      <c r="W28" s="224"/>
      <c r="X28" s="224" t="s">
        <v>339</v>
      </c>
      <c r="Y28" s="224" t="s">
        <v>284</v>
      </c>
      <c r="Z28" s="213"/>
      <c r="AA28" s="213"/>
      <c r="AB28" s="213"/>
      <c r="AC28" s="213"/>
      <c r="AD28" s="213"/>
      <c r="AE28" s="213"/>
      <c r="AF28" s="213"/>
      <c r="AG28" s="213" t="s">
        <v>358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ht="22.5" outlineLevel="2" x14ac:dyDescent="0.2">
      <c r="A29" s="220"/>
      <c r="B29" s="221"/>
      <c r="C29" s="259" t="s">
        <v>380</v>
      </c>
      <c r="D29" s="257"/>
      <c r="E29" s="257"/>
      <c r="F29" s="257"/>
      <c r="G29" s="257"/>
      <c r="H29" s="224"/>
      <c r="I29" s="224"/>
      <c r="J29" s="224"/>
      <c r="K29" s="224"/>
      <c r="L29" s="224"/>
      <c r="M29" s="224"/>
      <c r="N29" s="223"/>
      <c r="O29" s="223"/>
      <c r="P29" s="223"/>
      <c r="Q29" s="223"/>
      <c r="R29" s="224"/>
      <c r="S29" s="224"/>
      <c r="T29" s="224"/>
      <c r="U29" s="224"/>
      <c r="V29" s="224"/>
      <c r="W29" s="224"/>
      <c r="X29" s="224"/>
      <c r="Y29" s="224"/>
      <c r="Z29" s="213"/>
      <c r="AA29" s="213"/>
      <c r="AB29" s="213"/>
      <c r="AC29" s="213"/>
      <c r="AD29" s="213"/>
      <c r="AE29" s="213"/>
      <c r="AF29" s="213"/>
      <c r="AG29" s="213" t="s">
        <v>360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56" t="str">
        <f>C29</f>
        <v>sypaninou z vhodných hornin tř. 1 - 4 nebo materiálem připraveným podél výkopu ve vzdálenosti do 3 m od jeho kraje, pro jakoukoliv hloubku výkopu a jakoukoliv míru zhutnění,</v>
      </c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2"/>
      <c r="D30" s="245"/>
      <c r="E30" s="245"/>
      <c r="F30" s="245"/>
      <c r="G30" s="245"/>
      <c r="H30" s="224"/>
      <c r="I30" s="224"/>
      <c r="J30" s="224"/>
      <c r="K30" s="224"/>
      <c r="L30" s="224"/>
      <c r="M30" s="224"/>
      <c r="N30" s="223"/>
      <c r="O30" s="223"/>
      <c r="P30" s="223"/>
      <c r="Q30" s="223"/>
      <c r="R30" s="224"/>
      <c r="S30" s="224"/>
      <c r="T30" s="224"/>
      <c r="U30" s="224"/>
      <c r="V30" s="224"/>
      <c r="W30" s="224"/>
      <c r="X30" s="224"/>
      <c r="Y30" s="224"/>
      <c r="Z30" s="213"/>
      <c r="AA30" s="213"/>
      <c r="AB30" s="213"/>
      <c r="AC30" s="213"/>
      <c r="AD30" s="213"/>
      <c r="AE30" s="213"/>
      <c r="AF30" s="213"/>
      <c r="AG30" s="213" t="s">
        <v>286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37">
        <v>9</v>
      </c>
      <c r="B31" s="238" t="s">
        <v>381</v>
      </c>
      <c r="C31" s="249" t="s">
        <v>382</v>
      </c>
      <c r="D31" s="239" t="s">
        <v>383</v>
      </c>
      <c r="E31" s="240">
        <v>117.12</v>
      </c>
      <c r="F31" s="241"/>
      <c r="G31" s="242">
        <f>ROUND(E31*F31,2)</f>
        <v>0</v>
      </c>
      <c r="H31" s="241"/>
      <c r="I31" s="242">
        <f>ROUND(E31*H31,2)</f>
        <v>0</v>
      </c>
      <c r="J31" s="241"/>
      <c r="K31" s="242">
        <f>ROUND(E31*J31,2)</f>
        <v>0</v>
      </c>
      <c r="L31" s="242">
        <v>21</v>
      </c>
      <c r="M31" s="242">
        <f>G31*(1+L31/100)</f>
        <v>0</v>
      </c>
      <c r="N31" s="240">
        <v>1</v>
      </c>
      <c r="O31" s="240">
        <f>ROUND(E31*N31,2)</f>
        <v>117.12</v>
      </c>
      <c r="P31" s="240">
        <v>0</v>
      </c>
      <c r="Q31" s="240">
        <f>ROUND(E31*P31,2)</f>
        <v>0</v>
      </c>
      <c r="R31" s="242" t="s">
        <v>324</v>
      </c>
      <c r="S31" s="242" t="s">
        <v>384</v>
      </c>
      <c r="T31" s="243" t="s">
        <v>384</v>
      </c>
      <c r="U31" s="224">
        <v>0</v>
      </c>
      <c r="V31" s="224">
        <f>ROUND(E31*U31,2)</f>
        <v>0</v>
      </c>
      <c r="W31" s="224"/>
      <c r="X31" s="224" t="s">
        <v>283</v>
      </c>
      <c r="Y31" s="224" t="s">
        <v>284</v>
      </c>
      <c r="Z31" s="213"/>
      <c r="AA31" s="213"/>
      <c r="AB31" s="213"/>
      <c r="AC31" s="213"/>
      <c r="AD31" s="213"/>
      <c r="AE31" s="213"/>
      <c r="AF31" s="213"/>
      <c r="AG31" s="213" t="s">
        <v>385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2" x14ac:dyDescent="0.2">
      <c r="A32" s="220"/>
      <c r="B32" s="221"/>
      <c r="C32" s="250"/>
      <c r="D32" s="246"/>
      <c r="E32" s="246"/>
      <c r="F32" s="246"/>
      <c r="G32" s="246"/>
      <c r="H32" s="224"/>
      <c r="I32" s="224"/>
      <c r="J32" s="224"/>
      <c r="K32" s="224"/>
      <c r="L32" s="224"/>
      <c r="M32" s="224"/>
      <c r="N32" s="223"/>
      <c r="O32" s="223"/>
      <c r="P32" s="223"/>
      <c r="Q32" s="223"/>
      <c r="R32" s="224"/>
      <c r="S32" s="224"/>
      <c r="T32" s="224"/>
      <c r="U32" s="224"/>
      <c r="V32" s="224"/>
      <c r="W32" s="224"/>
      <c r="X32" s="224"/>
      <c r="Y32" s="224"/>
      <c r="Z32" s="213"/>
      <c r="AA32" s="213"/>
      <c r="AB32" s="213"/>
      <c r="AC32" s="213"/>
      <c r="AD32" s="213"/>
      <c r="AE32" s="213"/>
      <c r="AF32" s="213"/>
      <c r="AG32" s="213" t="s">
        <v>286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37">
        <v>10</v>
      </c>
      <c r="B33" s="238" t="s">
        <v>386</v>
      </c>
      <c r="C33" s="249" t="s">
        <v>387</v>
      </c>
      <c r="D33" s="239" t="s">
        <v>388</v>
      </c>
      <c r="E33" s="240">
        <v>160</v>
      </c>
      <c r="F33" s="241"/>
      <c r="G33" s="242">
        <f>ROUND(E33*F33,2)</f>
        <v>0</v>
      </c>
      <c r="H33" s="241"/>
      <c r="I33" s="242">
        <f>ROUND(E33*H33,2)</f>
        <v>0</v>
      </c>
      <c r="J33" s="241"/>
      <c r="K33" s="242">
        <f>ROUND(E33*J33,2)</f>
        <v>0</v>
      </c>
      <c r="L33" s="242">
        <v>21</v>
      </c>
      <c r="M33" s="242">
        <f>G33*(1+L33/100)</f>
        <v>0</v>
      </c>
      <c r="N33" s="240">
        <v>0</v>
      </c>
      <c r="O33" s="240">
        <f>ROUND(E33*N33,2)</f>
        <v>0</v>
      </c>
      <c r="P33" s="240">
        <v>0</v>
      </c>
      <c r="Q33" s="240">
        <f>ROUND(E33*P33,2)</f>
        <v>0</v>
      </c>
      <c r="R33" s="242"/>
      <c r="S33" s="242" t="s">
        <v>281</v>
      </c>
      <c r="T33" s="243" t="s">
        <v>389</v>
      </c>
      <c r="U33" s="224">
        <v>0</v>
      </c>
      <c r="V33" s="224">
        <f>ROUND(E33*U33,2)</f>
        <v>0</v>
      </c>
      <c r="W33" s="224"/>
      <c r="X33" s="224" t="s">
        <v>390</v>
      </c>
      <c r="Y33" s="224" t="s">
        <v>284</v>
      </c>
      <c r="Z33" s="213"/>
      <c r="AA33" s="213"/>
      <c r="AB33" s="213"/>
      <c r="AC33" s="213"/>
      <c r="AD33" s="213"/>
      <c r="AE33" s="213"/>
      <c r="AF33" s="213"/>
      <c r="AG33" s="213" t="s">
        <v>391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51" t="s">
        <v>392</v>
      </c>
      <c r="D34" s="247"/>
      <c r="E34" s="247"/>
      <c r="F34" s="247"/>
      <c r="G34" s="247"/>
      <c r="H34" s="224"/>
      <c r="I34" s="224"/>
      <c r="J34" s="224"/>
      <c r="K34" s="224"/>
      <c r="L34" s="224"/>
      <c r="M34" s="224"/>
      <c r="N34" s="223"/>
      <c r="O34" s="223"/>
      <c r="P34" s="223"/>
      <c r="Q34" s="223"/>
      <c r="R34" s="224"/>
      <c r="S34" s="224"/>
      <c r="T34" s="224"/>
      <c r="U34" s="224"/>
      <c r="V34" s="224"/>
      <c r="W34" s="224"/>
      <c r="X34" s="224"/>
      <c r="Y34" s="224"/>
      <c r="Z34" s="213"/>
      <c r="AA34" s="213"/>
      <c r="AB34" s="213"/>
      <c r="AC34" s="213"/>
      <c r="AD34" s="213"/>
      <c r="AE34" s="213"/>
      <c r="AF34" s="213"/>
      <c r="AG34" s="213" t="s">
        <v>311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3" x14ac:dyDescent="0.2">
      <c r="A35" s="220"/>
      <c r="B35" s="221"/>
      <c r="C35" s="260" t="s">
        <v>393</v>
      </c>
      <c r="D35" s="258"/>
      <c r="E35" s="258"/>
      <c r="F35" s="258"/>
      <c r="G35" s="258"/>
      <c r="H35" s="224"/>
      <c r="I35" s="224"/>
      <c r="J35" s="224"/>
      <c r="K35" s="224"/>
      <c r="L35" s="224"/>
      <c r="M35" s="224"/>
      <c r="N35" s="223"/>
      <c r="O35" s="223"/>
      <c r="P35" s="223"/>
      <c r="Q35" s="223"/>
      <c r="R35" s="224"/>
      <c r="S35" s="224"/>
      <c r="T35" s="224"/>
      <c r="U35" s="224"/>
      <c r="V35" s="224"/>
      <c r="W35" s="224"/>
      <c r="X35" s="224"/>
      <c r="Y35" s="224"/>
      <c r="Z35" s="213"/>
      <c r="AA35" s="213"/>
      <c r="AB35" s="213"/>
      <c r="AC35" s="213"/>
      <c r="AD35" s="213"/>
      <c r="AE35" s="213"/>
      <c r="AF35" s="213"/>
      <c r="AG35" s="213" t="s">
        <v>311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3" x14ac:dyDescent="0.2">
      <c r="A36" s="220"/>
      <c r="B36" s="221"/>
      <c r="C36" s="260" t="s">
        <v>394</v>
      </c>
      <c r="D36" s="258"/>
      <c r="E36" s="258"/>
      <c r="F36" s="258"/>
      <c r="G36" s="258"/>
      <c r="H36" s="224"/>
      <c r="I36" s="224"/>
      <c r="J36" s="224"/>
      <c r="K36" s="224"/>
      <c r="L36" s="224"/>
      <c r="M36" s="224"/>
      <c r="N36" s="223"/>
      <c r="O36" s="223"/>
      <c r="P36" s="223"/>
      <c r="Q36" s="223"/>
      <c r="R36" s="224"/>
      <c r="S36" s="224"/>
      <c r="T36" s="224"/>
      <c r="U36" s="224"/>
      <c r="V36" s="224"/>
      <c r="W36" s="224"/>
      <c r="X36" s="224"/>
      <c r="Y36" s="224"/>
      <c r="Z36" s="213"/>
      <c r="AA36" s="213"/>
      <c r="AB36" s="213"/>
      <c r="AC36" s="213"/>
      <c r="AD36" s="213"/>
      <c r="AE36" s="213"/>
      <c r="AF36" s="213"/>
      <c r="AG36" s="213" t="s">
        <v>311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3" x14ac:dyDescent="0.2">
      <c r="A37" s="220"/>
      <c r="B37" s="221"/>
      <c r="C37" s="261" t="s">
        <v>395</v>
      </c>
      <c r="D37" s="226"/>
      <c r="E37" s="227"/>
      <c r="F37" s="228"/>
      <c r="G37" s="228"/>
      <c r="H37" s="224"/>
      <c r="I37" s="224"/>
      <c r="J37" s="224"/>
      <c r="K37" s="224"/>
      <c r="L37" s="224"/>
      <c r="M37" s="224"/>
      <c r="N37" s="223"/>
      <c r="O37" s="223"/>
      <c r="P37" s="223"/>
      <c r="Q37" s="223"/>
      <c r="R37" s="224"/>
      <c r="S37" s="224"/>
      <c r="T37" s="224"/>
      <c r="U37" s="224"/>
      <c r="V37" s="224"/>
      <c r="W37" s="224"/>
      <c r="X37" s="224"/>
      <c r="Y37" s="224"/>
      <c r="Z37" s="213"/>
      <c r="AA37" s="213"/>
      <c r="AB37" s="213"/>
      <c r="AC37" s="213"/>
      <c r="AD37" s="213"/>
      <c r="AE37" s="213"/>
      <c r="AF37" s="213"/>
      <c r="AG37" s="213" t="s">
        <v>311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3" x14ac:dyDescent="0.2">
      <c r="A38" s="220"/>
      <c r="B38" s="221"/>
      <c r="C38" s="260" t="s">
        <v>396</v>
      </c>
      <c r="D38" s="258"/>
      <c r="E38" s="258"/>
      <c r="F38" s="258"/>
      <c r="G38" s="258"/>
      <c r="H38" s="224"/>
      <c r="I38" s="224"/>
      <c r="J38" s="224"/>
      <c r="K38" s="224"/>
      <c r="L38" s="224"/>
      <c r="M38" s="224"/>
      <c r="N38" s="223"/>
      <c r="O38" s="223"/>
      <c r="P38" s="223"/>
      <c r="Q38" s="223"/>
      <c r="R38" s="224"/>
      <c r="S38" s="224"/>
      <c r="T38" s="224"/>
      <c r="U38" s="224"/>
      <c r="V38" s="224"/>
      <c r="W38" s="224"/>
      <c r="X38" s="224"/>
      <c r="Y38" s="224"/>
      <c r="Z38" s="213"/>
      <c r="AA38" s="213"/>
      <c r="AB38" s="213"/>
      <c r="AC38" s="213"/>
      <c r="AD38" s="213"/>
      <c r="AE38" s="213"/>
      <c r="AF38" s="213"/>
      <c r="AG38" s="213" t="s">
        <v>311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56" t="str">
        <f>C38</f>
        <v>"Výše uvedená položka vymezuje požadovaný standard, zadavatel umožňuje i jiné technicky a kvalitativně srovnatelné řešení".</v>
      </c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52"/>
      <c r="D39" s="245"/>
      <c r="E39" s="245"/>
      <c r="F39" s="245"/>
      <c r="G39" s="245"/>
      <c r="H39" s="224"/>
      <c r="I39" s="224"/>
      <c r="J39" s="224"/>
      <c r="K39" s="224"/>
      <c r="L39" s="224"/>
      <c r="M39" s="224"/>
      <c r="N39" s="223"/>
      <c r="O39" s="223"/>
      <c r="P39" s="223"/>
      <c r="Q39" s="223"/>
      <c r="R39" s="224"/>
      <c r="S39" s="224"/>
      <c r="T39" s="224"/>
      <c r="U39" s="224"/>
      <c r="V39" s="224"/>
      <c r="W39" s="224"/>
      <c r="X39" s="224"/>
      <c r="Y39" s="224"/>
      <c r="Z39" s="213"/>
      <c r="AA39" s="213"/>
      <c r="AB39" s="213"/>
      <c r="AC39" s="213"/>
      <c r="AD39" s="213"/>
      <c r="AE39" s="213"/>
      <c r="AF39" s="213"/>
      <c r="AG39" s="213" t="s">
        <v>286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x14ac:dyDescent="0.2">
      <c r="A40" s="230" t="s">
        <v>276</v>
      </c>
      <c r="B40" s="231" t="s">
        <v>160</v>
      </c>
      <c r="C40" s="248" t="s">
        <v>161</v>
      </c>
      <c r="D40" s="232"/>
      <c r="E40" s="233"/>
      <c r="F40" s="234"/>
      <c r="G40" s="234">
        <f>SUMIF(AG41:AG43,"&lt;&gt;NOR",G41:G43)</f>
        <v>0</v>
      </c>
      <c r="H40" s="234"/>
      <c r="I40" s="234">
        <f>SUM(I41:I43)</f>
        <v>0</v>
      </c>
      <c r="J40" s="234"/>
      <c r="K40" s="234">
        <f>SUM(K41:K43)</f>
        <v>0</v>
      </c>
      <c r="L40" s="234"/>
      <c r="M40" s="234">
        <f>SUM(M41:M43)</f>
        <v>0</v>
      </c>
      <c r="N40" s="233"/>
      <c r="O40" s="233">
        <f>SUM(O41:O43)</f>
        <v>36.909999999999997</v>
      </c>
      <c r="P40" s="233"/>
      <c r="Q40" s="233">
        <f>SUM(Q41:Q43)</f>
        <v>0</v>
      </c>
      <c r="R40" s="234"/>
      <c r="S40" s="234"/>
      <c r="T40" s="235"/>
      <c r="U40" s="229"/>
      <c r="V40" s="229">
        <f>SUM(V41:V43)</f>
        <v>25.77</v>
      </c>
      <c r="W40" s="229"/>
      <c r="X40" s="229"/>
      <c r="Y40" s="229"/>
      <c r="AG40" t="s">
        <v>277</v>
      </c>
    </row>
    <row r="41" spans="1:60" outlineLevel="1" x14ac:dyDescent="0.2">
      <c r="A41" s="237">
        <v>11</v>
      </c>
      <c r="B41" s="238" t="s">
        <v>397</v>
      </c>
      <c r="C41" s="249" t="s">
        <v>398</v>
      </c>
      <c r="D41" s="239" t="s">
        <v>356</v>
      </c>
      <c r="E41" s="240">
        <v>19.52</v>
      </c>
      <c r="F41" s="241"/>
      <c r="G41" s="242">
        <f>ROUND(E41*F41,2)</f>
        <v>0</v>
      </c>
      <c r="H41" s="241"/>
      <c r="I41" s="242">
        <f>ROUND(E41*H41,2)</f>
        <v>0</v>
      </c>
      <c r="J41" s="241"/>
      <c r="K41" s="242">
        <f>ROUND(E41*J41,2)</f>
        <v>0</v>
      </c>
      <c r="L41" s="242">
        <v>21</v>
      </c>
      <c r="M41" s="242">
        <f>G41*(1+L41/100)</f>
        <v>0</v>
      </c>
      <c r="N41" s="240">
        <v>1.8907700000000001</v>
      </c>
      <c r="O41" s="240">
        <f>ROUND(E41*N41,2)</f>
        <v>36.909999999999997</v>
      </c>
      <c r="P41" s="240">
        <v>0</v>
      </c>
      <c r="Q41" s="240">
        <f>ROUND(E41*P41,2)</f>
        <v>0</v>
      </c>
      <c r="R41" s="242" t="s">
        <v>399</v>
      </c>
      <c r="S41" s="242" t="s">
        <v>289</v>
      </c>
      <c r="T41" s="243" t="s">
        <v>289</v>
      </c>
      <c r="U41" s="224">
        <v>1.32</v>
      </c>
      <c r="V41" s="224">
        <f>ROUND(E41*U41,2)</f>
        <v>25.77</v>
      </c>
      <c r="W41" s="224"/>
      <c r="X41" s="224" t="s">
        <v>339</v>
      </c>
      <c r="Y41" s="224" t="s">
        <v>284</v>
      </c>
      <c r="Z41" s="213"/>
      <c r="AA41" s="213"/>
      <c r="AB41" s="213"/>
      <c r="AC41" s="213"/>
      <c r="AD41" s="213"/>
      <c r="AE41" s="213"/>
      <c r="AF41" s="213"/>
      <c r="AG41" s="213" t="s">
        <v>358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59" t="s">
        <v>400</v>
      </c>
      <c r="D42" s="257"/>
      <c r="E42" s="257"/>
      <c r="F42" s="257"/>
      <c r="G42" s="257"/>
      <c r="H42" s="224"/>
      <c r="I42" s="224"/>
      <c r="J42" s="224"/>
      <c r="K42" s="224"/>
      <c r="L42" s="224"/>
      <c r="M42" s="224"/>
      <c r="N42" s="223"/>
      <c r="O42" s="223"/>
      <c r="P42" s="223"/>
      <c r="Q42" s="223"/>
      <c r="R42" s="224"/>
      <c r="S42" s="224"/>
      <c r="T42" s="224"/>
      <c r="U42" s="224"/>
      <c r="V42" s="224"/>
      <c r="W42" s="224"/>
      <c r="X42" s="224"/>
      <c r="Y42" s="224"/>
      <c r="Z42" s="213"/>
      <c r="AA42" s="213"/>
      <c r="AB42" s="213"/>
      <c r="AC42" s="213"/>
      <c r="AD42" s="213"/>
      <c r="AE42" s="213"/>
      <c r="AF42" s="213"/>
      <c r="AG42" s="213" t="s">
        <v>360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52"/>
      <c r="D43" s="245"/>
      <c r="E43" s="245"/>
      <c r="F43" s="245"/>
      <c r="G43" s="245"/>
      <c r="H43" s="224"/>
      <c r="I43" s="224"/>
      <c r="J43" s="224"/>
      <c r="K43" s="224"/>
      <c r="L43" s="224"/>
      <c r="M43" s="224"/>
      <c r="N43" s="223"/>
      <c r="O43" s="223"/>
      <c r="P43" s="223"/>
      <c r="Q43" s="223"/>
      <c r="R43" s="224"/>
      <c r="S43" s="224"/>
      <c r="T43" s="224"/>
      <c r="U43" s="224"/>
      <c r="V43" s="224"/>
      <c r="W43" s="224"/>
      <c r="X43" s="224"/>
      <c r="Y43" s="224"/>
      <c r="Z43" s="213"/>
      <c r="AA43" s="213"/>
      <c r="AB43" s="213"/>
      <c r="AC43" s="213"/>
      <c r="AD43" s="213"/>
      <c r="AE43" s="213"/>
      <c r="AF43" s="213"/>
      <c r="AG43" s="213" t="s">
        <v>286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x14ac:dyDescent="0.2">
      <c r="A44" s="230" t="s">
        <v>276</v>
      </c>
      <c r="B44" s="231" t="s">
        <v>162</v>
      </c>
      <c r="C44" s="248" t="s">
        <v>95</v>
      </c>
      <c r="D44" s="232"/>
      <c r="E44" s="233"/>
      <c r="F44" s="234"/>
      <c r="G44" s="234">
        <f>SUMIF(AG45:AG49,"&lt;&gt;NOR",G45:G49)</f>
        <v>0</v>
      </c>
      <c r="H44" s="234"/>
      <c r="I44" s="234">
        <f>SUM(I45:I49)</f>
        <v>0</v>
      </c>
      <c r="J44" s="234"/>
      <c r="K44" s="234">
        <f>SUM(K45:K49)</f>
        <v>0</v>
      </c>
      <c r="L44" s="234"/>
      <c r="M44" s="234">
        <f>SUM(M45:M49)</f>
        <v>0</v>
      </c>
      <c r="N44" s="233"/>
      <c r="O44" s="233">
        <f>SUM(O45:O49)</f>
        <v>4.5199999999999996</v>
      </c>
      <c r="P44" s="233"/>
      <c r="Q44" s="233">
        <f>SUM(Q45:Q49)</f>
        <v>0</v>
      </c>
      <c r="R44" s="234"/>
      <c r="S44" s="234"/>
      <c r="T44" s="235"/>
      <c r="U44" s="229"/>
      <c r="V44" s="229">
        <f>SUM(V45:V49)</f>
        <v>1.2999999999999998</v>
      </c>
      <c r="W44" s="229"/>
      <c r="X44" s="229"/>
      <c r="Y44" s="229"/>
      <c r="AG44" t="s">
        <v>277</v>
      </c>
    </row>
    <row r="45" spans="1:60" ht="22.5" outlineLevel="1" x14ac:dyDescent="0.2">
      <c r="A45" s="237">
        <v>12</v>
      </c>
      <c r="B45" s="238" t="s">
        <v>401</v>
      </c>
      <c r="C45" s="249" t="s">
        <v>402</v>
      </c>
      <c r="D45" s="239" t="s">
        <v>363</v>
      </c>
      <c r="E45" s="240">
        <v>4.8</v>
      </c>
      <c r="F45" s="241"/>
      <c r="G45" s="242">
        <f>ROUND(E45*F45,2)</f>
        <v>0</v>
      </c>
      <c r="H45" s="241"/>
      <c r="I45" s="242">
        <f>ROUND(E45*H45,2)</f>
        <v>0</v>
      </c>
      <c r="J45" s="241"/>
      <c r="K45" s="242">
        <f>ROUND(E45*J45,2)</f>
        <v>0</v>
      </c>
      <c r="L45" s="242">
        <v>21</v>
      </c>
      <c r="M45" s="242">
        <f>G45*(1+L45/100)</f>
        <v>0</v>
      </c>
      <c r="N45" s="240">
        <v>0.441</v>
      </c>
      <c r="O45" s="240">
        <f>ROUND(E45*N45,2)</f>
        <v>2.12</v>
      </c>
      <c r="P45" s="240">
        <v>0</v>
      </c>
      <c r="Q45" s="240">
        <f>ROUND(E45*P45,2)</f>
        <v>0</v>
      </c>
      <c r="R45" s="242" t="s">
        <v>403</v>
      </c>
      <c r="S45" s="242" t="s">
        <v>289</v>
      </c>
      <c r="T45" s="243" t="s">
        <v>289</v>
      </c>
      <c r="U45" s="224">
        <v>0.03</v>
      </c>
      <c r="V45" s="224">
        <f>ROUND(E45*U45,2)</f>
        <v>0.14000000000000001</v>
      </c>
      <c r="W45" s="224"/>
      <c r="X45" s="224" t="s">
        <v>339</v>
      </c>
      <c r="Y45" s="224" t="s">
        <v>284</v>
      </c>
      <c r="Z45" s="213"/>
      <c r="AA45" s="213"/>
      <c r="AB45" s="213"/>
      <c r="AC45" s="213"/>
      <c r="AD45" s="213"/>
      <c r="AE45" s="213"/>
      <c r="AF45" s="213"/>
      <c r="AG45" s="213" t="s">
        <v>340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2" x14ac:dyDescent="0.2">
      <c r="A46" s="220"/>
      <c r="B46" s="221"/>
      <c r="C46" s="250"/>
      <c r="D46" s="246"/>
      <c r="E46" s="246"/>
      <c r="F46" s="246"/>
      <c r="G46" s="246"/>
      <c r="H46" s="224"/>
      <c r="I46" s="224"/>
      <c r="J46" s="224"/>
      <c r="K46" s="224"/>
      <c r="L46" s="224"/>
      <c r="M46" s="224"/>
      <c r="N46" s="223"/>
      <c r="O46" s="223"/>
      <c r="P46" s="223"/>
      <c r="Q46" s="223"/>
      <c r="R46" s="224"/>
      <c r="S46" s="224"/>
      <c r="T46" s="224"/>
      <c r="U46" s="224"/>
      <c r="V46" s="224"/>
      <c r="W46" s="224"/>
      <c r="X46" s="224"/>
      <c r="Y46" s="224"/>
      <c r="Z46" s="213"/>
      <c r="AA46" s="213"/>
      <c r="AB46" s="213"/>
      <c r="AC46" s="213"/>
      <c r="AD46" s="213"/>
      <c r="AE46" s="213"/>
      <c r="AF46" s="213"/>
      <c r="AG46" s="213" t="s">
        <v>286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1" x14ac:dyDescent="0.2">
      <c r="A47" s="237">
        <v>13</v>
      </c>
      <c r="B47" s="238" t="s">
        <v>404</v>
      </c>
      <c r="C47" s="249" t="s">
        <v>405</v>
      </c>
      <c r="D47" s="239" t="s">
        <v>356</v>
      </c>
      <c r="E47" s="240">
        <v>0.96</v>
      </c>
      <c r="F47" s="241"/>
      <c r="G47" s="242">
        <f>ROUND(E47*F47,2)</f>
        <v>0</v>
      </c>
      <c r="H47" s="241"/>
      <c r="I47" s="242">
        <f>ROUND(E47*H47,2)</f>
        <v>0</v>
      </c>
      <c r="J47" s="241"/>
      <c r="K47" s="242">
        <f>ROUND(E47*J47,2)</f>
        <v>0</v>
      </c>
      <c r="L47" s="242">
        <v>21</v>
      </c>
      <c r="M47" s="242">
        <f>G47*(1+L47/100)</f>
        <v>0</v>
      </c>
      <c r="N47" s="240">
        <v>2.5</v>
      </c>
      <c r="O47" s="240">
        <f>ROUND(E47*N47,2)</f>
        <v>2.4</v>
      </c>
      <c r="P47" s="240">
        <v>0</v>
      </c>
      <c r="Q47" s="240">
        <f>ROUND(E47*P47,2)</f>
        <v>0</v>
      </c>
      <c r="R47" s="242" t="s">
        <v>403</v>
      </c>
      <c r="S47" s="242" t="s">
        <v>289</v>
      </c>
      <c r="T47" s="243" t="s">
        <v>289</v>
      </c>
      <c r="U47" s="224">
        <v>1.21</v>
      </c>
      <c r="V47" s="224">
        <f>ROUND(E47*U47,2)</f>
        <v>1.1599999999999999</v>
      </c>
      <c r="W47" s="224"/>
      <c r="X47" s="224" t="s">
        <v>339</v>
      </c>
      <c r="Y47" s="224" t="s">
        <v>284</v>
      </c>
      <c r="Z47" s="213"/>
      <c r="AA47" s="213"/>
      <c r="AB47" s="213"/>
      <c r="AC47" s="213"/>
      <c r="AD47" s="213"/>
      <c r="AE47" s="213"/>
      <c r="AF47" s="213"/>
      <c r="AG47" s="213" t="s">
        <v>340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2" x14ac:dyDescent="0.2">
      <c r="A48" s="220"/>
      <c r="B48" s="221"/>
      <c r="C48" s="259" t="s">
        <v>406</v>
      </c>
      <c r="D48" s="257"/>
      <c r="E48" s="257"/>
      <c r="F48" s="257"/>
      <c r="G48" s="257"/>
      <c r="H48" s="224"/>
      <c r="I48" s="224"/>
      <c r="J48" s="224"/>
      <c r="K48" s="224"/>
      <c r="L48" s="224"/>
      <c r="M48" s="224"/>
      <c r="N48" s="223"/>
      <c r="O48" s="223"/>
      <c r="P48" s="223"/>
      <c r="Q48" s="223"/>
      <c r="R48" s="224"/>
      <c r="S48" s="224"/>
      <c r="T48" s="224"/>
      <c r="U48" s="224"/>
      <c r="V48" s="224"/>
      <c r="W48" s="224"/>
      <c r="X48" s="224"/>
      <c r="Y48" s="224"/>
      <c r="Z48" s="213"/>
      <c r="AA48" s="213"/>
      <c r="AB48" s="213"/>
      <c r="AC48" s="213"/>
      <c r="AD48" s="213"/>
      <c r="AE48" s="213"/>
      <c r="AF48" s="213"/>
      <c r="AG48" s="213" t="s">
        <v>360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52"/>
      <c r="D49" s="245"/>
      <c r="E49" s="245"/>
      <c r="F49" s="245"/>
      <c r="G49" s="245"/>
      <c r="H49" s="224"/>
      <c r="I49" s="224"/>
      <c r="J49" s="224"/>
      <c r="K49" s="224"/>
      <c r="L49" s="224"/>
      <c r="M49" s="224"/>
      <c r="N49" s="223"/>
      <c r="O49" s="223"/>
      <c r="P49" s="223"/>
      <c r="Q49" s="223"/>
      <c r="R49" s="224"/>
      <c r="S49" s="224"/>
      <c r="T49" s="224"/>
      <c r="U49" s="224"/>
      <c r="V49" s="224"/>
      <c r="W49" s="224"/>
      <c r="X49" s="224"/>
      <c r="Y49" s="224"/>
      <c r="Z49" s="213"/>
      <c r="AA49" s="213"/>
      <c r="AB49" s="213"/>
      <c r="AC49" s="213"/>
      <c r="AD49" s="213"/>
      <c r="AE49" s="213"/>
      <c r="AF49" s="213"/>
      <c r="AG49" s="213" t="s">
        <v>286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x14ac:dyDescent="0.2">
      <c r="A50" s="230" t="s">
        <v>276</v>
      </c>
      <c r="B50" s="231" t="s">
        <v>173</v>
      </c>
      <c r="C50" s="248" t="s">
        <v>174</v>
      </c>
      <c r="D50" s="232"/>
      <c r="E50" s="233"/>
      <c r="F50" s="234"/>
      <c r="G50" s="234">
        <f>SUMIF(AG51:AG77,"&lt;&gt;NOR",G51:G77)</f>
        <v>0</v>
      </c>
      <c r="H50" s="234"/>
      <c r="I50" s="234">
        <f>SUM(I51:I77)</f>
        <v>0</v>
      </c>
      <c r="J50" s="234"/>
      <c r="K50" s="234">
        <f>SUM(K51:K77)</f>
        <v>0</v>
      </c>
      <c r="L50" s="234"/>
      <c r="M50" s="234">
        <f>SUM(M51:M77)</f>
        <v>0</v>
      </c>
      <c r="N50" s="233"/>
      <c r="O50" s="233">
        <f>SUM(O51:O77)</f>
        <v>0.54</v>
      </c>
      <c r="P50" s="233"/>
      <c r="Q50" s="233">
        <f>SUM(Q51:Q77)</f>
        <v>0</v>
      </c>
      <c r="R50" s="234"/>
      <c r="S50" s="234"/>
      <c r="T50" s="235"/>
      <c r="U50" s="229"/>
      <c r="V50" s="229">
        <f>SUM(V51:V77)</f>
        <v>101.27</v>
      </c>
      <c r="W50" s="229"/>
      <c r="X50" s="229"/>
      <c r="Y50" s="229"/>
      <c r="AG50" t="s">
        <v>277</v>
      </c>
    </row>
    <row r="51" spans="1:60" ht="22.5" outlineLevel="1" x14ac:dyDescent="0.2">
      <c r="A51" s="237">
        <v>14</v>
      </c>
      <c r="B51" s="238" t="s">
        <v>407</v>
      </c>
      <c r="C51" s="249" t="s">
        <v>408</v>
      </c>
      <c r="D51" s="239" t="s">
        <v>323</v>
      </c>
      <c r="E51" s="240">
        <v>245</v>
      </c>
      <c r="F51" s="241"/>
      <c r="G51" s="242">
        <f>ROUND(E51*F51,2)</f>
        <v>0</v>
      </c>
      <c r="H51" s="241"/>
      <c r="I51" s="242">
        <f>ROUND(E51*H51,2)</f>
        <v>0</v>
      </c>
      <c r="J51" s="241"/>
      <c r="K51" s="242">
        <f>ROUND(E51*J51,2)</f>
        <v>0</v>
      </c>
      <c r="L51" s="242">
        <v>21</v>
      </c>
      <c r="M51" s="242">
        <f>G51*(1+L51/100)</f>
        <v>0</v>
      </c>
      <c r="N51" s="240">
        <v>0</v>
      </c>
      <c r="O51" s="240">
        <f>ROUND(E51*N51,2)</f>
        <v>0</v>
      </c>
      <c r="P51" s="240">
        <v>0</v>
      </c>
      <c r="Q51" s="240">
        <f>ROUND(E51*P51,2)</f>
        <v>0</v>
      </c>
      <c r="R51" s="242" t="s">
        <v>399</v>
      </c>
      <c r="S51" s="242" t="s">
        <v>289</v>
      </c>
      <c r="T51" s="243" t="s">
        <v>289</v>
      </c>
      <c r="U51" s="224">
        <v>0.1</v>
      </c>
      <c r="V51" s="224">
        <f>ROUND(E51*U51,2)</f>
        <v>24.5</v>
      </c>
      <c r="W51" s="224"/>
      <c r="X51" s="224" t="s">
        <v>339</v>
      </c>
      <c r="Y51" s="224" t="s">
        <v>284</v>
      </c>
      <c r="Z51" s="213"/>
      <c r="AA51" s="213"/>
      <c r="AB51" s="213"/>
      <c r="AC51" s="213"/>
      <c r="AD51" s="213"/>
      <c r="AE51" s="213"/>
      <c r="AF51" s="213"/>
      <c r="AG51" s="213" t="s">
        <v>358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2" x14ac:dyDescent="0.2">
      <c r="A52" s="220"/>
      <c r="B52" s="221"/>
      <c r="C52" s="259" t="s">
        <v>400</v>
      </c>
      <c r="D52" s="257"/>
      <c r="E52" s="257"/>
      <c r="F52" s="257"/>
      <c r="G52" s="257"/>
      <c r="H52" s="224"/>
      <c r="I52" s="224"/>
      <c r="J52" s="224"/>
      <c r="K52" s="224"/>
      <c r="L52" s="224"/>
      <c r="M52" s="224"/>
      <c r="N52" s="223"/>
      <c r="O52" s="223"/>
      <c r="P52" s="223"/>
      <c r="Q52" s="223"/>
      <c r="R52" s="224"/>
      <c r="S52" s="224"/>
      <c r="T52" s="224"/>
      <c r="U52" s="224"/>
      <c r="V52" s="224"/>
      <c r="W52" s="224"/>
      <c r="X52" s="224"/>
      <c r="Y52" s="224"/>
      <c r="Z52" s="213"/>
      <c r="AA52" s="213"/>
      <c r="AB52" s="213"/>
      <c r="AC52" s="213"/>
      <c r="AD52" s="213"/>
      <c r="AE52" s="213"/>
      <c r="AF52" s="213"/>
      <c r="AG52" s="213" t="s">
        <v>360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52"/>
      <c r="D53" s="245"/>
      <c r="E53" s="245"/>
      <c r="F53" s="245"/>
      <c r="G53" s="245"/>
      <c r="H53" s="224"/>
      <c r="I53" s="224"/>
      <c r="J53" s="224"/>
      <c r="K53" s="224"/>
      <c r="L53" s="224"/>
      <c r="M53" s="224"/>
      <c r="N53" s="223"/>
      <c r="O53" s="223"/>
      <c r="P53" s="223"/>
      <c r="Q53" s="223"/>
      <c r="R53" s="224"/>
      <c r="S53" s="224"/>
      <c r="T53" s="224"/>
      <c r="U53" s="224"/>
      <c r="V53" s="224"/>
      <c r="W53" s="224"/>
      <c r="X53" s="224"/>
      <c r="Y53" s="224"/>
      <c r="Z53" s="213"/>
      <c r="AA53" s="213"/>
      <c r="AB53" s="213"/>
      <c r="AC53" s="213"/>
      <c r="AD53" s="213"/>
      <c r="AE53" s="213"/>
      <c r="AF53" s="213"/>
      <c r="AG53" s="213" t="s">
        <v>286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37">
        <v>15</v>
      </c>
      <c r="B54" s="238" t="s">
        <v>409</v>
      </c>
      <c r="C54" s="249" t="s">
        <v>410</v>
      </c>
      <c r="D54" s="239" t="s">
        <v>323</v>
      </c>
      <c r="E54" s="240">
        <v>245</v>
      </c>
      <c r="F54" s="241"/>
      <c r="G54" s="242">
        <f>ROUND(E54*F54,2)</f>
        <v>0</v>
      </c>
      <c r="H54" s="241"/>
      <c r="I54" s="242">
        <f>ROUND(E54*H54,2)</f>
        <v>0</v>
      </c>
      <c r="J54" s="241"/>
      <c r="K54" s="242">
        <f>ROUND(E54*J54,2)</f>
        <v>0</v>
      </c>
      <c r="L54" s="242">
        <v>21</v>
      </c>
      <c r="M54" s="242">
        <f>G54*(1+L54/100)</f>
        <v>0</v>
      </c>
      <c r="N54" s="240">
        <v>0</v>
      </c>
      <c r="O54" s="240">
        <f>ROUND(E54*N54,2)</f>
        <v>0</v>
      </c>
      <c r="P54" s="240">
        <v>0</v>
      </c>
      <c r="Q54" s="240">
        <f>ROUND(E54*P54,2)</f>
        <v>0</v>
      </c>
      <c r="R54" s="242" t="s">
        <v>399</v>
      </c>
      <c r="S54" s="242" t="s">
        <v>289</v>
      </c>
      <c r="T54" s="243" t="s">
        <v>289</v>
      </c>
      <c r="U54" s="224">
        <v>0.01</v>
      </c>
      <c r="V54" s="224">
        <f>ROUND(E54*U54,2)</f>
        <v>2.4500000000000002</v>
      </c>
      <c r="W54" s="224"/>
      <c r="X54" s="224" t="s">
        <v>339</v>
      </c>
      <c r="Y54" s="224" t="s">
        <v>284</v>
      </c>
      <c r="Z54" s="213"/>
      <c r="AA54" s="213"/>
      <c r="AB54" s="213"/>
      <c r="AC54" s="213"/>
      <c r="AD54" s="213"/>
      <c r="AE54" s="213"/>
      <c r="AF54" s="213"/>
      <c r="AG54" s="213" t="s">
        <v>340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50"/>
      <c r="D55" s="246"/>
      <c r="E55" s="246"/>
      <c r="F55" s="246"/>
      <c r="G55" s="246"/>
      <c r="H55" s="224"/>
      <c r="I55" s="224"/>
      <c r="J55" s="224"/>
      <c r="K55" s="224"/>
      <c r="L55" s="224"/>
      <c r="M55" s="224"/>
      <c r="N55" s="223"/>
      <c r="O55" s="223"/>
      <c r="P55" s="223"/>
      <c r="Q55" s="223"/>
      <c r="R55" s="224"/>
      <c r="S55" s="224"/>
      <c r="T55" s="224"/>
      <c r="U55" s="224"/>
      <c r="V55" s="224"/>
      <c r="W55" s="224"/>
      <c r="X55" s="224"/>
      <c r="Y55" s="224"/>
      <c r="Z55" s="213"/>
      <c r="AA55" s="213"/>
      <c r="AB55" s="213"/>
      <c r="AC55" s="213"/>
      <c r="AD55" s="213"/>
      <c r="AE55" s="213"/>
      <c r="AF55" s="213"/>
      <c r="AG55" s="213" t="s">
        <v>286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1" x14ac:dyDescent="0.2">
      <c r="A56" s="237">
        <v>16</v>
      </c>
      <c r="B56" s="238" t="s">
        <v>411</v>
      </c>
      <c r="C56" s="249" t="s">
        <v>412</v>
      </c>
      <c r="D56" s="239" t="s">
        <v>323</v>
      </c>
      <c r="E56" s="240">
        <v>245</v>
      </c>
      <c r="F56" s="241"/>
      <c r="G56" s="242">
        <f>ROUND(E56*F56,2)</f>
        <v>0</v>
      </c>
      <c r="H56" s="241"/>
      <c r="I56" s="242">
        <f>ROUND(E56*H56,2)</f>
        <v>0</v>
      </c>
      <c r="J56" s="241"/>
      <c r="K56" s="242">
        <f>ROUND(E56*J56,2)</f>
        <v>0</v>
      </c>
      <c r="L56" s="242">
        <v>21</v>
      </c>
      <c r="M56" s="242">
        <f>G56*(1+L56/100)</f>
        <v>0</v>
      </c>
      <c r="N56" s="240">
        <v>0</v>
      </c>
      <c r="O56" s="240">
        <f>ROUND(E56*N56,2)</f>
        <v>0</v>
      </c>
      <c r="P56" s="240">
        <v>0</v>
      </c>
      <c r="Q56" s="240">
        <f>ROUND(E56*P56,2)</f>
        <v>0</v>
      </c>
      <c r="R56" s="242" t="s">
        <v>399</v>
      </c>
      <c r="S56" s="242" t="s">
        <v>289</v>
      </c>
      <c r="T56" s="243" t="s">
        <v>289</v>
      </c>
      <c r="U56" s="224">
        <v>0.04</v>
      </c>
      <c r="V56" s="224">
        <f>ROUND(E56*U56,2)</f>
        <v>9.8000000000000007</v>
      </c>
      <c r="W56" s="224"/>
      <c r="X56" s="224" t="s">
        <v>339</v>
      </c>
      <c r="Y56" s="224" t="s">
        <v>284</v>
      </c>
      <c r="Z56" s="213"/>
      <c r="AA56" s="213"/>
      <c r="AB56" s="213"/>
      <c r="AC56" s="213"/>
      <c r="AD56" s="213"/>
      <c r="AE56" s="213"/>
      <c r="AF56" s="213"/>
      <c r="AG56" s="213" t="s">
        <v>413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2" x14ac:dyDescent="0.2">
      <c r="A57" s="220"/>
      <c r="B57" s="221"/>
      <c r="C57" s="259" t="s">
        <v>414</v>
      </c>
      <c r="D57" s="257"/>
      <c r="E57" s="257"/>
      <c r="F57" s="257"/>
      <c r="G57" s="257"/>
      <c r="H57" s="224"/>
      <c r="I57" s="224"/>
      <c r="J57" s="224"/>
      <c r="K57" s="224"/>
      <c r="L57" s="224"/>
      <c r="M57" s="224"/>
      <c r="N57" s="223"/>
      <c r="O57" s="223"/>
      <c r="P57" s="223"/>
      <c r="Q57" s="223"/>
      <c r="R57" s="224"/>
      <c r="S57" s="224"/>
      <c r="T57" s="224"/>
      <c r="U57" s="224"/>
      <c r="V57" s="224"/>
      <c r="W57" s="224"/>
      <c r="X57" s="224"/>
      <c r="Y57" s="224"/>
      <c r="Z57" s="213"/>
      <c r="AA57" s="213"/>
      <c r="AB57" s="213"/>
      <c r="AC57" s="213"/>
      <c r="AD57" s="213"/>
      <c r="AE57" s="213"/>
      <c r="AF57" s="213"/>
      <c r="AG57" s="213" t="s">
        <v>360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56" t="str">
        <f>C57</f>
        <v>přísun, montáže, demontáže a odsunu zkoušecího čerpadla, napuštění tlakovou vodou a dodání vody pro tlakovou zkoušku,</v>
      </c>
      <c r="BB57" s="213"/>
      <c r="BC57" s="213"/>
      <c r="BD57" s="213"/>
      <c r="BE57" s="213"/>
      <c r="BF57" s="213"/>
      <c r="BG57" s="213"/>
      <c r="BH57" s="213"/>
    </row>
    <row r="58" spans="1:60" outlineLevel="2" x14ac:dyDescent="0.2">
      <c r="A58" s="220"/>
      <c r="B58" s="221"/>
      <c r="C58" s="252"/>
      <c r="D58" s="245"/>
      <c r="E58" s="245"/>
      <c r="F58" s="245"/>
      <c r="G58" s="245"/>
      <c r="H58" s="224"/>
      <c r="I58" s="224"/>
      <c r="J58" s="224"/>
      <c r="K58" s="224"/>
      <c r="L58" s="224"/>
      <c r="M58" s="224"/>
      <c r="N58" s="223"/>
      <c r="O58" s="223"/>
      <c r="P58" s="223"/>
      <c r="Q58" s="223"/>
      <c r="R58" s="224"/>
      <c r="S58" s="224"/>
      <c r="T58" s="224"/>
      <c r="U58" s="224"/>
      <c r="V58" s="224"/>
      <c r="W58" s="224"/>
      <c r="X58" s="224"/>
      <c r="Y58" s="224"/>
      <c r="Z58" s="213"/>
      <c r="AA58" s="213"/>
      <c r="AB58" s="213"/>
      <c r="AC58" s="213"/>
      <c r="AD58" s="213"/>
      <c r="AE58" s="213"/>
      <c r="AF58" s="213"/>
      <c r="AG58" s="213" t="s">
        <v>286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1" x14ac:dyDescent="0.2">
      <c r="A59" s="237">
        <v>17</v>
      </c>
      <c r="B59" s="238" t="s">
        <v>415</v>
      </c>
      <c r="C59" s="249" t="s">
        <v>416</v>
      </c>
      <c r="D59" s="239" t="s">
        <v>323</v>
      </c>
      <c r="E59" s="240">
        <v>245</v>
      </c>
      <c r="F59" s="241"/>
      <c r="G59" s="242">
        <f>ROUND(E59*F59,2)</f>
        <v>0</v>
      </c>
      <c r="H59" s="241"/>
      <c r="I59" s="242">
        <f>ROUND(E59*H59,2)</f>
        <v>0</v>
      </c>
      <c r="J59" s="241"/>
      <c r="K59" s="242">
        <f>ROUND(E59*J59,2)</f>
        <v>0</v>
      </c>
      <c r="L59" s="242">
        <v>21</v>
      </c>
      <c r="M59" s="242">
        <f>G59*(1+L59/100)</f>
        <v>0</v>
      </c>
      <c r="N59" s="240">
        <v>0</v>
      </c>
      <c r="O59" s="240">
        <f>ROUND(E59*N59,2)</f>
        <v>0</v>
      </c>
      <c r="P59" s="240">
        <v>0</v>
      </c>
      <c r="Q59" s="240">
        <f>ROUND(E59*P59,2)</f>
        <v>0</v>
      </c>
      <c r="R59" s="242" t="s">
        <v>399</v>
      </c>
      <c r="S59" s="242" t="s">
        <v>289</v>
      </c>
      <c r="T59" s="243" t="s">
        <v>289</v>
      </c>
      <c r="U59" s="224">
        <v>0.21</v>
      </c>
      <c r="V59" s="224">
        <f>ROUND(E59*U59,2)</f>
        <v>51.45</v>
      </c>
      <c r="W59" s="224"/>
      <c r="X59" s="224" t="s">
        <v>339</v>
      </c>
      <c r="Y59" s="224" t="s">
        <v>284</v>
      </c>
      <c r="Z59" s="213"/>
      <c r="AA59" s="213"/>
      <c r="AB59" s="213"/>
      <c r="AC59" s="213"/>
      <c r="AD59" s="213"/>
      <c r="AE59" s="213"/>
      <c r="AF59" s="213"/>
      <c r="AG59" s="213" t="s">
        <v>413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2" x14ac:dyDescent="0.2">
      <c r="A60" s="220"/>
      <c r="B60" s="221"/>
      <c r="C60" s="259" t="s">
        <v>417</v>
      </c>
      <c r="D60" s="257"/>
      <c r="E60" s="257"/>
      <c r="F60" s="257"/>
      <c r="G60" s="257"/>
      <c r="H60" s="224"/>
      <c r="I60" s="224"/>
      <c r="J60" s="224"/>
      <c r="K60" s="224"/>
      <c r="L60" s="224"/>
      <c r="M60" s="224"/>
      <c r="N60" s="223"/>
      <c r="O60" s="223"/>
      <c r="P60" s="223"/>
      <c r="Q60" s="223"/>
      <c r="R60" s="224"/>
      <c r="S60" s="224"/>
      <c r="T60" s="224"/>
      <c r="U60" s="224"/>
      <c r="V60" s="224"/>
      <c r="W60" s="224"/>
      <c r="X60" s="224"/>
      <c r="Y60" s="224"/>
      <c r="Z60" s="213"/>
      <c r="AA60" s="213"/>
      <c r="AB60" s="213"/>
      <c r="AC60" s="213"/>
      <c r="AD60" s="213"/>
      <c r="AE60" s="213"/>
      <c r="AF60" s="213"/>
      <c r="AG60" s="213" t="s">
        <v>360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56" t="str">
        <f>C60</f>
        <v>napuštění a vypuštění vody, dodání vody a desinfekčního prostředku, náklady na bakteriologický rozbor vody,</v>
      </c>
      <c r="BB60" s="213"/>
      <c r="BC60" s="213"/>
      <c r="BD60" s="213"/>
      <c r="BE60" s="213"/>
      <c r="BF60" s="213"/>
      <c r="BG60" s="213"/>
      <c r="BH60" s="213"/>
    </row>
    <row r="61" spans="1:60" outlineLevel="2" x14ac:dyDescent="0.2">
      <c r="A61" s="220"/>
      <c r="B61" s="221"/>
      <c r="C61" s="252"/>
      <c r="D61" s="245"/>
      <c r="E61" s="245"/>
      <c r="F61" s="245"/>
      <c r="G61" s="245"/>
      <c r="H61" s="224"/>
      <c r="I61" s="224"/>
      <c r="J61" s="224"/>
      <c r="K61" s="224"/>
      <c r="L61" s="224"/>
      <c r="M61" s="224"/>
      <c r="N61" s="223"/>
      <c r="O61" s="223"/>
      <c r="P61" s="223"/>
      <c r="Q61" s="223"/>
      <c r="R61" s="224"/>
      <c r="S61" s="224"/>
      <c r="T61" s="224"/>
      <c r="U61" s="224"/>
      <c r="V61" s="224"/>
      <c r="W61" s="224"/>
      <c r="X61" s="224"/>
      <c r="Y61" s="224"/>
      <c r="Z61" s="213"/>
      <c r="AA61" s="213"/>
      <c r="AB61" s="213"/>
      <c r="AC61" s="213"/>
      <c r="AD61" s="213"/>
      <c r="AE61" s="213"/>
      <c r="AF61" s="213"/>
      <c r="AG61" s="213" t="s">
        <v>286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1" x14ac:dyDescent="0.2">
      <c r="A62" s="237">
        <v>18</v>
      </c>
      <c r="B62" s="238" t="s">
        <v>418</v>
      </c>
      <c r="C62" s="249" t="s">
        <v>419</v>
      </c>
      <c r="D62" s="239" t="s">
        <v>323</v>
      </c>
      <c r="E62" s="240">
        <v>245</v>
      </c>
      <c r="F62" s="241"/>
      <c r="G62" s="242">
        <f>ROUND(E62*F62,2)</f>
        <v>0</v>
      </c>
      <c r="H62" s="241"/>
      <c r="I62" s="242">
        <f>ROUND(E62*H62,2)</f>
        <v>0</v>
      </c>
      <c r="J62" s="241"/>
      <c r="K62" s="242">
        <f>ROUND(E62*J62,2)</f>
        <v>0</v>
      </c>
      <c r="L62" s="242">
        <v>21</v>
      </c>
      <c r="M62" s="242">
        <f>G62*(1+L62/100)</f>
        <v>0</v>
      </c>
      <c r="N62" s="240">
        <v>8.0000000000000007E-5</v>
      </c>
      <c r="O62" s="240">
        <f>ROUND(E62*N62,2)</f>
        <v>0.02</v>
      </c>
      <c r="P62" s="240">
        <v>0</v>
      </c>
      <c r="Q62" s="240">
        <f>ROUND(E62*P62,2)</f>
        <v>0</v>
      </c>
      <c r="R62" s="242" t="s">
        <v>399</v>
      </c>
      <c r="S62" s="242" t="s">
        <v>289</v>
      </c>
      <c r="T62" s="243" t="s">
        <v>289</v>
      </c>
      <c r="U62" s="224">
        <v>0.03</v>
      </c>
      <c r="V62" s="224">
        <f>ROUND(E62*U62,2)</f>
        <v>7.35</v>
      </c>
      <c r="W62" s="224"/>
      <c r="X62" s="224" t="s">
        <v>339</v>
      </c>
      <c r="Y62" s="224" t="s">
        <v>284</v>
      </c>
      <c r="Z62" s="213"/>
      <c r="AA62" s="213"/>
      <c r="AB62" s="213"/>
      <c r="AC62" s="213"/>
      <c r="AD62" s="213"/>
      <c r="AE62" s="213"/>
      <c r="AF62" s="213"/>
      <c r="AG62" s="213" t="s">
        <v>340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50"/>
      <c r="D63" s="246"/>
      <c r="E63" s="246"/>
      <c r="F63" s="246"/>
      <c r="G63" s="246"/>
      <c r="H63" s="224"/>
      <c r="I63" s="224"/>
      <c r="J63" s="224"/>
      <c r="K63" s="224"/>
      <c r="L63" s="224"/>
      <c r="M63" s="224"/>
      <c r="N63" s="223"/>
      <c r="O63" s="223"/>
      <c r="P63" s="223"/>
      <c r="Q63" s="223"/>
      <c r="R63" s="224"/>
      <c r="S63" s="224"/>
      <c r="T63" s="224"/>
      <c r="U63" s="224"/>
      <c r="V63" s="224"/>
      <c r="W63" s="224"/>
      <c r="X63" s="224"/>
      <c r="Y63" s="224"/>
      <c r="Z63" s="213"/>
      <c r="AA63" s="213"/>
      <c r="AB63" s="213"/>
      <c r="AC63" s="213"/>
      <c r="AD63" s="213"/>
      <c r="AE63" s="213"/>
      <c r="AF63" s="213"/>
      <c r="AG63" s="213" t="s">
        <v>286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ht="22.5" outlineLevel="1" x14ac:dyDescent="0.2">
      <c r="A64" s="237">
        <v>19</v>
      </c>
      <c r="B64" s="238" t="s">
        <v>420</v>
      </c>
      <c r="C64" s="249" t="s">
        <v>421</v>
      </c>
      <c r="D64" s="239" t="s">
        <v>318</v>
      </c>
      <c r="E64" s="240">
        <v>26</v>
      </c>
      <c r="F64" s="241"/>
      <c r="G64" s="242">
        <f>ROUND(E64*F64,2)</f>
        <v>0</v>
      </c>
      <c r="H64" s="241"/>
      <c r="I64" s="242">
        <f>ROUND(E64*H64,2)</f>
        <v>0</v>
      </c>
      <c r="J64" s="241"/>
      <c r="K64" s="242">
        <f>ROUND(E64*J64,2)</f>
        <v>0</v>
      </c>
      <c r="L64" s="242">
        <v>21</v>
      </c>
      <c r="M64" s="242">
        <f>G64*(1+L64/100)</f>
        <v>0</v>
      </c>
      <c r="N64" s="240">
        <v>0</v>
      </c>
      <c r="O64" s="240">
        <f>ROUND(E64*N64,2)</f>
        <v>0</v>
      </c>
      <c r="P64" s="240">
        <v>0</v>
      </c>
      <c r="Q64" s="240">
        <f>ROUND(E64*P64,2)</f>
        <v>0</v>
      </c>
      <c r="R64" s="242" t="s">
        <v>422</v>
      </c>
      <c r="S64" s="242" t="s">
        <v>289</v>
      </c>
      <c r="T64" s="243" t="s">
        <v>289</v>
      </c>
      <c r="U64" s="224">
        <v>0.22</v>
      </c>
      <c r="V64" s="224">
        <f>ROUND(E64*U64,2)</f>
        <v>5.72</v>
      </c>
      <c r="W64" s="224"/>
      <c r="X64" s="224" t="s">
        <v>339</v>
      </c>
      <c r="Y64" s="224" t="s">
        <v>284</v>
      </c>
      <c r="Z64" s="213"/>
      <c r="AA64" s="213"/>
      <c r="AB64" s="213"/>
      <c r="AC64" s="213"/>
      <c r="AD64" s="213"/>
      <c r="AE64" s="213"/>
      <c r="AF64" s="213"/>
      <c r="AG64" s="213" t="s">
        <v>340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2" x14ac:dyDescent="0.2">
      <c r="A65" s="220"/>
      <c r="B65" s="221"/>
      <c r="C65" s="250"/>
      <c r="D65" s="246"/>
      <c r="E65" s="246"/>
      <c r="F65" s="246"/>
      <c r="G65" s="246"/>
      <c r="H65" s="224"/>
      <c r="I65" s="224"/>
      <c r="J65" s="224"/>
      <c r="K65" s="224"/>
      <c r="L65" s="224"/>
      <c r="M65" s="224"/>
      <c r="N65" s="223"/>
      <c r="O65" s="223"/>
      <c r="P65" s="223"/>
      <c r="Q65" s="223"/>
      <c r="R65" s="224"/>
      <c r="S65" s="224"/>
      <c r="T65" s="224"/>
      <c r="U65" s="224"/>
      <c r="V65" s="224"/>
      <c r="W65" s="224"/>
      <c r="X65" s="224"/>
      <c r="Y65" s="224"/>
      <c r="Z65" s="213"/>
      <c r="AA65" s="213"/>
      <c r="AB65" s="213"/>
      <c r="AC65" s="213"/>
      <c r="AD65" s="213"/>
      <c r="AE65" s="213"/>
      <c r="AF65" s="213"/>
      <c r="AG65" s="213" t="s">
        <v>286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37">
        <v>20</v>
      </c>
      <c r="B66" s="238" t="s">
        <v>423</v>
      </c>
      <c r="C66" s="249" t="s">
        <v>424</v>
      </c>
      <c r="D66" s="239" t="s">
        <v>323</v>
      </c>
      <c r="E66" s="240">
        <v>245</v>
      </c>
      <c r="F66" s="241"/>
      <c r="G66" s="242">
        <f>ROUND(E66*F66,2)</f>
        <v>0</v>
      </c>
      <c r="H66" s="241"/>
      <c r="I66" s="242">
        <f>ROUND(E66*H66,2)</f>
        <v>0</v>
      </c>
      <c r="J66" s="241"/>
      <c r="K66" s="242">
        <f>ROUND(E66*J66,2)</f>
        <v>0</v>
      </c>
      <c r="L66" s="242">
        <v>21</v>
      </c>
      <c r="M66" s="242">
        <f>G66*(1+L66/100)</f>
        <v>0</v>
      </c>
      <c r="N66" s="240">
        <v>0</v>
      </c>
      <c r="O66" s="240">
        <f>ROUND(E66*N66,2)</f>
        <v>0</v>
      </c>
      <c r="P66" s="240">
        <v>0</v>
      </c>
      <c r="Q66" s="240">
        <f>ROUND(E66*P66,2)</f>
        <v>0</v>
      </c>
      <c r="R66" s="242" t="s">
        <v>324</v>
      </c>
      <c r="S66" s="242" t="s">
        <v>289</v>
      </c>
      <c r="T66" s="243" t="s">
        <v>289</v>
      </c>
      <c r="U66" s="224">
        <v>0</v>
      </c>
      <c r="V66" s="224">
        <f>ROUND(E66*U66,2)</f>
        <v>0</v>
      </c>
      <c r="W66" s="224"/>
      <c r="X66" s="224" t="s">
        <v>283</v>
      </c>
      <c r="Y66" s="224" t="s">
        <v>284</v>
      </c>
      <c r="Z66" s="213"/>
      <c r="AA66" s="213"/>
      <c r="AB66" s="213"/>
      <c r="AC66" s="213"/>
      <c r="AD66" s="213"/>
      <c r="AE66" s="213"/>
      <c r="AF66" s="213"/>
      <c r="AG66" s="213" t="s">
        <v>385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2" x14ac:dyDescent="0.2">
      <c r="A67" s="220"/>
      <c r="B67" s="221"/>
      <c r="C67" s="250"/>
      <c r="D67" s="246"/>
      <c r="E67" s="246"/>
      <c r="F67" s="246"/>
      <c r="G67" s="246"/>
      <c r="H67" s="224"/>
      <c r="I67" s="224"/>
      <c r="J67" s="224"/>
      <c r="K67" s="224"/>
      <c r="L67" s="224"/>
      <c r="M67" s="224"/>
      <c r="N67" s="223"/>
      <c r="O67" s="223"/>
      <c r="P67" s="223"/>
      <c r="Q67" s="223"/>
      <c r="R67" s="224"/>
      <c r="S67" s="224"/>
      <c r="T67" s="224"/>
      <c r="U67" s="224"/>
      <c r="V67" s="224"/>
      <c r="W67" s="224"/>
      <c r="X67" s="224"/>
      <c r="Y67" s="224"/>
      <c r="Z67" s="213"/>
      <c r="AA67" s="213"/>
      <c r="AB67" s="213"/>
      <c r="AC67" s="213"/>
      <c r="AD67" s="213"/>
      <c r="AE67" s="213"/>
      <c r="AF67" s="213"/>
      <c r="AG67" s="213" t="s">
        <v>286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ht="22.5" outlineLevel="1" x14ac:dyDescent="0.2">
      <c r="A68" s="237">
        <v>21</v>
      </c>
      <c r="B68" s="238" t="s">
        <v>425</v>
      </c>
      <c r="C68" s="249" t="s">
        <v>426</v>
      </c>
      <c r="D68" s="239" t="s">
        <v>323</v>
      </c>
      <c r="E68" s="240">
        <v>269.5</v>
      </c>
      <c r="F68" s="241"/>
      <c r="G68" s="242">
        <f>ROUND(E68*F68,2)</f>
        <v>0</v>
      </c>
      <c r="H68" s="241"/>
      <c r="I68" s="242">
        <f>ROUND(E68*H68,2)</f>
        <v>0</v>
      </c>
      <c r="J68" s="241"/>
      <c r="K68" s="242">
        <f>ROUND(E68*J68,2)</f>
        <v>0</v>
      </c>
      <c r="L68" s="242">
        <v>21</v>
      </c>
      <c r="M68" s="242">
        <f>G68*(1+L68/100)</f>
        <v>0</v>
      </c>
      <c r="N68" s="240">
        <v>1.8799999999999999E-3</v>
      </c>
      <c r="O68" s="240">
        <f>ROUND(E68*N68,2)</f>
        <v>0.51</v>
      </c>
      <c r="P68" s="240">
        <v>0</v>
      </c>
      <c r="Q68" s="240">
        <f>ROUND(E68*P68,2)</f>
        <v>0</v>
      </c>
      <c r="R68" s="242" t="s">
        <v>324</v>
      </c>
      <c r="S68" s="242" t="s">
        <v>289</v>
      </c>
      <c r="T68" s="243" t="s">
        <v>289</v>
      </c>
      <c r="U68" s="224">
        <v>0</v>
      </c>
      <c r="V68" s="224">
        <f>ROUND(E68*U68,2)</f>
        <v>0</v>
      </c>
      <c r="W68" s="224"/>
      <c r="X68" s="224" t="s">
        <v>283</v>
      </c>
      <c r="Y68" s="224" t="s">
        <v>284</v>
      </c>
      <c r="Z68" s="213"/>
      <c r="AA68" s="213"/>
      <c r="AB68" s="213"/>
      <c r="AC68" s="213"/>
      <c r="AD68" s="213"/>
      <c r="AE68" s="213"/>
      <c r="AF68" s="213"/>
      <c r="AG68" s="213" t="s">
        <v>385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2" x14ac:dyDescent="0.2">
      <c r="A69" s="220"/>
      <c r="B69" s="221"/>
      <c r="C69" s="250"/>
      <c r="D69" s="246"/>
      <c r="E69" s="246"/>
      <c r="F69" s="246"/>
      <c r="G69" s="246"/>
      <c r="H69" s="224"/>
      <c r="I69" s="224"/>
      <c r="J69" s="224"/>
      <c r="K69" s="224"/>
      <c r="L69" s="224"/>
      <c r="M69" s="224"/>
      <c r="N69" s="223"/>
      <c r="O69" s="223"/>
      <c r="P69" s="223"/>
      <c r="Q69" s="223"/>
      <c r="R69" s="224"/>
      <c r="S69" s="224"/>
      <c r="T69" s="224"/>
      <c r="U69" s="224"/>
      <c r="V69" s="224"/>
      <c r="W69" s="224"/>
      <c r="X69" s="224"/>
      <c r="Y69" s="224"/>
      <c r="Z69" s="213"/>
      <c r="AA69" s="213"/>
      <c r="AB69" s="213"/>
      <c r="AC69" s="213"/>
      <c r="AD69" s="213"/>
      <c r="AE69" s="213"/>
      <c r="AF69" s="213"/>
      <c r="AG69" s="213" t="s">
        <v>286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ht="22.5" outlineLevel="1" x14ac:dyDescent="0.2">
      <c r="A70" s="237">
        <v>22</v>
      </c>
      <c r="B70" s="238" t="s">
        <v>427</v>
      </c>
      <c r="C70" s="249" t="s">
        <v>428</v>
      </c>
      <c r="D70" s="239" t="s">
        <v>318</v>
      </c>
      <c r="E70" s="240">
        <v>18</v>
      </c>
      <c r="F70" s="241"/>
      <c r="G70" s="242">
        <f>ROUND(E70*F70,2)</f>
        <v>0</v>
      </c>
      <c r="H70" s="241"/>
      <c r="I70" s="242">
        <f>ROUND(E70*H70,2)</f>
        <v>0</v>
      </c>
      <c r="J70" s="241"/>
      <c r="K70" s="242">
        <f>ROUND(E70*J70,2)</f>
        <v>0</v>
      </c>
      <c r="L70" s="242">
        <v>21</v>
      </c>
      <c r="M70" s="242">
        <f>G70*(1+L70/100)</f>
        <v>0</v>
      </c>
      <c r="N70" s="240">
        <v>3.2000000000000003E-4</v>
      </c>
      <c r="O70" s="240">
        <f>ROUND(E70*N70,2)</f>
        <v>0.01</v>
      </c>
      <c r="P70" s="240">
        <v>0</v>
      </c>
      <c r="Q70" s="240">
        <f>ROUND(E70*P70,2)</f>
        <v>0</v>
      </c>
      <c r="R70" s="242" t="s">
        <v>324</v>
      </c>
      <c r="S70" s="242" t="s">
        <v>289</v>
      </c>
      <c r="T70" s="243" t="s">
        <v>289</v>
      </c>
      <c r="U70" s="224">
        <v>0</v>
      </c>
      <c r="V70" s="224">
        <f>ROUND(E70*U70,2)</f>
        <v>0</v>
      </c>
      <c r="W70" s="224"/>
      <c r="X70" s="224" t="s">
        <v>283</v>
      </c>
      <c r="Y70" s="224" t="s">
        <v>284</v>
      </c>
      <c r="Z70" s="213"/>
      <c r="AA70" s="213"/>
      <c r="AB70" s="213"/>
      <c r="AC70" s="213"/>
      <c r="AD70" s="213"/>
      <c r="AE70" s="213"/>
      <c r="AF70" s="213"/>
      <c r="AG70" s="213" t="s">
        <v>285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2" x14ac:dyDescent="0.2">
      <c r="A71" s="220"/>
      <c r="B71" s="221"/>
      <c r="C71" s="250"/>
      <c r="D71" s="246"/>
      <c r="E71" s="246"/>
      <c r="F71" s="246"/>
      <c r="G71" s="246"/>
      <c r="H71" s="224"/>
      <c r="I71" s="224"/>
      <c r="J71" s="224"/>
      <c r="K71" s="224"/>
      <c r="L71" s="224"/>
      <c r="M71" s="224"/>
      <c r="N71" s="223"/>
      <c r="O71" s="223"/>
      <c r="P71" s="223"/>
      <c r="Q71" s="223"/>
      <c r="R71" s="224"/>
      <c r="S71" s="224"/>
      <c r="T71" s="224"/>
      <c r="U71" s="224"/>
      <c r="V71" s="224"/>
      <c r="W71" s="224"/>
      <c r="X71" s="224"/>
      <c r="Y71" s="224"/>
      <c r="Z71" s="213"/>
      <c r="AA71" s="213"/>
      <c r="AB71" s="213"/>
      <c r="AC71" s="213"/>
      <c r="AD71" s="213"/>
      <c r="AE71" s="213"/>
      <c r="AF71" s="213"/>
      <c r="AG71" s="213" t="s">
        <v>286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ht="22.5" outlineLevel="1" x14ac:dyDescent="0.2">
      <c r="A72" s="237">
        <v>23</v>
      </c>
      <c r="B72" s="238" t="s">
        <v>429</v>
      </c>
      <c r="C72" s="249" t="s">
        <v>430</v>
      </c>
      <c r="D72" s="239" t="s">
        <v>318</v>
      </c>
      <c r="E72" s="240">
        <v>3</v>
      </c>
      <c r="F72" s="241"/>
      <c r="G72" s="242">
        <f>ROUND(E72*F72,2)</f>
        <v>0</v>
      </c>
      <c r="H72" s="241"/>
      <c r="I72" s="242">
        <f>ROUND(E72*H72,2)</f>
        <v>0</v>
      </c>
      <c r="J72" s="241"/>
      <c r="K72" s="242">
        <f>ROUND(E72*J72,2)</f>
        <v>0</v>
      </c>
      <c r="L72" s="242">
        <v>21</v>
      </c>
      <c r="M72" s="242">
        <f>G72*(1+L72/100)</f>
        <v>0</v>
      </c>
      <c r="N72" s="240">
        <v>5.9999999999999995E-4</v>
      </c>
      <c r="O72" s="240">
        <f>ROUND(E72*N72,2)</f>
        <v>0</v>
      </c>
      <c r="P72" s="240">
        <v>0</v>
      </c>
      <c r="Q72" s="240">
        <f>ROUND(E72*P72,2)</f>
        <v>0</v>
      </c>
      <c r="R72" s="242" t="s">
        <v>324</v>
      </c>
      <c r="S72" s="242" t="s">
        <v>289</v>
      </c>
      <c r="T72" s="243" t="s">
        <v>289</v>
      </c>
      <c r="U72" s="224">
        <v>0</v>
      </c>
      <c r="V72" s="224">
        <f>ROUND(E72*U72,2)</f>
        <v>0</v>
      </c>
      <c r="W72" s="224"/>
      <c r="X72" s="224" t="s">
        <v>283</v>
      </c>
      <c r="Y72" s="224" t="s">
        <v>284</v>
      </c>
      <c r="Z72" s="213"/>
      <c r="AA72" s="213"/>
      <c r="AB72" s="213"/>
      <c r="AC72" s="213"/>
      <c r="AD72" s="213"/>
      <c r="AE72" s="213"/>
      <c r="AF72" s="213"/>
      <c r="AG72" s="213" t="s">
        <v>285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2" x14ac:dyDescent="0.2">
      <c r="A73" s="220"/>
      <c r="B73" s="221"/>
      <c r="C73" s="250"/>
      <c r="D73" s="246"/>
      <c r="E73" s="246"/>
      <c r="F73" s="246"/>
      <c r="G73" s="246"/>
      <c r="H73" s="224"/>
      <c r="I73" s="224"/>
      <c r="J73" s="224"/>
      <c r="K73" s="224"/>
      <c r="L73" s="224"/>
      <c r="M73" s="224"/>
      <c r="N73" s="223"/>
      <c r="O73" s="223"/>
      <c r="P73" s="223"/>
      <c r="Q73" s="223"/>
      <c r="R73" s="224"/>
      <c r="S73" s="224"/>
      <c r="T73" s="224"/>
      <c r="U73" s="224"/>
      <c r="V73" s="224"/>
      <c r="W73" s="224"/>
      <c r="X73" s="224"/>
      <c r="Y73" s="224"/>
      <c r="Z73" s="213"/>
      <c r="AA73" s="213"/>
      <c r="AB73" s="213"/>
      <c r="AC73" s="213"/>
      <c r="AD73" s="213"/>
      <c r="AE73" s="213"/>
      <c r="AF73" s="213"/>
      <c r="AG73" s="213" t="s">
        <v>286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ht="22.5" outlineLevel="1" x14ac:dyDescent="0.2">
      <c r="A74" s="237">
        <v>24</v>
      </c>
      <c r="B74" s="238" t="s">
        <v>431</v>
      </c>
      <c r="C74" s="249" t="s">
        <v>432</v>
      </c>
      <c r="D74" s="239" t="s">
        <v>318</v>
      </c>
      <c r="E74" s="240">
        <v>4</v>
      </c>
      <c r="F74" s="241"/>
      <c r="G74" s="242">
        <f>ROUND(E74*F74,2)</f>
        <v>0</v>
      </c>
      <c r="H74" s="241"/>
      <c r="I74" s="242">
        <f>ROUND(E74*H74,2)</f>
        <v>0</v>
      </c>
      <c r="J74" s="241"/>
      <c r="K74" s="242">
        <f>ROUND(E74*J74,2)</f>
        <v>0</v>
      </c>
      <c r="L74" s="242">
        <v>21</v>
      </c>
      <c r="M74" s="242">
        <f>G74*(1+L74/100)</f>
        <v>0</v>
      </c>
      <c r="N74" s="240">
        <v>5.1999999999999995E-4</v>
      </c>
      <c r="O74" s="240">
        <f>ROUND(E74*N74,2)</f>
        <v>0</v>
      </c>
      <c r="P74" s="240">
        <v>0</v>
      </c>
      <c r="Q74" s="240">
        <f>ROUND(E74*P74,2)</f>
        <v>0</v>
      </c>
      <c r="R74" s="242" t="s">
        <v>324</v>
      </c>
      <c r="S74" s="242" t="s">
        <v>289</v>
      </c>
      <c r="T74" s="243" t="s">
        <v>289</v>
      </c>
      <c r="U74" s="224">
        <v>0</v>
      </c>
      <c r="V74" s="224">
        <f>ROUND(E74*U74,2)</f>
        <v>0</v>
      </c>
      <c r="W74" s="224"/>
      <c r="X74" s="224" t="s">
        <v>283</v>
      </c>
      <c r="Y74" s="224" t="s">
        <v>284</v>
      </c>
      <c r="Z74" s="213"/>
      <c r="AA74" s="213"/>
      <c r="AB74" s="213"/>
      <c r="AC74" s="213"/>
      <c r="AD74" s="213"/>
      <c r="AE74" s="213"/>
      <c r="AF74" s="213"/>
      <c r="AG74" s="213" t="s">
        <v>285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2" x14ac:dyDescent="0.2">
      <c r="A75" s="220"/>
      <c r="B75" s="221"/>
      <c r="C75" s="250"/>
      <c r="D75" s="246"/>
      <c r="E75" s="246"/>
      <c r="F75" s="246"/>
      <c r="G75" s="246"/>
      <c r="H75" s="224"/>
      <c r="I75" s="224"/>
      <c r="J75" s="224"/>
      <c r="K75" s="224"/>
      <c r="L75" s="224"/>
      <c r="M75" s="224"/>
      <c r="N75" s="223"/>
      <c r="O75" s="223"/>
      <c r="P75" s="223"/>
      <c r="Q75" s="223"/>
      <c r="R75" s="224"/>
      <c r="S75" s="224"/>
      <c r="T75" s="224"/>
      <c r="U75" s="224"/>
      <c r="V75" s="224"/>
      <c r="W75" s="224"/>
      <c r="X75" s="224"/>
      <c r="Y75" s="224"/>
      <c r="Z75" s="213"/>
      <c r="AA75" s="213"/>
      <c r="AB75" s="213"/>
      <c r="AC75" s="213"/>
      <c r="AD75" s="213"/>
      <c r="AE75" s="213"/>
      <c r="AF75" s="213"/>
      <c r="AG75" s="213" t="s">
        <v>286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ht="22.5" outlineLevel="1" x14ac:dyDescent="0.2">
      <c r="A76" s="237">
        <v>25</v>
      </c>
      <c r="B76" s="238" t="s">
        <v>433</v>
      </c>
      <c r="C76" s="249" t="s">
        <v>434</v>
      </c>
      <c r="D76" s="239" t="s">
        <v>318</v>
      </c>
      <c r="E76" s="240">
        <v>1</v>
      </c>
      <c r="F76" s="241"/>
      <c r="G76" s="242">
        <f>ROUND(E76*F76,2)</f>
        <v>0</v>
      </c>
      <c r="H76" s="241"/>
      <c r="I76" s="242">
        <f>ROUND(E76*H76,2)</f>
        <v>0</v>
      </c>
      <c r="J76" s="241"/>
      <c r="K76" s="242">
        <f>ROUND(E76*J76,2)</f>
        <v>0</v>
      </c>
      <c r="L76" s="242">
        <v>21</v>
      </c>
      <c r="M76" s="242">
        <f>G76*(1+L76/100)</f>
        <v>0</v>
      </c>
      <c r="N76" s="240">
        <v>0</v>
      </c>
      <c r="O76" s="240">
        <f>ROUND(E76*N76,2)</f>
        <v>0</v>
      </c>
      <c r="P76" s="240">
        <v>0</v>
      </c>
      <c r="Q76" s="240">
        <f>ROUND(E76*P76,2)</f>
        <v>0</v>
      </c>
      <c r="R76" s="242" t="s">
        <v>324</v>
      </c>
      <c r="S76" s="242" t="s">
        <v>289</v>
      </c>
      <c r="T76" s="243" t="s">
        <v>289</v>
      </c>
      <c r="U76" s="224">
        <v>0</v>
      </c>
      <c r="V76" s="224">
        <f>ROUND(E76*U76,2)</f>
        <v>0</v>
      </c>
      <c r="W76" s="224"/>
      <c r="X76" s="224" t="s">
        <v>283</v>
      </c>
      <c r="Y76" s="224" t="s">
        <v>284</v>
      </c>
      <c r="Z76" s="213"/>
      <c r="AA76" s="213"/>
      <c r="AB76" s="213"/>
      <c r="AC76" s="213"/>
      <c r="AD76" s="213"/>
      <c r="AE76" s="213"/>
      <c r="AF76" s="213"/>
      <c r="AG76" s="213" t="s">
        <v>285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2" x14ac:dyDescent="0.2">
      <c r="A77" s="220"/>
      <c r="B77" s="221"/>
      <c r="C77" s="250"/>
      <c r="D77" s="246"/>
      <c r="E77" s="246"/>
      <c r="F77" s="246"/>
      <c r="G77" s="246"/>
      <c r="H77" s="224"/>
      <c r="I77" s="224"/>
      <c r="J77" s="224"/>
      <c r="K77" s="224"/>
      <c r="L77" s="224"/>
      <c r="M77" s="224"/>
      <c r="N77" s="223"/>
      <c r="O77" s="223"/>
      <c r="P77" s="223"/>
      <c r="Q77" s="223"/>
      <c r="R77" s="224"/>
      <c r="S77" s="224"/>
      <c r="T77" s="224"/>
      <c r="U77" s="224"/>
      <c r="V77" s="224"/>
      <c r="W77" s="224"/>
      <c r="X77" s="224"/>
      <c r="Y77" s="224"/>
      <c r="Z77" s="213"/>
      <c r="AA77" s="213"/>
      <c r="AB77" s="213"/>
      <c r="AC77" s="213"/>
      <c r="AD77" s="213"/>
      <c r="AE77" s="213"/>
      <c r="AF77" s="213"/>
      <c r="AG77" s="213" t="s">
        <v>286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x14ac:dyDescent="0.2">
      <c r="A78" s="230" t="s">
        <v>276</v>
      </c>
      <c r="B78" s="231" t="s">
        <v>185</v>
      </c>
      <c r="C78" s="248" t="s">
        <v>186</v>
      </c>
      <c r="D78" s="232"/>
      <c r="E78" s="233"/>
      <c r="F78" s="234"/>
      <c r="G78" s="234">
        <f>SUMIF(AG79:AG86,"&lt;&gt;NOR",G79:G86)</f>
        <v>0</v>
      </c>
      <c r="H78" s="234"/>
      <c r="I78" s="234">
        <f>SUM(I79:I86)</f>
        <v>0</v>
      </c>
      <c r="J78" s="234"/>
      <c r="K78" s="234">
        <f>SUM(K79:K86)</f>
        <v>0</v>
      </c>
      <c r="L78" s="234"/>
      <c r="M78" s="234">
        <f>SUM(M79:M86)</f>
        <v>0</v>
      </c>
      <c r="N78" s="233"/>
      <c r="O78" s="233">
        <f>SUM(O79:O86)</f>
        <v>0</v>
      </c>
      <c r="P78" s="233"/>
      <c r="Q78" s="233">
        <f>SUM(Q79:Q86)</f>
        <v>2.11</v>
      </c>
      <c r="R78" s="234"/>
      <c r="S78" s="234"/>
      <c r="T78" s="235"/>
      <c r="U78" s="229"/>
      <c r="V78" s="229">
        <f>SUM(V79:V86)</f>
        <v>7.1999999999999993</v>
      </c>
      <c r="W78" s="229"/>
      <c r="X78" s="229"/>
      <c r="Y78" s="229"/>
      <c r="AG78" t="s">
        <v>277</v>
      </c>
    </row>
    <row r="79" spans="1:60" outlineLevel="1" x14ac:dyDescent="0.2">
      <c r="A79" s="237">
        <v>26</v>
      </c>
      <c r="B79" s="238" t="s">
        <v>435</v>
      </c>
      <c r="C79" s="249" t="s">
        <v>436</v>
      </c>
      <c r="D79" s="239" t="s">
        <v>323</v>
      </c>
      <c r="E79" s="240">
        <v>12</v>
      </c>
      <c r="F79" s="241"/>
      <c r="G79" s="242">
        <f>ROUND(E79*F79,2)</f>
        <v>0</v>
      </c>
      <c r="H79" s="241"/>
      <c r="I79" s="242">
        <f>ROUND(E79*H79,2)</f>
        <v>0</v>
      </c>
      <c r="J79" s="241"/>
      <c r="K79" s="242">
        <f>ROUND(E79*J79,2)</f>
        <v>0</v>
      </c>
      <c r="L79" s="242">
        <v>21</v>
      </c>
      <c r="M79" s="242">
        <f>G79*(1+L79/100)</f>
        <v>0</v>
      </c>
      <c r="N79" s="240">
        <v>0</v>
      </c>
      <c r="O79" s="240">
        <f>ROUND(E79*N79,2)</f>
        <v>0</v>
      </c>
      <c r="P79" s="240">
        <v>0</v>
      </c>
      <c r="Q79" s="240">
        <f>ROUND(E79*P79,2)</f>
        <v>0</v>
      </c>
      <c r="R79" s="242" t="s">
        <v>403</v>
      </c>
      <c r="S79" s="242" t="s">
        <v>289</v>
      </c>
      <c r="T79" s="243" t="s">
        <v>289</v>
      </c>
      <c r="U79" s="224">
        <v>0.13</v>
      </c>
      <c r="V79" s="224">
        <f>ROUND(E79*U79,2)</f>
        <v>1.56</v>
      </c>
      <c r="W79" s="224"/>
      <c r="X79" s="224" t="s">
        <v>339</v>
      </c>
      <c r="Y79" s="224" t="s">
        <v>284</v>
      </c>
      <c r="Z79" s="213"/>
      <c r="AA79" s="213"/>
      <c r="AB79" s="213"/>
      <c r="AC79" s="213"/>
      <c r="AD79" s="213"/>
      <c r="AE79" s="213"/>
      <c r="AF79" s="213"/>
      <c r="AG79" s="213" t="s">
        <v>340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2" x14ac:dyDescent="0.2">
      <c r="A80" s="220"/>
      <c r="B80" s="221"/>
      <c r="C80" s="259" t="s">
        <v>437</v>
      </c>
      <c r="D80" s="257"/>
      <c r="E80" s="257"/>
      <c r="F80" s="257"/>
      <c r="G80" s="257"/>
      <c r="H80" s="224"/>
      <c r="I80" s="224"/>
      <c r="J80" s="224"/>
      <c r="K80" s="224"/>
      <c r="L80" s="224"/>
      <c r="M80" s="224"/>
      <c r="N80" s="223"/>
      <c r="O80" s="223"/>
      <c r="P80" s="223"/>
      <c r="Q80" s="223"/>
      <c r="R80" s="224"/>
      <c r="S80" s="224"/>
      <c r="T80" s="224"/>
      <c r="U80" s="224"/>
      <c r="V80" s="224"/>
      <c r="W80" s="224"/>
      <c r="X80" s="224"/>
      <c r="Y80" s="224"/>
      <c r="Z80" s="213"/>
      <c r="AA80" s="213"/>
      <c r="AB80" s="213"/>
      <c r="AC80" s="213"/>
      <c r="AD80" s="213"/>
      <c r="AE80" s="213"/>
      <c r="AF80" s="213"/>
      <c r="AG80" s="213" t="s">
        <v>360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2" x14ac:dyDescent="0.2">
      <c r="A81" s="220"/>
      <c r="B81" s="221"/>
      <c r="C81" s="252"/>
      <c r="D81" s="245"/>
      <c r="E81" s="245"/>
      <c r="F81" s="245"/>
      <c r="G81" s="245"/>
      <c r="H81" s="224"/>
      <c r="I81" s="224"/>
      <c r="J81" s="224"/>
      <c r="K81" s="224"/>
      <c r="L81" s="224"/>
      <c r="M81" s="224"/>
      <c r="N81" s="223"/>
      <c r="O81" s="223"/>
      <c r="P81" s="223"/>
      <c r="Q81" s="223"/>
      <c r="R81" s="224"/>
      <c r="S81" s="224"/>
      <c r="T81" s="224"/>
      <c r="U81" s="224"/>
      <c r="V81" s="224"/>
      <c r="W81" s="224"/>
      <c r="X81" s="224"/>
      <c r="Y81" s="224"/>
      <c r="Z81" s="213"/>
      <c r="AA81" s="213"/>
      <c r="AB81" s="213"/>
      <c r="AC81" s="213"/>
      <c r="AD81" s="213"/>
      <c r="AE81" s="213"/>
      <c r="AF81" s="213"/>
      <c r="AG81" s="213" t="s">
        <v>286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ht="22.5" outlineLevel="1" x14ac:dyDescent="0.2">
      <c r="A82" s="237">
        <v>27</v>
      </c>
      <c r="B82" s="238" t="s">
        <v>438</v>
      </c>
      <c r="C82" s="249" t="s">
        <v>439</v>
      </c>
      <c r="D82" s="239" t="s">
        <v>356</v>
      </c>
      <c r="E82" s="240">
        <v>0.96</v>
      </c>
      <c r="F82" s="241"/>
      <c r="G82" s="242">
        <f>ROUND(E82*F82,2)</f>
        <v>0</v>
      </c>
      <c r="H82" s="241"/>
      <c r="I82" s="242">
        <f>ROUND(E82*H82,2)</f>
        <v>0</v>
      </c>
      <c r="J82" s="241"/>
      <c r="K82" s="242">
        <f>ROUND(E82*J82,2)</f>
        <v>0</v>
      </c>
      <c r="L82" s="242">
        <v>21</v>
      </c>
      <c r="M82" s="242">
        <f>G82*(1+L82/100)</f>
        <v>0</v>
      </c>
      <c r="N82" s="240">
        <v>0</v>
      </c>
      <c r="O82" s="240">
        <f>ROUND(E82*N82,2)</f>
        <v>0</v>
      </c>
      <c r="P82" s="240">
        <v>2.2000000000000002</v>
      </c>
      <c r="Q82" s="240">
        <f>ROUND(E82*P82,2)</f>
        <v>2.11</v>
      </c>
      <c r="R82" s="242" t="s">
        <v>440</v>
      </c>
      <c r="S82" s="242" t="s">
        <v>289</v>
      </c>
      <c r="T82" s="243" t="s">
        <v>289</v>
      </c>
      <c r="U82" s="224">
        <v>5.87</v>
      </c>
      <c r="V82" s="224">
        <f>ROUND(E82*U82,2)</f>
        <v>5.64</v>
      </c>
      <c r="W82" s="224"/>
      <c r="X82" s="224" t="s">
        <v>339</v>
      </c>
      <c r="Y82" s="224" t="s">
        <v>284</v>
      </c>
      <c r="Z82" s="213"/>
      <c r="AA82" s="213"/>
      <c r="AB82" s="213"/>
      <c r="AC82" s="213"/>
      <c r="AD82" s="213"/>
      <c r="AE82" s="213"/>
      <c r="AF82" s="213"/>
      <c r="AG82" s="213" t="s">
        <v>340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2" x14ac:dyDescent="0.2">
      <c r="A83" s="220"/>
      <c r="B83" s="221"/>
      <c r="C83" s="250"/>
      <c r="D83" s="246"/>
      <c r="E83" s="246"/>
      <c r="F83" s="246"/>
      <c r="G83" s="246"/>
      <c r="H83" s="224"/>
      <c r="I83" s="224"/>
      <c r="J83" s="224"/>
      <c r="K83" s="224"/>
      <c r="L83" s="224"/>
      <c r="M83" s="224"/>
      <c r="N83" s="223"/>
      <c r="O83" s="223"/>
      <c r="P83" s="223"/>
      <c r="Q83" s="223"/>
      <c r="R83" s="224"/>
      <c r="S83" s="224"/>
      <c r="T83" s="224"/>
      <c r="U83" s="224"/>
      <c r="V83" s="224"/>
      <c r="W83" s="224"/>
      <c r="X83" s="224"/>
      <c r="Y83" s="224"/>
      <c r="Z83" s="213"/>
      <c r="AA83" s="213"/>
      <c r="AB83" s="213"/>
      <c r="AC83" s="213"/>
      <c r="AD83" s="213"/>
      <c r="AE83" s="213"/>
      <c r="AF83" s="213"/>
      <c r="AG83" s="213" t="s">
        <v>286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1" x14ac:dyDescent="0.2">
      <c r="A84" s="237">
        <v>28</v>
      </c>
      <c r="B84" s="238" t="s">
        <v>441</v>
      </c>
      <c r="C84" s="249" t="s">
        <v>442</v>
      </c>
      <c r="D84" s="239" t="s">
        <v>383</v>
      </c>
      <c r="E84" s="240">
        <v>2.1120000000000001</v>
      </c>
      <c r="F84" s="241"/>
      <c r="G84" s="242">
        <f>ROUND(E84*F84,2)</f>
        <v>0</v>
      </c>
      <c r="H84" s="241"/>
      <c r="I84" s="242">
        <f>ROUND(E84*H84,2)</f>
        <v>0</v>
      </c>
      <c r="J84" s="241"/>
      <c r="K84" s="242">
        <f>ROUND(E84*J84,2)</f>
        <v>0</v>
      </c>
      <c r="L84" s="242">
        <v>21</v>
      </c>
      <c r="M84" s="242">
        <f>G84*(1+L84/100)</f>
        <v>0</v>
      </c>
      <c r="N84" s="240">
        <v>0</v>
      </c>
      <c r="O84" s="240">
        <f>ROUND(E84*N84,2)</f>
        <v>0</v>
      </c>
      <c r="P84" s="240">
        <v>0</v>
      </c>
      <c r="Q84" s="240">
        <f>ROUND(E84*P84,2)</f>
        <v>0</v>
      </c>
      <c r="R84" s="242" t="s">
        <v>443</v>
      </c>
      <c r="S84" s="242" t="s">
        <v>289</v>
      </c>
      <c r="T84" s="243" t="s">
        <v>289</v>
      </c>
      <c r="U84" s="224">
        <v>0</v>
      </c>
      <c r="V84" s="224">
        <f>ROUND(E84*U84,2)</f>
        <v>0</v>
      </c>
      <c r="W84" s="224"/>
      <c r="X84" s="224" t="s">
        <v>339</v>
      </c>
      <c r="Y84" s="224" t="s">
        <v>284</v>
      </c>
      <c r="Z84" s="213"/>
      <c r="AA84" s="213"/>
      <c r="AB84" s="213"/>
      <c r="AC84" s="213"/>
      <c r="AD84" s="213"/>
      <c r="AE84" s="213"/>
      <c r="AF84" s="213"/>
      <c r="AG84" s="213" t="s">
        <v>340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2" x14ac:dyDescent="0.2">
      <c r="A85" s="220"/>
      <c r="B85" s="221"/>
      <c r="C85" s="251" t="s">
        <v>444</v>
      </c>
      <c r="D85" s="247"/>
      <c r="E85" s="247"/>
      <c r="F85" s="247"/>
      <c r="G85" s="247"/>
      <c r="H85" s="224"/>
      <c r="I85" s="224"/>
      <c r="J85" s="224"/>
      <c r="K85" s="224"/>
      <c r="L85" s="224"/>
      <c r="M85" s="224"/>
      <c r="N85" s="223"/>
      <c r="O85" s="223"/>
      <c r="P85" s="223"/>
      <c r="Q85" s="223"/>
      <c r="R85" s="224"/>
      <c r="S85" s="224"/>
      <c r="T85" s="224"/>
      <c r="U85" s="224"/>
      <c r="V85" s="224"/>
      <c r="W85" s="224"/>
      <c r="X85" s="224"/>
      <c r="Y85" s="224"/>
      <c r="Z85" s="213"/>
      <c r="AA85" s="213"/>
      <c r="AB85" s="213"/>
      <c r="AC85" s="213"/>
      <c r="AD85" s="213"/>
      <c r="AE85" s="213"/>
      <c r="AF85" s="213"/>
      <c r="AG85" s="213" t="s">
        <v>311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2" x14ac:dyDescent="0.2">
      <c r="A86" s="220"/>
      <c r="B86" s="221"/>
      <c r="C86" s="252"/>
      <c r="D86" s="245"/>
      <c r="E86" s="245"/>
      <c r="F86" s="245"/>
      <c r="G86" s="245"/>
      <c r="H86" s="224"/>
      <c r="I86" s="224"/>
      <c r="J86" s="224"/>
      <c r="K86" s="224"/>
      <c r="L86" s="224"/>
      <c r="M86" s="224"/>
      <c r="N86" s="223"/>
      <c r="O86" s="223"/>
      <c r="P86" s="223"/>
      <c r="Q86" s="223"/>
      <c r="R86" s="224"/>
      <c r="S86" s="224"/>
      <c r="T86" s="224"/>
      <c r="U86" s="224"/>
      <c r="V86" s="224"/>
      <c r="W86" s="224"/>
      <c r="X86" s="224"/>
      <c r="Y86" s="224"/>
      <c r="Z86" s="213"/>
      <c r="AA86" s="213"/>
      <c r="AB86" s="213"/>
      <c r="AC86" s="213"/>
      <c r="AD86" s="213"/>
      <c r="AE86" s="213"/>
      <c r="AF86" s="213"/>
      <c r="AG86" s="213" t="s">
        <v>286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x14ac:dyDescent="0.2">
      <c r="A87" s="230" t="s">
        <v>276</v>
      </c>
      <c r="B87" s="231" t="s">
        <v>187</v>
      </c>
      <c r="C87" s="248" t="s">
        <v>188</v>
      </c>
      <c r="D87" s="232"/>
      <c r="E87" s="233"/>
      <c r="F87" s="234"/>
      <c r="G87" s="234">
        <f>SUMIF(AG88:AG90,"&lt;&gt;NOR",G88:G90)</f>
        <v>0</v>
      </c>
      <c r="H87" s="234"/>
      <c r="I87" s="234">
        <f>SUM(I88:I90)</f>
        <v>0</v>
      </c>
      <c r="J87" s="234"/>
      <c r="K87" s="234">
        <f>SUM(K88:K90)</f>
        <v>0</v>
      </c>
      <c r="L87" s="234"/>
      <c r="M87" s="234">
        <f>SUM(M88:M90)</f>
        <v>0</v>
      </c>
      <c r="N87" s="233"/>
      <c r="O87" s="233">
        <f>SUM(O88:O90)</f>
        <v>0</v>
      </c>
      <c r="P87" s="233"/>
      <c r="Q87" s="233">
        <f>SUM(Q88:Q90)</f>
        <v>0</v>
      </c>
      <c r="R87" s="234"/>
      <c r="S87" s="234"/>
      <c r="T87" s="235"/>
      <c r="U87" s="229"/>
      <c r="V87" s="229">
        <f>SUM(V88:V90)</f>
        <v>33.54</v>
      </c>
      <c r="W87" s="229"/>
      <c r="X87" s="229"/>
      <c r="Y87" s="229"/>
      <c r="AG87" t="s">
        <v>277</v>
      </c>
    </row>
    <row r="88" spans="1:60" ht="22.5" outlineLevel="1" x14ac:dyDescent="0.2">
      <c r="A88" s="237">
        <v>29</v>
      </c>
      <c r="B88" s="238" t="s">
        <v>445</v>
      </c>
      <c r="C88" s="249" t="s">
        <v>446</v>
      </c>
      <c r="D88" s="239" t="s">
        <v>383</v>
      </c>
      <c r="E88" s="240">
        <v>159.70223999999999</v>
      </c>
      <c r="F88" s="241"/>
      <c r="G88" s="242">
        <f>ROUND(E88*F88,2)</f>
        <v>0</v>
      </c>
      <c r="H88" s="241"/>
      <c r="I88" s="242">
        <f>ROUND(E88*H88,2)</f>
        <v>0</v>
      </c>
      <c r="J88" s="241"/>
      <c r="K88" s="242">
        <f>ROUND(E88*J88,2)</f>
        <v>0</v>
      </c>
      <c r="L88" s="242">
        <v>21</v>
      </c>
      <c r="M88" s="242">
        <f>G88*(1+L88/100)</f>
        <v>0</v>
      </c>
      <c r="N88" s="240">
        <v>0</v>
      </c>
      <c r="O88" s="240">
        <f>ROUND(E88*N88,2)</f>
        <v>0</v>
      </c>
      <c r="P88" s="240">
        <v>0</v>
      </c>
      <c r="Q88" s="240">
        <f>ROUND(E88*P88,2)</f>
        <v>0</v>
      </c>
      <c r="R88" s="242" t="s">
        <v>399</v>
      </c>
      <c r="S88" s="242" t="s">
        <v>289</v>
      </c>
      <c r="T88" s="243" t="s">
        <v>289</v>
      </c>
      <c r="U88" s="224">
        <v>0.21</v>
      </c>
      <c r="V88" s="224">
        <f>ROUND(E88*U88,2)</f>
        <v>33.54</v>
      </c>
      <c r="W88" s="224"/>
      <c r="X88" s="224" t="s">
        <v>447</v>
      </c>
      <c r="Y88" s="224" t="s">
        <v>284</v>
      </c>
      <c r="Z88" s="213"/>
      <c r="AA88" s="213"/>
      <c r="AB88" s="213"/>
      <c r="AC88" s="213"/>
      <c r="AD88" s="213"/>
      <c r="AE88" s="213"/>
      <c r="AF88" s="213"/>
      <c r="AG88" s="213" t="s">
        <v>448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2" x14ac:dyDescent="0.2">
      <c r="A89" s="220"/>
      <c r="B89" s="221"/>
      <c r="C89" s="259" t="s">
        <v>449</v>
      </c>
      <c r="D89" s="257"/>
      <c r="E89" s="257"/>
      <c r="F89" s="257"/>
      <c r="G89" s="257"/>
      <c r="H89" s="224"/>
      <c r="I89" s="224"/>
      <c r="J89" s="224"/>
      <c r="K89" s="224"/>
      <c r="L89" s="224"/>
      <c r="M89" s="224"/>
      <c r="N89" s="223"/>
      <c r="O89" s="223"/>
      <c r="P89" s="223"/>
      <c r="Q89" s="223"/>
      <c r="R89" s="224"/>
      <c r="S89" s="224"/>
      <c r="T89" s="224"/>
      <c r="U89" s="224"/>
      <c r="V89" s="224"/>
      <c r="W89" s="224"/>
      <c r="X89" s="224"/>
      <c r="Y89" s="224"/>
      <c r="Z89" s="213"/>
      <c r="AA89" s="213"/>
      <c r="AB89" s="213"/>
      <c r="AC89" s="213"/>
      <c r="AD89" s="213"/>
      <c r="AE89" s="213"/>
      <c r="AF89" s="213"/>
      <c r="AG89" s="213" t="s">
        <v>360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2" x14ac:dyDescent="0.2">
      <c r="A90" s="220"/>
      <c r="B90" s="221"/>
      <c r="C90" s="252"/>
      <c r="D90" s="245"/>
      <c r="E90" s="245"/>
      <c r="F90" s="245"/>
      <c r="G90" s="245"/>
      <c r="H90" s="224"/>
      <c r="I90" s="224"/>
      <c r="J90" s="224"/>
      <c r="K90" s="224"/>
      <c r="L90" s="224"/>
      <c r="M90" s="224"/>
      <c r="N90" s="223"/>
      <c r="O90" s="223"/>
      <c r="P90" s="223"/>
      <c r="Q90" s="223"/>
      <c r="R90" s="224"/>
      <c r="S90" s="224"/>
      <c r="T90" s="224"/>
      <c r="U90" s="224"/>
      <c r="V90" s="224"/>
      <c r="W90" s="224"/>
      <c r="X90" s="224"/>
      <c r="Y90" s="224"/>
      <c r="Z90" s="213"/>
      <c r="AA90" s="213"/>
      <c r="AB90" s="213"/>
      <c r="AC90" s="213"/>
      <c r="AD90" s="213"/>
      <c r="AE90" s="213"/>
      <c r="AF90" s="213"/>
      <c r="AG90" s="213" t="s">
        <v>286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x14ac:dyDescent="0.2">
      <c r="A91" s="230" t="s">
        <v>276</v>
      </c>
      <c r="B91" s="231" t="s">
        <v>205</v>
      </c>
      <c r="C91" s="248" t="s">
        <v>206</v>
      </c>
      <c r="D91" s="232"/>
      <c r="E91" s="233"/>
      <c r="F91" s="234"/>
      <c r="G91" s="234">
        <f>SUMIF(AG92:AG97,"&lt;&gt;NOR",G92:G97)</f>
        <v>0</v>
      </c>
      <c r="H91" s="234"/>
      <c r="I91" s="234">
        <f>SUM(I92:I97)</f>
        <v>0</v>
      </c>
      <c r="J91" s="234"/>
      <c r="K91" s="234">
        <f>SUM(K92:K97)</f>
        <v>0</v>
      </c>
      <c r="L91" s="234"/>
      <c r="M91" s="234">
        <f>SUM(M92:M97)</f>
        <v>0</v>
      </c>
      <c r="N91" s="233"/>
      <c r="O91" s="233">
        <f>SUM(O92:O97)</f>
        <v>0</v>
      </c>
      <c r="P91" s="233"/>
      <c r="Q91" s="233">
        <f>SUM(Q92:Q97)</f>
        <v>0</v>
      </c>
      <c r="R91" s="234"/>
      <c r="S91" s="234"/>
      <c r="T91" s="235"/>
      <c r="U91" s="229"/>
      <c r="V91" s="229">
        <f>SUM(V92:V97)</f>
        <v>0.55000000000000004</v>
      </c>
      <c r="W91" s="229"/>
      <c r="X91" s="229"/>
      <c r="Y91" s="229"/>
      <c r="AG91" t="s">
        <v>277</v>
      </c>
    </row>
    <row r="92" spans="1:60" outlineLevel="1" x14ac:dyDescent="0.2">
      <c r="A92" s="237">
        <v>30</v>
      </c>
      <c r="B92" s="238" t="s">
        <v>450</v>
      </c>
      <c r="C92" s="249" t="s">
        <v>451</v>
      </c>
      <c r="D92" s="239" t="s">
        <v>318</v>
      </c>
      <c r="E92" s="240">
        <v>1</v>
      </c>
      <c r="F92" s="241"/>
      <c r="G92" s="242">
        <f>ROUND(E92*F92,2)</f>
        <v>0</v>
      </c>
      <c r="H92" s="241"/>
      <c r="I92" s="242">
        <f>ROUND(E92*H92,2)</f>
        <v>0</v>
      </c>
      <c r="J92" s="241"/>
      <c r="K92" s="242">
        <f>ROUND(E92*J92,2)</f>
        <v>0</v>
      </c>
      <c r="L92" s="242">
        <v>21</v>
      </c>
      <c r="M92" s="242">
        <f>G92*(1+L92/100)</f>
        <v>0</v>
      </c>
      <c r="N92" s="240">
        <v>0</v>
      </c>
      <c r="O92" s="240">
        <f>ROUND(E92*N92,2)</f>
        <v>0</v>
      </c>
      <c r="P92" s="240">
        <v>0</v>
      </c>
      <c r="Q92" s="240">
        <f>ROUND(E92*P92,2)</f>
        <v>0</v>
      </c>
      <c r="R92" s="242" t="s">
        <v>422</v>
      </c>
      <c r="S92" s="242" t="s">
        <v>289</v>
      </c>
      <c r="T92" s="243" t="s">
        <v>289</v>
      </c>
      <c r="U92" s="224">
        <v>0.54</v>
      </c>
      <c r="V92" s="224">
        <f>ROUND(E92*U92,2)</f>
        <v>0.54</v>
      </c>
      <c r="W92" s="224"/>
      <c r="X92" s="224" t="s">
        <v>339</v>
      </c>
      <c r="Y92" s="224" t="s">
        <v>284</v>
      </c>
      <c r="Z92" s="213"/>
      <c r="AA92" s="213"/>
      <c r="AB92" s="213"/>
      <c r="AC92" s="213"/>
      <c r="AD92" s="213"/>
      <c r="AE92" s="213"/>
      <c r="AF92" s="213"/>
      <c r="AG92" s="213" t="s">
        <v>340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2" x14ac:dyDescent="0.2">
      <c r="A93" s="220"/>
      <c r="B93" s="221"/>
      <c r="C93" s="250"/>
      <c r="D93" s="246"/>
      <c r="E93" s="246"/>
      <c r="F93" s="246"/>
      <c r="G93" s="246"/>
      <c r="H93" s="224"/>
      <c r="I93" s="224"/>
      <c r="J93" s="224"/>
      <c r="K93" s="224"/>
      <c r="L93" s="224"/>
      <c r="M93" s="224"/>
      <c r="N93" s="223"/>
      <c r="O93" s="223"/>
      <c r="P93" s="223"/>
      <c r="Q93" s="223"/>
      <c r="R93" s="224"/>
      <c r="S93" s="224"/>
      <c r="T93" s="224"/>
      <c r="U93" s="224"/>
      <c r="V93" s="224"/>
      <c r="W93" s="224"/>
      <c r="X93" s="224"/>
      <c r="Y93" s="224"/>
      <c r="Z93" s="213"/>
      <c r="AA93" s="213"/>
      <c r="AB93" s="213"/>
      <c r="AC93" s="213"/>
      <c r="AD93" s="213"/>
      <c r="AE93" s="213"/>
      <c r="AF93" s="213"/>
      <c r="AG93" s="213" t="s">
        <v>286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1" x14ac:dyDescent="0.2">
      <c r="A94" s="237">
        <v>31</v>
      </c>
      <c r="B94" s="238" t="s">
        <v>452</v>
      </c>
      <c r="C94" s="249" t="s">
        <v>453</v>
      </c>
      <c r="D94" s="239" t="s">
        <v>318</v>
      </c>
      <c r="E94" s="240">
        <v>1</v>
      </c>
      <c r="F94" s="241"/>
      <c r="G94" s="242">
        <f>ROUND(E94*F94,2)</f>
        <v>0</v>
      </c>
      <c r="H94" s="241"/>
      <c r="I94" s="242">
        <f>ROUND(E94*H94,2)</f>
        <v>0</v>
      </c>
      <c r="J94" s="241"/>
      <c r="K94" s="242">
        <f>ROUND(E94*J94,2)</f>
        <v>0</v>
      </c>
      <c r="L94" s="242">
        <v>21</v>
      </c>
      <c r="M94" s="242">
        <f>G94*(1+L94/100)</f>
        <v>0</v>
      </c>
      <c r="N94" s="240">
        <v>2.8999999999999998E-3</v>
      </c>
      <c r="O94" s="240">
        <f>ROUND(E94*N94,2)</f>
        <v>0</v>
      </c>
      <c r="P94" s="240">
        <v>0</v>
      </c>
      <c r="Q94" s="240">
        <f>ROUND(E94*P94,2)</f>
        <v>0</v>
      </c>
      <c r="R94" s="242" t="s">
        <v>324</v>
      </c>
      <c r="S94" s="242" t="s">
        <v>289</v>
      </c>
      <c r="T94" s="243" t="s">
        <v>289</v>
      </c>
      <c r="U94" s="224">
        <v>0</v>
      </c>
      <c r="V94" s="224">
        <f>ROUND(E94*U94,2)</f>
        <v>0</v>
      </c>
      <c r="W94" s="224"/>
      <c r="X94" s="224" t="s">
        <v>283</v>
      </c>
      <c r="Y94" s="224" t="s">
        <v>284</v>
      </c>
      <c r="Z94" s="213"/>
      <c r="AA94" s="213"/>
      <c r="AB94" s="213"/>
      <c r="AC94" s="213"/>
      <c r="AD94" s="213"/>
      <c r="AE94" s="213"/>
      <c r="AF94" s="213"/>
      <c r="AG94" s="213" t="s">
        <v>285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2" x14ac:dyDescent="0.2">
      <c r="A95" s="220"/>
      <c r="B95" s="221"/>
      <c r="C95" s="250"/>
      <c r="D95" s="246"/>
      <c r="E95" s="246"/>
      <c r="F95" s="246"/>
      <c r="G95" s="246"/>
      <c r="H95" s="224"/>
      <c r="I95" s="224"/>
      <c r="J95" s="224"/>
      <c r="K95" s="224"/>
      <c r="L95" s="224"/>
      <c r="M95" s="224"/>
      <c r="N95" s="223"/>
      <c r="O95" s="223"/>
      <c r="P95" s="223"/>
      <c r="Q95" s="223"/>
      <c r="R95" s="224"/>
      <c r="S95" s="224"/>
      <c r="T95" s="224"/>
      <c r="U95" s="224"/>
      <c r="V95" s="224"/>
      <c r="W95" s="224"/>
      <c r="X95" s="224"/>
      <c r="Y95" s="224"/>
      <c r="Z95" s="213"/>
      <c r="AA95" s="213"/>
      <c r="AB95" s="213"/>
      <c r="AC95" s="213"/>
      <c r="AD95" s="213"/>
      <c r="AE95" s="213"/>
      <c r="AF95" s="213"/>
      <c r="AG95" s="213" t="s">
        <v>286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1" x14ac:dyDescent="0.2">
      <c r="A96" s="237">
        <v>32</v>
      </c>
      <c r="B96" s="238" t="s">
        <v>454</v>
      </c>
      <c r="C96" s="249" t="s">
        <v>455</v>
      </c>
      <c r="D96" s="239" t="s">
        <v>383</v>
      </c>
      <c r="E96" s="240">
        <v>2.8999999999999998E-3</v>
      </c>
      <c r="F96" s="241"/>
      <c r="G96" s="242">
        <f>ROUND(E96*F96,2)</f>
        <v>0</v>
      </c>
      <c r="H96" s="241"/>
      <c r="I96" s="242">
        <f>ROUND(E96*H96,2)</f>
        <v>0</v>
      </c>
      <c r="J96" s="241"/>
      <c r="K96" s="242">
        <f>ROUND(E96*J96,2)</f>
        <v>0</v>
      </c>
      <c r="L96" s="242">
        <v>21</v>
      </c>
      <c r="M96" s="242">
        <f>G96*(1+L96/100)</f>
        <v>0</v>
      </c>
      <c r="N96" s="240">
        <v>0</v>
      </c>
      <c r="O96" s="240">
        <f>ROUND(E96*N96,2)</f>
        <v>0</v>
      </c>
      <c r="P96" s="240">
        <v>0</v>
      </c>
      <c r="Q96" s="240">
        <f>ROUND(E96*P96,2)</f>
        <v>0</v>
      </c>
      <c r="R96" s="242" t="s">
        <v>456</v>
      </c>
      <c r="S96" s="242" t="s">
        <v>289</v>
      </c>
      <c r="T96" s="243" t="s">
        <v>289</v>
      </c>
      <c r="U96" s="224">
        <v>2.58</v>
      </c>
      <c r="V96" s="224">
        <f>ROUND(E96*U96,2)</f>
        <v>0.01</v>
      </c>
      <c r="W96" s="224"/>
      <c r="X96" s="224" t="s">
        <v>447</v>
      </c>
      <c r="Y96" s="224" t="s">
        <v>284</v>
      </c>
      <c r="Z96" s="213"/>
      <c r="AA96" s="213"/>
      <c r="AB96" s="213"/>
      <c r="AC96" s="213"/>
      <c r="AD96" s="213"/>
      <c r="AE96" s="213"/>
      <c r="AF96" s="213"/>
      <c r="AG96" s="213" t="s">
        <v>448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2" x14ac:dyDescent="0.2">
      <c r="A97" s="220"/>
      <c r="B97" s="221"/>
      <c r="C97" s="250"/>
      <c r="D97" s="246"/>
      <c r="E97" s="246"/>
      <c r="F97" s="246"/>
      <c r="G97" s="246"/>
      <c r="H97" s="224"/>
      <c r="I97" s="224"/>
      <c r="J97" s="224"/>
      <c r="K97" s="224"/>
      <c r="L97" s="224"/>
      <c r="M97" s="224"/>
      <c r="N97" s="223"/>
      <c r="O97" s="223"/>
      <c r="P97" s="223"/>
      <c r="Q97" s="223"/>
      <c r="R97" s="224"/>
      <c r="S97" s="224"/>
      <c r="T97" s="224"/>
      <c r="U97" s="224"/>
      <c r="V97" s="224"/>
      <c r="W97" s="224"/>
      <c r="X97" s="224"/>
      <c r="Y97" s="224"/>
      <c r="Z97" s="213"/>
      <c r="AA97" s="213"/>
      <c r="AB97" s="213"/>
      <c r="AC97" s="213"/>
      <c r="AD97" s="213"/>
      <c r="AE97" s="213"/>
      <c r="AF97" s="213"/>
      <c r="AG97" s="213" t="s">
        <v>286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x14ac:dyDescent="0.2">
      <c r="A98" s="3"/>
      <c r="B98" s="4"/>
      <c r="C98" s="25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AE98">
        <v>12</v>
      </c>
      <c r="AF98">
        <v>21</v>
      </c>
      <c r="AG98" t="s">
        <v>262</v>
      </c>
    </row>
    <row r="99" spans="1:60" x14ac:dyDescent="0.2">
      <c r="A99" s="216"/>
      <c r="B99" s="217" t="s">
        <v>29</v>
      </c>
      <c r="C99" s="254"/>
      <c r="D99" s="218"/>
      <c r="E99" s="219"/>
      <c r="F99" s="219"/>
      <c r="G99" s="236">
        <f>G8+G40+G44+G50+G78+G87+G91</f>
        <v>0</v>
      </c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AE99">
        <f>SUMIF(L7:L97,AE98,G7:G97)</f>
        <v>0</v>
      </c>
      <c r="AF99">
        <f>SUMIF(L7:L97,AF98,G7:G97)</f>
        <v>0</v>
      </c>
      <c r="AG99" t="s">
        <v>314</v>
      </c>
    </row>
    <row r="100" spans="1:60" x14ac:dyDescent="0.2">
      <c r="C100" s="255"/>
      <c r="D100" s="10"/>
      <c r="AG100" t="s">
        <v>315</v>
      </c>
    </row>
    <row r="101" spans="1:60" x14ac:dyDescent="0.2">
      <c r="D101" s="10"/>
    </row>
    <row r="102" spans="1:60" x14ac:dyDescent="0.2">
      <c r="D102" s="10"/>
    </row>
    <row r="103" spans="1:60" x14ac:dyDescent="0.2">
      <c r="D103" s="10"/>
    </row>
    <row r="104" spans="1:60" x14ac:dyDescent="0.2">
      <c r="D104" s="10"/>
    </row>
    <row r="105" spans="1:60" x14ac:dyDescent="0.2">
      <c r="D105" s="10"/>
    </row>
    <row r="106" spans="1:60" x14ac:dyDescent="0.2">
      <c r="D106" s="10"/>
    </row>
    <row r="107" spans="1:60" x14ac:dyDescent="0.2">
      <c r="D107" s="10"/>
    </row>
    <row r="108" spans="1:60" x14ac:dyDescent="0.2">
      <c r="D108" s="10"/>
    </row>
    <row r="109" spans="1:60" x14ac:dyDescent="0.2">
      <c r="D109" s="10"/>
    </row>
    <row r="110" spans="1:60" x14ac:dyDescent="0.2">
      <c r="D110" s="10"/>
    </row>
    <row r="111" spans="1:60" x14ac:dyDescent="0.2">
      <c r="D111" s="10"/>
    </row>
    <row r="112" spans="1:60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gjS+0/5WNwJ1VgSmVXT0nD5Z+aUmJAitwkJBHX+lk6GNFiEgFH9prJI6IydtuLqtVDDzqpyGkkGjQgckiypDjA==" saltValue="XaITk2pqCTVbsSL4RdzfRA==" spinCount="100000" sheet="1" formatRows="0"/>
  <mergeCells count="54">
    <mergeCell ref="C86:G86"/>
    <mergeCell ref="C89:G89"/>
    <mergeCell ref="C90:G90"/>
    <mergeCell ref="C93:G93"/>
    <mergeCell ref="C95:G95"/>
    <mergeCell ref="C97:G97"/>
    <mergeCell ref="C75:G75"/>
    <mergeCell ref="C77:G77"/>
    <mergeCell ref="C80:G80"/>
    <mergeCell ref="C81:G81"/>
    <mergeCell ref="C83:G83"/>
    <mergeCell ref="C85:G85"/>
    <mergeCell ref="C63:G63"/>
    <mergeCell ref="C65:G65"/>
    <mergeCell ref="C67:G67"/>
    <mergeCell ref="C69:G69"/>
    <mergeCell ref="C71:G71"/>
    <mergeCell ref="C73:G73"/>
    <mergeCell ref="C53:G53"/>
    <mergeCell ref="C55:G55"/>
    <mergeCell ref="C57:G57"/>
    <mergeCell ref="C58:G58"/>
    <mergeCell ref="C60:G60"/>
    <mergeCell ref="C61:G61"/>
    <mergeCell ref="C42:G42"/>
    <mergeCell ref="C43:G43"/>
    <mergeCell ref="C46:G46"/>
    <mergeCell ref="C48:G48"/>
    <mergeCell ref="C49:G49"/>
    <mergeCell ref="C52:G52"/>
    <mergeCell ref="C32:G32"/>
    <mergeCell ref="C34:G34"/>
    <mergeCell ref="C35:G35"/>
    <mergeCell ref="C36:G36"/>
    <mergeCell ref="C38:G38"/>
    <mergeCell ref="C39:G39"/>
    <mergeCell ref="C22:G22"/>
    <mergeCell ref="C24:G24"/>
    <mergeCell ref="C26:G26"/>
    <mergeCell ref="C27:G27"/>
    <mergeCell ref="C29:G29"/>
    <mergeCell ref="C30:G30"/>
    <mergeCell ref="C13:G13"/>
    <mergeCell ref="C14:G14"/>
    <mergeCell ref="C16:G16"/>
    <mergeCell ref="C17:G17"/>
    <mergeCell ref="C19:G19"/>
    <mergeCell ref="C20:G20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142DB-05C3-4F30-9292-043E8B84EE9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249</v>
      </c>
      <c r="B1" s="198"/>
      <c r="C1" s="198"/>
      <c r="D1" s="198"/>
      <c r="E1" s="198"/>
      <c r="F1" s="198"/>
      <c r="G1" s="198"/>
      <c r="AG1" t="s">
        <v>250</v>
      </c>
    </row>
    <row r="2" spans="1:60" ht="24.95" customHeight="1" x14ac:dyDescent="0.2">
      <c r="A2" s="199" t="s">
        <v>7</v>
      </c>
      <c r="B2" s="49" t="s">
        <v>44</v>
      </c>
      <c r="C2" s="202" t="s">
        <v>45</v>
      </c>
      <c r="D2" s="200"/>
      <c r="E2" s="200"/>
      <c r="F2" s="200"/>
      <c r="G2" s="201"/>
      <c r="AG2" t="s">
        <v>251</v>
      </c>
    </row>
    <row r="3" spans="1:60" ht="24.95" customHeight="1" x14ac:dyDescent="0.2">
      <c r="A3" s="199" t="s">
        <v>8</v>
      </c>
      <c r="B3" s="49" t="s">
        <v>59</v>
      </c>
      <c r="C3" s="202" t="s">
        <v>60</v>
      </c>
      <c r="D3" s="200"/>
      <c r="E3" s="200"/>
      <c r="F3" s="200"/>
      <c r="G3" s="201"/>
      <c r="AC3" s="177" t="s">
        <v>251</v>
      </c>
      <c r="AG3" t="s">
        <v>252</v>
      </c>
    </row>
    <row r="4" spans="1:60" ht="24.95" customHeight="1" x14ac:dyDescent="0.2">
      <c r="A4" s="203" t="s">
        <v>9</v>
      </c>
      <c r="B4" s="204" t="s">
        <v>61</v>
      </c>
      <c r="C4" s="205" t="s">
        <v>62</v>
      </c>
      <c r="D4" s="206"/>
      <c r="E4" s="206"/>
      <c r="F4" s="206"/>
      <c r="G4" s="207"/>
      <c r="AG4" t="s">
        <v>253</v>
      </c>
    </row>
    <row r="5" spans="1:60" x14ac:dyDescent="0.2">
      <c r="D5" s="10"/>
    </row>
    <row r="6" spans="1:60" ht="38.25" x14ac:dyDescent="0.2">
      <c r="A6" s="209" t="s">
        <v>254</v>
      </c>
      <c r="B6" s="211" t="s">
        <v>255</v>
      </c>
      <c r="C6" s="211" t="s">
        <v>256</v>
      </c>
      <c r="D6" s="210" t="s">
        <v>257</v>
      </c>
      <c r="E6" s="209" t="s">
        <v>258</v>
      </c>
      <c r="F6" s="208" t="s">
        <v>259</v>
      </c>
      <c r="G6" s="209" t="s">
        <v>29</v>
      </c>
      <c r="H6" s="212" t="s">
        <v>30</v>
      </c>
      <c r="I6" s="212" t="s">
        <v>260</v>
      </c>
      <c r="J6" s="212" t="s">
        <v>31</v>
      </c>
      <c r="K6" s="212" t="s">
        <v>261</v>
      </c>
      <c r="L6" s="212" t="s">
        <v>262</v>
      </c>
      <c r="M6" s="212" t="s">
        <v>263</v>
      </c>
      <c r="N6" s="212" t="s">
        <v>264</v>
      </c>
      <c r="O6" s="212" t="s">
        <v>265</v>
      </c>
      <c r="P6" s="212" t="s">
        <v>266</v>
      </c>
      <c r="Q6" s="212" t="s">
        <v>267</v>
      </c>
      <c r="R6" s="212" t="s">
        <v>268</v>
      </c>
      <c r="S6" s="212" t="s">
        <v>269</v>
      </c>
      <c r="T6" s="212" t="s">
        <v>270</v>
      </c>
      <c r="U6" s="212" t="s">
        <v>271</v>
      </c>
      <c r="V6" s="212" t="s">
        <v>272</v>
      </c>
      <c r="W6" s="212" t="s">
        <v>273</v>
      </c>
      <c r="X6" s="212" t="s">
        <v>274</v>
      </c>
      <c r="Y6" s="212" t="s">
        <v>275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276</v>
      </c>
      <c r="B8" s="231" t="s">
        <v>137</v>
      </c>
      <c r="C8" s="248" t="s">
        <v>138</v>
      </c>
      <c r="D8" s="232"/>
      <c r="E8" s="233"/>
      <c r="F8" s="234"/>
      <c r="G8" s="234">
        <f>SUMIF(AG9:AG39,"&lt;&gt;NOR",G9:G39)</f>
        <v>0</v>
      </c>
      <c r="H8" s="234"/>
      <c r="I8" s="234">
        <f>SUM(I9:I39)</f>
        <v>0</v>
      </c>
      <c r="J8" s="234"/>
      <c r="K8" s="234">
        <f>SUM(K9:K39)</f>
        <v>0</v>
      </c>
      <c r="L8" s="234"/>
      <c r="M8" s="234">
        <f>SUM(M9:M39)</f>
        <v>0</v>
      </c>
      <c r="N8" s="233"/>
      <c r="O8" s="233">
        <f>SUM(O9:O39)</f>
        <v>332.18</v>
      </c>
      <c r="P8" s="233"/>
      <c r="Q8" s="233">
        <f>SUM(Q9:Q39)</f>
        <v>0</v>
      </c>
      <c r="R8" s="234"/>
      <c r="S8" s="234"/>
      <c r="T8" s="235"/>
      <c r="U8" s="229"/>
      <c r="V8" s="229">
        <f>SUM(V9:V39)</f>
        <v>836.77</v>
      </c>
      <c r="W8" s="229"/>
      <c r="X8" s="229"/>
      <c r="Y8" s="229"/>
      <c r="AG8" t="s">
        <v>277</v>
      </c>
    </row>
    <row r="9" spans="1:60" outlineLevel="1" x14ac:dyDescent="0.2">
      <c r="A9" s="237">
        <v>1</v>
      </c>
      <c r="B9" s="238" t="s">
        <v>354</v>
      </c>
      <c r="C9" s="249" t="s">
        <v>355</v>
      </c>
      <c r="D9" s="239" t="s">
        <v>356</v>
      </c>
      <c r="E9" s="240">
        <v>483.03199999999998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 t="s">
        <v>357</v>
      </c>
      <c r="S9" s="242" t="s">
        <v>289</v>
      </c>
      <c r="T9" s="243" t="s">
        <v>289</v>
      </c>
      <c r="U9" s="224">
        <v>0.16</v>
      </c>
      <c r="V9" s="224">
        <f>ROUND(E9*U9,2)</f>
        <v>77.290000000000006</v>
      </c>
      <c r="W9" s="224"/>
      <c r="X9" s="224" t="s">
        <v>339</v>
      </c>
      <c r="Y9" s="224" t="s">
        <v>284</v>
      </c>
      <c r="Z9" s="213"/>
      <c r="AA9" s="213"/>
      <c r="AB9" s="213"/>
      <c r="AC9" s="213"/>
      <c r="AD9" s="213"/>
      <c r="AE9" s="213"/>
      <c r="AF9" s="213"/>
      <c r="AG9" s="213" t="s">
        <v>358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ht="33.75" outlineLevel="2" x14ac:dyDescent="0.2">
      <c r="A10" s="220"/>
      <c r="B10" s="221"/>
      <c r="C10" s="259" t="s">
        <v>359</v>
      </c>
      <c r="D10" s="257"/>
      <c r="E10" s="257"/>
      <c r="F10" s="257"/>
      <c r="G10" s="257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3"/>
      <c r="AA10" s="213"/>
      <c r="AB10" s="213"/>
      <c r="AC10" s="213"/>
      <c r="AD10" s="213"/>
      <c r="AE10" s="213"/>
      <c r="AF10" s="213"/>
      <c r="AG10" s="213" t="s">
        <v>360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56" t="str">
        <f>C10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52"/>
      <c r="D11" s="245"/>
      <c r="E11" s="245"/>
      <c r="F11" s="245"/>
      <c r="G11" s="245"/>
      <c r="H11" s="224"/>
      <c r="I11" s="224"/>
      <c r="J11" s="224"/>
      <c r="K11" s="224"/>
      <c r="L11" s="224"/>
      <c r="M11" s="224"/>
      <c r="N11" s="223"/>
      <c r="O11" s="223"/>
      <c r="P11" s="223"/>
      <c r="Q11" s="223"/>
      <c r="R11" s="224"/>
      <c r="S11" s="224"/>
      <c r="T11" s="224"/>
      <c r="U11" s="224"/>
      <c r="V11" s="224"/>
      <c r="W11" s="224"/>
      <c r="X11" s="224"/>
      <c r="Y11" s="224"/>
      <c r="Z11" s="213"/>
      <c r="AA11" s="213"/>
      <c r="AB11" s="213"/>
      <c r="AC11" s="213"/>
      <c r="AD11" s="213"/>
      <c r="AE11" s="213"/>
      <c r="AF11" s="213"/>
      <c r="AG11" s="213" t="s">
        <v>286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37">
        <v>2</v>
      </c>
      <c r="B12" s="238" t="s">
        <v>361</v>
      </c>
      <c r="C12" s="249" t="s">
        <v>362</v>
      </c>
      <c r="D12" s="239" t="s">
        <v>363</v>
      </c>
      <c r="E12" s="240">
        <v>954.78</v>
      </c>
      <c r="F12" s="241"/>
      <c r="G12" s="242">
        <f>ROUND(E12*F12,2)</f>
        <v>0</v>
      </c>
      <c r="H12" s="241"/>
      <c r="I12" s="242">
        <f>ROUND(E12*H12,2)</f>
        <v>0</v>
      </c>
      <c r="J12" s="241"/>
      <c r="K12" s="242">
        <f>ROUND(E12*J12,2)</f>
        <v>0</v>
      </c>
      <c r="L12" s="242">
        <v>21</v>
      </c>
      <c r="M12" s="242">
        <f>G12*(1+L12/100)</f>
        <v>0</v>
      </c>
      <c r="N12" s="240">
        <v>9.7999999999999997E-4</v>
      </c>
      <c r="O12" s="240">
        <f>ROUND(E12*N12,2)</f>
        <v>0.94</v>
      </c>
      <c r="P12" s="240">
        <v>0</v>
      </c>
      <c r="Q12" s="240">
        <f>ROUND(E12*P12,2)</f>
        <v>0</v>
      </c>
      <c r="R12" s="242" t="s">
        <v>357</v>
      </c>
      <c r="S12" s="242" t="s">
        <v>289</v>
      </c>
      <c r="T12" s="243" t="s">
        <v>289</v>
      </c>
      <c r="U12" s="224">
        <v>0.24</v>
      </c>
      <c r="V12" s="224">
        <f>ROUND(E12*U12,2)</f>
        <v>229.15</v>
      </c>
      <c r="W12" s="224"/>
      <c r="X12" s="224" t="s">
        <v>339</v>
      </c>
      <c r="Y12" s="224" t="s">
        <v>284</v>
      </c>
      <c r="Z12" s="213"/>
      <c r="AA12" s="213"/>
      <c r="AB12" s="213"/>
      <c r="AC12" s="213"/>
      <c r="AD12" s="213"/>
      <c r="AE12" s="213"/>
      <c r="AF12" s="213"/>
      <c r="AG12" s="213" t="s">
        <v>358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2" x14ac:dyDescent="0.2">
      <c r="A13" s="220"/>
      <c r="B13" s="221"/>
      <c r="C13" s="259" t="s">
        <v>364</v>
      </c>
      <c r="D13" s="257"/>
      <c r="E13" s="257"/>
      <c r="F13" s="257"/>
      <c r="G13" s="257"/>
      <c r="H13" s="224"/>
      <c r="I13" s="224"/>
      <c r="J13" s="224"/>
      <c r="K13" s="224"/>
      <c r="L13" s="224"/>
      <c r="M13" s="224"/>
      <c r="N13" s="223"/>
      <c r="O13" s="223"/>
      <c r="P13" s="223"/>
      <c r="Q13" s="223"/>
      <c r="R13" s="224"/>
      <c r="S13" s="224"/>
      <c r="T13" s="224"/>
      <c r="U13" s="224"/>
      <c r="V13" s="224"/>
      <c r="W13" s="224"/>
      <c r="X13" s="224"/>
      <c r="Y13" s="224"/>
      <c r="Z13" s="213"/>
      <c r="AA13" s="213"/>
      <c r="AB13" s="213"/>
      <c r="AC13" s="213"/>
      <c r="AD13" s="213"/>
      <c r="AE13" s="213"/>
      <c r="AF13" s="213"/>
      <c r="AG13" s="213" t="s">
        <v>360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2"/>
      <c r="D14" s="245"/>
      <c r="E14" s="245"/>
      <c r="F14" s="245"/>
      <c r="G14" s="245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3"/>
      <c r="AA14" s="213"/>
      <c r="AB14" s="213"/>
      <c r="AC14" s="213"/>
      <c r="AD14" s="213"/>
      <c r="AE14" s="213"/>
      <c r="AF14" s="213"/>
      <c r="AG14" s="213" t="s">
        <v>286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7">
        <v>3</v>
      </c>
      <c r="B15" s="238" t="s">
        <v>365</v>
      </c>
      <c r="C15" s="249" t="s">
        <v>366</v>
      </c>
      <c r="D15" s="239" t="s">
        <v>363</v>
      </c>
      <c r="E15" s="240">
        <v>954.78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0</v>
      </c>
      <c r="O15" s="240">
        <f>ROUND(E15*N15,2)</f>
        <v>0</v>
      </c>
      <c r="P15" s="240">
        <v>0</v>
      </c>
      <c r="Q15" s="240">
        <f>ROUND(E15*P15,2)</f>
        <v>0</v>
      </c>
      <c r="R15" s="242" t="s">
        <v>357</v>
      </c>
      <c r="S15" s="242" t="s">
        <v>289</v>
      </c>
      <c r="T15" s="243" t="s">
        <v>289</v>
      </c>
      <c r="U15" s="224">
        <v>7.0000000000000007E-2</v>
      </c>
      <c r="V15" s="224">
        <f>ROUND(E15*U15,2)</f>
        <v>66.83</v>
      </c>
      <c r="W15" s="224"/>
      <c r="X15" s="224" t="s">
        <v>339</v>
      </c>
      <c r="Y15" s="224" t="s">
        <v>284</v>
      </c>
      <c r="Z15" s="213"/>
      <c r="AA15" s="213"/>
      <c r="AB15" s="213"/>
      <c r="AC15" s="213"/>
      <c r="AD15" s="213"/>
      <c r="AE15" s="213"/>
      <c r="AF15" s="213"/>
      <c r="AG15" s="213" t="s">
        <v>358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9" t="s">
        <v>367</v>
      </c>
      <c r="D16" s="257"/>
      <c r="E16" s="257"/>
      <c r="F16" s="257"/>
      <c r="G16" s="257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3"/>
      <c r="AA16" s="213"/>
      <c r="AB16" s="213"/>
      <c r="AC16" s="213"/>
      <c r="AD16" s="213"/>
      <c r="AE16" s="213"/>
      <c r="AF16" s="213"/>
      <c r="AG16" s="213" t="s">
        <v>360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2" x14ac:dyDescent="0.2">
      <c r="A17" s="220"/>
      <c r="B17" s="221"/>
      <c r="C17" s="252"/>
      <c r="D17" s="245"/>
      <c r="E17" s="245"/>
      <c r="F17" s="245"/>
      <c r="G17" s="245"/>
      <c r="H17" s="224"/>
      <c r="I17" s="224"/>
      <c r="J17" s="224"/>
      <c r="K17" s="224"/>
      <c r="L17" s="224"/>
      <c r="M17" s="224"/>
      <c r="N17" s="223"/>
      <c r="O17" s="223"/>
      <c r="P17" s="223"/>
      <c r="Q17" s="223"/>
      <c r="R17" s="224"/>
      <c r="S17" s="224"/>
      <c r="T17" s="224"/>
      <c r="U17" s="224"/>
      <c r="V17" s="224"/>
      <c r="W17" s="224"/>
      <c r="X17" s="224"/>
      <c r="Y17" s="224"/>
      <c r="Z17" s="213"/>
      <c r="AA17" s="213"/>
      <c r="AB17" s="213"/>
      <c r="AC17" s="213"/>
      <c r="AD17" s="213"/>
      <c r="AE17" s="213"/>
      <c r="AF17" s="213"/>
      <c r="AG17" s="213" t="s">
        <v>286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37">
        <v>4</v>
      </c>
      <c r="B18" s="238" t="s">
        <v>368</v>
      </c>
      <c r="C18" s="249" t="s">
        <v>369</v>
      </c>
      <c r="D18" s="239" t="s">
        <v>356</v>
      </c>
      <c r="E18" s="240">
        <v>219.86729</v>
      </c>
      <c r="F18" s="241"/>
      <c r="G18" s="242">
        <f>ROUND(E18*F18,2)</f>
        <v>0</v>
      </c>
      <c r="H18" s="241"/>
      <c r="I18" s="242">
        <f>ROUND(E18*H18,2)</f>
        <v>0</v>
      </c>
      <c r="J18" s="241"/>
      <c r="K18" s="242">
        <f>ROUND(E18*J18,2)</f>
        <v>0</v>
      </c>
      <c r="L18" s="242">
        <v>21</v>
      </c>
      <c r="M18" s="242">
        <f>G18*(1+L18/100)</f>
        <v>0</v>
      </c>
      <c r="N18" s="240">
        <v>0</v>
      </c>
      <c r="O18" s="240">
        <f>ROUND(E18*N18,2)</f>
        <v>0</v>
      </c>
      <c r="P18" s="240">
        <v>0</v>
      </c>
      <c r="Q18" s="240">
        <f>ROUND(E18*P18,2)</f>
        <v>0</v>
      </c>
      <c r="R18" s="242" t="s">
        <v>357</v>
      </c>
      <c r="S18" s="242" t="s">
        <v>289</v>
      </c>
      <c r="T18" s="243" t="s">
        <v>289</v>
      </c>
      <c r="U18" s="224">
        <v>1.0999999999999999E-2</v>
      </c>
      <c r="V18" s="224">
        <f>ROUND(E18*U18,2)</f>
        <v>2.42</v>
      </c>
      <c r="W18" s="224"/>
      <c r="X18" s="224" t="s">
        <v>339</v>
      </c>
      <c r="Y18" s="224" t="s">
        <v>284</v>
      </c>
      <c r="Z18" s="213"/>
      <c r="AA18" s="213"/>
      <c r="AB18" s="213"/>
      <c r="AC18" s="213"/>
      <c r="AD18" s="213"/>
      <c r="AE18" s="213"/>
      <c r="AF18" s="213"/>
      <c r="AG18" s="213" t="s">
        <v>340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2" x14ac:dyDescent="0.2">
      <c r="A19" s="220"/>
      <c r="B19" s="221"/>
      <c r="C19" s="259" t="s">
        <v>370</v>
      </c>
      <c r="D19" s="257"/>
      <c r="E19" s="257"/>
      <c r="F19" s="257"/>
      <c r="G19" s="257"/>
      <c r="H19" s="224"/>
      <c r="I19" s="224"/>
      <c r="J19" s="224"/>
      <c r="K19" s="224"/>
      <c r="L19" s="224"/>
      <c r="M19" s="224"/>
      <c r="N19" s="223"/>
      <c r="O19" s="223"/>
      <c r="P19" s="223"/>
      <c r="Q19" s="223"/>
      <c r="R19" s="224"/>
      <c r="S19" s="224"/>
      <c r="T19" s="224"/>
      <c r="U19" s="224"/>
      <c r="V19" s="224"/>
      <c r="W19" s="224"/>
      <c r="X19" s="224"/>
      <c r="Y19" s="224"/>
      <c r="Z19" s="213"/>
      <c r="AA19" s="213"/>
      <c r="AB19" s="213"/>
      <c r="AC19" s="213"/>
      <c r="AD19" s="213"/>
      <c r="AE19" s="213"/>
      <c r="AF19" s="213"/>
      <c r="AG19" s="213" t="s">
        <v>360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2"/>
      <c r="D20" s="245"/>
      <c r="E20" s="245"/>
      <c r="F20" s="245"/>
      <c r="G20" s="245"/>
      <c r="H20" s="224"/>
      <c r="I20" s="224"/>
      <c r="J20" s="224"/>
      <c r="K20" s="224"/>
      <c r="L20" s="224"/>
      <c r="M20" s="224"/>
      <c r="N20" s="223"/>
      <c r="O20" s="223"/>
      <c r="P20" s="223"/>
      <c r="Q20" s="223"/>
      <c r="R20" s="224"/>
      <c r="S20" s="224"/>
      <c r="T20" s="224"/>
      <c r="U20" s="224"/>
      <c r="V20" s="224"/>
      <c r="W20" s="224"/>
      <c r="X20" s="224"/>
      <c r="Y20" s="224"/>
      <c r="Z20" s="213"/>
      <c r="AA20" s="213"/>
      <c r="AB20" s="213"/>
      <c r="AC20" s="213"/>
      <c r="AD20" s="213"/>
      <c r="AE20" s="213"/>
      <c r="AF20" s="213"/>
      <c r="AG20" s="213" t="s">
        <v>286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ht="22.5" outlineLevel="1" x14ac:dyDescent="0.2">
      <c r="A21" s="237">
        <v>5</v>
      </c>
      <c r="B21" s="238" t="s">
        <v>371</v>
      </c>
      <c r="C21" s="249" t="s">
        <v>372</v>
      </c>
      <c r="D21" s="239" t="s">
        <v>356</v>
      </c>
      <c r="E21" s="240">
        <v>219.86729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0">
        <v>0</v>
      </c>
      <c r="O21" s="240">
        <f>ROUND(E21*N21,2)</f>
        <v>0</v>
      </c>
      <c r="P21" s="240">
        <v>0</v>
      </c>
      <c r="Q21" s="240">
        <f>ROUND(E21*P21,2)</f>
        <v>0</v>
      </c>
      <c r="R21" s="242" t="s">
        <v>357</v>
      </c>
      <c r="S21" s="242" t="s">
        <v>289</v>
      </c>
      <c r="T21" s="243" t="s">
        <v>289</v>
      </c>
      <c r="U21" s="224">
        <v>0.65</v>
      </c>
      <c r="V21" s="224">
        <f>ROUND(E21*U21,2)</f>
        <v>142.91</v>
      </c>
      <c r="W21" s="224"/>
      <c r="X21" s="224" t="s">
        <v>339</v>
      </c>
      <c r="Y21" s="224" t="s">
        <v>284</v>
      </c>
      <c r="Z21" s="213"/>
      <c r="AA21" s="213"/>
      <c r="AB21" s="213"/>
      <c r="AC21" s="213"/>
      <c r="AD21" s="213"/>
      <c r="AE21" s="213"/>
      <c r="AF21" s="213"/>
      <c r="AG21" s="213" t="s">
        <v>358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0"/>
      <c r="D22" s="246"/>
      <c r="E22" s="246"/>
      <c r="F22" s="246"/>
      <c r="G22" s="246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3"/>
      <c r="AA22" s="213"/>
      <c r="AB22" s="213"/>
      <c r="AC22" s="213"/>
      <c r="AD22" s="213"/>
      <c r="AE22" s="213"/>
      <c r="AF22" s="213"/>
      <c r="AG22" s="213" t="s">
        <v>286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ht="22.5" outlineLevel="1" x14ac:dyDescent="0.2">
      <c r="A23" s="237">
        <v>6</v>
      </c>
      <c r="B23" s="238" t="s">
        <v>373</v>
      </c>
      <c r="C23" s="249" t="s">
        <v>374</v>
      </c>
      <c r="D23" s="239" t="s">
        <v>356</v>
      </c>
      <c r="E23" s="240">
        <v>219.86729</v>
      </c>
      <c r="F23" s="241"/>
      <c r="G23" s="242">
        <f>ROUND(E23*F23,2)</f>
        <v>0</v>
      </c>
      <c r="H23" s="241"/>
      <c r="I23" s="242">
        <f>ROUND(E23*H23,2)</f>
        <v>0</v>
      </c>
      <c r="J23" s="241"/>
      <c r="K23" s="242">
        <f>ROUND(E23*J23,2)</f>
        <v>0</v>
      </c>
      <c r="L23" s="242">
        <v>21</v>
      </c>
      <c r="M23" s="242">
        <f>G23*(1+L23/100)</f>
        <v>0</v>
      </c>
      <c r="N23" s="240">
        <v>0</v>
      </c>
      <c r="O23" s="240">
        <f>ROUND(E23*N23,2)</f>
        <v>0</v>
      </c>
      <c r="P23" s="240">
        <v>0</v>
      </c>
      <c r="Q23" s="240">
        <f>ROUND(E23*P23,2)</f>
        <v>0</v>
      </c>
      <c r="R23" s="242" t="s">
        <v>357</v>
      </c>
      <c r="S23" s="242" t="s">
        <v>289</v>
      </c>
      <c r="T23" s="243" t="s">
        <v>289</v>
      </c>
      <c r="U23" s="224">
        <v>0.01</v>
      </c>
      <c r="V23" s="224">
        <f>ROUND(E23*U23,2)</f>
        <v>2.2000000000000002</v>
      </c>
      <c r="W23" s="224"/>
      <c r="X23" s="224" t="s">
        <v>339</v>
      </c>
      <c r="Y23" s="224" t="s">
        <v>284</v>
      </c>
      <c r="Z23" s="213"/>
      <c r="AA23" s="213"/>
      <c r="AB23" s="213"/>
      <c r="AC23" s="213"/>
      <c r="AD23" s="213"/>
      <c r="AE23" s="213"/>
      <c r="AF23" s="213"/>
      <c r="AG23" s="213" t="s">
        <v>340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50"/>
      <c r="D24" s="246"/>
      <c r="E24" s="246"/>
      <c r="F24" s="246"/>
      <c r="G24" s="246"/>
      <c r="H24" s="224"/>
      <c r="I24" s="224"/>
      <c r="J24" s="224"/>
      <c r="K24" s="224"/>
      <c r="L24" s="224"/>
      <c r="M24" s="224"/>
      <c r="N24" s="223"/>
      <c r="O24" s="223"/>
      <c r="P24" s="223"/>
      <c r="Q24" s="223"/>
      <c r="R24" s="224"/>
      <c r="S24" s="224"/>
      <c r="T24" s="224"/>
      <c r="U24" s="224"/>
      <c r="V24" s="224"/>
      <c r="W24" s="224"/>
      <c r="X24" s="224"/>
      <c r="Y24" s="224"/>
      <c r="Z24" s="213"/>
      <c r="AA24" s="213"/>
      <c r="AB24" s="213"/>
      <c r="AC24" s="213"/>
      <c r="AD24" s="213"/>
      <c r="AE24" s="213"/>
      <c r="AF24" s="213"/>
      <c r="AG24" s="213" t="s">
        <v>286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ht="22.5" outlineLevel="1" x14ac:dyDescent="0.2">
      <c r="A25" s="237">
        <v>7</v>
      </c>
      <c r="B25" s="238" t="s">
        <v>375</v>
      </c>
      <c r="C25" s="249" t="s">
        <v>376</v>
      </c>
      <c r="D25" s="239" t="s">
        <v>356</v>
      </c>
      <c r="E25" s="240">
        <v>263.16471000000001</v>
      </c>
      <c r="F25" s="241"/>
      <c r="G25" s="242">
        <f>ROUND(E25*F25,2)</f>
        <v>0</v>
      </c>
      <c r="H25" s="241"/>
      <c r="I25" s="242">
        <f>ROUND(E25*H25,2)</f>
        <v>0</v>
      </c>
      <c r="J25" s="241"/>
      <c r="K25" s="242">
        <f>ROUND(E25*J25,2)</f>
        <v>0</v>
      </c>
      <c r="L25" s="242">
        <v>21</v>
      </c>
      <c r="M25" s="242">
        <f>G25*(1+L25/100)</f>
        <v>0</v>
      </c>
      <c r="N25" s="240">
        <v>0</v>
      </c>
      <c r="O25" s="240">
        <f>ROUND(E25*N25,2)</f>
        <v>0</v>
      </c>
      <c r="P25" s="240">
        <v>0</v>
      </c>
      <c r="Q25" s="240">
        <f>ROUND(E25*P25,2)</f>
        <v>0</v>
      </c>
      <c r="R25" s="242" t="s">
        <v>357</v>
      </c>
      <c r="S25" s="242" t="s">
        <v>289</v>
      </c>
      <c r="T25" s="243" t="s">
        <v>289</v>
      </c>
      <c r="U25" s="224">
        <v>0.2</v>
      </c>
      <c r="V25" s="224">
        <f>ROUND(E25*U25,2)</f>
        <v>52.63</v>
      </c>
      <c r="W25" s="224"/>
      <c r="X25" s="224" t="s">
        <v>339</v>
      </c>
      <c r="Y25" s="224" t="s">
        <v>284</v>
      </c>
      <c r="Z25" s="213"/>
      <c r="AA25" s="213"/>
      <c r="AB25" s="213"/>
      <c r="AC25" s="213"/>
      <c r="AD25" s="213"/>
      <c r="AE25" s="213"/>
      <c r="AF25" s="213"/>
      <c r="AG25" s="213" t="s">
        <v>358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59" t="s">
        <v>377</v>
      </c>
      <c r="D26" s="257"/>
      <c r="E26" s="257"/>
      <c r="F26" s="257"/>
      <c r="G26" s="257"/>
      <c r="H26" s="224"/>
      <c r="I26" s="224"/>
      <c r="J26" s="224"/>
      <c r="K26" s="224"/>
      <c r="L26" s="224"/>
      <c r="M26" s="224"/>
      <c r="N26" s="223"/>
      <c r="O26" s="223"/>
      <c r="P26" s="223"/>
      <c r="Q26" s="223"/>
      <c r="R26" s="224"/>
      <c r="S26" s="224"/>
      <c r="T26" s="224"/>
      <c r="U26" s="224"/>
      <c r="V26" s="224"/>
      <c r="W26" s="224"/>
      <c r="X26" s="224"/>
      <c r="Y26" s="224"/>
      <c r="Z26" s="213"/>
      <c r="AA26" s="213"/>
      <c r="AB26" s="213"/>
      <c r="AC26" s="213"/>
      <c r="AD26" s="213"/>
      <c r="AE26" s="213"/>
      <c r="AF26" s="213"/>
      <c r="AG26" s="213" t="s">
        <v>360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52"/>
      <c r="D27" s="245"/>
      <c r="E27" s="245"/>
      <c r="F27" s="245"/>
      <c r="G27" s="245"/>
      <c r="H27" s="224"/>
      <c r="I27" s="224"/>
      <c r="J27" s="224"/>
      <c r="K27" s="224"/>
      <c r="L27" s="224"/>
      <c r="M27" s="224"/>
      <c r="N27" s="223"/>
      <c r="O27" s="223"/>
      <c r="P27" s="223"/>
      <c r="Q27" s="223"/>
      <c r="R27" s="224"/>
      <c r="S27" s="224"/>
      <c r="T27" s="224"/>
      <c r="U27" s="224"/>
      <c r="V27" s="224"/>
      <c r="W27" s="224"/>
      <c r="X27" s="224"/>
      <c r="Y27" s="224"/>
      <c r="Z27" s="213"/>
      <c r="AA27" s="213"/>
      <c r="AB27" s="213"/>
      <c r="AC27" s="213"/>
      <c r="AD27" s="213"/>
      <c r="AE27" s="213"/>
      <c r="AF27" s="213"/>
      <c r="AG27" s="213" t="s">
        <v>286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1" x14ac:dyDescent="0.2">
      <c r="A28" s="237">
        <v>8</v>
      </c>
      <c r="B28" s="238" t="s">
        <v>378</v>
      </c>
      <c r="C28" s="249" t="s">
        <v>379</v>
      </c>
      <c r="D28" s="239" t="s">
        <v>356</v>
      </c>
      <c r="E28" s="240">
        <v>165.62124</v>
      </c>
      <c r="F28" s="241"/>
      <c r="G28" s="242">
        <f>ROUND(E28*F28,2)</f>
        <v>0</v>
      </c>
      <c r="H28" s="241"/>
      <c r="I28" s="242">
        <f>ROUND(E28*H28,2)</f>
        <v>0</v>
      </c>
      <c r="J28" s="241"/>
      <c r="K28" s="242">
        <f>ROUND(E28*J28,2)</f>
        <v>0</v>
      </c>
      <c r="L28" s="242">
        <v>21</v>
      </c>
      <c r="M28" s="242">
        <f>G28*(1+L28/100)</f>
        <v>0</v>
      </c>
      <c r="N28" s="240">
        <v>0</v>
      </c>
      <c r="O28" s="240">
        <f>ROUND(E28*N28,2)</f>
        <v>0</v>
      </c>
      <c r="P28" s="240">
        <v>0</v>
      </c>
      <c r="Q28" s="240">
        <f>ROUND(E28*P28,2)</f>
        <v>0</v>
      </c>
      <c r="R28" s="242" t="s">
        <v>357</v>
      </c>
      <c r="S28" s="242" t="s">
        <v>289</v>
      </c>
      <c r="T28" s="243" t="s">
        <v>289</v>
      </c>
      <c r="U28" s="224">
        <v>1.59</v>
      </c>
      <c r="V28" s="224">
        <f>ROUND(E28*U28,2)</f>
        <v>263.33999999999997</v>
      </c>
      <c r="W28" s="224"/>
      <c r="X28" s="224" t="s">
        <v>339</v>
      </c>
      <c r="Y28" s="224" t="s">
        <v>284</v>
      </c>
      <c r="Z28" s="213"/>
      <c r="AA28" s="213"/>
      <c r="AB28" s="213"/>
      <c r="AC28" s="213"/>
      <c r="AD28" s="213"/>
      <c r="AE28" s="213"/>
      <c r="AF28" s="213"/>
      <c r="AG28" s="213" t="s">
        <v>358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ht="22.5" outlineLevel="2" x14ac:dyDescent="0.2">
      <c r="A29" s="220"/>
      <c r="B29" s="221"/>
      <c r="C29" s="259" t="s">
        <v>380</v>
      </c>
      <c r="D29" s="257"/>
      <c r="E29" s="257"/>
      <c r="F29" s="257"/>
      <c r="G29" s="257"/>
      <c r="H29" s="224"/>
      <c r="I29" s="224"/>
      <c r="J29" s="224"/>
      <c r="K29" s="224"/>
      <c r="L29" s="224"/>
      <c r="M29" s="224"/>
      <c r="N29" s="223"/>
      <c r="O29" s="223"/>
      <c r="P29" s="223"/>
      <c r="Q29" s="223"/>
      <c r="R29" s="224"/>
      <c r="S29" s="224"/>
      <c r="T29" s="224"/>
      <c r="U29" s="224"/>
      <c r="V29" s="224"/>
      <c r="W29" s="224"/>
      <c r="X29" s="224"/>
      <c r="Y29" s="224"/>
      <c r="Z29" s="213"/>
      <c r="AA29" s="213"/>
      <c r="AB29" s="213"/>
      <c r="AC29" s="213"/>
      <c r="AD29" s="213"/>
      <c r="AE29" s="213"/>
      <c r="AF29" s="213"/>
      <c r="AG29" s="213" t="s">
        <v>360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56" t="str">
        <f>C29</f>
        <v>sypaninou z vhodných hornin tř. 1 - 4 nebo materiálem připraveným podél výkopu ve vzdálenosti do 3 m od jeho kraje, pro jakoukoliv hloubku výkopu a jakoukoliv míru zhutnění,</v>
      </c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2"/>
      <c r="D30" s="245"/>
      <c r="E30" s="245"/>
      <c r="F30" s="245"/>
      <c r="G30" s="245"/>
      <c r="H30" s="224"/>
      <c r="I30" s="224"/>
      <c r="J30" s="224"/>
      <c r="K30" s="224"/>
      <c r="L30" s="224"/>
      <c r="M30" s="224"/>
      <c r="N30" s="223"/>
      <c r="O30" s="223"/>
      <c r="P30" s="223"/>
      <c r="Q30" s="223"/>
      <c r="R30" s="224"/>
      <c r="S30" s="224"/>
      <c r="T30" s="224"/>
      <c r="U30" s="224"/>
      <c r="V30" s="224"/>
      <c r="W30" s="224"/>
      <c r="X30" s="224"/>
      <c r="Y30" s="224"/>
      <c r="Z30" s="213"/>
      <c r="AA30" s="213"/>
      <c r="AB30" s="213"/>
      <c r="AC30" s="213"/>
      <c r="AD30" s="213"/>
      <c r="AE30" s="213"/>
      <c r="AF30" s="213"/>
      <c r="AG30" s="213" t="s">
        <v>286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37">
        <v>9</v>
      </c>
      <c r="B31" s="238" t="s">
        <v>381</v>
      </c>
      <c r="C31" s="249" t="s">
        <v>382</v>
      </c>
      <c r="D31" s="239" t="s">
        <v>383</v>
      </c>
      <c r="E31" s="240">
        <v>331.24248</v>
      </c>
      <c r="F31" s="241"/>
      <c r="G31" s="242">
        <f>ROUND(E31*F31,2)</f>
        <v>0</v>
      </c>
      <c r="H31" s="241"/>
      <c r="I31" s="242">
        <f>ROUND(E31*H31,2)</f>
        <v>0</v>
      </c>
      <c r="J31" s="241"/>
      <c r="K31" s="242">
        <f>ROUND(E31*J31,2)</f>
        <v>0</v>
      </c>
      <c r="L31" s="242">
        <v>21</v>
      </c>
      <c r="M31" s="242">
        <f>G31*(1+L31/100)</f>
        <v>0</v>
      </c>
      <c r="N31" s="240">
        <v>1</v>
      </c>
      <c r="O31" s="240">
        <f>ROUND(E31*N31,2)</f>
        <v>331.24</v>
      </c>
      <c r="P31" s="240">
        <v>0</v>
      </c>
      <c r="Q31" s="240">
        <f>ROUND(E31*P31,2)</f>
        <v>0</v>
      </c>
      <c r="R31" s="242" t="s">
        <v>324</v>
      </c>
      <c r="S31" s="242" t="s">
        <v>384</v>
      </c>
      <c r="T31" s="243" t="s">
        <v>384</v>
      </c>
      <c r="U31" s="224">
        <v>0</v>
      </c>
      <c r="V31" s="224">
        <f>ROUND(E31*U31,2)</f>
        <v>0</v>
      </c>
      <c r="W31" s="224"/>
      <c r="X31" s="224" t="s">
        <v>283</v>
      </c>
      <c r="Y31" s="224" t="s">
        <v>284</v>
      </c>
      <c r="Z31" s="213"/>
      <c r="AA31" s="213"/>
      <c r="AB31" s="213"/>
      <c r="AC31" s="213"/>
      <c r="AD31" s="213"/>
      <c r="AE31" s="213"/>
      <c r="AF31" s="213"/>
      <c r="AG31" s="213" t="s">
        <v>385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2" x14ac:dyDescent="0.2">
      <c r="A32" s="220"/>
      <c r="B32" s="221"/>
      <c r="C32" s="250"/>
      <c r="D32" s="246"/>
      <c r="E32" s="246"/>
      <c r="F32" s="246"/>
      <c r="G32" s="246"/>
      <c r="H32" s="224"/>
      <c r="I32" s="224"/>
      <c r="J32" s="224"/>
      <c r="K32" s="224"/>
      <c r="L32" s="224"/>
      <c r="M32" s="224"/>
      <c r="N32" s="223"/>
      <c r="O32" s="223"/>
      <c r="P32" s="223"/>
      <c r="Q32" s="223"/>
      <c r="R32" s="224"/>
      <c r="S32" s="224"/>
      <c r="T32" s="224"/>
      <c r="U32" s="224"/>
      <c r="V32" s="224"/>
      <c r="W32" s="224"/>
      <c r="X32" s="224"/>
      <c r="Y32" s="224"/>
      <c r="Z32" s="213"/>
      <c r="AA32" s="213"/>
      <c r="AB32" s="213"/>
      <c r="AC32" s="213"/>
      <c r="AD32" s="213"/>
      <c r="AE32" s="213"/>
      <c r="AF32" s="213"/>
      <c r="AG32" s="213" t="s">
        <v>286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37">
        <v>10</v>
      </c>
      <c r="B33" s="238" t="s">
        <v>386</v>
      </c>
      <c r="C33" s="249" t="s">
        <v>387</v>
      </c>
      <c r="D33" s="239" t="s">
        <v>388</v>
      </c>
      <c r="E33" s="240">
        <v>480</v>
      </c>
      <c r="F33" s="241"/>
      <c r="G33" s="242">
        <f>ROUND(E33*F33,2)</f>
        <v>0</v>
      </c>
      <c r="H33" s="241"/>
      <c r="I33" s="242">
        <f>ROUND(E33*H33,2)</f>
        <v>0</v>
      </c>
      <c r="J33" s="241"/>
      <c r="K33" s="242">
        <f>ROUND(E33*J33,2)</f>
        <v>0</v>
      </c>
      <c r="L33" s="242">
        <v>21</v>
      </c>
      <c r="M33" s="242">
        <f>G33*(1+L33/100)</f>
        <v>0</v>
      </c>
      <c r="N33" s="240">
        <v>0</v>
      </c>
      <c r="O33" s="240">
        <f>ROUND(E33*N33,2)</f>
        <v>0</v>
      </c>
      <c r="P33" s="240">
        <v>0</v>
      </c>
      <c r="Q33" s="240">
        <f>ROUND(E33*P33,2)</f>
        <v>0</v>
      </c>
      <c r="R33" s="242"/>
      <c r="S33" s="242" t="s">
        <v>281</v>
      </c>
      <c r="T33" s="243" t="s">
        <v>389</v>
      </c>
      <c r="U33" s="224">
        <v>0</v>
      </c>
      <c r="V33" s="224">
        <f>ROUND(E33*U33,2)</f>
        <v>0</v>
      </c>
      <c r="W33" s="224"/>
      <c r="X33" s="224" t="s">
        <v>390</v>
      </c>
      <c r="Y33" s="224" t="s">
        <v>284</v>
      </c>
      <c r="Z33" s="213"/>
      <c r="AA33" s="213"/>
      <c r="AB33" s="213"/>
      <c r="AC33" s="213"/>
      <c r="AD33" s="213"/>
      <c r="AE33" s="213"/>
      <c r="AF33" s="213"/>
      <c r="AG33" s="213" t="s">
        <v>391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51" t="s">
        <v>392</v>
      </c>
      <c r="D34" s="247"/>
      <c r="E34" s="247"/>
      <c r="F34" s="247"/>
      <c r="G34" s="247"/>
      <c r="H34" s="224"/>
      <c r="I34" s="224"/>
      <c r="J34" s="224"/>
      <c r="K34" s="224"/>
      <c r="L34" s="224"/>
      <c r="M34" s="224"/>
      <c r="N34" s="223"/>
      <c r="O34" s="223"/>
      <c r="P34" s="223"/>
      <c r="Q34" s="223"/>
      <c r="R34" s="224"/>
      <c r="S34" s="224"/>
      <c r="T34" s="224"/>
      <c r="U34" s="224"/>
      <c r="V34" s="224"/>
      <c r="W34" s="224"/>
      <c r="X34" s="224"/>
      <c r="Y34" s="224"/>
      <c r="Z34" s="213"/>
      <c r="AA34" s="213"/>
      <c r="AB34" s="213"/>
      <c r="AC34" s="213"/>
      <c r="AD34" s="213"/>
      <c r="AE34" s="213"/>
      <c r="AF34" s="213"/>
      <c r="AG34" s="213" t="s">
        <v>311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3" x14ac:dyDescent="0.2">
      <c r="A35" s="220"/>
      <c r="B35" s="221"/>
      <c r="C35" s="260" t="s">
        <v>393</v>
      </c>
      <c r="D35" s="258"/>
      <c r="E35" s="258"/>
      <c r="F35" s="258"/>
      <c r="G35" s="258"/>
      <c r="H35" s="224"/>
      <c r="I35" s="224"/>
      <c r="J35" s="224"/>
      <c r="K35" s="224"/>
      <c r="L35" s="224"/>
      <c r="M35" s="224"/>
      <c r="N35" s="223"/>
      <c r="O35" s="223"/>
      <c r="P35" s="223"/>
      <c r="Q35" s="223"/>
      <c r="R35" s="224"/>
      <c r="S35" s="224"/>
      <c r="T35" s="224"/>
      <c r="U35" s="224"/>
      <c r="V35" s="224"/>
      <c r="W35" s="224"/>
      <c r="X35" s="224"/>
      <c r="Y35" s="224"/>
      <c r="Z35" s="213"/>
      <c r="AA35" s="213"/>
      <c r="AB35" s="213"/>
      <c r="AC35" s="213"/>
      <c r="AD35" s="213"/>
      <c r="AE35" s="213"/>
      <c r="AF35" s="213"/>
      <c r="AG35" s="213" t="s">
        <v>311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3" x14ac:dyDescent="0.2">
      <c r="A36" s="220"/>
      <c r="B36" s="221"/>
      <c r="C36" s="260" t="s">
        <v>394</v>
      </c>
      <c r="D36" s="258"/>
      <c r="E36" s="258"/>
      <c r="F36" s="258"/>
      <c r="G36" s="258"/>
      <c r="H36" s="224"/>
      <c r="I36" s="224"/>
      <c r="J36" s="224"/>
      <c r="K36" s="224"/>
      <c r="L36" s="224"/>
      <c r="M36" s="224"/>
      <c r="N36" s="223"/>
      <c r="O36" s="223"/>
      <c r="P36" s="223"/>
      <c r="Q36" s="223"/>
      <c r="R36" s="224"/>
      <c r="S36" s="224"/>
      <c r="T36" s="224"/>
      <c r="U36" s="224"/>
      <c r="V36" s="224"/>
      <c r="W36" s="224"/>
      <c r="X36" s="224"/>
      <c r="Y36" s="224"/>
      <c r="Z36" s="213"/>
      <c r="AA36" s="213"/>
      <c r="AB36" s="213"/>
      <c r="AC36" s="213"/>
      <c r="AD36" s="213"/>
      <c r="AE36" s="213"/>
      <c r="AF36" s="213"/>
      <c r="AG36" s="213" t="s">
        <v>311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3" x14ac:dyDescent="0.2">
      <c r="A37" s="220"/>
      <c r="B37" s="221"/>
      <c r="C37" s="261" t="s">
        <v>395</v>
      </c>
      <c r="D37" s="226"/>
      <c r="E37" s="227"/>
      <c r="F37" s="228"/>
      <c r="G37" s="228"/>
      <c r="H37" s="224"/>
      <c r="I37" s="224"/>
      <c r="J37" s="224"/>
      <c r="K37" s="224"/>
      <c r="L37" s="224"/>
      <c r="M37" s="224"/>
      <c r="N37" s="223"/>
      <c r="O37" s="223"/>
      <c r="P37" s="223"/>
      <c r="Q37" s="223"/>
      <c r="R37" s="224"/>
      <c r="S37" s="224"/>
      <c r="T37" s="224"/>
      <c r="U37" s="224"/>
      <c r="V37" s="224"/>
      <c r="W37" s="224"/>
      <c r="X37" s="224"/>
      <c r="Y37" s="224"/>
      <c r="Z37" s="213"/>
      <c r="AA37" s="213"/>
      <c r="AB37" s="213"/>
      <c r="AC37" s="213"/>
      <c r="AD37" s="213"/>
      <c r="AE37" s="213"/>
      <c r="AF37" s="213"/>
      <c r="AG37" s="213" t="s">
        <v>311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3" x14ac:dyDescent="0.2">
      <c r="A38" s="220"/>
      <c r="B38" s="221"/>
      <c r="C38" s="260" t="s">
        <v>396</v>
      </c>
      <c r="D38" s="258"/>
      <c r="E38" s="258"/>
      <c r="F38" s="258"/>
      <c r="G38" s="258"/>
      <c r="H38" s="224"/>
      <c r="I38" s="224"/>
      <c r="J38" s="224"/>
      <c r="K38" s="224"/>
      <c r="L38" s="224"/>
      <c r="M38" s="224"/>
      <c r="N38" s="223"/>
      <c r="O38" s="223"/>
      <c r="P38" s="223"/>
      <c r="Q38" s="223"/>
      <c r="R38" s="224"/>
      <c r="S38" s="224"/>
      <c r="T38" s="224"/>
      <c r="U38" s="224"/>
      <c r="V38" s="224"/>
      <c r="W38" s="224"/>
      <c r="X38" s="224"/>
      <c r="Y38" s="224"/>
      <c r="Z38" s="213"/>
      <c r="AA38" s="213"/>
      <c r="AB38" s="213"/>
      <c r="AC38" s="213"/>
      <c r="AD38" s="213"/>
      <c r="AE38" s="213"/>
      <c r="AF38" s="213"/>
      <c r="AG38" s="213" t="s">
        <v>311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56" t="str">
        <f>C38</f>
        <v>"Výše uvedená položka vymezuje požadovaný standard, zadavatel umožňuje i jiné technicky a kvalitativně srovnatelné řešení".</v>
      </c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52"/>
      <c r="D39" s="245"/>
      <c r="E39" s="245"/>
      <c r="F39" s="245"/>
      <c r="G39" s="245"/>
      <c r="H39" s="224"/>
      <c r="I39" s="224"/>
      <c r="J39" s="224"/>
      <c r="K39" s="224"/>
      <c r="L39" s="224"/>
      <c r="M39" s="224"/>
      <c r="N39" s="223"/>
      <c r="O39" s="223"/>
      <c r="P39" s="223"/>
      <c r="Q39" s="223"/>
      <c r="R39" s="224"/>
      <c r="S39" s="224"/>
      <c r="T39" s="224"/>
      <c r="U39" s="224"/>
      <c r="V39" s="224"/>
      <c r="W39" s="224"/>
      <c r="X39" s="224"/>
      <c r="Y39" s="224"/>
      <c r="Z39" s="213"/>
      <c r="AA39" s="213"/>
      <c r="AB39" s="213"/>
      <c r="AC39" s="213"/>
      <c r="AD39" s="213"/>
      <c r="AE39" s="213"/>
      <c r="AF39" s="213"/>
      <c r="AG39" s="213" t="s">
        <v>286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x14ac:dyDescent="0.2">
      <c r="A40" s="230" t="s">
        <v>276</v>
      </c>
      <c r="B40" s="231" t="s">
        <v>160</v>
      </c>
      <c r="C40" s="248" t="s">
        <v>161</v>
      </c>
      <c r="D40" s="232"/>
      <c r="E40" s="233"/>
      <c r="F40" s="234"/>
      <c r="G40" s="234">
        <f>SUMIF(AG41:AG43,"&lt;&gt;NOR",G41:G43)</f>
        <v>0</v>
      </c>
      <c r="H40" s="234"/>
      <c r="I40" s="234">
        <f>SUM(I41:I43)</f>
        <v>0</v>
      </c>
      <c r="J40" s="234"/>
      <c r="K40" s="234">
        <f>SUM(K41:K43)</f>
        <v>0</v>
      </c>
      <c r="L40" s="234"/>
      <c r="M40" s="234">
        <f>SUM(M41:M43)</f>
        <v>0</v>
      </c>
      <c r="N40" s="233"/>
      <c r="O40" s="233">
        <f>SUM(O41:O43)</f>
        <v>102.57</v>
      </c>
      <c r="P40" s="233"/>
      <c r="Q40" s="233">
        <f>SUM(Q41:Q43)</f>
        <v>0</v>
      </c>
      <c r="R40" s="234"/>
      <c r="S40" s="234"/>
      <c r="T40" s="235"/>
      <c r="U40" s="229"/>
      <c r="V40" s="229">
        <f>SUM(V41:V43)</f>
        <v>71.599999999999994</v>
      </c>
      <c r="W40" s="229"/>
      <c r="X40" s="229"/>
      <c r="Y40" s="229"/>
      <c r="AG40" t="s">
        <v>277</v>
      </c>
    </row>
    <row r="41" spans="1:60" outlineLevel="1" x14ac:dyDescent="0.2">
      <c r="A41" s="237">
        <v>11</v>
      </c>
      <c r="B41" s="238" t="s">
        <v>397</v>
      </c>
      <c r="C41" s="249" t="s">
        <v>398</v>
      </c>
      <c r="D41" s="239" t="s">
        <v>356</v>
      </c>
      <c r="E41" s="240">
        <v>54.246049999999997</v>
      </c>
      <c r="F41" s="241"/>
      <c r="G41" s="242">
        <f>ROUND(E41*F41,2)</f>
        <v>0</v>
      </c>
      <c r="H41" s="241"/>
      <c r="I41" s="242">
        <f>ROUND(E41*H41,2)</f>
        <v>0</v>
      </c>
      <c r="J41" s="241"/>
      <c r="K41" s="242">
        <f>ROUND(E41*J41,2)</f>
        <v>0</v>
      </c>
      <c r="L41" s="242">
        <v>21</v>
      </c>
      <c r="M41" s="242">
        <f>G41*(1+L41/100)</f>
        <v>0</v>
      </c>
      <c r="N41" s="240">
        <v>1.8907700000000001</v>
      </c>
      <c r="O41" s="240">
        <f>ROUND(E41*N41,2)</f>
        <v>102.57</v>
      </c>
      <c r="P41" s="240">
        <v>0</v>
      </c>
      <c r="Q41" s="240">
        <f>ROUND(E41*P41,2)</f>
        <v>0</v>
      </c>
      <c r="R41" s="242" t="s">
        <v>399</v>
      </c>
      <c r="S41" s="242" t="s">
        <v>289</v>
      </c>
      <c r="T41" s="243" t="s">
        <v>289</v>
      </c>
      <c r="U41" s="224">
        <v>1.32</v>
      </c>
      <c r="V41" s="224">
        <f>ROUND(E41*U41,2)</f>
        <v>71.599999999999994</v>
      </c>
      <c r="W41" s="224"/>
      <c r="X41" s="224" t="s">
        <v>339</v>
      </c>
      <c r="Y41" s="224" t="s">
        <v>284</v>
      </c>
      <c r="Z41" s="213"/>
      <c r="AA41" s="213"/>
      <c r="AB41" s="213"/>
      <c r="AC41" s="213"/>
      <c r="AD41" s="213"/>
      <c r="AE41" s="213"/>
      <c r="AF41" s="213"/>
      <c r="AG41" s="213" t="s">
        <v>358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59" t="s">
        <v>400</v>
      </c>
      <c r="D42" s="257"/>
      <c r="E42" s="257"/>
      <c r="F42" s="257"/>
      <c r="G42" s="257"/>
      <c r="H42" s="224"/>
      <c r="I42" s="224"/>
      <c r="J42" s="224"/>
      <c r="K42" s="224"/>
      <c r="L42" s="224"/>
      <c r="M42" s="224"/>
      <c r="N42" s="223"/>
      <c r="O42" s="223"/>
      <c r="P42" s="223"/>
      <c r="Q42" s="223"/>
      <c r="R42" s="224"/>
      <c r="S42" s="224"/>
      <c r="T42" s="224"/>
      <c r="U42" s="224"/>
      <c r="V42" s="224"/>
      <c r="W42" s="224"/>
      <c r="X42" s="224"/>
      <c r="Y42" s="224"/>
      <c r="Z42" s="213"/>
      <c r="AA42" s="213"/>
      <c r="AB42" s="213"/>
      <c r="AC42" s="213"/>
      <c r="AD42" s="213"/>
      <c r="AE42" s="213"/>
      <c r="AF42" s="213"/>
      <c r="AG42" s="213" t="s">
        <v>360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52"/>
      <c r="D43" s="245"/>
      <c r="E43" s="245"/>
      <c r="F43" s="245"/>
      <c r="G43" s="245"/>
      <c r="H43" s="224"/>
      <c r="I43" s="224"/>
      <c r="J43" s="224"/>
      <c r="K43" s="224"/>
      <c r="L43" s="224"/>
      <c r="M43" s="224"/>
      <c r="N43" s="223"/>
      <c r="O43" s="223"/>
      <c r="P43" s="223"/>
      <c r="Q43" s="223"/>
      <c r="R43" s="224"/>
      <c r="S43" s="224"/>
      <c r="T43" s="224"/>
      <c r="U43" s="224"/>
      <c r="V43" s="224"/>
      <c r="W43" s="224"/>
      <c r="X43" s="224"/>
      <c r="Y43" s="224"/>
      <c r="Z43" s="213"/>
      <c r="AA43" s="213"/>
      <c r="AB43" s="213"/>
      <c r="AC43" s="213"/>
      <c r="AD43" s="213"/>
      <c r="AE43" s="213"/>
      <c r="AF43" s="213"/>
      <c r="AG43" s="213" t="s">
        <v>286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x14ac:dyDescent="0.2">
      <c r="A44" s="230" t="s">
        <v>276</v>
      </c>
      <c r="B44" s="231" t="s">
        <v>173</v>
      </c>
      <c r="C44" s="248" t="s">
        <v>174</v>
      </c>
      <c r="D44" s="232"/>
      <c r="E44" s="233"/>
      <c r="F44" s="234"/>
      <c r="G44" s="234">
        <f>SUMIF(AG45:AG143,"&lt;&gt;NOR",G45:G143)</f>
        <v>0</v>
      </c>
      <c r="H44" s="234"/>
      <c r="I44" s="234">
        <f>SUM(I45:I143)</f>
        <v>0</v>
      </c>
      <c r="J44" s="234"/>
      <c r="K44" s="234">
        <f>SUM(K45:K143)</f>
        <v>0</v>
      </c>
      <c r="L44" s="234"/>
      <c r="M44" s="234">
        <f>SUM(M45:M143)</f>
        <v>0</v>
      </c>
      <c r="N44" s="233"/>
      <c r="O44" s="233">
        <f>SUM(O45:O143)</f>
        <v>48.620000000000005</v>
      </c>
      <c r="P44" s="233"/>
      <c r="Q44" s="233">
        <f>SUM(Q45:Q143)</f>
        <v>0</v>
      </c>
      <c r="R44" s="234"/>
      <c r="S44" s="234"/>
      <c r="T44" s="235"/>
      <c r="U44" s="229"/>
      <c r="V44" s="229">
        <f>SUM(V45:V143)</f>
        <v>170.48000000000002</v>
      </c>
      <c r="W44" s="229"/>
      <c r="X44" s="229"/>
      <c r="Y44" s="229"/>
      <c r="AG44" t="s">
        <v>277</v>
      </c>
    </row>
    <row r="45" spans="1:60" outlineLevel="1" x14ac:dyDescent="0.2">
      <c r="A45" s="237">
        <v>12</v>
      </c>
      <c r="B45" s="238" t="s">
        <v>457</v>
      </c>
      <c r="C45" s="249" t="s">
        <v>458</v>
      </c>
      <c r="D45" s="239" t="s">
        <v>323</v>
      </c>
      <c r="E45" s="240">
        <v>32</v>
      </c>
      <c r="F45" s="241"/>
      <c r="G45" s="242">
        <f>ROUND(E45*F45,2)</f>
        <v>0</v>
      </c>
      <c r="H45" s="241"/>
      <c r="I45" s="242">
        <f>ROUND(E45*H45,2)</f>
        <v>0</v>
      </c>
      <c r="J45" s="241"/>
      <c r="K45" s="242">
        <f>ROUND(E45*J45,2)</f>
        <v>0</v>
      </c>
      <c r="L45" s="242">
        <v>21</v>
      </c>
      <c r="M45" s="242">
        <f>G45*(1+L45/100)</f>
        <v>0</v>
      </c>
      <c r="N45" s="240">
        <v>0</v>
      </c>
      <c r="O45" s="240">
        <f>ROUND(E45*N45,2)</f>
        <v>0</v>
      </c>
      <c r="P45" s="240">
        <v>0</v>
      </c>
      <c r="Q45" s="240">
        <f>ROUND(E45*P45,2)</f>
        <v>0</v>
      </c>
      <c r="R45" s="242" t="s">
        <v>399</v>
      </c>
      <c r="S45" s="242" t="s">
        <v>289</v>
      </c>
      <c r="T45" s="243" t="s">
        <v>289</v>
      </c>
      <c r="U45" s="224">
        <v>7.0000000000000007E-2</v>
      </c>
      <c r="V45" s="224">
        <f>ROUND(E45*U45,2)</f>
        <v>2.2400000000000002</v>
      </c>
      <c r="W45" s="224"/>
      <c r="X45" s="224" t="s">
        <v>339</v>
      </c>
      <c r="Y45" s="224" t="s">
        <v>284</v>
      </c>
      <c r="Z45" s="213"/>
      <c r="AA45" s="213"/>
      <c r="AB45" s="213"/>
      <c r="AC45" s="213"/>
      <c r="AD45" s="213"/>
      <c r="AE45" s="213"/>
      <c r="AF45" s="213"/>
      <c r="AG45" s="213" t="s">
        <v>340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2" x14ac:dyDescent="0.2">
      <c r="A46" s="220"/>
      <c r="B46" s="221"/>
      <c r="C46" s="259" t="s">
        <v>459</v>
      </c>
      <c r="D46" s="257"/>
      <c r="E46" s="257"/>
      <c r="F46" s="257"/>
      <c r="G46" s="257"/>
      <c r="H46" s="224"/>
      <c r="I46" s="224"/>
      <c r="J46" s="224"/>
      <c r="K46" s="224"/>
      <c r="L46" s="224"/>
      <c r="M46" s="224"/>
      <c r="N46" s="223"/>
      <c r="O46" s="223"/>
      <c r="P46" s="223"/>
      <c r="Q46" s="223"/>
      <c r="R46" s="224"/>
      <c r="S46" s="224"/>
      <c r="T46" s="224"/>
      <c r="U46" s="224"/>
      <c r="V46" s="224"/>
      <c r="W46" s="224"/>
      <c r="X46" s="224"/>
      <c r="Y46" s="224"/>
      <c r="Z46" s="213"/>
      <c r="AA46" s="213"/>
      <c r="AB46" s="213"/>
      <c r="AC46" s="213"/>
      <c r="AD46" s="213"/>
      <c r="AE46" s="213"/>
      <c r="AF46" s="213"/>
      <c r="AG46" s="213" t="s">
        <v>360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2" x14ac:dyDescent="0.2">
      <c r="A47" s="220"/>
      <c r="B47" s="221"/>
      <c r="C47" s="252"/>
      <c r="D47" s="245"/>
      <c r="E47" s="245"/>
      <c r="F47" s="245"/>
      <c r="G47" s="245"/>
      <c r="H47" s="224"/>
      <c r="I47" s="224"/>
      <c r="J47" s="224"/>
      <c r="K47" s="224"/>
      <c r="L47" s="224"/>
      <c r="M47" s="224"/>
      <c r="N47" s="223"/>
      <c r="O47" s="223"/>
      <c r="P47" s="223"/>
      <c r="Q47" s="223"/>
      <c r="R47" s="224"/>
      <c r="S47" s="224"/>
      <c r="T47" s="224"/>
      <c r="U47" s="224"/>
      <c r="V47" s="224"/>
      <c r="W47" s="224"/>
      <c r="X47" s="224"/>
      <c r="Y47" s="224"/>
      <c r="Z47" s="213"/>
      <c r="AA47" s="213"/>
      <c r="AB47" s="213"/>
      <c r="AC47" s="213"/>
      <c r="AD47" s="213"/>
      <c r="AE47" s="213"/>
      <c r="AF47" s="213"/>
      <c r="AG47" s="213" t="s">
        <v>286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1" x14ac:dyDescent="0.2">
      <c r="A48" s="237">
        <v>13</v>
      </c>
      <c r="B48" s="238" t="s">
        <v>460</v>
      </c>
      <c r="C48" s="249" t="s">
        <v>461</v>
      </c>
      <c r="D48" s="239" t="s">
        <v>323</v>
      </c>
      <c r="E48" s="240">
        <v>38.1</v>
      </c>
      <c r="F48" s="241"/>
      <c r="G48" s="242">
        <f>ROUND(E48*F48,2)</f>
        <v>0</v>
      </c>
      <c r="H48" s="241"/>
      <c r="I48" s="242">
        <f>ROUND(E48*H48,2)</f>
        <v>0</v>
      </c>
      <c r="J48" s="241"/>
      <c r="K48" s="242">
        <f>ROUND(E48*J48,2)</f>
        <v>0</v>
      </c>
      <c r="L48" s="242">
        <v>21</v>
      </c>
      <c r="M48" s="242">
        <f>G48*(1+L48/100)</f>
        <v>0</v>
      </c>
      <c r="N48" s="240">
        <v>1.0000000000000001E-5</v>
      </c>
      <c r="O48" s="240">
        <f>ROUND(E48*N48,2)</f>
        <v>0</v>
      </c>
      <c r="P48" s="240">
        <v>0</v>
      </c>
      <c r="Q48" s="240">
        <f>ROUND(E48*P48,2)</f>
        <v>0</v>
      </c>
      <c r="R48" s="242" t="s">
        <v>399</v>
      </c>
      <c r="S48" s="242" t="s">
        <v>289</v>
      </c>
      <c r="T48" s="243" t="s">
        <v>289</v>
      </c>
      <c r="U48" s="224">
        <v>0.08</v>
      </c>
      <c r="V48" s="224">
        <f>ROUND(E48*U48,2)</f>
        <v>3.05</v>
      </c>
      <c r="W48" s="224"/>
      <c r="X48" s="224" t="s">
        <v>339</v>
      </c>
      <c r="Y48" s="224" t="s">
        <v>284</v>
      </c>
      <c r="Z48" s="213"/>
      <c r="AA48" s="213"/>
      <c r="AB48" s="213"/>
      <c r="AC48" s="213"/>
      <c r="AD48" s="213"/>
      <c r="AE48" s="213"/>
      <c r="AF48" s="213"/>
      <c r="AG48" s="213" t="s">
        <v>358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59" t="s">
        <v>459</v>
      </c>
      <c r="D49" s="257"/>
      <c r="E49" s="257"/>
      <c r="F49" s="257"/>
      <c r="G49" s="257"/>
      <c r="H49" s="224"/>
      <c r="I49" s="224"/>
      <c r="J49" s="224"/>
      <c r="K49" s="224"/>
      <c r="L49" s="224"/>
      <c r="M49" s="224"/>
      <c r="N49" s="223"/>
      <c r="O49" s="223"/>
      <c r="P49" s="223"/>
      <c r="Q49" s="223"/>
      <c r="R49" s="224"/>
      <c r="S49" s="224"/>
      <c r="T49" s="224"/>
      <c r="U49" s="224"/>
      <c r="V49" s="224"/>
      <c r="W49" s="224"/>
      <c r="X49" s="224"/>
      <c r="Y49" s="224"/>
      <c r="Z49" s="213"/>
      <c r="AA49" s="213"/>
      <c r="AB49" s="213"/>
      <c r="AC49" s="213"/>
      <c r="AD49" s="213"/>
      <c r="AE49" s="213"/>
      <c r="AF49" s="213"/>
      <c r="AG49" s="213" t="s">
        <v>360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2" x14ac:dyDescent="0.2">
      <c r="A50" s="220"/>
      <c r="B50" s="221"/>
      <c r="C50" s="252"/>
      <c r="D50" s="245"/>
      <c r="E50" s="245"/>
      <c r="F50" s="245"/>
      <c r="G50" s="245"/>
      <c r="H50" s="224"/>
      <c r="I50" s="224"/>
      <c r="J50" s="224"/>
      <c r="K50" s="224"/>
      <c r="L50" s="224"/>
      <c r="M50" s="224"/>
      <c r="N50" s="223"/>
      <c r="O50" s="223"/>
      <c r="P50" s="223"/>
      <c r="Q50" s="223"/>
      <c r="R50" s="224"/>
      <c r="S50" s="224"/>
      <c r="T50" s="224"/>
      <c r="U50" s="224"/>
      <c r="V50" s="224"/>
      <c r="W50" s="224"/>
      <c r="X50" s="224"/>
      <c r="Y50" s="224"/>
      <c r="Z50" s="213"/>
      <c r="AA50" s="213"/>
      <c r="AB50" s="213"/>
      <c r="AC50" s="213"/>
      <c r="AD50" s="213"/>
      <c r="AE50" s="213"/>
      <c r="AF50" s="213"/>
      <c r="AG50" s="213" t="s">
        <v>286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1" x14ac:dyDescent="0.2">
      <c r="A51" s="237">
        <v>14</v>
      </c>
      <c r="B51" s="238" t="s">
        <v>462</v>
      </c>
      <c r="C51" s="249" t="s">
        <v>463</v>
      </c>
      <c r="D51" s="239" t="s">
        <v>323</v>
      </c>
      <c r="E51" s="240">
        <v>251.8</v>
      </c>
      <c r="F51" s="241"/>
      <c r="G51" s="242">
        <f>ROUND(E51*F51,2)</f>
        <v>0</v>
      </c>
      <c r="H51" s="241"/>
      <c r="I51" s="242">
        <f>ROUND(E51*H51,2)</f>
        <v>0</v>
      </c>
      <c r="J51" s="241"/>
      <c r="K51" s="242">
        <f>ROUND(E51*J51,2)</f>
        <v>0</v>
      </c>
      <c r="L51" s="242">
        <v>21</v>
      </c>
      <c r="M51" s="242">
        <f>G51*(1+L51/100)</f>
        <v>0</v>
      </c>
      <c r="N51" s="240">
        <v>1.0000000000000001E-5</v>
      </c>
      <c r="O51" s="240">
        <f>ROUND(E51*N51,2)</f>
        <v>0</v>
      </c>
      <c r="P51" s="240">
        <v>0</v>
      </c>
      <c r="Q51" s="240">
        <f>ROUND(E51*P51,2)</f>
        <v>0</v>
      </c>
      <c r="R51" s="242" t="s">
        <v>399</v>
      </c>
      <c r="S51" s="242" t="s">
        <v>289</v>
      </c>
      <c r="T51" s="243" t="s">
        <v>289</v>
      </c>
      <c r="U51" s="224">
        <v>0.1</v>
      </c>
      <c r="V51" s="224">
        <f>ROUND(E51*U51,2)</f>
        <v>25.18</v>
      </c>
      <c r="W51" s="224"/>
      <c r="X51" s="224" t="s">
        <v>339</v>
      </c>
      <c r="Y51" s="224" t="s">
        <v>284</v>
      </c>
      <c r="Z51" s="213"/>
      <c r="AA51" s="213"/>
      <c r="AB51" s="213"/>
      <c r="AC51" s="213"/>
      <c r="AD51" s="213"/>
      <c r="AE51" s="213"/>
      <c r="AF51" s="213"/>
      <c r="AG51" s="213" t="s">
        <v>358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2" x14ac:dyDescent="0.2">
      <c r="A52" s="220"/>
      <c r="B52" s="221"/>
      <c r="C52" s="259" t="s">
        <v>459</v>
      </c>
      <c r="D52" s="257"/>
      <c r="E52" s="257"/>
      <c r="F52" s="257"/>
      <c r="G52" s="257"/>
      <c r="H52" s="224"/>
      <c r="I52" s="224"/>
      <c r="J52" s="224"/>
      <c r="K52" s="224"/>
      <c r="L52" s="224"/>
      <c r="M52" s="224"/>
      <c r="N52" s="223"/>
      <c r="O52" s="223"/>
      <c r="P52" s="223"/>
      <c r="Q52" s="223"/>
      <c r="R52" s="224"/>
      <c r="S52" s="224"/>
      <c r="T52" s="224"/>
      <c r="U52" s="224"/>
      <c r="V52" s="224"/>
      <c r="W52" s="224"/>
      <c r="X52" s="224"/>
      <c r="Y52" s="224"/>
      <c r="Z52" s="213"/>
      <c r="AA52" s="213"/>
      <c r="AB52" s="213"/>
      <c r="AC52" s="213"/>
      <c r="AD52" s="213"/>
      <c r="AE52" s="213"/>
      <c r="AF52" s="213"/>
      <c r="AG52" s="213" t="s">
        <v>360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52"/>
      <c r="D53" s="245"/>
      <c r="E53" s="245"/>
      <c r="F53" s="245"/>
      <c r="G53" s="245"/>
      <c r="H53" s="224"/>
      <c r="I53" s="224"/>
      <c r="J53" s="224"/>
      <c r="K53" s="224"/>
      <c r="L53" s="224"/>
      <c r="M53" s="224"/>
      <c r="N53" s="223"/>
      <c r="O53" s="223"/>
      <c r="P53" s="223"/>
      <c r="Q53" s="223"/>
      <c r="R53" s="224"/>
      <c r="S53" s="224"/>
      <c r="T53" s="224"/>
      <c r="U53" s="224"/>
      <c r="V53" s="224"/>
      <c r="W53" s="224"/>
      <c r="X53" s="224"/>
      <c r="Y53" s="224"/>
      <c r="Z53" s="213"/>
      <c r="AA53" s="213"/>
      <c r="AB53" s="213"/>
      <c r="AC53" s="213"/>
      <c r="AD53" s="213"/>
      <c r="AE53" s="213"/>
      <c r="AF53" s="213"/>
      <c r="AG53" s="213" t="s">
        <v>286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37">
        <v>15</v>
      </c>
      <c r="B54" s="238" t="s">
        <v>464</v>
      </c>
      <c r="C54" s="249" t="s">
        <v>465</v>
      </c>
      <c r="D54" s="239" t="s">
        <v>323</v>
      </c>
      <c r="E54" s="240">
        <v>17.399999999999999</v>
      </c>
      <c r="F54" s="241"/>
      <c r="G54" s="242">
        <f>ROUND(E54*F54,2)</f>
        <v>0</v>
      </c>
      <c r="H54" s="241"/>
      <c r="I54" s="242">
        <f>ROUND(E54*H54,2)</f>
        <v>0</v>
      </c>
      <c r="J54" s="241"/>
      <c r="K54" s="242">
        <f>ROUND(E54*J54,2)</f>
        <v>0</v>
      </c>
      <c r="L54" s="242">
        <v>21</v>
      </c>
      <c r="M54" s="242">
        <f>G54*(1+L54/100)</f>
        <v>0</v>
      </c>
      <c r="N54" s="240">
        <v>1.0000000000000001E-5</v>
      </c>
      <c r="O54" s="240">
        <f>ROUND(E54*N54,2)</f>
        <v>0</v>
      </c>
      <c r="P54" s="240">
        <v>0</v>
      </c>
      <c r="Q54" s="240">
        <f>ROUND(E54*P54,2)</f>
        <v>0</v>
      </c>
      <c r="R54" s="242" t="s">
        <v>399</v>
      </c>
      <c r="S54" s="242" t="s">
        <v>289</v>
      </c>
      <c r="T54" s="243" t="s">
        <v>289</v>
      </c>
      <c r="U54" s="224">
        <v>0.15</v>
      </c>
      <c r="V54" s="224">
        <f>ROUND(E54*U54,2)</f>
        <v>2.61</v>
      </c>
      <c r="W54" s="224"/>
      <c r="X54" s="224" t="s">
        <v>339</v>
      </c>
      <c r="Y54" s="224" t="s">
        <v>284</v>
      </c>
      <c r="Z54" s="213"/>
      <c r="AA54" s="213"/>
      <c r="AB54" s="213"/>
      <c r="AC54" s="213"/>
      <c r="AD54" s="213"/>
      <c r="AE54" s="213"/>
      <c r="AF54" s="213"/>
      <c r="AG54" s="213" t="s">
        <v>358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59" t="s">
        <v>459</v>
      </c>
      <c r="D55" s="257"/>
      <c r="E55" s="257"/>
      <c r="F55" s="257"/>
      <c r="G55" s="257"/>
      <c r="H55" s="224"/>
      <c r="I55" s="224"/>
      <c r="J55" s="224"/>
      <c r="K55" s="224"/>
      <c r="L55" s="224"/>
      <c r="M55" s="224"/>
      <c r="N55" s="223"/>
      <c r="O55" s="223"/>
      <c r="P55" s="223"/>
      <c r="Q55" s="223"/>
      <c r="R55" s="224"/>
      <c r="S55" s="224"/>
      <c r="T55" s="224"/>
      <c r="U55" s="224"/>
      <c r="V55" s="224"/>
      <c r="W55" s="224"/>
      <c r="X55" s="224"/>
      <c r="Y55" s="224"/>
      <c r="Z55" s="213"/>
      <c r="AA55" s="213"/>
      <c r="AB55" s="213"/>
      <c r="AC55" s="213"/>
      <c r="AD55" s="213"/>
      <c r="AE55" s="213"/>
      <c r="AF55" s="213"/>
      <c r="AG55" s="213" t="s">
        <v>360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2" x14ac:dyDescent="0.2">
      <c r="A56" s="220"/>
      <c r="B56" s="221"/>
      <c r="C56" s="252"/>
      <c r="D56" s="245"/>
      <c r="E56" s="245"/>
      <c r="F56" s="245"/>
      <c r="G56" s="245"/>
      <c r="H56" s="224"/>
      <c r="I56" s="224"/>
      <c r="J56" s="224"/>
      <c r="K56" s="224"/>
      <c r="L56" s="224"/>
      <c r="M56" s="224"/>
      <c r="N56" s="223"/>
      <c r="O56" s="223"/>
      <c r="P56" s="223"/>
      <c r="Q56" s="223"/>
      <c r="R56" s="224"/>
      <c r="S56" s="224"/>
      <c r="T56" s="224"/>
      <c r="U56" s="224"/>
      <c r="V56" s="224"/>
      <c r="W56" s="224"/>
      <c r="X56" s="224"/>
      <c r="Y56" s="224"/>
      <c r="Z56" s="213"/>
      <c r="AA56" s="213"/>
      <c r="AB56" s="213"/>
      <c r="AC56" s="213"/>
      <c r="AD56" s="213"/>
      <c r="AE56" s="213"/>
      <c r="AF56" s="213"/>
      <c r="AG56" s="213" t="s">
        <v>286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ht="22.5" outlineLevel="1" x14ac:dyDescent="0.2">
      <c r="A57" s="237">
        <v>16</v>
      </c>
      <c r="B57" s="238" t="s">
        <v>466</v>
      </c>
      <c r="C57" s="249" t="s">
        <v>467</v>
      </c>
      <c r="D57" s="239" t="s">
        <v>318</v>
      </c>
      <c r="E57" s="240">
        <v>5</v>
      </c>
      <c r="F57" s="241"/>
      <c r="G57" s="242">
        <f>ROUND(E57*F57,2)</f>
        <v>0</v>
      </c>
      <c r="H57" s="241"/>
      <c r="I57" s="242">
        <f>ROUND(E57*H57,2)</f>
        <v>0</v>
      </c>
      <c r="J57" s="241"/>
      <c r="K57" s="242">
        <f>ROUND(E57*J57,2)</f>
        <v>0</v>
      </c>
      <c r="L57" s="242">
        <v>21</v>
      </c>
      <c r="M57" s="242">
        <f>G57*(1+L57/100)</f>
        <v>0</v>
      </c>
      <c r="N57" s="240">
        <v>3.0000000000000001E-5</v>
      </c>
      <c r="O57" s="240">
        <f>ROUND(E57*N57,2)</f>
        <v>0</v>
      </c>
      <c r="P57" s="240">
        <v>0</v>
      </c>
      <c r="Q57" s="240">
        <f>ROUND(E57*P57,2)</f>
        <v>0</v>
      </c>
      <c r="R57" s="242" t="s">
        <v>399</v>
      </c>
      <c r="S57" s="242" t="s">
        <v>289</v>
      </c>
      <c r="T57" s="243" t="s">
        <v>289</v>
      </c>
      <c r="U57" s="224">
        <v>0.33</v>
      </c>
      <c r="V57" s="224">
        <f>ROUND(E57*U57,2)</f>
        <v>1.65</v>
      </c>
      <c r="W57" s="224"/>
      <c r="X57" s="224" t="s">
        <v>339</v>
      </c>
      <c r="Y57" s="224" t="s">
        <v>284</v>
      </c>
      <c r="Z57" s="213"/>
      <c r="AA57" s="213"/>
      <c r="AB57" s="213"/>
      <c r="AC57" s="213"/>
      <c r="AD57" s="213"/>
      <c r="AE57" s="213"/>
      <c r="AF57" s="213"/>
      <c r="AG57" s="213" t="s">
        <v>358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2" x14ac:dyDescent="0.2">
      <c r="A58" s="220"/>
      <c r="B58" s="221"/>
      <c r="C58" s="259" t="s">
        <v>400</v>
      </c>
      <c r="D58" s="257"/>
      <c r="E58" s="257"/>
      <c r="F58" s="257"/>
      <c r="G58" s="257"/>
      <c r="H58" s="224"/>
      <c r="I58" s="224"/>
      <c r="J58" s="224"/>
      <c r="K58" s="224"/>
      <c r="L58" s="224"/>
      <c r="M58" s="224"/>
      <c r="N58" s="223"/>
      <c r="O58" s="223"/>
      <c r="P58" s="223"/>
      <c r="Q58" s="223"/>
      <c r="R58" s="224"/>
      <c r="S58" s="224"/>
      <c r="T58" s="224"/>
      <c r="U58" s="224"/>
      <c r="V58" s="224"/>
      <c r="W58" s="224"/>
      <c r="X58" s="224"/>
      <c r="Y58" s="224"/>
      <c r="Z58" s="213"/>
      <c r="AA58" s="213"/>
      <c r="AB58" s="213"/>
      <c r="AC58" s="213"/>
      <c r="AD58" s="213"/>
      <c r="AE58" s="213"/>
      <c r="AF58" s="213"/>
      <c r="AG58" s="213" t="s">
        <v>360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2" x14ac:dyDescent="0.2">
      <c r="A59" s="220"/>
      <c r="B59" s="221"/>
      <c r="C59" s="252"/>
      <c r="D59" s="245"/>
      <c r="E59" s="245"/>
      <c r="F59" s="245"/>
      <c r="G59" s="245"/>
      <c r="H59" s="224"/>
      <c r="I59" s="224"/>
      <c r="J59" s="224"/>
      <c r="K59" s="224"/>
      <c r="L59" s="224"/>
      <c r="M59" s="224"/>
      <c r="N59" s="223"/>
      <c r="O59" s="223"/>
      <c r="P59" s="223"/>
      <c r="Q59" s="223"/>
      <c r="R59" s="224"/>
      <c r="S59" s="224"/>
      <c r="T59" s="224"/>
      <c r="U59" s="224"/>
      <c r="V59" s="224"/>
      <c r="W59" s="224"/>
      <c r="X59" s="224"/>
      <c r="Y59" s="224"/>
      <c r="Z59" s="213"/>
      <c r="AA59" s="213"/>
      <c r="AB59" s="213"/>
      <c r="AC59" s="213"/>
      <c r="AD59" s="213"/>
      <c r="AE59" s="213"/>
      <c r="AF59" s="213"/>
      <c r="AG59" s="213" t="s">
        <v>286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ht="22.5" outlineLevel="1" x14ac:dyDescent="0.2">
      <c r="A60" s="237">
        <v>17</v>
      </c>
      <c r="B60" s="238" t="s">
        <v>468</v>
      </c>
      <c r="C60" s="249" t="s">
        <v>469</v>
      </c>
      <c r="D60" s="239" t="s">
        <v>318</v>
      </c>
      <c r="E60" s="240">
        <v>7</v>
      </c>
      <c r="F60" s="241"/>
      <c r="G60" s="242">
        <f>ROUND(E60*F60,2)</f>
        <v>0</v>
      </c>
      <c r="H60" s="241"/>
      <c r="I60" s="242">
        <f>ROUND(E60*H60,2)</f>
        <v>0</v>
      </c>
      <c r="J60" s="241"/>
      <c r="K60" s="242">
        <f>ROUND(E60*J60,2)</f>
        <v>0</v>
      </c>
      <c r="L60" s="242">
        <v>21</v>
      </c>
      <c r="M60" s="242">
        <f>G60*(1+L60/100)</f>
        <v>0</v>
      </c>
      <c r="N60" s="240">
        <v>4.0000000000000003E-5</v>
      </c>
      <c r="O60" s="240">
        <f>ROUND(E60*N60,2)</f>
        <v>0</v>
      </c>
      <c r="P60" s="240">
        <v>0</v>
      </c>
      <c r="Q60" s="240">
        <f>ROUND(E60*P60,2)</f>
        <v>0</v>
      </c>
      <c r="R60" s="242" t="s">
        <v>399</v>
      </c>
      <c r="S60" s="242" t="s">
        <v>289</v>
      </c>
      <c r="T60" s="243" t="s">
        <v>289</v>
      </c>
      <c r="U60" s="224">
        <v>0.38</v>
      </c>
      <c r="V60" s="224">
        <f>ROUND(E60*U60,2)</f>
        <v>2.66</v>
      </c>
      <c r="W60" s="224"/>
      <c r="X60" s="224" t="s">
        <v>339</v>
      </c>
      <c r="Y60" s="224" t="s">
        <v>284</v>
      </c>
      <c r="Z60" s="213"/>
      <c r="AA60" s="213"/>
      <c r="AB60" s="213"/>
      <c r="AC60" s="213"/>
      <c r="AD60" s="213"/>
      <c r="AE60" s="213"/>
      <c r="AF60" s="213"/>
      <c r="AG60" s="213" t="s">
        <v>358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2" x14ac:dyDescent="0.2">
      <c r="A61" s="220"/>
      <c r="B61" s="221"/>
      <c r="C61" s="259" t="s">
        <v>400</v>
      </c>
      <c r="D61" s="257"/>
      <c r="E61" s="257"/>
      <c r="F61" s="257"/>
      <c r="G61" s="257"/>
      <c r="H61" s="224"/>
      <c r="I61" s="224"/>
      <c r="J61" s="224"/>
      <c r="K61" s="224"/>
      <c r="L61" s="224"/>
      <c r="M61" s="224"/>
      <c r="N61" s="223"/>
      <c r="O61" s="223"/>
      <c r="P61" s="223"/>
      <c r="Q61" s="223"/>
      <c r="R61" s="224"/>
      <c r="S61" s="224"/>
      <c r="T61" s="224"/>
      <c r="U61" s="224"/>
      <c r="V61" s="224"/>
      <c r="W61" s="224"/>
      <c r="X61" s="224"/>
      <c r="Y61" s="224"/>
      <c r="Z61" s="213"/>
      <c r="AA61" s="213"/>
      <c r="AB61" s="213"/>
      <c r="AC61" s="213"/>
      <c r="AD61" s="213"/>
      <c r="AE61" s="213"/>
      <c r="AF61" s="213"/>
      <c r="AG61" s="213" t="s">
        <v>360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2" x14ac:dyDescent="0.2">
      <c r="A62" s="220"/>
      <c r="B62" s="221"/>
      <c r="C62" s="252"/>
      <c r="D62" s="245"/>
      <c r="E62" s="245"/>
      <c r="F62" s="245"/>
      <c r="G62" s="245"/>
      <c r="H62" s="224"/>
      <c r="I62" s="224"/>
      <c r="J62" s="224"/>
      <c r="K62" s="224"/>
      <c r="L62" s="224"/>
      <c r="M62" s="224"/>
      <c r="N62" s="223"/>
      <c r="O62" s="223"/>
      <c r="P62" s="223"/>
      <c r="Q62" s="223"/>
      <c r="R62" s="224"/>
      <c r="S62" s="224"/>
      <c r="T62" s="224"/>
      <c r="U62" s="224"/>
      <c r="V62" s="224"/>
      <c r="W62" s="224"/>
      <c r="X62" s="224"/>
      <c r="Y62" s="224"/>
      <c r="Z62" s="213"/>
      <c r="AA62" s="213"/>
      <c r="AB62" s="213"/>
      <c r="AC62" s="213"/>
      <c r="AD62" s="213"/>
      <c r="AE62" s="213"/>
      <c r="AF62" s="213"/>
      <c r="AG62" s="213" t="s">
        <v>286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ht="22.5" outlineLevel="1" x14ac:dyDescent="0.2">
      <c r="A63" s="237">
        <v>18</v>
      </c>
      <c r="B63" s="238" t="s">
        <v>470</v>
      </c>
      <c r="C63" s="249" t="s">
        <v>471</v>
      </c>
      <c r="D63" s="239" t="s">
        <v>318</v>
      </c>
      <c r="E63" s="240">
        <v>6</v>
      </c>
      <c r="F63" s="241"/>
      <c r="G63" s="242">
        <f>ROUND(E63*F63,2)</f>
        <v>0</v>
      </c>
      <c r="H63" s="241"/>
      <c r="I63" s="242">
        <f>ROUND(E63*H63,2)</f>
        <v>0</v>
      </c>
      <c r="J63" s="241"/>
      <c r="K63" s="242">
        <f>ROUND(E63*J63,2)</f>
        <v>0</v>
      </c>
      <c r="L63" s="242">
        <v>21</v>
      </c>
      <c r="M63" s="242">
        <f>G63*(1+L63/100)</f>
        <v>0</v>
      </c>
      <c r="N63" s="240">
        <v>5.0000000000000002E-5</v>
      </c>
      <c r="O63" s="240">
        <f>ROUND(E63*N63,2)</f>
        <v>0</v>
      </c>
      <c r="P63" s="240">
        <v>0</v>
      </c>
      <c r="Q63" s="240">
        <f>ROUND(E63*P63,2)</f>
        <v>0</v>
      </c>
      <c r="R63" s="242" t="s">
        <v>399</v>
      </c>
      <c r="S63" s="242" t="s">
        <v>289</v>
      </c>
      <c r="T63" s="243" t="s">
        <v>289</v>
      </c>
      <c r="U63" s="224">
        <v>0.42</v>
      </c>
      <c r="V63" s="224">
        <f>ROUND(E63*U63,2)</f>
        <v>2.52</v>
      </c>
      <c r="W63" s="224"/>
      <c r="X63" s="224" t="s">
        <v>339</v>
      </c>
      <c r="Y63" s="224" t="s">
        <v>284</v>
      </c>
      <c r="Z63" s="213"/>
      <c r="AA63" s="213"/>
      <c r="AB63" s="213"/>
      <c r="AC63" s="213"/>
      <c r="AD63" s="213"/>
      <c r="AE63" s="213"/>
      <c r="AF63" s="213"/>
      <c r="AG63" s="213" t="s">
        <v>358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2" x14ac:dyDescent="0.2">
      <c r="A64" s="220"/>
      <c r="B64" s="221"/>
      <c r="C64" s="259" t="s">
        <v>400</v>
      </c>
      <c r="D64" s="257"/>
      <c r="E64" s="257"/>
      <c r="F64" s="257"/>
      <c r="G64" s="257"/>
      <c r="H64" s="224"/>
      <c r="I64" s="224"/>
      <c r="J64" s="224"/>
      <c r="K64" s="224"/>
      <c r="L64" s="224"/>
      <c r="M64" s="224"/>
      <c r="N64" s="223"/>
      <c r="O64" s="223"/>
      <c r="P64" s="223"/>
      <c r="Q64" s="223"/>
      <c r="R64" s="224"/>
      <c r="S64" s="224"/>
      <c r="T64" s="224"/>
      <c r="U64" s="224"/>
      <c r="V64" s="224"/>
      <c r="W64" s="224"/>
      <c r="X64" s="224"/>
      <c r="Y64" s="224"/>
      <c r="Z64" s="213"/>
      <c r="AA64" s="213"/>
      <c r="AB64" s="213"/>
      <c r="AC64" s="213"/>
      <c r="AD64" s="213"/>
      <c r="AE64" s="213"/>
      <c r="AF64" s="213"/>
      <c r="AG64" s="213" t="s">
        <v>360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2" x14ac:dyDescent="0.2">
      <c r="A65" s="220"/>
      <c r="B65" s="221"/>
      <c r="C65" s="252"/>
      <c r="D65" s="245"/>
      <c r="E65" s="245"/>
      <c r="F65" s="245"/>
      <c r="G65" s="245"/>
      <c r="H65" s="224"/>
      <c r="I65" s="224"/>
      <c r="J65" s="224"/>
      <c r="K65" s="224"/>
      <c r="L65" s="224"/>
      <c r="M65" s="224"/>
      <c r="N65" s="223"/>
      <c r="O65" s="223"/>
      <c r="P65" s="223"/>
      <c r="Q65" s="223"/>
      <c r="R65" s="224"/>
      <c r="S65" s="224"/>
      <c r="T65" s="224"/>
      <c r="U65" s="224"/>
      <c r="V65" s="224"/>
      <c r="W65" s="224"/>
      <c r="X65" s="224"/>
      <c r="Y65" s="224"/>
      <c r="Z65" s="213"/>
      <c r="AA65" s="213"/>
      <c r="AB65" s="213"/>
      <c r="AC65" s="213"/>
      <c r="AD65" s="213"/>
      <c r="AE65" s="213"/>
      <c r="AF65" s="213"/>
      <c r="AG65" s="213" t="s">
        <v>286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ht="22.5" outlineLevel="1" x14ac:dyDescent="0.2">
      <c r="A66" s="237">
        <v>19</v>
      </c>
      <c r="B66" s="238" t="s">
        <v>472</v>
      </c>
      <c r="C66" s="249" t="s">
        <v>473</v>
      </c>
      <c r="D66" s="239" t="s">
        <v>318</v>
      </c>
      <c r="E66" s="240">
        <v>34</v>
      </c>
      <c r="F66" s="241"/>
      <c r="G66" s="242">
        <f>ROUND(E66*F66,2)</f>
        <v>0</v>
      </c>
      <c r="H66" s="241"/>
      <c r="I66" s="242">
        <f>ROUND(E66*H66,2)</f>
        <v>0</v>
      </c>
      <c r="J66" s="241"/>
      <c r="K66" s="242">
        <f>ROUND(E66*J66,2)</f>
        <v>0</v>
      </c>
      <c r="L66" s="242">
        <v>21</v>
      </c>
      <c r="M66" s="242">
        <f>G66*(1+L66/100)</f>
        <v>0</v>
      </c>
      <c r="N66" s="240">
        <v>1.0000000000000001E-5</v>
      </c>
      <c r="O66" s="240">
        <f>ROUND(E66*N66,2)</f>
        <v>0</v>
      </c>
      <c r="P66" s="240">
        <v>0</v>
      </c>
      <c r="Q66" s="240">
        <f>ROUND(E66*P66,2)</f>
        <v>0</v>
      </c>
      <c r="R66" s="242" t="s">
        <v>399</v>
      </c>
      <c r="S66" s="242" t="s">
        <v>289</v>
      </c>
      <c r="T66" s="243" t="s">
        <v>289</v>
      </c>
      <c r="U66" s="224">
        <v>0.18</v>
      </c>
      <c r="V66" s="224">
        <f>ROUND(E66*U66,2)</f>
        <v>6.12</v>
      </c>
      <c r="W66" s="224"/>
      <c r="X66" s="224" t="s">
        <v>339</v>
      </c>
      <c r="Y66" s="224" t="s">
        <v>284</v>
      </c>
      <c r="Z66" s="213"/>
      <c r="AA66" s="213"/>
      <c r="AB66" s="213"/>
      <c r="AC66" s="213"/>
      <c r="AD66" s="213"/>
      <c r="AE66" s="213"/>
      <c r="AF66" s="213"/>
      <c r="AG66" s="213" t="s">
        <v>340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2" x14ac:dyDescent="0.2">
      <c r="A67" s="220"/>
      <c r="B67" s="221"/>
      <c r="C67" s="259" t="s">
        <v>400</v>
      </c>
      <c r="D67" s="257"/>
      <c r="E67" s="257"/>
      <c r="F67" s="257"/>
      <c r="G67" s="257"/>
      <c r="H67" s="224"/>
      <c r="I67" s="224"/>
      <c r="J67" s="224"/>
      <c r="K67" s="224"/>
      <c r="L67" s="224"/>
      <c r="M67" s="224"/>
      <c r="N67" s="223"/>
      <c r="O67" s="223"/>
      <c r="P67" s="223"/>
      <c r="Q67" s="223"/>
      <c r="R67" s="224"/>
      <c r="S67" s="224"/>
      <c r="T67" s="224"/>
      <c r="U67" s="224"/>
      <c r="V67" s="224"/>
      <c r="W67" s="224"/>
      <c r="X67" s="224"/>
      <c r="Y67" s="224"/>
      <c r="Z67" s="213"/>
      <c r="AA67" s="213"/>
      <c r="AB67" s="213"/>
      <c r="AC67" s="213"/>
      <c r="AD67" s="213"/>
      <c r="AE67" s="213"/>
      <c r="AF67" s="213"/>
      <c r="AG67" s="213" t="s">
        <v>360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2" x14ac:dyDescent="0.2">
      <c r="A68" s="220"/>
      <c r="B68" s="221"/>
      <c r="C68" s="252"/>
      <c r="D68" s="245"/>
      <c r="E68" s="245"/>
      <c r="F68" s="245"/>
      <c r="G68" s="245"/>
      <c r="H68" s="224"/>
      <c r="I68" s="224"/>
      <c r="J68" s="224"/>
      <c r="K68" s="224"/>
      <c r="L68" s="224"/>
      <c r="M68" s="224"/>
      <c r="N68" s="223"/>
      <c r="O68" s="223"/>
      <c r="P68" s="223"/>
      <c r="Q68" s="223"/>
      <c r="R68" s="224"/>
      <c r="S68" s="224"/>
      <c r="T68" s="224"/>
      <c r="U68" s="224"/>
      <c r="V68" s="224"/>
      <c r="W68" s="224"/>
      <c r="X68" s="224"/>
      <c r="Y68" s="224"/>
      <c r="Z68" s="213"/>
      <c r="AA68" s="213"/>
      <c r="AB68" s="213"/>
      <c r="AC68" s="213"/>
      <c r="AD68" s="213"/>
      <c r="AE68" s="213"/>
      <c r="AF68" s="213"/>
      <c r="AG68" s="213" t="s">
        <v>286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ht="22.5" outlineLevel="1" x14ac:dyDescent="0.2">
      <c r="A69" s="237">
        <v>20</v>
      </c>
      <c r="B69" s="238" t="s">
        <v>474</v>
      </c>
      <c r="C69" s="249" t="s">
        <v>475</v>
      </c>
      <c r="D69" s="239" t="s">
        <v>323</v>
      </c>
      <c r="E69" s="240">
        <v>70.099999999999994</v>
      </c>
      <c r="F69" s="241"/>
      <c r="G69" s="242">
        <f>ROUND(E69*F69,2)</f>
        <v>0</v>
      </c>
      <c r="H69" s="241"/>
      <c r="I69" s="242">
        <f>ROUND(E69*H69,2)</f>
        <v>0</v>
      </c>
      <c r="J69" s="241"/>
      <c r="K69" s="242">
        <f>ROUND(E69*J69,2)</f>
        <v>0</v>
      </c>
      <c r="L69" s="242">
        <v>21</v>
      </c>
      <c r="M69" s="242">
        <f>G69*(1+L69/100)</f>
        <v>0</v>
      </c>
      <c r="N69" s="240">
        <v>0</v>
      </c>
      <c r="O69" s="240">
        <f>ROUND(E69*N69,2)</f>
        <v>0</v>
      </c>
      <c r="P69" s="240">
        <v>0</v>
      </c>
      <c r="Q69" s="240">
        <f>ROUND(E69*P69,2)</f>
        <v>0</v>
      </c>
      <c r="R69" s="242" t="s">
        <v>399</v>
      </c>
      <c r="S69" s="242" t="s">
        <v>289</v>
      </c>
      <c r="T69" s="243" t="s">
        <v>289</v>
      </c>
      <c r="U69" s="224">
        <v>0.06</v>
      </c>
      <c r="V69" s="224">
        <f>ROUND(E69*U69,2)</f>
        <v>4.21</v>
      </c>
      <c r="W69" s="224"/>
      <c r="X69" s="224" t="s">
        <v>339</v>
      </c>
      <c r="Y69" s="224" t="s">
        <v>284</v>
      </c>
      <c r="Z69" s="213"/>
      <c r="AA69" s="213"/>
      <c r="AB69" s="213"/>
      <c r="AC69" s="213"/>
      <c r="AD69" s="213"/>
      <c r="AE69" s="213"/>
      <c r="AF69" s="213"/>
      <c r="AG69" s="213" t="s">
        <v>358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2" x14ac:dyDescent="0.2">
      <c r="A70" s="220"/>
      <c r="B70" s="221"/>
      <c r="C70" s="259" t="s">
        <v>476</v>
      </c>
      <c r="D70" s="257"/>
      <c r="E70" s="257"/>
      <c r="F70" s="257"/>
      <c r="G70" s="257"/>
      <c r="H70" s="224"/>
      <c r="I70" s="224"/>
      <c r="J70" s="224"/>
      <c r="K70" s="224"/>
      <c r="L70" s="224"/>
      <c r="M70" s="224"/>
      <c r="N70" s="223"/>
      <c r="O70" s="223"/>
      <c r="P70" s="223"/>
      <c r="Q70" s="223"/>
      <c r="R70" s="224"/>
      <c r="S70" s="224"/>
      <c r="T70" s="224"/>
      <c r="U70" s="224"/>
      <c r="V70" s="224"/>
      <c r="W70" s="224"/>
      <c r="X70" s="224"/>
      <c r="Y70" s="224"/>
      <c r="Z70" s="213"/>
      <c r="AA70" s="213"/>
      <c r="AB70" s="213"/>
      <c r="AC70" s="213"/>
      <c r="AD70" s="213"/>
      <c r="AE70" s="213"/>
      <c r="AF70" s="213"/>
      <c r="AG70" s="213" t="s">
        <v>360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2" x14ac:dyDescent="0.2">
      <c r="A71" s="220"/>
      <c r="B71" s="221"/>
      <c r="C71" s="252"/>
      <c r="D71" s="245"/>
      <c r="E71" s="245"/>
      <c r="F71" s="245"/>
      <c r="G71" s="245"/>
      <c r="H71" s="224"/>
      <c r="I71" s="224"/>
      <c r="J71" s="224"/>
      <c r="K71" s="224"/>
      <c r="L71" s="224"/>
      <c r="M71" s="224"/>
      <c r="N71" s="223"/>
      <c r="O71" s="223"/>
      <c r="P71" s="223"/>
      <c r="Q71" s="223"/>
      <c r="R71" s="224"/>
      <c r="S71" s="224"/>
      <c r="T71" s="224"/>
      <c r="U71" s="224"/>
      <c r="V71" s="224"/>
      <c r="W71" s="224"/>
      <c r="X71" s="224"/>
      <c r="Y71" s="224"/>
      <c r="Z71" s="213"/>
      <c r="AA71" s="213"/>
      <c r="AB71" s="213"/>
      <c r="AC71" s="213"/>
      <c r="AD71" s="213"/>
      <c r="AE71" s="213"/>
      <c r="AF71" s="213"/>
      <c r="AG71" s="213" t="s">
        <v>286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ht="22.5" outlineLevel="1" x14ac:dyDescent="0.2">
      <c r="A72" s="237">
        <v>21</v>
      </c>
      <c r="B72" s="238" t="s">
        <v>477</v>
      </c>
      <c r="C72" s="249" t="s">
        <v>478</v>
      </c>
      <c r="D72" s="239" t="s">
        <v>323</v>
      </c>
      <c r="E72" s="240">
        <v>251.8</v>
      </c>
      <c r="F72" s="241"/>
      <c r="G72" s="242">
        <f>ROUND(E72*F72,2)</f>
        <v>0</v>
      </c>
      <c r="H72" s="241"/>
      <c r="I72" s="242">
        <f>ROUND(E72*H72,2)</f>
        <v>0</v>
      </c>
      <c r="J72" s="241"/>
      <c r="K72" s="242">
        <f>ROUND(E72*J72,2)</f>
        <v>0</v>
      </c>
      <c r="L72" s="242">
        <v>21</v>
      </c>
      <c r="M72" s="242">
        <f>G72*(1+L72/100)</f>
        <v>0</v>
      </c>
      <c r="N72" s="240">
        <v>0</v>
      </c>
      <c r="O72" s="240">
        <f>ROUND(E72*N72,2)</f>
        <v>0</v>
      </c>
      <c r="P72" s="240">
        <v>0</v>
      </c>
      <c r="Q72" s="240">
        <f>ROUND(E72*P72,2)</f>
        <v>0</v>
      </c>
      <c r="R72" s="242" t="s">
        <v>399</v>
      </c>
      <c r="S72" s="242" t="s">
        <v>289</v>
      </c>
      <c r="T72" s="243" t="s">
        <v>289</v>
      </c>
      <c r="U72" s="224">
        <v>0.08</v>
      </c>
      <c r="V72" s="224">
        <f>ROUND(E72*U72,2)</f>
        <v>20.14</v>
      </c>
      <c r="W72" s="224"/>
      <c r="X72" s="224" t="s">
        <v>339</v>
      </c>
      <c r="Y72" s="224" t="s">
        <v>284</v>
      </c>
      <c r="Z72" s="213"/>
      <c r="AA72" s="213"/>
      <c r="AB72" s="213"/>
      <c r="AC72" s="213"/>
      <c r="AD72" s="213"/>
      <c r="AE72" s="213"/>
      <c r="AF72" s="213"/>
      <c r="AG72" s="213" t="s">
        <v>358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2" x14ac:dyDescent="0.2">
      <c r="A73" s="220"/>
      <c r="B73" s="221"/>
      <c r="C73" s="259" t="s">
        <v>476</v>
      </c>
      <c r="D73" s="257"/>
      <c r="E73" s="257"/>
      <c r="F73" s="257"/>
      <c r="G73" s="257"/>
      <c r="H73" s="224"/>
      <c r="I73" s="224"/>
      <c r="J73" s="224"/>
      <c r="K73" s="224"/>
      <c r="L73" s="224"/>
      <c r="M73" s="224"/>
      <c r="N73" s="223"/>
      <c r="O73" s="223"/>
      <c r="P73" s="223"/>
      <c r="Q73" s="223"/>
      <c r="R73" s="224"/>
      <c r="S73" s="224"/>
      <c r="T73" s="224"/>
      <c r="U73" s="224"/>
      <c r="V73" s="224"/>
      <c r="W73" s="224"/>
      <c r="X73" s="224"/>
      <c r="Y73" s="224"/>
      <c r="Z73" s="213"/>
      <c r="AA73" s="213"/>
      <c r="AB73" s="213"/>
      <c r="AC73" s="213"/>
      <c r="AD73" s="213"/>
      <c r="AE73" s="213"/>
      <c r="AF73" s="213"/>
      <c r="AG73" s="213" t="s">
        <v>360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2" x14ac:dyDescent="0.2">
      <c r="A74" s="220"/>
      <c r="B74" s="221"/>
      <c r="C74" s="252"/>
      <c r="D74" s="245"/>
      <c r="E74" s="245"/>
      <c r="F74" s="245"/>
      <c r="G74" s="245"/>
      <c r="H74" s="224"/>
      <c r="I74" s="224"/>
      <c r="J74" s="224"/>
      <c r="K74" s="224"/>
      <c r="L74" s="224"/>
      <c r="M74" s="224"/>
      <c r="N74" s="223"/>
      <c r="O74" s="223"/>
      <c r="P74" s="223"/>
      <c r="Q74" s="223"/>
      <c r="R74" s="224"/>
      <c r="S74" s="224"/>
      <c r="T74" s="224"/>
      <c r="U74" s="224"/>
      <c r="V74" s="224"/>
      <c r="W74" s="224"/>
      <c r="X74" s="224"/>
      <c r="Y74" s="224"/>
      <c r="Z74" s="213"/>
      <c r="AA74" s="213"/>
      <c r="AB74" s="213"/>
      <c r="AC74" s="213"/>
      <c r="AD74" s="213"/>
      <c r="AE74" s="213"/>
      <c r="AF74" s="213"/>
      <c r="AG74" s="213" t="s">
        <v>286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ht="22.5" outlineLevel="1" x14ac:dyDescent="0.2">
      <c r="A75" s="237">
        <v>22</v>
      </c>
      <c r="B75" s="238" t="s">
        <v>479</v>
      </c>
      <c r="C75" s="249" t="s">
        <v>480</v>
      </c>
      <c r="D75" s="239" t="s">
        <v>323</v>
      </c>
      <c r="E75" s="240">
        <v>17.399999999999999</v>
      </c>
      <c r="F75" s="241"/>
      <c r="G75" s="242">
        <f>ROUND(E75*F75,2)</f>
        <v>0</v>
      </c>
      <c r="H75" s="241"/>
      <c r="I75" s="242">
        <f>ROUND(E75*H75,2)</f>
        <v>0</v>
      </c>
      <c r="J75" s="241"/>
      <c r="K75" s="242">
        <f>ROUND(E75*J75,2)</f>
        <v>0</v>
      </c>
      <c r="L75" s="242">
        <v>21</v>
      </c>
      <c r="M75" s="242">
        <f>G75*(1+L75/100)</f>
        <v>0</v>
      </c>
      <c r="N75" s="240">
        <v>0</v>
      </c>
      <c r="O75" s="240">
        <f>ROUND(E75*N75,2)</f>
        <v>0</v>
      </c>
      <c r="P75" s="240">
        <v>0</v>
      </c>
      <c r="Q75" s="240">
        <f>ROUND(E75*P75,2)</f>
        <v>0</v>
      </c>
      <c r="R75" s="242" t="s">
        <v>399</v>
      </c>
      <c r="S75" s="242" t="s">
        <v>289</v>
      </c>
      <c r="T75" s="243" t="s">
        <v>289</v>
      </c>
      <c r="U75" s="224">
        <v>0.09</v>
      </c>
      <c r="V75" s="224">
        <f>ROUND(E75*U75,2)</f>
        <v>1.57</v>
      </c>
      <c r="W75" s="224"/>
      <c r="X75" s="224" t="s">
        <v>339</v>
      </c>
      <c r="Y75" s="224" t="s">
        <v>284</v>
      </c>
      <c r="Z75" s="213"/>
      <c r="AA75" s="213"/>
      <c r="AB75" s="213"/>
      <c r="AC75" s="213"/>
      <c r="AD75" s="213"/>
      <c r="AE75" s="213"/>
      <c r="AF75" s="213"/>
      <c r="AG75" s="213" t="s">
        <v>358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2" x14ac:dyDescent="0.2">
      <c r="A76" s="220"/>
      <c r="B76" s="221"/>
      <c r="C76" s="259" t="s">
        <v>476</v>
      </c>
      <c r="D76" s="257"/>
      <c r="E76" s="257"/>
      <c r="F76" s="257"/>
      <c r="G76" s="257"/>
      <c r="H76" s="224"/>
      <c r="I76" s="224"/>
      <c r="J76" s="224"/>
      <c r="K76" s="224"/>
      <c r="L76" s="224"/>
      <c r="M76" s="224"/>
      <c r="N76" s="223"/>
      <c r="O76" s="223"/>
      <c r="P76" s="223"/>
      <c r="Q76" s="223"/>
      <c r="R76" s="224"/>
      <c r="S76" s="224"/>
      <c r="T76" s="224"/>
      <c r="U76" s="224"/>
      <c r="V76" s="224"/>
      <c r="W76" s="224"/>
      <c r="X76" s="224"/>
      <c r="Y76" s="224"/>
      <c r="Z76" s="213"/>
      <c r="AA76" s="213"/>
      <c r="AB76" s="213"/>
      <c r="AC76" s="213"/>
      <c r="AD76" s="213"/>
      <c r="AE76" s="213"/>
      <c r="AF76" s="213"/>
      <c r="AG76" s="213" t="s">
        <v>360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2" x14ac:dyDescent="0.2">
      <c r="A77" s="220"/>
      <c r="B77" s="221"/>
      <c r="C77" s="252"/>
      <c r="D77" s="245"/>
      <c r="E77" s="245"/>
      <c r="F77" s="245"/>
      <c r="G77" s="245"/>
      <c r="H77" s="224"/>
      <c r="I77" s="224"/>
      <c r="J77" s="224"/>
      <c r="K77" s="224"/>
      <c r="L77" s="224"/>
      <c r="M77" s="224"/>
      <c r="N77" s="223"/>
      <c r="O77" s="223"/>
      <c r="P77" s="223"/>
      <c r="Q77" s="223"/>
      <c r="R77" s="224"/>
      <c r="S77" s="224"/>
      <c r="T77" s="224"/>
      <c r="U77" s="224"/>
      <c r="V77" s="224"/>
      <c r="W77" s="224"/>
      <c r="X77" s="224"/>
      <c r="Y77" s="224"/>
      <c r="Z77" s="213"/>
      <c r="AA77" s="213"/>
      <c r="AB77" s="213"/>
      <c r="AC77" s="213"/>
      <c r="AD77" s="213"/>
      <c r="AE77" s="213"/>
      <c r="AF77" s="213"/>
      <c r="AG77" s="213" t="s">
        <v>286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1" x14ac:dyDescent="0.2">
      <c r="A78" s="237">
        <v>23</v>
      </c>
      <c r="B78" s="238" t="s">
        <v>481</v>
      </c>
      <c r="C78" s="249" t="s">
        <v>482</v>
      </c>
      <c r="D78" s="239" t="s">
        <v>318</v>
      </c>
      <c r="E78" s="240">
        <v>49</v>
      </c>
      <c r="F78" s="241"/>
      <c r="G78" s="242">
        <f>ROUND(E78*F78,2)</f>
        <v>0</v>
      </c>
      <c r="H78" s="241"/>
      <c r="I78" s="242">
        <f>ROUND(E78*H78,2)</f>
        <v>0</v>
      </c>
      <c r="J78" s="241"/>
      <c r="K78" s="242">
        <f>ROUND(E78*J78,2)</f>
        <v>0</v>
      </c>
      <c r="L78" s="242">
        <v>21</v>
      </c>
      <c r="M78" s="242">
        <f>G78*(1+L78/100)</f>
        <v>0</v>
      </c>
      <c r="N78" s="240">
        <v>0</v>
      </c>
      <c r="O78" s="240">
        <f>ROUND(E78*N78,2)</f>
        <v>0</v>
      </c>
      <c r="P78" s="240">
        <v>0</v>
      </c>
      <c r="Q78" s="240">
        <f>ROUND(E78*P78,2)</f>
        <v>0</v>
      </c>
      <c r="R78" s="242" t="s">
        <v>399</v>
      </c>
      <c r="S78" s="242" t="s">
        <v>289</v>
      </c>
      <c r="T78" s="243" t="s">
        <v>289</v>
      </c>
      <c r="U78" s="224">
        <v>0.79</v>
      </c>
      <c r="V78" s="224">
        <f>ROUND(E78*U78,2)</f>
        <v>38.71</v>
      </c>
      <c r="W78" s="224"/>
      <c r="X78" s="224" t="s">
        <v>339</v>
      </c>
      <c r="Y78" s="224" t="s">
        <v>284</v>
      </c>
      <c r="Z78" s="213"/>
      <c r="AA78" s="213"/>
      <c r="AB78" s="213"/>
      <c r="AC78" s="213"/>
      <c r="AD78" s="213"/>
      <c r="AE78" s="213"/>
      <c r="AF78" s="213"/>
      <c r="AG78" s="213" t="s">
        <v>358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2" x14ac:dyDescent="0.2">
      <c r="A79" s="220"/>
      <c r="B79" s="221"/>
      <c r="C79" s="259" t="s">
        <v>483</v>
      </c>
      <c r="D79" s="257"/>
      <c r="E79" s="257"/>
      <c r="F79" s="257"/>
      <c r="G79" s="257"/>
      <c r="H79" s="224"/>
      <c r="I79" s="224"/>
      <c r="J79" s="224"/>
      <c r="K79" s="224"/>
      <c r="L79" s="224"/>
      <c r="M79" s="224"/>
      <c r="N79" s="223"/>
      <c r="O79" s="223"/>
      <c r="P79" s="223"/>
      <c r="Q79" s="223"/>
      <c r="R79" s="224"/>
      <c r="S79" s="224"/>
      <c r="T79" s="224"/>
      <c r="U79" s="224"/>
      <c r="V79" s="224"/>
      <c r="W79" s="224"/>
      <c r="X79" s="224"/>
      <c r="Y79" s="224"/>
      <c r="Z79" s="213"/>
      <c r="AA79" s="213"/>
      <c r="AB79" s="213"/>
      <c r="AC79" s="213"/>
      <c r="AD79" s="213"/>
      <c r="AE79" s="213"/>
      <c r="AF79" s="213"/>
      <c r="AG79" s="213" t="s">
        <v>360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2" x14ac:dyDescent="0.2">
      <c r="A80" s="220"/>
      <c r="B80" s="221"/>
      <c r="C80" s="252"/>
      <c r="D80" s="245"/>
      <c r="E80" s="245"/>
      <c r="F80" s="245"/>
      <c r="G80" s="245"/>
      <c r="H80" s="224"/>
      <c r="I80" s="224"/>
      <c r="J80" s="224"/>
      <c r="K80" s="224"/>
      <c r="L80" s="224"/>
      <c r="M80" s="224"/>
      <c r="N80" s="223"/>
      <c r="O80" s="223"/>
      <c r="P80" s="223"/>
      <c r="Q80" s="223"/>
      <c r="R80" s="224"/>
      <c r="S80" s="224"/>
      <c r="T80" s="224"/>
      <c r="U80" s="224"/>
      <c r="V80" s="224"/>
      <c r="W80" s="224"/>
      <c r="X80" s="224"/>
      <c r="Y80" s="224"/>
      <c r="Z80" s="213"/>
      <c r="AA80" s="213"/>
      <c r="AB80" s="213"/>
      <c r="AC80" s="213"/>
      <c r="AD80" s="213"/>
      <c r="AE80" s="213"/>
      <c r="AF80" s="213"/>
      <c r="AG80" s="213" t="s">
        <v>286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1" x14ac:dyDescent="0.2">
      <c r="A81" s="237">
        <v>24</v>
      </c>
      <c r="B81" s="238" t="s">
        <v>484</v>
      </c>
      <c r="C81" s="249" t="s">
        <v>485</v>
      </c>
      <c r="D81" s="239" t="s">
        <v>318</v>
      </c>
      <c r="E81" s="240">
        <v>14</v>
      </c>
      <c r="F81" s="241"/>
      <c r="G81" s="242">
        <f>ROUND(E81*F81,2)</f>
        <v>0</v>
      </c>
      <c r="H81" s="241"/>
      <c r="I81" s="242">
        <f>ROUND(E81*H81,2)</f>
        <v>0</v>
      </c>
      <c r="J81" s="241"/>
      <c r="K81" s="242">
        <f>ROUND(E81*J81,2)</f>
        <v>0</v>
      </c>
      <c r="L81" s="242">
        <v>21</v>
      </c>
      <c r="M81" s="242">
        <f>G81*(1+L81/100)</f>
        <v>0</v>
      </c>
      <c r="N81" s="240">
        <v>0</v>
      </c>
      <c r="O81" s="240">
        <f>ROUND(E81*N81,2)</f>
        <v>0</v>
      </c>
      <c r="P81" s="240">
        <v>0</v>
      </c>
      <c r="Q81" s="240">
        <f>ROUND(E81*P81,2)</f>
        <v>0</v>
      </c>
      <c r="R81" s="242" t="s">
        <v>399</v>
      </c>
      <c r="S81" s="242" t="s">
        <v>289</v>
      </c>
      <c r="T81" s="243" t="s">
        <v>289</v>
      </c>
      <c r="U81" s="224">
        <v>2.25</v>
      </c>
      <c r="V81" s="224">
        <f>ROUND(E81*U81,2)</f>
        <v>31.5</v>
      </c>
      <c r="W81" s="224"/>
      <c r="X81" s="224" t="s">
        <v>339</v>
      </c>
      <c r="Y81" s="224" t="s">
        <v>284</v>
      </c>
      <c r="Z81" s="213"/>
      <c r="AA81" s="213"/>
      <c r="AB81" s="213"/>
      <c r="AC81" s="213"/>
      <c r="AD81" s="213"/>
      <c r="AE81" s="213"/>
      <c r="AF81" s="213"/>
      <c r="AG81" s="213" t="s">
        <v>340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2" x14ac:dyDescent="0.2">
      <c r="A82" s="220"/>
      <c r="B82" s="221"/>
      <c r="C82" s="259" t="s">
        <v>483</v>
      </c>
      <c r="D82" s="257"/>
      <c r="E82" s="257"/>
      <c r="F82" s="257"/>
      <c r="G82" s="257"/>
      <c r="H82" s="224"/>
      <c r="I82" s="224"/>
      <c r="J82" s="224"/>
      <c r="K82" s="224"/>
      <c r="L82" s="224"/>
      <c r="M82" s="224"/>
      <c r="N82" s="223"/>
      <c r="O82" s="223"/>
      <c r="P82" s="223"/>
      <c r="Q82" s="223"/>
      <c r="R82" s="224"/>
      <c r="S82" s="224"/>
      <c r="T82" s="224"/>
      <c r="U82" s="224"/>
      <c r="V82" s="224"/>
      <c r="W82" s="224"/>
      <c r="X82" s="224"/>
      <c r="Y82" s="224"/>
      <c r="Z82" s="213"/>
      <c r="AA82" s="213"/>
      <c r="AB82" s="213"/>
      <c r="AC82" s="213"/>
      <c r="AD82" s="213"/>
      <c r="AE82" s="213"/>
      <c r="AF82" s="213"/>
      <c r="AG82" s="213" t="s">
        <v>360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2" x14ac:dyDescent="0.2">
      <c r="A83" s="220"/>
      <c r="B83" s="221"/>
      <c r="C83" s="252"/>
      <c r="D83" s="245"/>
      <c r="E83" s="245"/>
      <c r="F83" s="245"/>
      <c r="G83" s="245"/>
      <c r="H83" s="224"/>
      <c r="I83" s="224"/>
      <c r="J83" s="224"/>
      <c r="K83" s="224"/>
      <c r="L83" s="224"/>
      <c r="M83" s="224"/>
      <c r="N83" s="223"/>
      <c r="O83" s="223"/>
      <c r="P83" s="223"/>
      <c r="Q83" s="223"/>
      <c r="R83" s="224"/>
      <c r="S83" s="224"/>
      <c r="T83" s="224"/>
      <c r="U83" s="224"/>
      <c r="V83" s="224"/>
      <c r="W83" s="224"/>
      <c r="X83" s="224"/>
      <c r="Y83" s="224"/>
      <c r="Z83" s="213"/>
      <c r="AA83" s="213"/>
      <c r="AB83" s="213"/>
      <c r="AC83" s="213"/>
      <c r="AD83" s="213"/>
      <c r="AE83" s="213"/>
      <c r="AF83" s="213"/>
      <c r="AG83" s="213" t="s">
        <v>286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ht="22.5" outlineLevel="1" x14ac:dyDescent="0.2">
      <c r="A84" s="237">
        <v>25</v>
      </c>
      <c r="B84" s="238" t="s">
        <v>486</v>
      </c>
      <c r="C84" s="249" t="s">
        <v>487</v>
      </c>
      <c r="D84" s="239" t="s">
        <v>318</v>
      </c>
      <c r="E84" s="240">
        <v>4</v>
      </c>
      <c r="F84" s="241"/>
      <c r="G84" s="242">
        <f>ROUND(E84*F84,2)</f>
        <v>0</v>
      </c>
      <c r="H84" s="241"/>
      <c r="I84" s="242">
        <f>ROUND(E84*H84,2)</f>
        <v>0</v>
      </c>
      <c r="J84" s="241"/>
      <c r="K84" s="242">
        <f>ROUND(E84*J84,2)</f>
        <v>0</v>
      </c>
      <c r="L84" s="242">
        <v>21</v>
      </c>
      <c r="M84" s="242">
        <f>G84*(1+L84/100)</f>
        <v>0</v>
      </c>
      <c r="N84" s="240">
        <v>3.0596700000000001</v>
      </c>
      <c r="O84" s="240">
        <f>ROUND(E84*N84,2)</f>
        <v>12.24</v>
      </c>
      <c r="P84" s="240">
        <v>0</v>
      </c>
      <c r="Q84" s="240">
        <f>ROUND(E84*P84,2)</f>
        <v>0</v>
      </c>
      <c r="R84" s="242" t="s">
        <v>399</v>
      </c>
      <c r="S84" s="242" t="s">
        <v>289</v>
      </c>
      <c r="T84" s="243" t="s">
        <v>289</v>
      </c>
      <c r="U84" s="224">
        <v>5.0199999999999996</v>
      </c>
      <c r="V84" s="224">
        <f>ROUND(E84*U84,2)</f>
        <v>20.079999999999998</v>
      </c>
      <c r="W84" s="224"/>
      <c r="X84" s="224" t="s">
        <v>339</v>
      </c>
      <c r="Y84" s="224" t="s">
        <v>284</v>
      </c>
      <c r="Z84" s="213"/>
      <c r="AA84" s="213"/>
      <c r="AB84" s="213"/>
      <c r="AC84" s="213"/>
      <c r="AD84" s="213"/>
      <c r="AE84" s="213"/>
      <c r="AF84" s="213"/>
      <c r="AG84" s="213" t="s">
        <v>358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2" x14ac:dyDescent="0.2">
      <c r="A85" s="220"/>
      <c r="B85" s="221"/>
      <c r="C85" s="259" t="s">
        <v>488</v>
      </c>
      <c r="D85" s="257"/>
      <c r="E85" s="257"/>
      <c r="F85" s="257"/>
      <c r="G85" s="257"/>
      <c r="H85" s="224"/>
      <c r="I85" s="224"/>
      <c r="J85" s="224"/>
      <c r="K85" s="224"/>
      <c r="L85" s="224"/>
      <c r="M85" s="224"/>
      <c r="N85" s="223"/>
      <c r="O85" s="223"/>
      <c r="P85" s="223"/>
      <c r="Q85" s="223"/>
      <c r="R85" s="224"/>
      <c r="S85" s="224"/>
      <c r="T85" s="224"/>
      <c r="U85" s="224"/>
      <c r="V85" s="224"/>
      <c r="W85" s="224"/>
      <c r="X85" s="224"/>
      <c r="Y85" s="224"/>
      <c r="Z85" s="213"/>
      <c r="AA85" s="213"/>
      <c r="AB85" s="213"/>
      <c r="AC85" s="213"/>
      <c r="AD85" s="213"/>
      <c r="AE85" s="213"/>
      <c r="AF85" s="213"/>
      <c r="AG85" s="213" t="s">
        <v>360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2" x14ac:dyDescent="0.2">
      <c r="A86" s="220"/>
      <c r="B86" s="221"/>
      <c r="C86" s="252"/>
      <c r="D86" s="245"/>
      <c r="E86" s="245"/>
      <c r="F86" s="245"/>
      <c r="G86" s="245"/>
      <c r="H86" s="224"/>
      <c r="I86" s="224"/>
      <c r="J86" s="224"/>
      <c r="K86" s="224"/>
      <c r="L86" s="224"/>
      <c r="M86" s="224"/>
      <c r="N86" s="223"/>
      <c r="O86" s="223"/>
      <c r="P86" s="223"/>
      <c r="Q86" s="223"/>
      <c r="R86" s="224"/>
      <c r="S86" s="224"/>
      <c r="T86" s="224"/>
      <c r="U86" s="224"/>
      <c r="V86" s="224"/>
      <c r="W86" s="224"/>
      <c r="X86" s="224"/>
      <c r="Y86" s="224"/>
      <c r="Z86" s="213"/>
      <c r="AA86" s="213"/>
      <c r="AB86" s="213"/>
      <c r="AC86" s="213"/>
      <c r="AD86" s="213"/>
      <c r="AE86" s="213"/>
      <c r="AF86" s="213"/>
      <c r="AG86" s="213" t="s">
        <v>286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1" x14ac:dyDescent="0.2">
      <c r="A87" s="237">
        <v>26</v>
      </c>
      <c r="B87" s="238" t="s">
        <v>489</v>
      </c>
      <c r="C87" s="249" t="s">
        <v>490</v>
      </c>
      <c r="D87" s="239" t="s">
        <v>318</v>
      </c>
      <c r="E87" s="240">
        <v>4</v>
      </c>
      <c r="F87" s="241"/>
      <c r="G87" s="242">
        <f>ROUND(E87*F87,2)</f>
        <v>0</v>
      </c>
      <c r="H87" s="241"/>
      <c r="I87" s="242">
        <f>ROUND(E87*H87,2)</f>
        <v>0</v>
      </c>
      <c r="J87" s="241"/>
      <c r="K87" s="242">
        <f>ROUND(E87*J87,2)</f>
        <v>0</v>
      </c>
      <c r="L87" s="242">
        <v>21</v>
      </c>
      <c r="M87" s="242">
        <f>G87*(1+L87/100)</f>
        <v>0</v>
      </c>
      <c r="N87" s="240">
        <v>1.17E-2</v>
      </c>
      <c r="O87" s="240">
        <f>ROUND(E87*N87,2)</f>
        <v>0.05</v>
      </c>
      <c r="P87" s="240">
        <v>0</v>
      </c>
      <c r="Q87" s="240">
        <f>ROUND(E87*P87,2)</f>
        <v>0</v>
      </c>
      <c r="R87" s="242" t="s">
        <v>399</v>
      </c>
      <c r="S87" s="242" t="s">
        <v>289</v>
      </c>
      <c r="T87" s="243" t="s">
        <v>289</v>
      </c>
      <c r="U87" s="224">
        <v>2.06</v>
      </c>
      <c r="V87" s="224">
        <f>ROUND(E87*U87,2)</f>
        <v>8.24</v>
      </c>
      <c r="W87" s="224"/>
      <c r="X87" s="224" t="s">
        <v>339</v>
      </c>
      <c r="Y87" s="224" t="s">
        <v>284</v>
      </c>
      <c r="Z87" s="213"/>
      <c r="AA87" s="213"/>
      <c r="AB87" s="213"/>
      <c r="AC87" s="213"/>
      <c r="AD87" s="213"/>
      <c r="AE87" s="213"/>
      <c r="AF87" s="213"/>
      <c r="AG87" s="213" t="s">
        <v>358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2" x14ac:dyDescent="0.2">
      <c r="A88" s="220"/>
      <c r="B88" s="221"/>
      <c r="C88" s="259" t="s">
        <v>491</v>
      </c>
      <c r="D88" s="257"/>
      <c r="E88" s="257"/>
      <c r="F88" s="257"/>
      <c r="G88" s="257"/>
      <c r="H88" s="224"/>
      <c r="I88" s="224"/>
      <c r="J88" s="224"/>
      <c r="K88" s="224"/>
      <c r="L88" s="224"/>
      <c r="M88" s="224"/>
      <c r="N88" s="223"/>
      <c r="O88" s="223"/>
      <c r="P88" s="223"/>
      <c r="Q88" s="223"/>
      <c r="R88" s="224"/>
      <c r="S88" s="224"/>
      <c r="T88" s="224"/>
      <c r="U88" s="224"/>
      <c r="V88" s="224"/>
      <c r="W88" s="224"/>
      <c r="X88" s="224"/>
      <c r="Y88" s="224"/>
      <c r="Z88" s="213"/>
      <c r="AA88" s="213"/>
      <c r="AB88" s="213"/>
      <c r="AC88" s="213"/>
      <c r="AD88" s="213"/>
      <c r="AE88" s="213"/>
      <c r="AF88" s="213"/>
      <c r="AG88" s="213" t="s">
        <v>360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2" x14ac:dyDescent="0.2">
      <c r="A89" s="220"/>
      <c r="B89" s="221"/>
      <c r="C89" s="252"/>
      <c r="D89" s="245"/>
      <c r="E89" s="245"/>
      <c r="F89" s="245"/>
      <c r="G89" s="245"/>
      <c r="H89" s="224"/>
      <c r="I89" s="224"/>
      <c r="J89" s="224"/>
      <c r="K89" s="224"/>
      <c r="L89" s="224"/>
      <c r="M89" s="224"/>
      <c r="N89" s="223"/>
      <c r="O89" s="223"/>
      <c r="P89" s="223"/>
      <c r="Q89" s="223"/>
      <c r="R89" s="224"/>
      <c r="S89" s="224"/>
      <c r="T89" s="224"/>
      <c r="U89" s="224"/>
      <c r="V89" s="224"/>
      <c r="W89" s="224"/>
      <c r="X89" s="224"/>
      <c r="Y89" s="224"/>
      <c r="Z89" s="213"/>
      <c r="AA89" s="213"/>
      <c r="AB89" s="213"/>
      <c r="AC89" s="213"/>
      <c r="AD89" s="213"/>
      <c r="AE89" s="213"/>
      <c r="AF89" s="213"/>
      <c r="AG89" s="213" t="s">
        <v>286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1" x14ac:dyDescent="0.2">
      <c r="A90" s="237">
        <v>27</v>
      </c>
      <c r="B90" s="238" t="s">
        <v>492</v>
      </c>
      <c r="C90" s="249" t="s">
        <v>493</v>
      </c>
      <c r="D90" s="239" t="s">
        <v>323</v>
      </c>
      <c r="E90" s="240">
        <v>339.3</v>
      </c>
      <c r="F90" s="241"/>
      <c r="G90" s="242">
        <f>ROUND(E90*F90,2)</f>
        <v>0</v>
      </c>
      <c r="H90" s="241"/>
      <c r="I90" s="242">
        <f>ROUND(E90*H90,2)</f>
        <v>0</v>
      </c>
      <c r="J90" s="241"/>
      <c r="K90" s="242">
        <f>ROUND(E90*J90,2)</f>
        <v>0</v>
      </c>
      <c r="L90" s="242">
        <v>21</v>
      </c>
      <c r="M90" s="242">
        <f>G90*(1+L90/100)</f>
        <v>0</v>
      </c>
      <c r="N90" s="240">
        <v>0</v>
      </c>
      <c r="O90" s="240">
        <f>ROUND(E90*N90,2)</f>
        <v>0</v>
      </c>
      <c r="P90" s="240">
        <v>0</v>
      </c>
      <c r="Q90" s="240">
        <f>ROUND(E90*P90,2)</f>
        <v>0</v>
      </c>
      <c r="R90" s="242" t="s">
        <v>324</v>
      </c>
      <c r="S90" s="242" t="s">
        <v>289</v>
      </c>
      <c r="T90" s="243" t="s">
        <v>289</v>
      </c>
      <c r="U90" s="224">
        <v>0</v>
      </c>
      <c r="V90" s="224">
        <f>ROUND(E90*U90,2)</f>
        <v>0</v>
      </c>
      <c r="W90" s="224"/>
      <c r="X90" s="224" t="s">
        <v>283</v>
      </c>
      <c r="Y90" s="224" t="s">
        <v>284</v>
      </c>
      <c r="Z90" s="213"/>
      <c r="AA90" s="213"/>
      <c r="AB90" s="213"/>
      <c r="AC90" s="213"/>
      <c r="AD90" s="213"/>
      <c r="AE90" s="213"/>
      <c r="AF90" s="213"/>
      <c r="AG90" s="213" t="s">
        <v>285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2" x14ac:dyDescent="0.2">
      <c r="A91" s="220"/>
      <c r="B91" s="221"/>
      <c r="C91" s="250"/>
      <c r="D91" s="246"/>
      <c r="E91" s="246"/>
      <c r="F91" s="246"/>
      <c r="G91" s="246"/>
      <c r="H91" s="224"/>
      <c r="I91" s="224"/>
      <c r="J91" s="224"/>
      <c r="K91" s="224"/>
      <c r="L91" s="224"/>
      <c r="M91" s="224"/>
      <c r="N91" s="223"/>
      <c r="O91" s="223"/>
      <c r="P91" s="223"/>
      <c r="Q91" s="223"/>
      <c r="R91" s="224"/>
      <c r="S91" s="224"/>
      <c r="T91" s="224"/>
      <c r="U91" s="224"/>
      <c r="V91" s="224"/>
      <c r="W91" s="224"/>
      <c r="X91" s="224"/>
      <c r="Y91" s="224"/>
      <c r="Z91" s="213"/>
      <c r="AA91" s="213"/>
      <c r="AB91" s="213"/>
      <c r="AC91" s="213"/>
      <c r="AD91" s="213"/>
      <c r="AE91" s="213"/>
      <c r="AF91" s="213"/>
      <c r="AG91" s="213" t="s">
        <v>286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ht="22.5" outlineLevel="1" x14ac:dyDescent="0.2">
      <c r="A92" s="237">
        <v>28</v>
      </c>
      <c r="B92" s="238" t="s">
        <v>494</v>
      </c>
      <c r="C92" s="249" t="s">
        <v>495</v>
      </c>
      <c r="D92" s="239" t="s">
        <v>323</v>
      </c>
      <c r="E92" s="240">
        <v>18.7</v>
      </c>
      <c r="F92" s="241"/>
      <c r="G92" s="242">
        <f>ROUND(E92*F92,2)</f>
        <v>0</v>
      </c>
      <c r="H92" s="241"/>
      <c r="I92" s="242">
        <f>ROUND(E92*H92,2)</f>
        <v>0</v>
      </c>
      <c r="J92" s="241"/>
      <c r="K92" s="242">
        <f>ROUND(E92*J92,2)</f>
        <v>0</v>
      </c>
      <c r="L92" s="242">
        <v>21</v>
      </c>
      <c r="M92" s="242">
        <f>G92*(1+L92/100)</f>
        <v>0</v>
      </c>
      <c r="N92" s="240">
        <v>2.5999999999999999E-3</v>
      </c>
      <c r="O92" s="240">
        <f>ROUND(E92*N92,2)</f>
        <v>0.05</v>
      </c>
      <c r="P92" s="240">
        <v>0</v>
      </c>
      <c r="Q92" s="240">
        <f>ROUND(E92*P92,2)</f>
        <v>0</v>
      </c>
      <c r="R92" s="242" t="s">
        <v>324</v>
      </c>
      <c r="S92" s="242" t="s">
        <v>289</v>
      </c>
      <c r="T92" s="243" t="s">
        <v>289</v>
      </c>
      <c r="U92" s="224">
        <v>0</v>
      </c>
      <c r="V92" s="224">
        <f>ROUND(E92*U92,2)</f>
        <v>0</v>
      </c>
      <c r="W92" s="224"/>
      <c r="X92" s="224" t="s">
        <v>283</v>
      </c>
      <c r="Y92" s="224" t="s">
        <v>284</v>
      </c>
      <c r="Z92" s="213"/>
      <c r="AA92" s="213"/>
      <c r="AB92" s="213"/>
      <c r="AC92" s="213"/>
      <c r="AD92" s="213"/>
      <c r="AE92" s="213"/>
      <c r="AF92" s="213"/>
      <c r="AG92" s="213" t="s">
        <v>285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2" x14ac:dyDescent="0.2">
      <c r="A93" s="220"/>
      <c r="B93" s="221"/>
      <c r="C93" s="250"/>
      <c r="D93" s="246"/>
      <c r="E93" s="246"/>
      <c r="F93" s="246"/>
      <c r="G93" s="246"/>
      <c r="H93" s="224"/>
      <c r="I93" s="224"/>
      <c r="J93" s="224"/>
      <c r="K93" s="224"/>
      <c r="L93" s="224"/>
      <c r="M93" s="224"/>
      <c r="N93" s="223"/>
      <c r="O93" s="223"/>
      <c r="P93" s="223"/>
      <c r="Q93" s="223"/>
      <c r="R93" s="224"/>
      <c r="S93" s="224"/>
      <c r="T93" s="224"/>
      <c r="U93" s="224"/>
      <c r="V93" s="224"/>
      <c r="W93" s="224"/>
      <c r="X93" s="224"/>
      <c r="Y93" s="224"/>
      <c r="Z93" s="213"/>
      <c r="AA93" s="213"/>
      <c r="AB93" s="213"/>
      <c r="AC93" s="213"/>
      <c r="AD93" s="213"/>
      <c r="AE93" s="213"/>
      <c r="AF93" s="213"/>
      <c r="AG93" s="213" t="s">
        <v>286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ht="22.5" outlineLevel="1" x14ac:dyDescent="0.2">
      <c r="A94" s="237">
        <v>29</v>
      </c>
      <c r="B94" s="238" t="s">
        <v>496</v>
      </c>
      <c r="C94" s="249" t="s">
        <v>497</v>
      </c>
      <c r="D94" s="239" t="s">
        <v>323</v>
      </c>
      <c r="E94" s="240">
        <v>41.91</v>
      </c>
      <c r="F94" s="241"/>
      <c r="G94" s="242">
        <f>ROUND(E94*F94,2)</f>
        <v>0</v>
      </c>
      <c r="H94" s="241"/>
      <c r="I94" s="242">
        <f>ROUND(E94*H94,2)</f>
        <v>0</v>
      </c>
      <c r="J94" s="241"/>
      <c r="K94" s="242">
        <f>ROUND(E94*J94,2)</f>
        <v>0</v>
      </c>
      <c r="L94" s="242">
        <v>21</v>
      </c>
      <c r="M94" s="242">
        <f>G94*(1+L94/100)</f>
        <v>0</v>
      </c>
      <c r="N94" s="240">
        <v>4.1700000000000001E-3</v>
      </c>
      <c r="O94" s="240">
        <f>ROUND(E94*N94,2)</f>
        <v>0.17</v>
      </c>
      <c r="P94" s="240">
        <v>0</v>
      </c>
      <c r="Q94" s="240">
        <f>ROUND(E94*P94,2)</f>
        <v>0</v>
      </c>
      <c r="R94" s="242" t="s">
        <v>324</v>
      </c>
      <c r="S94" s="242" t="s">
        <v>289</v>
      </c>
      <c r="T94" s="243" t="s">
        <v>289</v>
      </c>
      <c r="U94" s="224">
        <v>0</v>
      </c>
      <c r="V94" s="224">
        <f>ROUND(E94*U94,2)</f>
        <v>0</v>
      </c>
      <c r="W94" s="224"/>
      <c r="X94" s="224" t="s">
        <v>283</v>
      </c>
      <c r="Y94" s="224" t="s">
        <v>284</v>
      </c>
      <c r="Z94" s="213"/>
      <c r="AA94" s="213"/>
      <c r="AB94" s="213"/>
      <c r="AC94" s="213"/>
      <c r="AD94" s="213"/>
      <c r="AE94" s="213"/>
      <c r="AF94" s="213"/>
      <c r="AG94" s="213" t="s">
        <v>285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2" x14ac:dyDescent="0.2">
      <c r="A95" s="220"/>
      <c r="B95" s="221"/>
      <c r="C95" s="250"/>
      <c r="D95" s="246"/>
      <c r="E95" s="246"/>
      <c r="F95" s="246"/>
      <c r="G95" s="246"/>
      <c r="H95" s="224"/>
      <c r="I95" s="224"/>
      <c r="J95" s="224"/>
      <c r="K95" s="224"/>
      <c r="L95" s="224"/>
      <c r="M95" s="224"/>
      <c r="N95" s="223"/>
      <c r="O95" s="223"/>
      <c r="P95" s="223"/>
      <c r="Q95" s="223"/>
      <c r="R95" s="224"/>
      <c r="S95" s="224"/>
      <c r="T95" s="224"/>
      <c r="U95" s="224"/>
      <c r="V95" s="224"/>
      <c r="W95" s="224"/>
      <c r="X95" s="224"/>
      <c r="Y95" s="224"/>
      <c r="Z95" s="213"/>
      <c r="AA95" s="213"/>
      <c r="AB95" s="213"/>
      <c r="AC95" s="213"/>
      <c r="AD95" s="213"/>
      <c r="AE95" s="213"/>
      <c r="AF95" s="213"/>
      <c r="AG95" s="213" t="s">
        <v>286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ht="22.5" outlineLevel="1" x14ac:dyDescent="0.2">
      <c r="A96" s="237">
        <v>30</v>
      </c>
      <c r="B96" s="238" t="s">
        <v>498</v>
      </c>
      <c r="C96" s="249" t="s">
        <v>499</v>
      </c>
      <c r="D96" s="239" t="s">
        <v>323</v>
      </c>
      <c r="E96" s="240">
        <v>108.68</v>
      </c>
      <c r="F96" s="241"/>
      <c r="G96" s="242">
        <f>ROUND(E96*F96,2)</f>
        <v>0</v>
      </c>
      <c r="H96" s="241"/>
      <c r="I96" s="242">
        <f>ROUND(E96*H96,2)</f>
        <v>0</v>
      </c>
      <c r="J96" s="241"/>
      <c r="K96" s="242">
        <f>ROUND(E96*J96,2)</f>
        <v>0</v>
      </c>
      <c r="L96" s="242">
        <v>21</v>
      </c>
      <c r="M96" s="242">
        <f>G96*(1+L96/100)</f>
        <v>0</v>
      </c>
      <c r="N96" s="240">
        <v>7.1000000000000004E-3</v>
      </c>
      <c r="O96" s="240">
        <f>ROUND(E96*N96,2)</f>
        <v>0.77</v>
      </c>
      <c r="P96" s="240">
        <v>0</v>
      </c>
      <c r="Q96" s="240">
        <f>ROUND(E96*P96,2)</f>
        <v>0</v>
      </c>
      <c r="R96" s="242" t="s">
        <v>324</v>
      </c>
      <c r="S96" s="242" t="s">
        <v>289</v>
      </c>
      <c r="T96" s="243" t="s">
        <v>289</v>
      </c>
      <c r="U96" s="224">
        <v>0</v>
      </c>
      <c r="V96" s="224">
        <f>ROUND(E96*U96,2)</f>
        <v>0</v>
      </c>
      <c r="W96" s="224"/>
      <c r="X96" s="224" t="s">
        <v>283</v>
      </c>
      <c r="Y96" s="224" t="s">
        <v>284</v>
      </c>
      <c r="Z96" s="213"/>
      <c r="AA96" s="213"/>
      <c r="AB96" s="213"/>
      <c r="AC96" s="213"/>
      <c r="AD96" s="213"/>
      <c r="AE96" s="213"/>
      <c r="AF96" s="213"/>
      <c r="AG96" s="213" t="s">
        <v>285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2" x14ac:dyDescent="0.2">
      <c r="A97" s="220"/>
      <c r="B97" s="221"/>
      <c r="C97" s="250"/>
      <c r="D97" s="246"/>
      <c r="E97" s="246"/>
      <c r="F97" s="246"/>
      <c r="G97" s="246"/>
      <c r="H97" s="224"/>
      <c r="I97" s="224"/>
      <c r="J97" s="224"/>
      <c r="K97" s="224"/>
      <c r="L97" s="224"/>
      <c r="M97" s="224"/>
      <c r="N97" s="223"/>
      <c r="O97" s="223"/>
      <c r="P97" s="223"/>
      <c r="Q97" s="223"/>
      <c r="R97" s="224"/>
      <c r="S97" s="224"/>
      <c r="T97" s="224"/>
      <c r="U97" s="224"/>
      <c r="V97" s="224"/>
      <c r="W97" s="224"/>
      <c r="X97" s="224"/>
      <c r="Y97" s="224"/>
      <c r="Z97" s="213"/>
      <c r="AA97" s="213"/>
      <c r="AB97" s="213"/>
      <c r="AC97" s="213"/>
      <c r="AD97" s="213"/>
      <c r="AE97" s="213"/>
      <c r="AF97" s="213"/>
      <c r="AG97" s="213" t="s">
        <v>286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ht="22.5" outlineLevel="1" x14ac:dyDescent="0.2">
      <c r="A98" s="237">
        <v>31</v>
      </c>
      <c r="B98" s="238" t="s">
        <v>500</v>
      </c>
      <c r="C98" s="249" t="s">
        <v>501</v>
      </c>
      <c r="D98" s="239" t="s">
        <v>323</v>
      </c>
      <c r="E98" s="240">
        <v>168.3</v>
      </c>
      <c r="F98" s="241"/>
      <c r="G98" s="242">
        <f>ROUND(E98*F98,2)</f>
        <v>0</v>
      </c>
      <c r="H98" s="241"/>
      <c r="I98" s="242">
        <f>ROUND(E98*H98,2)</f>
        <v>0</v>
      </c>
      <c r="J98" s="241"/>
      <c r="K98" s="242">
        <f>ROUND(E98*J98,2)</f>
        <v>0</v>
      </c>
      <c r="L98" s="242">
        <v>21</v>
      </c>
      <c r="M98" s="242">
        <f>G98*(1+L98/100)</f>
        <v>0</v>
      </c>
      <c r="N98" s="240">
        <v>1.09E-2</v>
      </c>
      <c r="O98" s="240">
        <f>ROUND(E98*N98,2)</f>
        <v>1.83</v>
      </c>
      <c r="P98" s="240">
        <v>0</v>
      </c>
      <c r="Q98" s="240">
        <f>ROUND(E98*P98,2)</f>
        <v>0</v>
      </c>
      <c r="R98" s="242" t="s">
        <v>324</v>
      </c>
      <c r="S98" s="242" t="s">
        <v>289</v>
      </c>
      <c r="T98" s="243" t="s">
        <v>289</v>
      </c>
      <c r="U98" s="224">
        <v>0</v>
      </c>
      <c r="V98" s="224">
        <f>ROUND(E98*U98,2)</f>
        <v>0</v>
      </c>
      <c r="W98" s="224"/>
      <c r="X98" s="224" t="s">
        <v>283</v>
      </c>
      <c r="Y98" s="224" t="s">
        <v>284</v>
      </c>
      <c r="Z98" s="213"/>
      <c r="AA98" s="213"/>
      <c r="AB98" s="213"/>
      <c r="AC98" s="213"/>
      <c r="AD98" s="213"/>
      <c r="AE98" s="213"/>
      <c r="AF98" s="213"/>
      <c r="AG98" s="213" t="s">
        <v>285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2" x14ac:dyDescent="0.2">
      <c r="A99" s="220"/>
      <c r="B99" s="221"/>
      <c r="C99" s="250"/>
      <c r="D99" s="246"/>
      <c r="E99" s="246"/>
      <c r="F99" s="246"/>
      <c r="G99" s="246"/>
      <c r="H99" s="224"/>
      <c r="I99" s="224"/>
      <c r="J99" s="224"/>
      <c r="K99" s="224"/>
      <c r="L99" s="224"/>
      <c r="M99" s="224"/>
      <c r="N99" s="223"/>
      <c r="O99" s="223"/>
      <c r="P99" s="223"/>
      <c r="Q99" s="223"/>
      <c r="R99" s="224"/>
      <c r="S99" s="224"/>
      <c r="T99" s="224"/>
      <c r="U99" s="224"/>
      <c r="V99" s="224"/>
      <c r="W99" s="224"/>
      <c r="X99" s="224"/>
      <c r="Y99" s="224"/>
      <c r="Z99" s="213"/>
      <c r="AA99" s="213"/>
      <c r="AB99" s="213"/>
      <c r="AC99" s="213"/>
      <c r="AD99" s="213"/>
      <c r="AE99" s="213"/>
      <c r="AF99" s="213"/>
      <c r="AG99" s="213" t="s">
        <v>286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ht="22.5" outlineLevel="1" x14ac:dyDescent="0.2">
      <c r="A100" s="237">
        <v>32</v>
      </c>
      <c r="B100" s="238" t="s">
        <v>502</v>
      </c>
      <c r="C100" s="249" t="s">
        <v>503</v>
      </c>
      <c r="D100" s="239" t="s">
        <v>323</v>
      </c>
      <c r="E100" s="240">
        <v>19.14</v>
      </c>
      <c r="F100" s="241"/>
      <c r="G100" s="242">
        <f>ROUND(E100*F100,2)</f>
        <v>0</v>
      </c>
      <c r="H100" s="241"/>
      <c r="I100" s="242">
        <f>ROUND(E100*H100,2)</f>
        <v>0</v>
      </c>
      <c r="J100" s="241"/>
      <c r="K100" s="242">
        <f>ROUND(E100*J100,2)</f>
        <v>0</v>
      </c>
      <c r="L100" s="242">
        <v>21</v>
      </c>
      <c r="M100" s="242">
        <f>G100*(1+L100/100)</f>
        <v>0</v>
      </c>
      <c r="N100" s="240">
        <v>1.8100000000000002E-2</v>
      </c>
      <c r="O100" s="240">
        <f>ROUND(E100*N100,2)</f>
        <v>0.35</v>
      </c>
      <c r="P100" s="240">
        <v>0</v>
      </c>
      <c r="Q100" s="240">
        <f>ROUND(E100*P100,2)</f>
        <v>0</v>
      </c>
      <c r="R100" s="242" t="s">
        <v>324</v>
      </c>
      <c r="S100" s="242" t="s">
        <v>289</v>
      </c>
      <c r="T100" s="243" t="s">
        <v>289</v>
      </c>
      <c r="U100" s="224">
        <v>0</v>
      </c>
      <c r="V100" s="224">
        <f>ROUND(E100*U100,2)</f>
        <v>0</v>
      </c>
      <c r="W100" s="224"/>
      <c r="X100" s="224" t="s">
        <v>283</v>
      </c>
      <c r="Y100" s="224" t="s">
        <v>284</v>
      </c>
      <c r="Z100" s="213"/>
      <c r="AA100" s="213"/>
      <c r="AB100" s="213"/>
      <c r="AC100" s="213"/>
      <c r="AD100" s="213"/>
      <c r="AE100" s="213"/>
      <c r="AF100" s="213"/>
      <c r="AG100" s="213" t="s">
        <v>285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2" x14ac:dyDescent="0.2">
      <c r="A101" s="220"/>
      <c r="B101" s="221"/>
      <c r="C101" s="250"/>
      <c r="D101" s="246"/>
      <c r="E101" s="246"/>
      <c r="F101" s="246"/>
      <c r="G101" s="246"/>
      <c r="H101" s="224"/>
      <c r="I101" s="224"/>
      <c r="J101" s="224"/>
      <c r="K101" s="224"/>
      <c r="L101" s="224"/>
      <c r="M101" s="224"/>
      <c r="N101" s="223"/>
      <c r="O101" s="223"/>
      <c r="P101" s="223"/>
      <c r="Q101" s="223"/>
      <c r="R101" s="224"/>
      <c r="S101" s="224"/>
      <c r="T101" s="224"/>
      <c r="U101" s="224"/>
      <c r="V101" s="224"/>
      <c r="W101" s="224"/>
      <c r="X101" s="224"/>
      <c r="Y101" s="224"/>
      <c r="Z101" s="213"/>
      <c r="AA101" s="213"/>
      <c r="AB101" s="213"/>
      <c r="AC101" s="213"/>
      <c r="AD101" s="213"/>
      <c r="AE101" s="213"/>
      <c r="AF101" s="213"/>
      <c r="AG101" s="213" t="s">
        <v>286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ht="22.5" outlineLevel="1" x14ac:dyDescent="0.2">
      <c r="A102" s="237">
        <v>33</v>
      </c>
      <c r="B102" s="238" t="s">
        <v>504</v>
      </c>
      <c r="C102" s="249" t="s">
        <v>505</v>
      </c>
      <c r="D102" s="239" t="s">
        <v>318</v>
      </c>
      <c r="E102" s="240">
        <v>24</v>
      </c>
      <c r="F102" s="241"/>
      <c r="G102" s="242">
        <f>ROUND(E102*F102,2)</f>
        <v>0</v>
      </c>
      <c r="H102" s="241"/>
      <c r="I102" s="242">
        <f>ROUND(E102*H102,2)</f>
        <v>0</v>
      </c>
      <c r="J102" s="241"/>
      <c r="K102" s="242">
        <f>ROUND(E102*J102,2)</f>
        <v>0</v>
      </c>
      <c r="L102" s="242">
        <v>21</v>
      </c>
      <c r="M102" s="242">
        <f>G102*(1+L102/100)</f>
        <v>0</v>
      </c>
      <c r="N102" s="240">
        <v>6.6E-4</v>
      </c>
      <c r="O102" s="240">
        <f>ROUND(E102*N102,2)</f>
        <v>0.02</v>
      </c>
      <c r="P102" s="240">
        <v>0</v>
      </c>
      <c r="Q102" s="240">
        <f>ROUND(E102*P102,2)</f>
        <v>0</v>
      </c>
      <c r="R102" s="242" t="s">
        <v>324</v>
      </c>
      <c r="S102" s="242" t="s">
        <v>289</v>
      </c>
      <c r="T102" s="243" t="s">
        <v>289</v>
      </c>
      <c r="U102" s="224">
        <v>0</v>
      </c>
      <c r="V102" s="224">
        <f>ROUND(E102*U102,2)</f>
        <v>0</v>
      </c>
      <c r="W102" s="224"/>
      <c r="X102" s="224" t="s">
        <v>283</v>
      </c>
      <c r="Y102" s="224" t="s">
        <v>284</v>
      </c>
      <c r="Z102" s="213"/>
      <c r="AA102" s="213"/>
      <c r="AB102" s="213"/>
      <c r="AC102" s="213"/>
      <c r="AD102" s="213"/>
      <c r="AE102" s="213"/>
      <c r="AF102" s="213"/>
      <c r="AG102" s="213" t="s">
        <v>285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2" x14ac:dyDescent="0.2">
      <c r="A103" s="220"/>
      <c r="B103" s="221"/>
      <c r="C103" s="250"/>
      <c r="D103" s="246"/>
      <c r="E103" s="246"/>
      <c r="F103" s="246"/>
      <c r="G103" s="246"/>
      <c r="H103" s="224"/>
      <c r="I103" s="224"/>
      <c r="J103" s="224"/>
      <c r="K103" s="224"/>
      <c r="L103" s="224"/>
      <c r="M103" s="224"/>
      <c r="N103" s="223"/>
      <c r="O103" s="223"/>
      <c r="P103" s="223"/>
      <c r="Q103" s="223"/>
      <c r="R103" s="224"/>
      <c r="S103" s="224"/>
      <c r="T103" s="224"/>
      <c r="U103" s="224"/>
      <c r="V103" s="224"/>
      <c r="W103" s="224"/>
      <c r="X103" s="224"/>
      <c r="Y103" s="224"/>
      <c r="Z103" s="213"/>
      <c r="AA103" s="213"/>
      <c r="AB103" s="213"/>
      <c r="AC103" s="213"/>
      <c r="AD103" s="213"/>
      <c r="AE103" s="213"/>
      <c r="AF103" s="213"/>
      <c r="AG103" s="213" t="s">
        <v>286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ht="22.5" outlineLevel="1" x14ac:dyDescent="0.2">
      <c r="A104" s="237">
        <v>34</v>
      </c>
      <c r="B104" s="238" t="s">
        <v>506</v>
      </c>
      <c r="C104" s="249" t="s">
        <v>507</v>
      </c>
      <c r="D104" s="239" t="s">
        <v>318</v>
      </c>
      <c r="E104" s="240">
        <v>3</v>
      </c>
      <c r="F104" s="241"/>
      <c r="G104" s="242">
        <f>ROUND(E104*F104,2)</f>
        <v>0</v>
      </c>
      <c r="H104" s="241"/>
      <c r="I104" s="242">
        <f>ROUND(E104*H104,2)</f>
        <v>0</v>
      </c>
      <c r="J104" s="241"/>
      <c r="K104" s="242">
        <f>ROUND(E104*J104,2)</f>
        <v>0</v>
      </c>
      <c r="L104" s="242">
        <v>21</v>
      </c>
      <c r="M104" s="242">
        <f>G104*(1+L104/100)</f>
        <v>0</v>
      </c>
      <c r="N104" s="240">
        <v>1.2700000000000001E-3</v>
      </c>
      <c r="O104" s="240">
        <f>ROUND(E104*N104,2)</f>
        <v>0</v>
      </c>
      <c r="P104" s="240">
        <v>0</v>
      </c>
      <c r="Q104" s="240">
        <f>ROUND(E104*P104,2)</f>
        <v>0</v>
      </c>
      <c r="R104" s="242" t="s">
        <v>324</v>
      </c>
      <c r="S104" s="242" t="s">
        <v>289</v>
      </c>
      <c r="T104" s="243" t="s">
        <v>289</v>
      </c>
      <c r="U104" s="224">
        <v>0</v>
      </c>
      <c r="V104" s="224">
        <f>ROUND(E104*U104,2)</f>
        <v>0</v>
      </c>
      <c r="W104" s="224"/>
      <c r="X104" s="224" t="s">
        <v>283</v>
      </c>
      <c r="Y104" s="224" t="s">
        <v>284</v>
      </c>
      <c r="Z104" s="213"/>
      <c r="AA104" s="213"/>
      <c r="AB104" s="213"/>
      <c r="AC104" s="213"/>
      <c r="AD104" s="213"/>
      <c r="AE104" s="213"/>
      <c r="AF104" s="213"/>
      <c r="AG104" s="213" t="s">
        <v>285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2" x14ac:dyDescent="0.2">
      <c r="A105" s="220"/>
      <c r="B105" s="221"/>
      <c r="C105" s="250"/>
      <c r="D105" s="246"/>
      <c r="E105" s="246"/>
      <c r="F105" s="246"/>
      <c r="G105" s="246"/>
      <c r="H105" s="224"/>
      <c r="I105" s="224"/>
      <c r="J105" s="224"/>
      <c r="K105" s="224"/>
      <c r="L105" s="224"/>
      <c r="M105" s="224"/>
      <c r="N105" s="223"/>
      <c r="O105" s="223"/>
      <c r="P105" s="223"/>
      <c r="Q105" s="223"/>
      <c r="R105" s="224"/>
      <c r="S105" s="224"/>
      <c r="T105" s="224"/>
      <c r="U105" s="224"/>
      <c r="V105" s="224"/>
      <c r="W105" s="224"/>
      <c r="X105" s="224"/>
      <c r="Y105" s="224"/>
      <c r="Z105" s="213"/>
      <c r="AA105" s="213"/>
      <c r="AB105" s="213"/>
      <c r="AC105" s="213"/>
      <c r="AD105" s="213"/>
      <c r="AE105" s="213"/>
      <c r="AF105" s="213"/>
      <c r="AG105" s="213" t="s">
        <v>286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ht="22.5" outlineLevel="1" x14ac:dyDescent="0.2">
      <c r="A106" s="237">
        <v>35</v>
      </c>
      <c r="B106" s="238" t="s">
        <v>508</v>
      </c>
      <c r="C106" s="249" t="s">
        <v>509</v>
      </c>
      <c r="D106" s="239" t="s">
        <v>318</v>
      </c>
      <c r="E106" s="240">
        <v>2</v>
      </c>
      <c r="F106" s="241"/>
      <c r="G106" s="242">
        <f>ROUND(E106*F106,2)</f>
        <v>0</v>
      </c>
      <c r="H106" s="241"/>
      <c r="I106" s="242">
        <f>ROUND(E106*H106,2)</f>
        <v>0</v>
      </c>
      <c r="J106" s="241"/>
      <c r="K106" s="242">
        <f>ROUND(E106*J106,2)</f>
        <v>0</v>
      </c>
      <c r="L106" s="242">
        <v>21</v>
      </c>
      <c r="M106" s="242">
        <f>G106*(1+L106/100)</f>
        <v>0</v>
      </c>
      <c r="N106" s="240">
        <v>1.2999999999999999E-3</v>
      </c>
      <c r="O106" s="240">
        <f>ROUND(E106*N106,2)</f>
        <v>0</v>
      </c>
      <c r="P106" s="240">
        <v>0</v>
      </c>
      <c r="Q106" s="240">
        <f>ROUND(E106*P106,2)</f>
        <v>0</v>
      </c>
      <c r="R106" s="242" t="s">
        <v>324</v>
      </c>
      <c r="S106" s="242" t="s">
        <v>289</v>
      </c>
      <c r="T106" s="243" t="s">
        <v>289</v>
      </c>
      <c r="U106" s="224">
        <v>0</v>
      </c>
      <c r="V106" s="224">
        <f>ROUND(E106*U106,2)</f>
        <v>0</v>
      </c>
      <c r="W106" s="224"/>
      <c r="X106" s="224" t="s">
        <v>283</v>
      </c>
      <c r="Y106" s="224" t="s">
        <v>284</v>
      </c>
      <c r="Z106" s="213"/>
      <c r="AA106" s="213"/>
      <c r="AB106" s="213"/>
      <c r="AC106" s="213"/>
      <c r="AD106" s="213"/>
      <c r="AE106" s="213"/>
      <c r="AF106" s="213"/>
      <c r="AG106" s="213" t="s">
        <v>285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2" x14ac:dyDescent="0.2">
      <c r="A107" s="220"/>
      <c r="B107" s="221"/>
      <c r="C107" s="250"/>
      <c r="D107" s="246"/>
      <c r="E107" s="246"/>
      <c r="F107" s="246"/>
      <c r="G107" s="246"/>
      <c r="H107" s="224"/>
      <c r="I107" s="224"/>
      <c r="J107" s="224"/>
      <c r="K107" s="224"/>
      <c r="L107" s="224"/>
      <c r="M107" s="224"/>
      <c r="N107" s="223"/>
      <c r="O107" s="223"/>
      <c r="P107" s="223"/>
      <c r="Q107" s="223"/>
      <c r="R107" s="224"/>
      <c r="S107" s="224"/>
      <c r="T107" s="224"/>
      <c r="U107" s="224"/>
      <c r="V107" s="224"/>
      <c r="W107" s="224"/>
      <c r="X107" s="224"/>
      <c r="Y107" s="224"/>
      <c r="Z107" s="213"/>
      <c r="AA107" s="213"/>
      <c r="AB107" s="213"/>
      <c r="AC107" s="213"/>
      <c r="AD107" s="213"/>
      <c r="AE107" s="213"/>
      <c r="AF107" s="213"/>
      <c r="AG107" s="213" t="s">
        <v>286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ht="22.5" outlineLevel="1" x14ac:dyDescent="0.2">
      <c r="A108" s="237">
        <v>36</v>
      </c>
      <c r="B108" s="238" t="s">
        <v>510</v>
      </c>
      <c r="C108" s="249" t="s">
        <v>511</v>
      </c>
      <c r="D108" s="239" t="s">
        <v>318</v>
      </c>
      <c r="E108" s="240">
        <v>2</v>
      </c>
      <c r="F108" s="241"/>
      <c r="G108" s="242">
        <f>ROUND(E108*F108,2)</f>
        <v>0</v>
      </c>
      <c r="H108" s="241"/>
      <c r="I108" s="242">
        <f>ROUND(E108*H108,2)</f>
        <v>0</v>
      </c>
      <c r="J108" s="241"/>
      <c r="K108" s="242">
        <f>ROUND(E108*J108,2)</f>
        <v>0</v>
      </c>
      <c r="L108" s="242">
        <v>21</v>
      </c>
      <c r="M108" s="242">
        <f>G108*(1+L108/100)</f>
        <v>0</v>
      </c>
      <c r="N108" s="240">
        <v>2.64E-3</v>
      </c>
      <c r="O108" s="240">
        <f>ROUND(E108*N108,2)</f>
        <v>0.01</v>
      </c>
      <c r="P108" s="240">
        <v>0</v>
      </c>
      <c r="Q108" s="240">
        <f>ROUND(E108*P108,2)</f>
        <v>0</v>
      </c>
      <c r="R108" s="242" t="s">
        <v>324</v>
      </c>
      <c r="S108" s="242" t="s">
        <v>289</v>
      </c>
      <c r="T108" s="243" t="s">
        <v>289</v>
      </c>
      <c r="U108" s="224">
        <v>0</v>
      </c>
      <c r="V108" s="224">
        <f>ROUND(E108*U108,2)</f>
        <v>0</v>
      </c>
      <c r="W108" s="224"/>
      <c r="X108" s="224" t="s">
        <v>283</v>
      </c>
      <c r="Y108" s="224" t="s">
        <v>284</v>
      </c>
      <c r="Z108" s="213"/>
      <c r="AA108" s="213"/>
      <c r="AB108" s="213"/>
      <c r="AC108" s="213"/>
      <c r="AD108" s="213"/>
      <c r="AE108" s="213"/>
      <c r="AF108" s="213"/>
      <c r="AG108" s="213" t="s">
        <v>285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2" x14ac:dyDescent="0.2">
      <c r="A109" s="220"/>
      <c r="B109" s="221"/>
      <c r="C109" s="250"/>
      <c r="D109" s="246"/>
      <c r="E109" s="246"/>
      <c r="F109" s="246"/>
      <c r="G109" s="246"/>
      <c r="H109" s="224"/>
      <c r="I109" s="224"/>
      <c r="J109" s="224"/>
      <c r="K109" s="224"/>
      <c r="L109" s="224"/>
      <c r="M109" s="224"/>
      <c r="N109" s="223"/>
      <c r="O109" s="223"/>
      <c r="P109" s="223"/>
      <c r="Q109" s="223"/>
      <c r="R109" s="224"/>
      <c r="S109" s="224"/>
      <c r="T109" s="224"/>
      <c r="U109" s="224"/>
      <c r="V109" s="224"/>
      <c r="W109" s="224"/>
      <c r="X109" s="224"/>
      <c r="Y109" s="224"/>
      <c r="Z109" s="213"/>
      <c r="AA109" s="213"/>
      <c r="AB109" s="213"/>
      <c r="AC109" s="213"/>
      <c r="AD109" s="213"/>
      <c r="AE109" s="213"/>
      <c r="AF109" s="213"/>
      <c r="AG109" s="213" t="s">
        <v>286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ht="22.5" outlineLevel="1" x14ac:dyDescent="0.2">
      <c r="A110" s="237">
        <v>37</v>
      </c>
      <c r="B110" s="238" t="s">
        <v>512</v>
      </c>
      <c r="C110" s="249" t="s">
        <v>513</v>
      </c>
      <c r="D110" s="239" t="s">
        <v>318</v>
      </c>
      <c r="E110" s="240">
        <v>4</v>
      </c>
      <c r="F110" s="241"/>
      <c r="G110" s="242">
        <f>ROUND(E110*F110,2)</f>
        <v>0</v>
      </c>
      <c r="H110" s="241"/>
      <c r="I110" s="242">
        <f>ROUND(E110*H110,2)</f>
        <v>0</v>
      </c>
      <c r="J110" s="241"/>
      <c r="K110" s="242">
        <f>ROUND(E110*J110,2)</f>
        <v>0</v>
      </c>
      <c r="L110" s="242">
        <v>21</v>
      </c>
      <c r="M110" s="242">
        <f>G110*(1+L110/100)</f>
        <v>0</v>
      </c>
      <c r="N110" s="240">
        <v>3.6700000000000001E-3</v>
      </c>
      <c r="O110" s="240">
        <f>ROUND(E110*N110,2)</f>
        <v>0.01</v>
      </c>
      <c r="P110" s="240">
        <v>0</v>
      </c>
      <c r="Q110" s="240">
        <f>ROUND(E110*P110,2)</f>
        <v>0</v>
      </c>
      <c r="R110" s="242" t="s">
        <v>324</v>
      </c>
      <c r="S110" s="242" t="s">
        <v>289</v>
      </c>
      <c r="T110" s="243" t="s">
        <v>289</v>
      </c>
      <c r="U110" s="224">
        <v>0</v>
      </c>
      <c r="V110" s="224">
        <f>ROUND(E110*U110,2)</f>
        <v>0</v>
      </c>
      <c r="W110" s="224"/>
      <c r="X110" s="224" t="s">
        <v>283</v>
      </c>
      <c r="Y110" s="224" t="s">
        <v>284</v>
      </c>
      <c r="Z110" s="213"/>
      <c r="AA110" s="213"/>
      <c r="AB110" s="213"/>
      <c r="AC110" s="213"/>
      <c r="AD110" s="213"/>
      <c r="AE110" s="213"/>
      <c r="AF110" s="213"/>
      <c r="AG110" s="213" t="s">
        <v>285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2" x14ac:dyDescent="0.2">
      <c r="A111" s="220"/>
      <c r="B111" s="221"/>
      <c r="C111" s="250"/>
      <c r="D111" s="246"/>
      <c r="E111" s="246"/>
      <c r="F111" s="246"/>
      <c r="G111" s="246"/>
      <c r="H111" s="224"/>
      <c r="I111" s="224"/>
      <c r="J111" s="224"/>
      <c r="K111" s="224"/>
      <c r="L111" s="224"/>
      <c r="M111" s="224"/>
      <c r="N111" s="223"/>
      <c r="O111" s="223"/>
      <c r="P111" s="223"/>
      <c r="Q111" s="223"/>
      <c r="R111" s="224"/>
      <c r="S111" s="224"/>
      <c r="T111" s="224"/>
      <c r="U111" s="224"/>
      <c r="V111" s="224"/>
      <c r="W111" s="224"/>
      <c r="X111" s="224"/>
      <c r="Y111" s="224"/>
      <c r="Z111" s="213"/>
      <c r="AA111" s="213"/>
      <c r="AB111" s="213"/>
      <c r="AC111" s="213"/>
      <c r="AD111" s="213"/>
      <c r="AE111" s="213"/>
      <c r="AF111" s="213"/>
      <c r="AG111" s="213" t="s">
        <v>286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ht="22.5" outlineLevel="1" x14ac:dyDescent="0.2">
      <c r="A112" s="237">
        <v>38</v>
      </c>
      <c r="B112" s="238" t="s">
        <v>514</v>
      </c>
      <c r="C112" s="249" t="s">
        <v>515</v>
      </c>
      <c r="D112" s="239" t="s">
        <v>318</v>
      </c>
      <c r="E112" s="240">
        <v>1</v>
      </c>
      <c r="F112" s="241"/>
      <c r="G112" s="242">
        <f>ROUND(E112*F112,2)</f>
        <v>0</v>
      </c>
      <c r="H112" s="241"/>
      <c r="I112" s="242">
        <f>ROUND(E112*H112,2)</f>
        <v>0</v>
      </c>
      <c r="J112" s="241"/>
      <c r="K112" s="242">
        <f>ROUND(E112*J112,2)</f>
        <v>0</v>
      </c>
      <c r="L112" s="242">
        <v>21</v>
      </c>
      <c r="M112" s="242">
        <f>G112*(1+L112/100)</f>
        <v>0</v>
      </c>
      <c r="N112" s="240">
        <v>4.45E-3</v>
      </c>
      <c r="O112" s="240">
        <f>ROUND(E112*N112,2)</f>
        <v>0</v>
      </c>
      <c r="P112" s="240">
        <v>0</v>
      </c>
      <c r="Q112" s="240">
        <f>ROUND(E112*P112,2)</f>
        <v>0</v>
      </c>
      <c r="R112" s="242" t="s">
        <v>324</v>
      </c>
      <c r="S112" s="242" t="s">
        <v>289</v>
      </c>
      <c r="T112" s="243" t="s">
        <v>289</v>
      </c>
      <c r="U112" s="224">
        <v>0</v>
      </c>
      <c r="V112" s="224">
        <f>ROUND(E112*U112,2)</f>
        <v>0</v>
      </c>
      <c r="W112" s="224"/>
      <c r="X112" s="224" t="s">
        <v>283</v>
      </c>
      <c r="Y112" s="224" t="s">
        <v>284</v>
      </c>
      <c r="Z112" s="213"/>
      <c r="AA112" s="213"/>
      <c r="AB112" s="213"/>
      <c r="AC112" s="213"/>
      <c r="AD112" s="213"/>
      <c r="AE112" s="213"/>
      <c r="AF112" s="213"/>
      <c r="AG112" s="213" t="s">
        <v>285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2" x14ac:dyDescent="0.2">
      <c r="A113" s="220"/>
      <c r="B113" s="221"/>
      <c r="C113" s="250"/>
      <c r="D113" s="246"/>
      <c r="E113" s="246"/>
      <c r="F113" s="246"/>
      <c r="G113" s="246"/>
      <c r="H113" s="224"/>
      <c r="I113" s="224"/>
      <c r="J113" s="224"/>
      <c r="K113" s="224"/>
      <c r="L113" s="224"/>
      <c r="M113" s="224"/>
      <c r="N113" s="223"/>
      <c r="O113" s="223"/>
      <c r="P113" s="223"/>
      <c r="Q113" s="223"/>
      <c r="R113" s="224"/>
      <c r="S113" s="224"/>
      <c r="T113" s="224"/>
      <c r="U113" s="224"/>
      <c r="V113" s="224"/>
      <c r="W113" s="224"/>
      <c r="X113" s="224"/>
      <c r="Y113" s="224"/>
      <c r="Z113" s="213"/>
      <c r="AA113" s="213"/>
      <c r="AB113" s="213"/>
      <c r="AC113" s="213"/>
      <c r="AD113" s="213"/>
      <c r="AE113" s="213"/>
      <c r="AF113" s="213"/>
      <c r="AG113" s="213" t="s">
        <v>286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ht="22.5" outlineLevel="1" x14ac:dyDescent="0.2">
      <c r="A114" s="237">
        <v>39</v>
      </c>
      <c r="B114" s="238" t="s">
        <v>516</v>
      </c>
      <c r="C114" s="249" t="s">
        <v>517</v>
      </c>
      <c r="D114" s="239" t="s">
        <v>318</v>
      </c>
      <c r="E114" s="240">
        <v>5</v>
      </c>
      <c r="F114" s="241"/>
      <c r="G114" s="242">
        <f>ROUND(E114*F114,2)</f>
        <v>0</v>
      </c>
      <c r="H114" s="241"/>
      <c r="I114" s="242">
        <f>ROUND(E114*H114,2)</f>
        <v>0</v>
      </c>
      <c r="J114" s="241"/>
      <c r="K114" s="242">
        <f>ROUND(E114*J114,2)</f>
        <v>0</v>
      </c>
      <c r="L114" s="242">
        <v>21</v>
      </c>
      <c r="M114" s="242">
        <f>G114*(1+L114/100)</f>
        <v>0</v>
      </c>
      <c r="N114" s="240">
        <v>6.13E-3</v>
      </c>
      <c r="O114" s="240">
        <f>ROUND(E114*N114,2)</f>
        <v>0.03</v>
      </c>
      <c r="P114" s="240">
        <v>0</v>
      </c>
      <c r="Q114" s="240">
        <f>ROUND(E114*P114,2)</f>
        <v>0</v>
      </c>
      <c r="R114" s="242" t="s">
        <v>324</v>
      </c>
      <c r="S114" s="242" t="s">
        <v>289</v>
      </c>
      <c r="T114" s="243" t="s">
        <v>289</v>
      </c>
      <c r="U114" s="224">
        <v>0</v>
      </c>
      <c r="V114" s="224">
        <f>ROUND(E114*U114,2)</f>
        <v>0</v>
      </c>
      <c r="W114" s="224"/>
      <c r="X114" s="224" t="s">
        <v>283</v>
      </c>
      <c r="Y114" s="224" t="s">
        <v>284</v>
      </c>
      <c r="Z114" s="213"/>
      <c r="AA114" s="213"/>
      <c r="AB114" s="213"/>
      <c r="AC114" s="213"/>
      <c r="AD114" s="213"/>
      <c r="AE114" s="213"/>
      <c r="AF114" s="213"/>
      <c r="AG114" s="213" t="s">
        <v>285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2" x14ac:dyDescent="0.2">
      <c r="A115" s="220"/>
      <c r="B115" s="221"/>
      <c r="C115" s="250"/>
      <c r="D115" s="246"/>
      <c r="E115" s="246"/>
      <c r="F115" s="246"/>
      <c r="G115" s="246"/>
      <c r="H115" s="224"/>
      <c r="I115" s="224"/>
      <c r="J115" s="224"/>
      <c r="K115" s="224"/>
      <c r="L115" s="224"/>
      <c r="M115" s="224"/>
      <c r="N115" s="223"/>
      <c r="O115" s="223"/>
      <c r="P115" s="223"/>
      <c r="Q115" s="223"/>
      <c r="R115" s="224"/>
      <c r="S115" s="224"/>
      <c r="T115" s="224"/>
      <c r="U115" s="224"/>
      <c r="V115" s="224"/>
      <c r="W115" s="224"/>
      <c r="X115" s="224"/>
      <c r="Y115" s="224"/>
      <c r="Z115" s="213"/>
      <c r="AA115" s="213"/>
      <c r="AB115" s="213"/>
      <c r="AC115" s="213"/>
      <c r="AD115" s="213"/>
      <c r="AE115" s="213"/>
      <c r="AF115" s="213"/>
      <c r="AG115" s="213" t="s">
        <v>286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ht="22.5" outlineLevel="1" x14ac:dyDescent="0.2">
      <c r="A116" s="237">
        <v>40</v>
      </c>
      <c r="B116" s="238" t="s">
        <v>518</v>
      </c>
      <c r="C116" s="249" t="s">
        <v>519</v>
      </c>
      <c r="D116" s="239" t="s">
        <v>318</v>
      </c>
      <c r="E116" s="240">
        <v>1</v>
      </c>
      <c r="F116" s="241"/>
      <c r="G116" s="242">
        <f>ROUND(E116*F116,2)</f>
        <v>0</v>
      </c>
      <c r="H116" s="241"/>
      <c r="I116" s="242">
        <f>ROUND(E116*H116,2)</f>
        <v>0</v>
      </c>
      <c r="J116" s="241"/>
      <c r="K116" s="242">
        <f>ROUND(E116*J116,2)</f>
        <v>0</v>
      </c>
      <c r="L116" s="242">
        <v>21</v>
      </c>
      <c r="M116" s="242">
        <f>G116*(1+L116/100)</f>
        <v>0</v>
      </c>
      <c r="N116" s="240">
        <v>7.1700000000000002E-3</v>
      </c>
      <c r="O116" s="240">
        <f>ROUND(E116*N116,2)</f>
        <v>0.01</v>
      </c>
      <c r="P116" s="240">
        <v>0</v>
      </c>
      <c r="Q116" s="240">
        <f>ROUND(E116*P116,2)</f>
        <v>0</v>
      </c>
      <c r="R116" s="242" t="s">
        <v>324</v>
      </c>
      <c r="S116" s="242" t="s">
        <v>289</v>
      </c>
      <c r="T116" s="243" t="s">
        <v>289</v>
      </c>
      <c r="U116" s="224">
        <v>0</v>
      </c>
      <c r="V116" s="224">
        <f>ROUND(E116*U116,2)</f>
        <v>0</v>
      </c>
      <c r="W116" s="224"/>
      <c r="X116" s="224" t="s">
        <v>283</v>
      </c>
      <c r="Y116" s="224" t="s">
        <v>284</v>
      </c>
      <c r="Z116" s="213"/>
      <c r="AA116" s="213"/>
      <c r="AB116" s="213"/>
      <c r="AC116" s="213"/>
      <c r="AD116" s="213"/>
      <c r="AE116" s="213"/>
      <c r="AF116" s="213"/>
      <c r="AG116" s="213" t="s">
        <v>285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2" x14ac:dyDescent="0.2">
      <c r="A117" s="220"/>
      <c r="B117" s="221"/>
      <c r="C117" s="250"/>
      <c r="D117" s="246"/>
      <c r="E117" s="246"/>
      <c r="F117" s="246"/>
      <c r="G117" s="246"/>
      <c r="H117" s="224"/>
      <c r="I117" s="224"/>
      <c r="J117" s="224"/>
      <c r="K117" s="224"/>
      <c r="L117" s="224"/>
      <c r="M117" s="224"/>
      <c r="N117" s="223"/>
      <c r="O117" s="223"/>
      <c r="P117" s="223"/>
      <c r="Q117" s="223"/>
      <c r="R117" s="224"/>
      <c r="S117" s="224"/>
      <c r="T117" s="224"/>
      <c r="U117" s="224"/>
      <c r="V117" s="224"/>
      <c r="W117" s="224"/>
      <c r="X117" s="224"/>
      <c r="Y117" s="224"/>
      <c r="Z117" s="213"/>
      <c r="AA117" s="213"/>
      <c r="AB117" s="213"/>
      <c r="AC117" s="213"/>
      <c r="AD117" s="213"/>
      <c r="AE117" s="213"/>
      <c r="AF117" s="213"/>
      <c r="AG117" s="213" t="s">
        <v>286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1" x14ac:dyDescent="0.2">
      <c r="A118" s="237">
        <v>41</v>
      </c>
      <c r="B118" s="238" t="s">
        <v>520</v>
      </c>
      <c r="C118" s="249" t="s">
        <v>521</v>
      </c>
      <c r="D118" s="239" t="s">
        <v>318</v>
      </c>
      <c r="E118" s="240">
        <v>4</v>
      </c>
      <c r="F118" s="241"/>
      <c r="G118" s="242">
        <f>ROUND(E118*F118,2)</f>
        <v>0</v>
      </c>
      <c r="H118" s="241"/>
      <c r="I118" s="242">
        <f>ROUND(E118*H118,2)</f>
        <v>0</v>
      </c>
      <c r="J118" s="241"/>
      <c r="K118" s="242">
        <f>ROUND(E118*J118,2)</f>
        <v>0</v>
      </c>
      <c r="L118" s="242">
        <v>21</v>
      </c>
      <c r="M118" s="242">
        <f>G118*(1+L118/100)</f>
        <v>0</v>
      </c>
      <c r="N118" s="240">
        <v>8.5000000000000006E-2</v>
      </c>
      <c r="O118" s="240">
        <f>ROUND(E118*N118,2)</f>
        <v>0.34</v>
      </c>
      <c r="P118" s="240">
        <v>0</v>
      </c>
      <c r="Q118" s="240">
        <f>ROUND(E118*P118,2)</f>
        <v>0</v>
      </c>
      <c r="R118" s="242" t="s">
        <v>324</v>
      </c>
      <c r="S118" s="242" t="s">
        <v>289</v>
      </c>
      <c r="T118" s="243" t="s">
        <v>289</v>
      </c>
      <c r="U118" s="224">
        <v>0</v>
      </c>
      <c r="V118" s="224">
        <f>ROUND(E118*U118,2)</f>
        <v>0</v>
      </c>
      <c r="W118" s="224"/>
      <c r="X118" s="224" t="s">
        <v>283</v>
      </c>
      <c r="Y118" s="224" t="s">
        <v>284</v>
      </c>
      <c r="Z118" s="213"/>
      <c r="AA118" s="213"/>
      <c r="AB118" s="213"/>
      <c r="AC118" s="213"/>
      <c r="AD118" s="213"/>
      <c r="AE118" s="213"/>
      <c r="AF118" s="213"/>
      <c r="AG118" s="213" t="s">
        <v>285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2" x14ac:dyDescent="0.2">
      <c r="A119" s="220"/>
      <c r="B119" s="221"/>
      <c r="C119" s="250"/>
      <c r="D119" s="246"/>
      <c r="E119" s="246"/>
      <c r="F119" s="246"/>
      <c r="G119" s="246"/>
      <c r="H119" s="224"/>
      <c r="I119" s="224"/>
      <c r="J119" s="224"/>
      <c r="K119" s="224"/>
      <c r="L119" s="224"/>
      <c r="M119" s="224"/>
      <c r="N119" s="223"/>
      <c r="O119" s="223"/>
      <c r="P119" s="223"/>
      <c r="Q119" s="223"/>
      <c r="R119" s="224"/>
      <c r="S119" s="224"/>
      <c r="T119" s="224"/>
      <c r="U119" s="224"/>
      <c r="V119" s="224"/>
      <c r="W119" s="224"/>
      <c r="X119" s="224"/>
      <c r="Y119" s="224"/>
      <c r="Z119" s="213"/>
      <c r="AA119" s="213"/>
      <c r="AB119" s="213"/>
      <c r="AC119" s="213"/>
      <c r="AD119" s="213"/>
      <c r="AE119" s="213"/>
      <c r="AF119" s="213"/>
      <c r="AG119" s="213" t="s">
        <v>286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ht="22.5" outlineLevel="1" x14ac:dyDescent="0.2">
      <c r="A120" s="237">
        <v>42</v>
      </c>
      <c r="B120" s="238" t="s">
        <v>522</v>
      </c>
      <c r="C120" s="249" t="s">
        <v>523</v>
      </c>
      <c r="D120" s="239" t="s">
        <v>318</v>
      </c>
      <c r="E120" s="240">
        <v>7</v>
      </c>
      <c r="F120" s="241"/>
      <c r="G120" s="242">
        <f>ROUND(E120*F120,2)</f>
        <v>0</v>
      </c>
      <c r="H120" s="241"/>
      <c r="I120" s="242">
        <f>ROUND(E120*H120,2)</f>
        <v>0</v>
      </c>
      <c r="J120" s="241"/>
      <c r="K120" s="242">
        <f>ROUND(E120*J120,2)</f>
        <v>0</v>
      </c>
      <c r="L120" s="242">
        <v>21</v>
      </c>
      <c r="M120" s="242">
        <f>G120*(1+L120/100)</f>
        <v>0</v>
      </c>
      <c r="N120" s="240">
        <v>0.16200000000000001</v>
      </c>
      <c r="O120" s="240">
        <f>ROUND(E120*N120,2)</f>
        <v>1.1299999999999999</v>
      </c>
      <c r="P120" s="240">
        <v>0</v>
      </c>
      <c r="Q120" s="240">
        <f>ROUND(E120*P120,2)</f>
        <v>0</v>
      </c>
      <c r="R120" s="242" t="s">
        <v>324</v>
      </c>
      <c r="S120" s="242" t="s">
        <v>289</v>
      </c>
      <c r="T120" s="243" t="s">
        <v>289</v>
      </c>
      <c r="U120" s="224">
        <v>0</v>
      </c>
      <c r="V120" s="224">
        <f>ROUND(E120*U120,2)</f>
        <v>0</v>
      </c>
      <c r="W120" s="224"/>
      <c r="X120" s="224" t="s">
        <v>283</v>
      </c>
      <c r="Y120" s="224" t="s">
        <v>284</v>
      </c>
      <c r="Z120" s="213"/>
      <c r="AA120" s="213"/>
      <c r="AB120" s="213"/>
      <c r="AC120" s="213"/>
      <c r="AD120" s="213"/>
      <c r="AE120" s="213"/>
      <c r="AF120" s="213"/>
      <c r="AG120" s="213" t="s">
        <v>285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2" x14ac:dyDescent="0.2">
      <c r="A121" s="220"/>
      <c r="B121" s="221"/>
      <c r="C121" s="250"/>
      <c r="D121" s="246"/>
      <c r="E121" s="246"/>
      <c r="F121" s="246"/>
      <c r="G121" s="246"/>
      <c r="H121" s="224"/>
      <c r="I121" s="224"/>
      <c r="J121" s="224"/>
      <c r="K121" s="224"/>
      <c r="L121" s="224"/>
      <c r="M121" s="224"/>
      <c r="N121" s="223"/>
      <c r="O121" s="223"/>
      <c r="P121" s="223"/>
      <c r="Q121" s="223"/>
      <c r="R121" s="224"/>
      <c r="S121" s="224"/>
      <c r="T121" s="224"/>
      <c r="U121" s="224"/>
      <c r="V121" s="224"/>
      <c r="W121" s="224"/>
      <c r="X121" s="224"/>
      <c r="Y121" s="224"/>
      <c r="Z121" s="213"/>
      <c r="AA121" s="213"/>
      <c r="AB121" s="213"/>
      <c r="AC121" s="213"/>
      <c r="AD121" s="213"/>
      <c r="AE121" s="213"/>
      <c r="AF121" s="213"/>
      <c r="AG121" s="213" t="s">
        <v>286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1" x14ac:dyDescent="0.2">
      <c r="A122" s="237">
        <v>43</v>
      </c>
      <c r="B122" s="238" t="s">
        <v>524</v>
      </c>
      <c r="C122" s="249" t="s">
        <v>525</v>
      </c>
      <c r="D122" s="239" t="s">
        <v>318</v>
      </c>
      <c r="E122" s="240">
        <v>10</v>
      </c>
      <c r="F122" s="241"/>
      <c r="G122" s="242">
        <f>ROUND(E122*F122,2)</f>
        <v>0</v>
      </c>
      <c r="H122" s="241"/>
      <c r="I122" s="242">
        <f>ROUND(E122*H122,2)</f>
        <v>0</v>
      </c>
      <c r="J122" s="241"/>
      <c r="K122" s="242">
        <f>ROUND(E122*J122,2)</f>
        <v>0</v>
      </c>
      <c r="L122" s="242">
        <v>21</v>
      </c>
      <c r="M122" s="242">
        <f>G122*(1+L122/100)</f>
        <v>0</v>
      </c>
      <c r="N122" s="240">
        <v>2.8000000000000001E-2</v>
      </c>
      <c r="O122" s="240">
        <f>ROUND(E122*N122,2)</f>
        <v>0.28000000000000003</v>
      </c>
      <c r="P122" s="240">
        <v>0</v>
      </c>
      <c r="Q122" s="240">
        <f>ROUND(E122*P122,2)</f>
        <v>0</v>
      </c>
      <c r="R122" s="242" t="s">
        <v>324</v>
      </c>
      <c r="S122" s="242" t="s">
        <v>289</v>
      </c>
      <c r="T122" s="243" t="s">
        <v>289</v>
      </c>
      <c r="U122" s="224">
        <v>0</v>
      </c>
      <c r="V122" s="224">
        <f>ROUND(E122*U122,2)</f>
        <v>0</v>
      </c>
      <c r="W122" s="224"/>
      <c r="X122" s="224" t="s">
        <v>283</v>
      </c>
      <c r="Y122" s="224" t="s">
        <v>284</v>
      </c>
      <c r="Z122" s="213"/>
      <c r="AA122" s="213"/>
      <c r="AB122" s="213"/>
      <c r="AC122" s="213"/>
      <c r="AD122" s="213"/>
      <c r="AE122" s="213"/>
      <c r="AF122" s="213"/>
      <c r="AG122" s="213" t="s">
        <v>285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2" x14ac:dyDescent="0.2">
      <c r="A123" s="220"/>
      <c r="B123" s="221"/>
      <c r="C123" s="250"/>
      <c r="D123" s="246"/>
      <c r="E123" s="246"/>
      <c r="F123" s="246"/>
      <c r="G123" s="246"/>
      <c r="H123" s="224"/>
      <c r="I123" s="224"/>
      <c r="J123" s="224"/>
      <c r="K123" s="224"/>
      <c r="L123" s="224"/>
      <c r="M123" s="224"/>
      <c r="N123" s="223"/>
      <c r="O123" s="223"/>
      <c r="P123" s="223"/>
      <c r="Q123" s="223"/>
      <c r="R123" s="224"/>
      <c r="S123" s="224"/>
      <c r="T123" s="224"/>
      <c r="U123" s="224"/>
      <c r="V123" s="224"/>
      <c r="W123" s="224"/>
      <c r="X123" s="224"/>
      <c r="Y123" s="224"/>
      <c r="Z123" s="213"/>
      <c r="AA123" s="213"/>
      <c r="AB123" s="213"/>
      <c r="AC123" s="213"/>
      <c r="AD123" s="213"/>
      <c r="AE123" s="213"/>
      <c r="AF123" s="213"/>
      <c r="AG123" s="213" t="s">
        <v>286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1" x14ac:dyDescent="0.2">
      <c r="A124" s="237">
        <v>44</v>
      </c>
      <c r="B124" s="238" t="s">
        <v>526</v>
      </c>
      <c r="C124" s="249" t="s">
        <v>527</v>
      </c>
      <c r="D124" s="239" t="s">
        <v>318</v>
      </c>
      <c r="E124" s="240">
        <v>4</v>
      </c>
      <c r="F124" s="241"/>
      <c r="G124" s="242">
        <f>ROUND(E124*F124,2)</f>
        <v>0</v>
      </c>
      <c r="H124" s="241"/>
      <c r="I124" s="242">
        <f>ROUND(E124*H124,2)</f>
        <v>0</v>
      </c>
      <c r="J124" s="241"/>
      <c r="K124" s="242">
        <f>ROUND(E124*J124,2)</f>
        <v>0</v>
      </c>
      <c r="L124" s="242">
        <v>21</v>
      </c>
      <c r="M124" s="242">
        <f>G124*(1+L124/100)</f>
        <v>0</v>
      </c>
      <c r="N124" s="240">
        <v>4.0000000000000001E-3</v>
      </c>
      <c r="O124" s="240">
        <f>ROUND(E124*N124,2)</f>
        <v>0.02</v>
      </c>
      <c r="P124" s="240">
        <v>0</v>
      </c>
      <c r="Q124" s="240">
        <f>ROUND(E124*P124,2)</f>
        <v>0</v>
      </c>
      <c r="R124" s="242" t="s">
        <v>324</v>
      </c>
      <c r="S124" s="242" t="s">
        <v>289</v>
      </c>
      <c r="T124" s="243" t="s">
        <v>289</v>
      </c>
      <c r="U124" s="224">
        <v>0</v>
      </c>
      <c r="V124" s="224">
        <f>ROUND(E124*U124,2)</f>
        <v>0</v>
      </c>
      <c r="W124" s="224"/>
      <c r="X124" s="224" t="s">
        <v>283</v>
      </c>
      <c r="Y124" s="224" t="s">
        <v>284</v>
      </c>
      <c r="Z124" s="213"/>
      <c r="AA124" s="213"/>
      <c r="AB124" s="213"/>
      <c r="AC124" s="213"/>
      <c r="AD124" s="213"/>
      <c r="AE124" s="213"/>
      <c r="AF124" s="213"/>
      <c r="AG124" s="213" t="s">
        <v>285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2" x14ac:dyDescent="0.2">
      <c r="A125" s="220"/>
      <c r="B125" s="221"/>
      <c r="C125" s="250"/>
      <c r="D125" s="246"/>
      <c r="E125" s="246"/>
      <c r="F125" s="246"/>
      <c r="G125" s="246"/>
      <c r="H125" s="224"/>
      <c r="I125" s="224"/>
      <c r="J125" s="224"/>
      <c r="K125" s="224"/>
      <c r="L125" s="224"/>
      <c r="M125" s="224"/>
      <c r="N125" s="223"/>
      <c r="O125" s="223"/>
      <c r="P125" s="223"/>
      <c r="Q125" s="223"/>
      <c r="R125" s="224"/>
      <c r="S125" s="224"/>
      <c r="T125" s="224"/>
      <c r="U125" s="224"/>
      <c r="V125" s="224"/>
      <c r="W125" s="224"/>
      <c r="X125" s="224"/>
      <c r="Y125" s="224"/>
      <c r="Z125" s="213"/>
      <c r="AA125" s="213"/>
      <c r="AB125" s="213"/>
      <c r="AC125" s="213"/>
      <c r="AD125" s="213"/>
      <c r="AE125" s="213"/>
      <c r="AF125" s="213"/>
      <c r="AG125" s="213" t="s">
        <v>286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ht="22.5" outlineLevel="1" x14ac:dyDescent="0.2">
      <c r="A126" s="237">
        <v>45</v>
      </c>
      <c r="B126" s="238" t="s">
        <v>528</v>
      </c>
      <c r="C126" s="249" t="s">
        <v>529</v>
      </c>
      <c r="D126" s="239" t="s">
        <v>318</v>
      </c>
      <c r="E126" s="240">
        <v>7</v>
      </c>
      <c r="F126" s="241"/>
      <c r="G126" s="242">
        <f>ROUND(E126*F126,2)</f>
        <v>0</v>
      </c>
      <c r="H126" s="241"/>
      <c r="I126" s="242">
        <f>ROUND(E126*H126,2)</f>
        <v>0</v>
      </c>
      <c r="J126" s="241"/>
      <c r="K126" s="242">
        <f>ROUND(E126*J126,2)</f>
        <v>0</v>
      </c>
      <c r="L126" s="242">
        <v>21</v>
      </c>
      <c r="M126" s="242">
        <f>G126*(1+L126/100)</f>
        <v>0</v>
      </c>
      <c r="N126" s="240">
        <v>0.04</v>
      </c>
      <c r="O126" s="240">
        <f>ROUND(E126*N126,2)</f>
        <v>0.28000000000000003</v>
      </c>
      <c r="P126" s="240">
        <v>0</v>
      </c>
      <c r="Q126" s="240">
        <f>ROUND(E126*P126,2)</f>
        <v>0</v>
      </c>
      <c r="R126" s="242" t="s">
        <v>324</v>
      </c>
      <c r="S126" s="242" t="s">
        <v>289</v>
      </c>
      <c r="T126" s="243" t="s">
        <v>289</v>
      </c>
      <c r="U126" s="224">
        <v>0</v>
      </c>
      <c r="V126" s="224">
        <f>ROUND(E126*U126,2)</f>
        <v>0</v>
      </c>
      <c r="W126" s="224"/>
      <c r="X126" s="224" t="s">
        <v>283</v>
      </c>
      <c r="Y126" s="224" t="s">
        <v>284</v>
      </c>
      <c r="Z126" s="213"/>
      <c r="AA126" s="213"/>
      <c r="AB126" s="213"/>
      <c r="AC126" s="213"/>
      <c r="AD126" s="213"/>
      <c r="AE126" s="213"/>
      <c r="AF126" s="213"/>
      <c r="AG126" s="213" t="s">
        <v>285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2" x14ac:dyDescent="0.2">
      <c r="A127" s="220"/>
      <c r="B127" s="221"/>
      <c r="C127" s="250"/>
      <c r="D127" s="246"/>
      <c r="E127" s="246"/>
      <c r="F127" s="246"/>
      <c r="G127" s="246"/>
      <c r="H127" s="224"/>
      <c r="I127" s="224"/>
      <c r="J127" s="224"/>
      <c r="K127" s="224"/>
      <c r="L127" s="224"/>
      <c r="M127" s="224"/>
      <c r="N127" s="223"/>
      <c r="O127" s="223"/>
      <c r="P127" s="223"/>
      <c r="Q127" s="223"/>
      <c r="R127" s="224"/>
      <c r="S127" s="224"/>
      <c r="T127" s="224"/>
      <c r="U127" s="224"/>
      <c r="V127" s="224"/>
      <c r="W127" s="224"/>
      <c r="X127" s="224"/>
      <c r="Y127" s="224"/>
      <c r="Z127" s="213"/>
      <c r="AA127" s="213"/>
      <c r="AB127" s="213"/>
      <c r="AC127" s="213"/>
      <c r="AD127" s="213"/>
      <c r="AE127" s="213"/>
      <c r="AF127" s="213"/>
      <c r="AG127" s="213" t="s">
        <v>286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ht="22.5" outlineLevel="1" x14ac:dyDescent="0.2">
      <c r="A128" s="237">
        <v>46</v>
      </c>
      <c r="B128" s="238" t="s">
        <v>530</v>
      </c>
      <c r="C128" s="249" t="s">
        <v>531</v>
      </c>
      <c r="D128" s="239" t="s">
        <v>318</v>
      </c>
      <c r="E128" s="240">
        <v>7</v>
      </c>
      <c r="F128" s="241"/>
      <c r="G128" s="242">
        <f>ROUND(E128*F128,2)</f>
        <v>0</v>
      </c>
      <c r="H128" s="241"/>
      <c r="I128" s="242">
        <f>ROUND(E128*H128,2)</f>
        <v>0</v>
      </c>
      <c r="J128" s="241"/>
      <c r="K128" s="242">
        <f>ROUND(E128*J128,2)</f>
        <v>0</v>
      </c>
      <c r="L128" s="242">
        <v>21</v>
      </c>
      <c r="M128" s="242">
        <f>G128*(1+L128/100)</f>
        <v>0</v>
      </c>
      <c r="N128" s="240">
        <v>6.8000000000000005E-2</v>
      </c>
      <c r="O128" s="240">
        <f>ROUND(E128*N128,2)</f>
        <v>0.48</v>
      </c>
      <c r="P128" s="240">
        <v>0</v>
      </c>
      <c r="Q128" s="240">
        <f>ROUND(E128*P128,2)</f>
        <v>0</v>
      </c>
      <c r="R128" s="242" t="s">
        <v>324</v>
      </c>
      <c r="S128" s="242" t="s">
        <v>289</v>
      </c>
      <c r="T128" s="243" t="s">
        <v>289</v>
      </c>
      <c r="U128" s="224">
        <v>0</v>
      </c>
      <c r="V128" s="224">
        <f>ROUND(E128*U128,2)</f>
        <v>0</v>
      </c>
      <c r="W128" s="224"/>
      <c r="X128" s="224" t="s">
        <v>283</v>
      </c>
      <c r="Y128" s="224" t="s">
        <v>284</v>
      </c>
      <c r="Z128" s="213"/>
      <c r="AA128" s="213"/>
      <c r="AB128" s="213"/>
      <c r="AC128" s="213"/>
      <c r="AD128" s="213"/>
      <c r="AE128" s="213"/>
      <c r="AF128" s="213"/>
      <c r="AG128" s="213" t="s">
        <v>285</v>
      </c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2" x14ac:dyDescent="0.2">
      <c r="A129" s="220"/>
      <c r="B129" s="221"/>
      <c r="C129" s="250"/>
      <c r="D129" s="246"/>
      <c r="E129" s="246"/>
      <c r="F129" s="246"/>
      <c r="G129" s="246"/>
      <c r="H129" s="224"/>
      <c r="I129" s="224"/>
      <c r="J129" s="224"/>
      <c r="K129" s="224"/>
      <c r="L129" s="224"/>
      <c r="M129" s="224"/>
      <c r="N129" s="223"/>
      <c r="O129" s="223"/>
      <c r="P129" s="223"/>
      <c r="Q129" s="223"/>
      <c r="R129" s="224"/>
      <c r="S129" s="224"/>
      <c r="T129" s="224"/>
      <c r="U129" s="224"/>
      <c r="V129" s="224"/>
      <c r="W129" s="224"/>
      <c r="X129" s="224"/>
      <c r="Y129" s="224"/>
      <c r="Z129" s="213"/>
      <c r="AA129" s="213"/>
      <c r="AB129" s="213"/>
      <c r="AC129" s="213"/>
      <c r="AD129" s="213"/>
      <c r="AE129" s="213"/>
      <c r="AF129" s="213"/>
      <c r="AG129" s="213" t="s">
        <v>286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ht="22.5" outlineLevel="1" x14ac:dyDescent="0.2">
      <c r="A130" s="237">
        <v>47</v>
      </c>
      <c r="B130" s="238" t="s">
        <v>532</v>
      </c>
      <c r="C130" s="249" t="s">
        <v>533</v>
      </c>
      <c r="D130" s="239" t="s">
        <v>318</v>
      </c>
      <c r="E130" s="240">
        <v>7</v>
      </c>
      <c r="F130" s="241"/>
      <c r="G130" s="242">
        <f>ROUND(E130*F130,2)</f>
        <v>0</v>
      </c>
      <c r="H130" s="241"/>
      <c r="I130" s="242">
        <f>ROUND(E130*H130,2)</f>
        <v>0</v>
      </c>
      <c r="J130" s="241"/>
      <c r="K130" s="242">
        <f>ROUND(E130*J130,2)</f>
        <v>0</v>
      </c>
      <c r="L130" s="242">
        <v>21</v>
      </c>
      <c r="M130" s="242">
        <f>G130*(1+L130/100)</f>
        <v>0</v>
      </c>
      <c r="N130" s="240">
        <v>0.08</v>
      </c>
      <c r="O130" s="240">
        <f>ROUND(E130*N130,2)</f>
        <v>0.56000000000000005</v>
      </c>
      <c r="P130" s="240">
        <v>0</v>
      </c>
      <c r="Q130" s="240">
        <f>ROUND(E130*P130,2)</f>
        <v>0</v>
      </c>
      <c r="R130" s="242" t="s">
        <v>324</v>
      </c>
      <c r="S130" s="242" t="s">
        <v>289</v>
      </c>
      <c r="T130" s="243" t="s">
        <v>289</v>
      </c>
      <c r="U130" s="224">
        <v>0</v>
      </c>
      <c r="V130" s="224">
        <f>ROUND(E130*U130,2)</f>
        <v>0</v>
      </c>
      <c r="W130" s="224"/>
      <c r="X130" s="224" t="s">
        <v>283</v>
      </c>
      <c r="Y130" s="224" t="s">
        <v>284</v>
      </c>
      <c r="Z130" s="213"/>
      <c r="AA130" s="213"/>
      <c r="AB130" s="213"/>
      <c r="AC130" s="213"/>
      <c r="AD130" s="213"/>
      <c r="AE130" s="213"/>
      <c r="AF130" s="213"/>
      <c r="AG130" s="213" t="s">
        <v>285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2" x14ac:dyDescent="0.2">
      <c r="A131" s="220"/>
      <c r="B131" s="221"/>
      <c r="C131" s="250"/>
      <c r="D131" s="246"/>
      <c r="E131" s="246"/>
      <c r="F131" s="246"/>
      <c r="G131" s="246"/>
      <c r="H131" s="224"/>
      <c r="I131" s="224"/>
      <c r="J131" s="224"/>
      <c r="K131" s="224"/>
      <c r="L131" s="224"/>
      <c r="M131" s="224"/>
      <c r="N131" s="223"/>
      <c r="O131" s="223"/>
      <c r="P131" s="223"/>
      <c r="Q131" s="223"/>
      <c r="R131" s="224"/>
      <c r="S131" s="224"/>
      <c r="T131" s="224"/>
      <c r="U131" s="224"/>
      <c r="V131" s="224"/>
      <c r="W131" s="224"/>
      <c r="X131" s="224"/>
      <c r="Y131" s="224"/>
      <c r="Z131" s="213"/>
      <c r="AA131" s="213"/>
      <c r="AB131" s="213"/>
      <c r="AC131" s="213"/>
      <c r="AD131" s="213"/>
      <c r="AE131" s="213"/>
      <c r="AF131" s="213"/>
      <c r="AG131" s="213" t="s">
        <v>286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ht="22.5" outlineLevel="1" x14ac:dyDescent="0.2">
      <c r="A132" s="237">
        <v>48</v>
      </c>
      <c r="B132" s="238" t="s">
        <v>534</v>
      </c>
      <c r="C132" s="249" t="s">
        <v>535</v>
      </c>
      <c r="D132" s="239" t="s">
        <v>318</v>
      </c>
      <c r="E132" s="240">
        <v>7</v>
      </c>
      <c r="F132" s="241"/>
      <c r="G132" s="242">
        <f>ROUND(E132*F132,2)</f>
        <v>0</v>
      </c>
      <c r="H132" s="241"/>
      <c r="I132" s="242">
        <f>ROUND(E132*H132,2)</f>
        <v>0</v>
      </c>
      <c r="J132" s="241"/>
      <c r="K132" s="242">
        <f>ROUND(E132*J132,2)</f>
        <v>0</v>
      </c>
      <c r="L132" s="242">
        <v>21</v>
      </c>
      <c r="M132" s="242">
        <f>G132*(1+L132/100)</f>
        <v>0</v>
      </c>
      <c r="N132" s="240">
        <v>0.43</v>
      </c>
      <c r="O132" s="240">
        <f>ROUND(E132*N132,2)</f>
        <v>3.01</v>
      </c>
      <c r="P132" s="240">
        <v>0</v>
      </c>
      <c r="Q132" s="240">
        <f>ROUND(E132*P132,2)</f>
        <v>0</v>
      </c>
      <c r="R132" s="242" t="s">
        <v>324</v>
      </c>
      <c r="S132" s="242" t="s">
        <v>289</v>
      </c>
      <c r="T132" s="243" t="s">
        <v>289</v>
      </c>
      <c r="U132" s="224">
        <v>0</v>
      </c>
      <c r="V132" s="224">
        <f>ROUND(E132*U132,2)</f>
        <v>0</v>
      </c>
      <c r="W132" s="224"/>
      <c r="X132" s="224" t="s">
        <v>283</v>
      </c>
      <c r="Y132" s="224" t="s">
        <v>284</v>
      </c>
      <c r="Z132" s="213"/>
      <c r="AA132" s="213"/>
      <c r="AB132" s="213"/>
      <c r="AC132" s="213"/>
      <c r="AD132" s="213"/>
      <c r="AE132" s="213"/>
      <c r="AF132" s="213"/>
      <c r="AG132" s="213" t="s">
        <v>285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2" x14ac:dyDescent="0.2">
      <c r="A133" s="220"/>
      <c r="B133" s="221"/>
      <c r="C133" s="250"/>
      <c r="D133" s="246"/>
      <c r="E133" s="246"/>
      <c r="F133" s="246"/>
      <c r="G133" s="246"/>
      <c r="H133" s="224"/>
      <c r="I133" s="224"/>
      <c r="J133" s="224"/>
      <c r="K133" s="224"/>
      <c r="L133" s="224"/>
      <c r="M133" s="224"/>
      <c r="N133" s="223"/>
      <c r="O133" s="223"/>
      <c r="P133" s="223"/>
      <c r="Q133" s="223"/>
      <c r="R133" s="224"/>
      <c r="S133" s="224"/>
      <c r="T133" s="224"/>
      <c r="U133" s="224"/>
      <c r="V133" s="224"/>
      <c r="W133" s="224"/>
      <c r="X133" s="224"/>
      <c r="Y133" s="224"/>
      <c r="Z133" s="213"/>
      <c r="AA133" s="213"/>
      <c r="AB133" s="213"/>
      <c r="AC133" s="213"/>
      <c r="AD133" s="213"/>
      <c r="AE133" s="213"/>
      <c r="AF133" s="213"/>
      <c r="AG133" s="213" t="s">
        <v>286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ht="22.5" outlineLevel="1" x14ac:dyDescent="0.2">
      <c r="A134" s="237">
        <v>49</v>
      </c>
      <c r="B134" s="238" t="s">
        <v>536</v>
      </c>
      <c r="C134" s="249" t="s">
        <v>537</v>
      </c>
      <c r="D134" s="239" t="s">
        <v>318</v>
      </c>
      <c r="E134" s="240">
        <v>7</v>
      </c>
      <c r="F134" s="241"/>
      <c r="G134" s="242">
        <f>ROUND(E134*F134,2)</f>
        <v>0</v>
      </c>
      <c r="H134" s="241"/>
      <c r="I134" s="242">
        <f>ROUND(E134*H134,2)</f>
        <v>0</v>
      </c>
      <c r="J134" s="241"/>
      <c r="K134" s="242">
        <f>ROUND(E134*J134,2)</f>
        <v>0</v>
      </c>
      <c r="L134" s="242">
        <v>21</v>
      </c>
      <c r="M134" s="242">
        <f>G134*(1+L134/100)</f>
        <v>0</v>
      </c>
      <c r="N134" s="240">
        <v>0.25</v>
      </c>
      <c r="O134" s="240">
        <f>ROUND(E134*N134,2)</f>
        <v>1.75</v>
      </c>
      <c r="P134" s="240">
        <v>0</v>
      </c>
      <c r="Q134" s="240">
        <f>ROUND(E134*P134,2)</f>
        <v>0</v>
      </c>
      <c r="R134" s="242" t="s">
        <v>324</v>
      </c>
      <c r="S134" s="242" t="s">
        <v>289</v>
      </c>
      <c r="T134" s="243" t="s">
        <v>289</v>
      </c>
      <c r="U134" s="224">
        <v>0</v>
      </c>
      <c r="V134" s="224">
        <f>ROUND(E134*U134,2)</f>
        <v>0</v>
      </c>
      <c r="W134" s="224"/>
      <c r="X134" s="224" t="s">
        <v>283</v>
      </c>
      <c r="Y134" s="224" t="s">
        <v>284</v>
      </c>
      <c r="Z134" s="213"/>
      <c r="AA134" s="213"/>
      <c r="AB134" s="213"/>
      <c r="AC134" s="213"/>
      <c r="AD134" s="213"/>
      <c r="AE134" s="213"/>
      <c r="AF134" s="213"/>
      <c r="AG134" s="213" t="s">
        <v>285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2" x14ac:dyDescent="0.2">
      <c r="A135" s="220"/>
      <c r="B135" s="221"/>
      <c r="C135" s="250"/>
      <c r="D135" s="246"/>
      <c r="E135" s="246"/>
      <c r="F135" s="246"/>
      <c r="G135" s="246"/>
      <c r="H135" s="224"/>
      <c r="I135" s="224"/>
      <c r="J135" s="224"/>
      <c r="K135" s="224"/>
      <c r="L135" s="224"/>
      <c r="M135" s="224"/>
      <c r="N135" s="223"/>
      <c r="O135" s="223"/>
      <c r="P135" s="223"/>
      <c r="Q135" s="223"/>
      <c r="R135" s="224"/>
      <c r="S135" s="224"/>
      <c r="T135" s="224"/>
      <c r="U135" s="224"/>
      <c r="V135" s="224"/>
      <c r="W135" s="224"/>
      <c r="X135" s="224"/>
      <c r="Y135" s="224"/>
      <c r="Z135" s="213"/>
      <c r="AA135" s="213"/>
      <c r="AB135" s="213"/>
      <c r="AC135" s="213"/>
      <c r="AD135" s="213"/>
      <c r="AE135" s="213"/>
      <c r="AF135" s="213"/>
      <c r="AG135" s="213" t="s">
        <v>286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ht="22.5" outlineLevel="1" x14ac:dyDescent="0.2">
      <c r="A136" s="237">
        <v>50</v>
      </c>
      <c r="B136" s="238" t="s">
        <v>538</v>
      </c>
      <c r="C136" s="249" t="s">
        <v>539</v>
      </c>
      <c r="D136" s="239" t="s">
        <v>318</v>
      </c>
      <c r="E136" s="240">
        <v>7</v>
      </c>
      <c r="F136" s="241"/>
      <c r="G136" s="242">
        <f>ROUND(E136*F136,2)</f>
        <v>0</v>
      </c>
      <c r="H136" s="241"/>
      <c r="I136" s="242">
        <f>ROUND(E136*H136,2)</f>
        <v>0</v>
      </c>
      <c r="J136" s="241"/>
      <c r="K136" s="242">
        <f>ROUND(E136*J136,2)</f>
        <v>0</v>
      </c>
      <c r="L136" s="242">
        <v>21</v>
      </c>
      <c r="M136" s="242">
        <f>G136*(1+L136/100)</f>
        <v>0</v>
      </c>
      <c r="N136" s="240">
        <v>0.5</v>
      </c>
      <c r="O136" s="240">
        <f>ROUND(E136*N136,2)</f>
        <v>3.5</v>
      </c>
      <c r="P136" s="240">
        <v>0</v>
      </c>
      <c r="Q136" s="240">
        <f>ROUND(E136*P136,2)</f>
        <v>0</v>
      </c>
      <c r="R136" s="242" t="s">
        <v>324</v>
      </c>
      <c r="S136" s="242" t="s">
        <v>289</v>
      </c>
      <c r="T136" s="243" t="s">
        <v>289</v>
      </c>
      <c r="U136" s="224">
        <v>0</v>
      </c>
      <c r="V136" s="224">
        <f>ROUND(E136*U136,2)</f>
        <v>0</v>
      </c>
      <c r="W136" s="224"/>
      <c r="X136" s="224" t="s">
        <v>283</v>
      </c>
      <c r="Y136" s="224" t="s">
        <v>284</v>
      </c>
      <c r="Z136" s="213"/>
      <c r="AA136" s="213"/>
      <c r="AB136" s="213"/>
      <c r="AC136" s="213"/>
      <c r="AD136" s="213"/>
      <c r="AE136" s="213"/>
      <c r="AF136" s="213"/>
      <c r="AG136" s="213" t="s">
        <v>285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2" x14ac:dyDescent="0.2">
      <c r="A137" s="220"/>
      <c r="B137" s="221"/>
      <c r="C137" s="250"/>
      <c r="D137" s="246"/>
      <c r="E137" s="246"/>
      <c r="F137" s="246"/>
      <c r="G137" s="246"/>
      <c r="H137" s="224"/>
      <c r="I137" s="224"/>
      <c r="J137" s="224"/>
      <c r="K137" s="224"/>
      <c r="L137" s="224"/>
      <c r="M137" s="224"/>
      <c r="N137" s="223"/>
      <c r="O137" s="223"/>
      <c r="P137" s="223"/>
      <c r="Q137" s="223"/>
      <c r="R137" s="224"/>
      <c r="S137" s="224"/>
      <c r="T137" s="224"/>
      <c r="U137" s="224"/>
      <c r="V137" s="224"/>
      <c r="W137" s="224"/>
      <c r="X137" s="224"/>
      <c r="Y137" s="224"/>
      <c r="Z137" s="213"/>
      <c r="AA137" s="213"/>
      <c r="AB137" s="213"/>
      <c r="AC137" s="213"/>
      <c r="AD137" s="213"/>
      <c r="AE137" s="213"/>
      <c r="AF137" s="213"/>
      <c r="AG137" s="213" t="s">
        <v>286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ht="22.5" outlineLevel="1" x14ac:dyDescent="0.2">
      <c r="A138" s="237">
        <v>51</v>
      </c>
      <c r="B138" s="238" t="s">
        <v>540</v>
      </c>
      <c r="C138" s="249" t="s">
        <v>541</v>
      </c>
      <c r="D138" s="239" t="s">
        <v>318</v>
      </c>
      <c r="E138" s="240">
        <v>7</v>
      </c>
      <c r="F138" s="241"/>
      <c r="G138" s="242">
        <f>ROUND(E138*F138,2)</f>
        <v>0</v>
      </c>
      <c r="H138" s="241"/>
      <c r="I138" s="242">
        <f>ROUND(E138*H138,2)</f>
        <v>0</v>
      </c>
      <c r="J138" s="241"/>
      <c r="K138" s="242">
        <f>ROUND(E138*J138,2)</f>
        <v>0</v>
      </c>
      <c r="L138" s="242">
        <v>21</v>
      </c>
      <c r="M138" s="242">
        <f>G138*(1+L138/100)</f>
        <v>0</v>
      </c>
      <c r="N138" s="240">
        <v>1</v>
      </c>
      <c r="O138" s="240">
        <f>ROUND(E138*N138,2)</f>
        <v>7</v>
      </c>
      <c r="P138" s="240">
        <v>0</v>
      </c>
      <c r="Q138" s="240">
        <f>ROUND(E138*P138,2)</f>
        <v>0</v>
      </c>
      <c r="R138" s="242" t="s">
        <v>324</v>
      </c>
      <c r="S138" s="242" t="s">
        <v>289</v>
      </c>
      <c r="T138" s="243" t="s">
        <v>289</v>
      </c>
      <c r="U138" s="224">
        <v>0</v>
      </c>
      <c r="V138" s="224">
        <f>ROUND(E138*U138,2)</f>
        <v>0</v>
      </c>
      <c r="W138" s="224"/>
      <c r="X138" s="224" t="s">
        <v>283</v>
      </c>
      <c r="Y138" s="224" t="s">
        <v>284</v>
      </c>
      <c r="Z138" s="213"/>
      <c r="AA138" s="213"/>
      <c r="AB138" s="213"/>
      <c r="AC138" s="213"/>
      <c r="AD138" s="213"/>
      <c r="AE138" s="213"/>
      <c r="AF138" s="213"/>
      <c r="AG138" s="213" t="s">
        <v>285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2" x14ac:dyDescent="0.2">
      <c r="A139" s="220"/>
      <c r="B139" s="221"/>
      <c r="C139" s="250"/>
      <c r="D139" s="246"/>
      <c r="E139" s="246"/>
      <c r="F139" s="246"/>
      <c r="G139" s="246"/>
      <c r="H139" s="224"/>
      <c r="I139" s="224"/>
      <c r="J139" s="224"/>
      <c r="K139" s="224"/>
      <c r="L139" s="224"/>
      <c r="M139" s="224"/>
      <c r="N139" s="223"/>
      <c r="O139" s="223"/>
      <c r="P139" s="223"/>
      <c r="Q139" s="223"/>
      <c r="R139" s="224"/>
      <c r="S139" s="224"/>
      <c r="T139" s="224"/>
      <c r="U139" s="224"/>
      <c r="V139" s="224"/>
      <c r="W139" s="224"/>
      <c r="X139" s="224"/>
      <c r="Y139" s="224"/>
      <c r="Z139" s="213"/>
      <c r="AA139" s="213"/>
      <c r="AB139" s="213"/>
      <c r="AC139" s="213"/>
      <c r="AD139" s="213"/>
      <c r="AE139" s="213"/>
      <c r="AF139" s="213"/>
      <c r="AG139" s="213" t="s">
        <v>286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ht="22.5" outlineLevel="1" x14ac:dyDescent="0.2">
      <c r="A140" s="237">
        <v>52</v>
      </c>
      <c r="B140" s="238" t="s">
        <v>542</v>
      </c>
      <c r="C140" s="249" t="s">
        <v>543</v>
      </c>
      <c r="D140" s="239" t="s">
        <v>318</v>
      </c>
      <c r="E140" s="240">
        <v>7</v>
      </c>
      <c r="F140" s="241"/>
      <c r="G140" s="242">
        <f>ROUND(E140*F140,2)</f>
        <v>0</v>
      </c>
      <c r="H140" s="241"/>
      <c r="I140" s="242">
        <f>ROUND(E140*H140,2)</f>
        <v>0</v>
      </c>
      <c r="J140" s="241"/>
      <c r="K140" s="242">
        <f>ROUND(E140*J140,2)</f>
        <v>0</v>
      </c>
      <c r="L140" s="242">
        <v>21</v>
      </c>
      <c r="M140" s="242">
        <f>G140*(1+L140/100)</f>
        <v>0</v>
      </c>
      <c r="N140" s="240">
        <v>2.1</v>
      </c>
      <c r="O140" s="240">
        <f>ROUND(E140*N140,2)</f>
        <v>14.7</v>
      </c>
      <c r="P140" s="240">
        <v>0</v>
      </c>
      <c r="Q140" s="240">
        <f>ROUND(E140*P140,2)</f>
        <v>0</v>
      </c>
      <c r="R140" s="242" t="s">
        <v>324</v>
      </c>
      <c r="S140" s="242" t="s">
        <v>289</v>
      </c>
      <c r="T140" s="243" t="s">
        <v>289</v>
      </c>
      <c r="U140" s="224">
        <v>0</v>
      </c>
      <c r="V140" s="224">
        <f>ROUND(E140*U140,2)</f>
        <v>0</v>
      </c>
      <c r="W140" s="224"/>
      <c r="X140" s="224" t="s">
        <v>283</v>
      </c>
      <c r="Y140" s="224" t="s">
        <v>284</v>
      </c>
      <c r="Z140" s="213"/>
      <c r="AA140" s="213"/>
      <c r="AB140" s="213"/>
      <c r="AC140" s="213"/>
      <c r="AD140" s="213"/>
      <c r="AE140" s="213"/>
      <c r="AF140" s="213"/>
      <c r="AG140" s="213" t="s">
        <v>285</v>
      </c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2" x14ac:dyDescent="0.2">
      <c r="A141" s="220"/>
      <c r="B141" s="221"/>
      <c r="C141" s="250"/>
      <c r="D141" s="246"/>
      <c r="E141" s="246"/>
      <c r="F141" s="246"/>
      <c r="G141" s="246"/>
      <c r="H141" s="224"/>
      <c r="I141" s="224"/>
      <c r="J141" s="224"/>
      <c r="K141" s="224"/>
      <c r="L141" s="224"/>
      <c r="M141" s="224"/>
      <c r="N141" s="223"/>
      <c r="O141" s="223"/>
      <c r="P141" s="223"/>
      <c r="Q141" s="223"/>
      <c r="R141" s="224"/>
      <c r="S141" s="224"/>
      <c r="T141" s="224"/>
      <c r="U141" s="224"/>
      <c r="V141" s="224"/>
      <c r="W141" s="224"/>
      <c r="X141" s="224"/>
      <c r="Y141" s="224"/>
      <c r="Z141" s="213"/>
      <c r="AA141" s="213"/>
      <c r="AB141" s="213"/>
      <c r="AC141" s="213"/>
      <c r="AD141" s="213"/>
      <c r="AE141" s="213"/>
      <c r="AF141" s="213"/>
      <c r="AG141" s="213" t="s">
        <v>286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1" x14ac:dyDescent="0.2">
      <c r="A142" s="237">
        <v>53</v>
      </c>
      <c r="B142" s="238" t="s">
        <v>544</v>
      </c>
      <c r="C142" s="249" t="s">
        <v>545</v>
      </c>
      <c r="D142" s="239" t="s">
        <v>318</v>
      </c>
      <c r="E142" s="240">
        <v>14</v>
      </c>
      <c r="F142" s="241"/>
      <c r="G142" s="242">
        <f>ROUND(E142*F142,2)</f>
        <v>0</v>
      </c>
      <c r="H142" s="241"/>
      <c r="I142" s="242">
        <f>ROUND(E142*H142,2)</f>
        <v>0</v>
      </c>
      <c r="J142" s="241"/>
      <c r="K142" s="242">
        <f>ROUND(E142*J142,2)</f>
        <v>0</v>
      </c>
      <c r="L142" s="242">
        <v>21</v>
      </c>
      <c r="M142" s="242">
        <f>G142*(1+L142/100)</f>
        <v>0</v>
      </c>
      <c r="N142" s="240">
        <v>2E-3</v>
      </c>
      <c r="O142" s="240">
        <f>ROUND(E142*N142,2)</f>
        <v>0.03</v>
      </c>
      <c r="P142" s="240">
        <v>0</v>
      </c>
      <c r="Q142" s="240">
        <f>ROUND(E142*P142,2)</f>
        <v>0</v>
      </c>
      <c r="R142" s="242" t="s">
        <v>324</v>
      </c>
      <c r="S142" s="242" t="s">
        <v>289</v>
      </c>
      <c r="T142" s="243" t="s">
        <v>289</v>
      </c>
      <c r="U142" s="224">
        <v>0</v>
      </c>
      <c r="V142" s="224">
        <f>ROUND(E142*U142,2)</f>
        <v>0</v>
      </c>
      <c r="W142" s="224"/>
      <c r="X142" s="224" t="s">
        <v>283</v>
      </c>
      <c r="Y142" s="224" t="s">
        <v>284</v>
      </c>
      <c r="Z142" s="213"/>
      <c r="AA142" s="213"/>
      <c r="AB142" s="213"/>
      <c r="AC142" s="213"/>
      <c r="AD142" s="213"/>
      <c r="AE142" s="213"/>
      <c r="AF142" s="213"/>
      <c r="AG142" s="213" t="s">
        <v>285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outlineLevel="2" x14ac:dyDescent="0.2">
      <c r="A143" s="220"/>
      <c r="B143" s="221"/>
      <c r="C143" s="250"/>
      <c r="D143" s="246"/>
      <c r="E143" s="246"/>
      <c r="F143" s="246"/>
      <c r="G143" s="246"/>
      <c r="H143" s="224"/>
      <c r="I143" s="224"/>
      <c r="J143" s="224"/>
      <c r="K143" s="224"/>
      <c r="L143" s="224"/>
      <c r="M143" s="224"/>
      <c r="N143" s="223"/>
      <c r="O143" s="223"/>
      <c r="P143" s="223"/>
      <c r="Q143" s="223"/>
      <c r="R143" s="224"/>
      <c r="S143" s="224"/>
      <c r="T143" s="224"/>
      <c r="U143" s="224"/>
      <c r="V143" s="224"/>
      <c r="W143" s="224"/>
      <c r="X143" s="224"/>
      <c r="Y143" s="224"/>
      <c r="Z143" s="213"/>
      <c r="AA143" s="213"/>
      <c r="AB143" s="213"/>
      <c r="AC143" s="213"/>
      <c r="AD143" s="213"/>
      <c r="AE143" s="213"/>
      <c r="AF143" s="213"/>
      <c r="AG143" s="213" t="s">
        <v>286</v>
      </c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x14ac:dyDescent="0.2">
      <c r="A144" s="230" t="s">
        <v>276</v>
      </c>
      <c r="B144" s="231" t="s">
        <v>187</v>
      </c>
      <c r="C144" s="248" t="s">
        <v>188</v>
      </c>
      <c r="D144" s="232"/>
      <c r="E144" s="233"/>
      <c r="F144" s="234"/>
      <c r="G144" s="234">
        <f>SUMIF(AG145:AG147,"&lt;&gt;NOR",G145:G147)</f>
        <v>0</v>
      </c>
      <c r="H144" s="234"/>
      <c r="I144" s="234">
        <f>SUM(I145:I147)</f>
        <v>0</v>
      </c>
      <c r="J144" s="234"/>
      <c r="K144" s="234">
        <f>SUM(K145:K147)</f>
        <v>0</v>
      </c>
      <c r="L144" s="234"/>
      <c r="M144" s="234">
        <f>SUM(M145:M147)</f>
        <v>0</v>
      </c>
      <c r="N144" s="233"/>
      <c r="O144" s="233">
        <f>SUM(O145:O147)</f>
        <v>0</v>
      </c>
      <c r="P144" s="233"/>
      <c r="Q144" s="233">
        <f>SUM(Q145:Q147)</f>
        <v>0</v>
      </c>
      <c r="R144" s="234"/>
      <c r="S144" s="234"/>
      <c r="T144" s="235"/>
      <c r="U144" s="229"/>
      <c r="V144" s="229">
        <f>SUM(V145:V147)</f>
        <v>101.51</v>
      </c>
      <c r="W144" s="229"/>
      <c r="X144" s="229"/>
      <c r="Y144" s="229"/>
      <c r="AG144" t="s">
        <v>277</v>
      </c>
    </row>
    <row r="145" spans="1:60" ht="22.5" outlineLevel="1" x14ac:dyDescent="0.2">
      <c r="A145" s="237">
        <v>54</v>
      </c>
      <c r="B145" s="238" t="s">
        <v>445</v>
      </c>
      <c r="C145" s="249" t="s">
        <v>446</v>
      </c>
      <c r="D145" s="239" t="s">
        <v>383</v>
      </c>
      <c r="E145" s="240">
        <v>483.36899</v>
      </c>
      <c r="F145" s="241"/>
      <c r="G145" s="242">
        <f>ROUND(E145*F145,2)</f>
        <v>0</v>
      </c>
      <c r="H145" s="241"/>
      <c r="I145" s="242">
        <f>ROUND(E145*H145,2)</f>
        <v>0</v>
      </c>
      <c r="J145" s="241"/>
      <c r="K145" s="242">
        <f>ROUND(E145*J145,2)</f>
        <v>0</v>
      </c>
      <c r="L145" s="242">
        <v>21</v>
      </c>
      <c r="M145" s="242">
        <f>G145*(1+L145/100)</f>
        <v>0</v>
      </c>
      <c r="N145" s="240">
        <v>0</v>
      </c>
      <c r="O145" s="240">
        <f>ROUND(E145*N145,2)</f>
        <v>0</v>
      </c>
      <c r="P145" s="240">
        <v>0</v>
      </c>
      <c r="Q145" s="240">
        <f>ROUND(E145*P145,2)</f>
        <v>0</v>
      </c>
      <c r="R145" s="242" t="s">
        <v>399</v>
      </c>
      <c r="S145" s="242" t="s">
        <v>289</v>
      </c>
      <c r="T145" s="243" t="s">
        <v>289</v>
      </c>
      <c r="U145" s="224">
        <v>0.21</v>
      </c>
      <c r="V145" s="224">
        <f>ROUND(E145*U145,2)</f>
        <v>101.51</v>
      </c>
      <c r="W145" s="224"/>
      <c r="X145" s="224" t="s">
        <v>447</v>
      </c>
      <c r="Y145" s="224" t="s">
        <v>284</v>
      </c>
      <c r="Z145" s="213"/>
      <c r="AA145" s="213"/>
      <c r="AB145" s="213"/>
      <c r="AC145" s="213"/>
      <c r="AD145" s="213"/>
      <c r="AE145" s="213"/>
      <c r="AF145" s="213"/>
      <c r="AG145" s="213" t="s">
        <v>448</v>
      </c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2" x14ac:dyDescent="0.2">
      <c r="A146" s="220"/>
      <c r="B146" s="221"/>
      <c r="C146" s="259" t="s">
        <v>449</v>
      </c>
      <c r="D146" s="257"/>
      <c r="E146" s="257"/>
      <c r="F146" s="257"/>
      <c r="G146" s="257"/>
      <c r="H146" s="224"/>
      <c r="I146" s="224"/>
      <c r="J146" s="224"/>
      <c r="K146" s="224"/>
      <c r="L146" s="224"/>
      <c r="M146" s="224"/>
      <c r="N146" s="223"/>
      <c r="O146" s="223"/>
      <c r="P146" s="223"/>
      <c r="Q146" s="223"/>
      <c r="R146" s="224"/>
      <c r="S146" s="224"/>
      <c r="T146" s="224"/>
      <c r="U146" s="224"/>
      <c r="V146" s="224"/>
      <c r="W146" s="224"/>
      <c r="X146" s="224"/>
      <c r="Y146" s="224"/>
      <c r="Z146" s="213"/>
      <c r="AA146" s="213"/>
      <c r="AB146" s="213"/>
      <c r="AC146" s="213"/>
      <c r="AD146" s="213"/>
      <c r="AE146" s="213"/>
      <c r="AF146" s="213"/>
      <c r="AG146" s="213" t="s">
        <v>360</v>
      </c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outlineLevel="2" x14ac:dyDescent="0.2">
      <c r="A147" s="220"/>
      <c r="B147" s="221"/>
      <c r="C147" s="252"/>
      <c r="D147" s="245"/>
      <c r="E147" s="245"/>
      <c r="F147" s="245"/>
      <c r="G147" s="245"/>
      <c r="H147" s="224"/>
      <c r="I147" s="224"/>
      <c r="J147" s="224"/>
      <c r="K147" s="224"/>
      <c r="L147" s="224"/>
      <c r="M147" s="224"/>
      <c r="N147" s="223"/>
      <c r="O147" s="223"/>
      <c r="P147" s="223"/>
      <c r="Q147" s="223"/>
      <c r="R147" s="224"/>
      <c r="S147" s="224"/>
      <c r="T147" s="224"/>
      <c r="U147" s="224"/>
      <c r="V147" s="224"/>
      <c r="W147" s="224"/>
      <c r="X147" s="224"/>
      <c r="Y147" s="224"/>
      <c r="Z147" s="213"/>
      <c r="AA147" s="213"/>
      <c r="AB147" s="213"/>
      <c r="AC147" s="213"/>
      <c r="AD147" s="213"/>
      <c r="AE147" s="213"/>
      <c r="AF147" s="213"/>
      <c r="AG147" s="213" t="s">
        <v>286</v>
      </c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x14ac:dyDescent="0.2">
      <c r="A148" s="3"/>
      <c r="B148" s="4"/>
      <c r="C148" s="25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AE148">
        <v>12</v>
      </c>
      <c r="AF148">
        <v>21</v>
      </c>
      <c r="AG148" t="s">
        <v>262</v>
      </c>
    </row>
    <row r="149" spans="1:60" x14ac:dyDescent="0.2">
      <c r="A149" s="216"/>
      <c r="B149" s="217" t="s">
        <v>29</v>
      </c>
      <c r="C149" s="254"/>
      <c r="D149" s="218"/>
      <c r="E149" s="219"/>
      <c r="F149" s="219"/>
      <c r="G149" s="236">
        <f>G8+G40+G44+G144</f>
        <v>0</v>
      </c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AE149">
        <f>SUMIF(L7:L147,AE148,G7:G147)</f>
        <v>0</v>
      </c>
      <c r="AF149">
        <f>SUMIF(L7:L147,AF148,G7:G147)</f>
        <v>0</v>
      </c>
      <c r="AG149" t="s">
        <v>314</v>
      </c>
    </row>
    <row r="150" spans="1:60" x14ac:dyDescent="0.2">
      <c r="C150" s="255"/>
      <c r="D150" s="10"/>
      <c r="AG150" t="s">
        <v>315</v>
      </c>
    </row>
    <row r="151" spans="1:60" x14ac:dyDescent="0.2">
      <c r="D151" s="10"/>
    </row>
    <row r="152" spans="1:60" x14ac:dyDescent="0.2">
      <c r="D152" s="10"/>
    </row>
    <row r="153" spans="1:60" x14ac:dyDescent="0.2">
      <c r="D153" s="10"/>
    </row>
    <row r="154" spans="1:60" x14ac:dyDescent="0.2">
      <c r="D154" s="10"/>
    </row>
    <row r="155" spans="1:60" x14ac:dyDescent="0.2">
      <c r="D155" s="10"/>
    </row>
    <row r="156" spans="1:60" x14ac:dyDescent="0.2">
      <c r="D156" s="10"/>
    </row>
    <row r="157" spans="1:60" x14ac:dyDescent="0.2">
      <c r="D157" s="10"/>
    </row>
    <row r="158" spans="1:60" x14ac:dyDescent="0.2">
      <c r="D158" s="10"/>
    </row>
    <row r="159" spans="1:60" x14ac:dyDescent="0.2">
      <c r="D159" s="10"/>
    </row>
    <row r="160" spans="1:60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X3a86LMlf2/LcwNHflyMFagsdrkf9ruO91kjAlujBx9CagZ+KFBL0YHuaxFBla0sP0mUCBw6p23XDFYkVb5kgA==" saltValue="PetRuulkVgLfq2nv4kasrg==" spinCount="100000" sheet="1" formatRows="0"/>
  <mergeCells count="85">
    <mergeCell ref="C147:G147"/>
    <mergeCell ref="C135:G135"/>
    <mergeCell ref="C137:G137"/>
    <mergeCell ref="C139:G139"/>
    <mergeCell ref="C141:G141"/>
    <mergeCell ref="C143:G143"/>
    <mergeCell ref="C146:G146"/>
    <mergeCell ref="C123:G123"/>
    <mergeCell ref="C125:G125"/>
    <mergeCell ref="C127:G127"/>
    <mergeCell ref="C129:G129"/>
    <mergeCell ref="C131:G131"/>
    <mergeCell ref="C133:G133"/>
    <mergeCell ref="C111:G111"/>
    <mergeCell ref="C113:G113"/>
    <mergeCell ref="C115:G115"/>
    <mergeCell ref="C117:G117"/>
    <mergeCell ref="C119:G119"/>
    <mergeCell ref="C121:G121"/>
    <mergeCell ref="C99:G99"/>
    <mergeCell ref="C101:G101"/>
    <mergeCell ref="C103:G103"/>
    <mergeCell ref="C105:G105"/>
    <mergeCell ref="C107:G107"/>
    <mergeCell ref="C109:G109"/>
    <mergeCell ref="C88:G88"/>
    <mergeCell ref="C89:G89"/>
    <mergeCell ref="C91:G91"/>
    <mergeCell ref="C93:G93"/>
    <mergeCell ref="C95:G95"/>
    <mergeCell ref="C97:G97"/>
    <mergeCell ref="C79:G79"/>
    <mergeCell ref="C80:G80"/>
    <mergeCell ref="C82:G82"/>
    <mergeCell ref="C83:G83"/>
    <mergeCell ref="C85:G85"/>
    <mergeCell ref="C86:G86"/>
    <mergeCell ref="C70:G70"/>
    <mergeCell ref="C71:G71"/>
    <mergeCell ref="C73:G73"/>
    <mergeCell ref="C74:G74"/>
    <mergeCell ref="C76:G76"/>
    <mergeCell ref="C77:G77"/>
    <mergeCell ref="C61:G61"/>
    <mergeCell ref="C62:G62"/>
    <mergeCell ref="C64:G64"/>
    <mergeCell ref="C65:G65"/>
    <mergeCell ref="C67:G67"/>
    <mergeCell ref="C68:G68"/>
    <mergeCell ref="C52:G52"/>
    <mergeCell ref="C53:G53"/>
    <mergeCell ref="C55:G55"/>
    <mergeCell ref="C56:G56"/>
    <mergeCell ref="C58:G58"/>
    <mergeCell ref="C59:G59"/>
    <mergeCell ref="C42:G42"/>
    <mergeCell ref="C43:G43"/>
    <mergeCell ref="C46:G46"/>
    <mergeCell ref="C47:G47"/>
    <mergeCell ref="C49:G49"/>
    <mergeCell ref="C50:G50"/>
    <mergeCell ref="C32:G32"/>
    <mergeCell ref="C34:G34"/>
    <mergeCell ref="C35:G35"/>
    <mergeCell ref="C36:G36"/>
    <mergeCell ref="C38:G38"/>
    <mergeCell ref="C39:G39"/>
    <mergeCell ref="C22:G22"/>
    <mergeCell ref="C24:G24"/>
    <mergeCell ref="C26:G26"/>
    <mergeCell ref="C27:G27"/>
    <mergeCell ref="C29:G29"/>
    <mergeCell ref="C30:G30"/>
    <mergeCell ref="C13:G13"/>
    <mergeCell ref="C14:G14"/>
    <mergeCell ref="C16:G16"/>
    <mergeCell ref="C17:G17"/>
    <mergeCell ref="C19:G19"/>
    <mergeCell ref="C20:G20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8FAEB-5B17-4A8C-83C0-8A5AFED8DE6D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249</v>
      </c>
      <c r="B1" s="198"/>
      <c r="C1" s="198"/>
      <c r="D1" s="198"/>
      <c r="E1" s="198"/>
      <c r="F1" s="198"/>
      <c r="G1" s="198"/>
      <c r="AG1" t="s">
        <v>250</v>
      </c>
    </row>
    <row r="2" spans="1:60" ht="24.95" customHeight="1" x14ac:dyDescent="0.2">
      <c r="A2" s="199" t="s">
        <v>7</v>
      </c>
      <c r="B2" s="49" t="s">
        <v>44</v>
      </c>
      <c r="C2" s="202" t="s">
        <v>45</v>
      </c>
      <c r="D2" s="200"/>
      <c r="E2" s="200"/>
      <c r="F2" s="200"/>
      <c r="G2" s="201"/>
      <c r="AG2" t="s">
        <v>251</v>
      </c>
    </row>
    <row r="3" spans="1:60" ht="24.95" customHeight="1" x14ac:dyDescent="0.2">
      <c r="A3" s="199" t="s">
        <v>8</v>
      </c>
      <c r="B3" s="49" t="s">
        <v>59</v>
      </c>
      <c r="C3" s="202" t="s">
        <v>60</v>
      </c>
      <c r="D3" s="200"/>
      <c r="E3" s="200"/>
      <c r="F3" s="200"/>
      <c r="G3" s="201"/>
      <c r="AC3" s="177" t="s">
        <v>251</v>
      </c>
      <c r="AG3" t="s">
        <v>252</v>
      </c>
    </row>
    <row r="4" spans="1:60" ht="24.95" customHeight="1" x14ac:dyDescent="0.2">
      <c r="A4" s="203" t="s">
        <v>9</v>
      </c>
      <c r="B4" s="204" t="s">
        <v>63</v>
      </c>
      <c r="C4" s="205" t="s">
        <v>64</v>
      </c>
      <c r="D4" s="206"/>
      <c r="E4" s="206"/>
      <c r="F4" s="206"/>
      <c r="G4" s="207"/>
      <c r="AG4" t="s">
        <v>253</v>
      </c>
    </row>
    <row r="5" spans="1:60" x14ac:dyDescent="0.2">
      <c r="D5" s="10"/>
    </row>
    <row r="6" spans="1:60" ht="38.25" x14ac:dyDescent="0.2">
      <c r="A6" s="209" t="s">
        <v>254</v>
      </c>
      <c r="B6" s="211" t="s">
        <v>255</v>
      </c>
      <c r="C6" s="211" t="s">
        <v>256</v>
      </c>
      <c r="D6" s="210" t="s">
        <v>257</v>
      </c>
      <c r="E6" s="209" t="s">
        <v>258</v>
      </c>
      <c r="F6" s="208" t="s">
        <v>259</v>
      </c>
      <c r="G6" s="209" t="s">
        <v>29</v>
      </c>
      <c r="H6" s="212" t="s">
        <v>30</v>
      </c>
      <c r="I6" s="212" t="s">
        <v>260</v>
      </c>
      <c r="J6" s="212" t="s">
        <v>31</v>
      </c>
      <c r="K6" s="212" t="s">
        <v>261</v>
      </c>
      <c r="L6" s="212" t="s">
        <v>262</v>
      </c>
      <c r="M6" s="212" t="s">
        <v>263</v>
      </c>
      <c r="N6" s="212" t="s">
        <v>264</v>
      </c>
      <c r="O6" s="212" t="s">
        <v>265</v>
      </c>
      <c r="P6" s="212" t="s">
        <v>266</v>
      </c>
      <c r="Q6" s="212" t="s">
        <v>267</v>
      </c>
      <c r="R6" s="212" t="s">
        <v>268</v>
      </c>
      <c r="S6" s="212" t="s">
        <v>269</v>
      </c>
      <c r="T6" s="212" t="s">
        <v>270</v>
      </c>
      <c r="U6" s="212" t="s">
        <v>271</v>
      </c>
      <c r="V6" s="212" t="s">
        <v>272</v>
      </c>
      <c r="W6" s="212" t="s">
        <v>273</v>
      </c>
      <c r="X6" s="212" t="s">
        <v>274</v>
      </c>
      <c r="Y6" s="212" t="s">
        <v>275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276</v>
      </c>
      <c r="B8" s="231" t="s">
        <v>137</v>
      </c>
      <c r="C8" s="248" t="s">
        <v>138</v>
      </c>
      <c r="D8" s="232"/>
      <c r="E8" s="233"/>
      <c r="F8" s="234"/>
      <c r="G8" s="234">
        <f>SUMIF(AG9:AG57,"&lt;&gt;NOR",G9:G57)</f>
        <v>0</v>
      </c>
      <c r="H8" s="234"/>
      <c r="I8" s="234">
        <f>SUM(I9:I57)</f>
        <v>0</v>
      </c>
      <c r="J8" s="234"/>
      <c r="K8" s="234">
        <f>SUM(K9:K57)</f>
        <v>0</v>
      </c>
      <c r="L8" s="234"/>
      <c r="M8" s="234">
        <f>SUM(M9:M57)</f>
        <v>0</v>
      </c>
      <c r="N8" s="233"/>
      <c r="O8" s="233">
        <f>SUM(O9:O57)</f>
        <v>73.37</v>
      </c>
      <c r="P8" s="233"/>
      <c r="Q8" s="233">
        <f>SUM(Q9:Q57)</f>
        <v>0</v>
      </c>
      <c r="R8" s="234"/>
      <c r="S8" s="234"/>
      <c r="T8" s="235"/>
      <c r="U8" s="229"/>
      <c r="V8" s="229">
        <f>SUM(V9:V57)</f>
        <v>391.12</v>
      </c>
      <c r="W8" s="229"/>
      <c r="X8" s="229"/>
      <c r="Y8" s="229"/>
      <c r="AG8" t="s">
        <v>277</v>
      </c>
    </row>
    <row r="9" spans="1:60" outlineLevel="1" x14ac:dyDescent="0.2">
      <c r="A9" s="237">
        <v>1</v>
      </c>
      <c r="B9" s="238" t="s">
        <v>546</v>
      </c>
      <c r="C9" s="249" t="s">
        <v>547</v>
      </c>
      <c r="D9" s="239" t="s">
        <v>548</v>
      </c>
      <c r="E9" s="240">
        <v>2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/>
      <c r="S9" s="242" t="s">
        <v>281</v>
      </c>
      <c r="T9" s="243" t="s">
        <v>389</v>
      </c>
      <c r="U9" s="224">
        <v>0</v>
      </c>
      <c r="V9" s="224">
        <f>ROUND(E9*U9,2)</f>
        <v>0</v>
      </c>
      <c r="W9" s="224"/>
      <c r="X9" s="224" t="s">
        <v>339</v>
      </c>
      <c r="Y9" s="224" t="s">
        <v>284</v>
      </c>
      <c r="Z9" s="213"/>
      <c r="AA9" s="213"/>
      <c r="AB9" s="213"/>
      <c r="AC9" s="213"/>
      <c r="AD9" s="213"/>
      <c r="AE9" s="213"/>
      <c r="AF9" s="213"/>
      <c r="AG9" s="213" t="s">
        <v>340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0"/>
      <c r="D10" s="246"/>
      <c r="E10" s="246"/>
      <c r="F10" s="246"/>
      <c r="G10" s="246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3"/>
      <c r="AA10" s="213"/>
      <c r="AB10" s="213"/>
      <c r="AC10" s="213"/>
      <c r="AD10" s="213"/>
      <c r="AE10" s="213"/>
      <c r="AF10" s="213"/>
      <c r="AG10" s="213" t="s">
        <v>286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ht="22.5" outlineLevel="1" x14ac:dyDescent="0.2">
      <c r="A11" s="237">
        <v>2</v>
      </c>
      <c r="B11" s="238" t="s">
        <v>549</v>
      </c>
      <c r="C11" s="249" t="s">
        <v>550</v>
      </c>
      <c r="D11" s="239" t="s">
        <v>551</v>
      </c>
      <c r="E11" s="240">
        <v>600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0">
        <v>0</v>
      </c>
      <c r="O11" s="240">
        <f>ROUND(E11*N11,2)</f>
        <v>0</v>
      </c>
      <c r="P11" s="240">
        <v>0</v>
      </c>
      <c r="Q11" s="240">
        <f>ROUND(E11*P11,2)</f>
        <v>0</v>
      </c>
      <c r="R11" s="242" t="s">
        <v>357</v>
      </c>
      <c r="S11" s="242" t="s">
        <v>289</v>
      </c>
      <c r="T11" s="243" t="s">
        <v>289</v>
      </c>
      <c r="U11" s="224">
        <v>0.2</v>
      </c>
      <c r="V11" s="224">
        <f>ROUND(E11*U11,2)</f>
        <v>120</v>
      </c>
      <c r="W11" s="224"/>
      <c r="X11" s="224" t="s">
        <v>339</v>
      </c>
      <c r="Y11" s="224" t="s">
        <v>284</v>
      </c>
      <c r="Z11" s="213"/>
      <c r="AA11" s="213"/>
      <c r="AB11" s="213"/>
      <c r="AC11" s="213"/>
      <c r="AD11" s="213"/>
      <c r="AE11" s="213"/>
      <c r="AF11" s="213"/>
      <c r="AG11" s="213" t="s">
        <v>340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ht="22.5" outlineLevel="2" x14ac:dyDescent="0.2">
      <c r="A12" s="220"/>
      <c r="B12" s="221"/>
      <c r="C12" s="259" t="s">
        <v>552</v>
      </c>
      <c r="D12" s="257"/>
      <c r="E12" s="257"/>
      <c r="F12" s="257"/>
      <c r="G12" s="257"/>
      <c r="H12" s="224"/>
      <c r="I12" s="224"/>
      <c r="J12" s="224"/>
      <c r="K12" s="224"/>
      <c r="L12" s="224"/>
      <c r="M12" s="224"/>
      <c r="N12" s="223"/>
      <c r="O12" s="223"/>
      <c r="P12" s="223"/>
      <c r="Q12" s="223"/>
      <c r="R12" s="224"/>
      <c r="S12" s="224"/>
      <c r="T12" s="224"/>
      <c r="U12" s="224"/>
      <c r="V12" s="224"/>
      <c r="W12" s="224"/>
      <c r="X12" s="224"/>
      <c r="Y12" s="224"/>
      <c r="Z12" s="213"/>
      <c r="AA12" s="213"/>
      <c r="AB12" s="213"/>
      <c r="AC12" s="213"/>
      <c r="AD12" s="213"/>
      <c r="AE12" s="213"/>
      <c r="AF12" s="213"/>
      <c r="AG12" s="213" t="s">
        <v>360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56" t="str">
        <f>C12</f>
        <v>na vzdálenost od hladiny vody v jímce po výšku roviny proložené osou nejvyššího bodu výtlačného potrubí. Včetně odpadní potrubí v délce do 20 m.</v>
      </c>
      <c r="BB12" s="213"/>
      <c r="BC12" s="213"/>
      <c r="BD12" s="213"/>
      <c r="BE12" s="213"/>
      <c r="BF12" s="213"/>
      <c r="BG12" s="213"/>
      <c r="BH12" s="213"/>
    </row>
    <row r="13" spans="1:60" outlineLevel="2" x14ac:dyDescent="0.2">
      <c r="A13" s="220"/>
      <c r="B13" s="221"/>
      <c r="C13" s="252"/>
      <c r="D13" s="245"/>
      <c r="E13" s="245"/>
      <c r="F13" s="245"/>
      <c r="G13" s="245"/>
      <c r="H13" s="224"/>
      <c r="I13" s="224"/>
      <c r="J13" s="224"/>
      <c r="K13" s="224"/>
      <c r="L13" s="224"/>
      <c r="M13" s="224"/>
      <c r="N13" s="223"/>
      <c r="O13" s="223"/>
      <c r="P13" s="223"/>
      <c r="Q13" s="223"/>
      <c r="R13" s="224"/>
      <c r="S13" s="224"/>
      <c r="T13" s="224"/>
      <c r="U13" s="224"/>
      <c r="V13" s="224"/>
      <c r="W13" s="224"/>
      <c r="X13" s="224"/>
      <c r="Y13" s="224"/>
      <c r="Z13" s="213"/>
      <c r="AA13" s="213"/>
      <c r="AB13" s="213"/>
      <c r="AC13" s="213"/>
      <c r="AD13" s="213"/>
      <c r="AE13" s="213"/>
      <c r="AF13" s="213"/>
      <c r="AG13" s="213" t="s">
        <v>286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ht="22.5" outlineLevel="1" x14ac:dyDescent="0.2">
      <c r="A14" s="237">
        <v>3</v>
      </c>
      <c r="B14" s="238" t="s">
        <v>553</v>
      </c>
      <c r="C14" s="249" t="s">
        <v>554</v>
      </c>
      <c r="D14" s="239" t="s">
        <v>555</v>
      </c>
      <c r="E14" s="240">
        <v>25</v>
      </c>
      <c r="F14" s="241"/>
      <c r="G14" s="242">
        <f>ROUND(E14*F14,2)</f>
        <v>0</v>
      </c>
      <c r="H14" s="241"/>
      <c r="I14" s="242">
        <f>ROUND(E14*H14,2)</f>
        <v>0</v>
      </c>
      <c r="J14" s="241"/>
      <c r="K14" s="242">
        <f>ROUND(E14*J14,2)</f>
        <v>0</v>
      </c>
      <c r="L14" s="242">
        <v>21</v>
      </c>
      <c r="M14" s="242">
        <f>G14*(1+L14/100)</f>
        <v>0</v>
      </c>
      <c r="N14" s="240">
        <v>0</v>
      </c>
      <c r="O14" s="240">
        <f>ROUND(E14*N14,2)</f>
        <v>0</v>
      </c>
      <c r="P14" s="240">
        <v>0</v>
      </c>
      <c r="Q14" s="240">
        <f>ROUND(E14*P14,2)</f>
        <v>0</v>
      </c>
      <c r="R14" s="242" t="s">
        <v>357</v>
      </c>
      <c r="S14" s="242" t="s">
        <v>289</v>
      </c>
      <c r="T14" s="243" t="s">
        <v>289</v>
      </c>
      <c r="U14" s="224">
        <v>0</v>
      </c>
      <c r="V14" s="224">
        <f>ROUND(E14*U14,2)</f>
        <v>0</v>
      </c>
      <c r="W14" s="224"/>
      <c r="X14" s="224" t="s">
        <v>339</v>
      </c>
      <c r="Y14" s="224" t="s">
        <v>284</v>
      </c>
      <c r="Z14" s="213"/>
      <c r="AA14" s="213"/>
      <c r="AB14" s="213"/>
      <c r="AC14" s="213"/>
      <c r="AD14" s="213"/>
      <c r="AE14" s="213"/>
      <c r="AF14" s="213"/>
      <c r="AG14" s="213" t="s">
        <v>340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ht="22.5" outlineLevel="2" x14ac:dyDescent="0.2">
      <c r="A15" s="220"/>
      <c r="B15" s="221"/>
      <c r="C15" s="259" t="s">
        <v>556</v>
      </c>
      <c r="D15" s="257"/>
      <c r="E15" s="257"/>
      <c r="F15" s="257"/>
      <c r="G15" s="257"/>
      <c r="H15" s="224"/>
      <c r="I15" s="224"/>
      <c r="J15" s="224"/>
      <c r="K15" s="224"/>
      <c r="L15" s="224"/>
      <c r="M15" s="224"/>
      <c r="N15" s="223"/>
      <c r="O15" s="223"/>
      <c r="P15" s="223"/>
      <c r="Q15" s="223"/>
      <c r="R15" s="224"/>
      <c r="S15" s="224"/>
      <c r="T15" s="224"/>
      <c r="U15" s="224"/>
      <c r="V15" s="224"/>
      <c r="W15" s="224"/>
      <c r="X15" s="224"/>
      <c r="Y15" s="224"/>
      <c r="Z15" s="213"/>
      <c r="AA15" s="213"/>
      <c r="AB15" s="213"/>
      <c r="AC15" s="213"/>
      <c r="AD15" s="213"/>
      <c r="AE15" s="213"/>
      <c r="AF15" s="213"/>
      <c r="AG15" s="213" t="s">
        <v>360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56" t="str">
        <f>C15</f>
        <v>na vzdálenost (výšku) od hladiny vody v jímce po výšku roviny proložené osou nejvyššího bodu výtlačného potrubí. Včetně sacího a výtlačného potrubí, příp. odpadních žlabů, lešení pod čerpadlo a pod potrubí nebo pod odpadní žlaby a záložního zdroje energie.</v>
      </c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2"/>
      <c r="D16" s="245"/>
      <c r="E16" s="245"/>
      <c r="F16" s="245"/>
      <c r="G16" s="245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3"/>
      <c r="AA16" s="213"/>
      <c r="AB16" s="213"/>
      <c r="AC16" s="213"/>
      <c r="AD16" s="213"/>
      <c r="AE16" s="213"/>
      <c r="AF16" s="213"/>
      <c r="AG16" s="213" t="s">
        <v>286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37">
        <v>4</v>
      </c>
      <c r="B17" s="238" t="s">
        <v>557</v>
      </c>
      <c r="C17" s="249" t="s">
        <v>558</v>
      </c>
      <c r="D17" s="239" t="s">
        <v>356</v>
      </c>
      <c r="E17" s="240">
        <v>426.98996</v>
      </c>
      <c r="F17" s="241"/>
      <c r="G17" s="242">
        <f>ROUND(E17*F17,2)</f>
        <v>0</v>
      </c>
      <c r="H17" s="241"/>
      <c r="I17" s="242">
        <f>ROUND(E17*H17,2)</f>
        <v>0</v>
      </c>
      <c r="J17" s="241"/>
      <c r="K17" s="242">
        <f>ROUND(E17*J17,2)</f>
        <v>0</v>
      </c>
      <c r="L17" s="242">
        <v>21</v>
      </c>
      <c r="M17" s="242">
        <f>G17*(1+L17/100)</f>
        <v>0</v>
      </c>
      <c r="N17" s="240">
        <v>0</v>
      </c>
      <c r="O17" s="240">
        <f>ROUND(E17*N17,2)</f>
        <v>0</v>
      </c>
      <c r="P17" s="240">
        <v>0</v>
      </c>
      <c r="Q17" s="240">
        <f>ROUND(E17*P17,2)</f>
        <v>0</v>
      </c>
      <c r="R17" s="242" t="s">
        <v>357</v>
      </c>
      <c r="S17" s="242" t="s">
        <v>289</v>
      </c>
      <c r="T17" s="243" t="s">
        <v>289</v>
      </c>
      <c r="U17" s="224">
        <v>0.11</v>
      </c>
      <c r="V17" s="224">
        <f>ROUND(E17*U17,2)</f>
        <v>46.97</v>
      </c>
      <c r="W17" s="224"/>
      <c r="X17" s="224" t="s">
        <v>339</v>
      </c>
      <c r="Y17" s="224" t="s">
        <v>284</v>
      </c>
      <c r="Z17" s="213"/>
      <c r="AA17" s="213"/>
      <c r="AB17" s="213"/>
      <c r="AC17" s="213"/>
      <c r="AD17" s="213"/>
      <c r="AE17" s="213"/>
      <c r="AF17" s="213"/>
      <c r="AG17" s="213" t="s">
        <v>340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ht="33.75" outlineLevel="2" x14ac:dyDescent="0.2">
      <c r="A18" s="220"/>
      <c r="B18" s="221"/>
      <c r="C18" s="259" t="s">
        <v>559</v>
      </c>
      <c r="D18" s="257"/>
      <c r="E18" s="257"/>
      <c r="F18" s="257"/>
      <c r="G18" s="257"/>
      <c r="H18" s="224"/>
      <c r="I18" s="224"/>
      <c r="J18" s="224"/>
      <c r="K18" s="224"/>
      <c r="L18" s="224"/>
      <c r="M18" s="224"/>
      <c r="N18" s="223"/>
      <c r="O18" s="223"/>
      <c r="P18" s="223"/>
      <c r="Q18" s="223"/>
      <c r="R18" s="224"/>
      <c r="S18" s="224"/>
      <c r="T18" s="224"/>
      <c r="U18" s="224"/>
      <c r="V18" s="224"/>
      <c r="W18" s="224"/>
      <c r="X18" s="224"/>
      <c r="Y18" s="224"/>
      <c r="Z18" s="213"/>
      <c r="AA18" s="213"/>
      <c r="AB18" s="213"/>
      <c r="AC18" s="213"/>
      <c r="AD18" s="213"/>
      <c r="AE18" s="213"/>
      <c r="AF18" s="213"/>
      <c r="AG18" s="213" t="s">
        <v>360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56" t="str">
        <f>C18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8" s="213"/>
      <c r="BC18" s="213"/>
      <c r="BD18" s="213"/>
      <c r="BE18" s="213"/>
      <c r="BF18" s="213"/>
      <c r="BG18" s="213"/>
      <c r="BH18" s="213"/>
    </row>
    <row r="19" spans="1:60" outlineLevel="2" x14ac:dyDescent="0.2">
      <c r="A19" s="220"/>
      <c r="B19" s="221"/>
      <c r="C19" s="252"/>
      <c r="D19" s="245"/>
      <c r="E19" s="245"/>
      <c r="F19" s="245"/>
      <c r="G19" s="245"/>
      <c r="H19" s="224"/>
      <c r="I19" s="224"/>
      <c r="J19" s="224"/>
      <c r="K19" s="224"/>
      <c r="L19" s="224"/>
      <c r="M19" s="224"/>
      <c r="N19" s="223"/>
      <c r="O19" s="223"/>
      <c r="P19" s="223"/>
      <c r="Q19" s="223"/>
      <c r="R19" s="224"/>
      <c r="S19" s="224"/>
      <c r="T19" s="224"/>
      <c r="U19" s="224"/>
      <c r="V19" s="224"/>
      <c r="W19" s="224"/>
      <c r="X19" s="224"/>
      <c r="Y19" s="224"/>
      <c r="Z19" s="213"/>
      <c r="AA19" s="213"/>
      <c r="AB19" s="213"/>
      <c r="AC19" s="213"/>
      <c r="AD19" s="213"/>
      <c r="AE19" s="213"/>
      <c r="AF19" s="213"/>
      <c r="AG19" s="213" t="s">
        <v>286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37">
        <v>5</v>
      </c>
      <c r="B20" s="238" t="s">
        <v>560</v>
      </c>
      <c r="C20" s="249" t="s">
        <v>561</v>
      </c>
      <c r="D20" s="239" t="s">
        <v>356</v>
      </c>
      <c r="E20" s="240">
        <v>389.37614000000002</v>
      </c>
      <c r="F20" s="241"/>
      <c r="G20" s="242">
        <f>ROUND(E20*F20,2)</f>
        <v>0</v>
      </c>
      <c r="H20" s="241"/>
      <c r="I20" s="242">
        <f>ROUND(E20*H20,2)</f>
        <v>0</v>
      </c>
      <c r="J20" s="241"/>
      <c r="K20" s="242">
        <f>ROUND(E20*J20,2)</f>
        <v>0</v>
      </c>
      <c r="L20" s="242">
        <v>21</v>
      </c>
      <c r="M20" s="242">
        <f>G20*(1+L20/100)</f>
        <v>0</v>
      </c>
      <c r="N20" s="240">
        <v>0</v>
      </c>
      <c r="O20" s="240">
        <f>ROUND(E20*N20,2)</f>
        <v>0</v>
      </c>
      <c r="P20" s="240">
        <v>0</v>
      </c>
      <c r="Q20" s="240">
        <f>ROUND(E20*P20,2)</f>
        <v>0</v>
      </c>
      <c r="R20" s="242" t="s">
        <v>357</v>
      </c>
      <c r="S20" s="242" t="s">
        <v>289</v>
      </c>
      <c r="T20" s="243" t="s">
        <v>289</v>
      </c>
      <c r="U20" s="224">
        <v>0.26</v>
      </c>
      <c r="V20" s="224">
        <f>ROUND(E20*U20,2)</f>
        <v>101.24</v>
      </c>
      <c r="W20" s="224"/>
      <c r="X20" s="224" t="s">
        <v>339</v>
      </c>
      <c r="Y20" s="224" t="s">
        <v>284</v>
      </c>
      <c r="Z20" s="213"/>
      <c r="AA20" s="213"/>
      <c r="AB20" s="213"/>
      <c r="AC20" s="213"/>
      <c r="AD20" s="213"/>
      <c r="AE20" s="213"/>
      <c r="AF20" s="213"/>
      <c r="AG20" s="213" t="s">
        <v>340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ht="33.75" outlineLevel="2" x14ac:dyDescent="0.2">
      <c r="A21" s="220"/>
      <c r="B21" s="221"/>
      <c r="C21" s="259" t="s">
        <v>559</v>
      </c>
      <c r="D21" s="257"/>
      <c r="E21" s="257"/>
      <c r="F21" s="257"/>
      <c r="G21" s="257"/>
      <c r="H21" s="224"/>
      <c r="I21" s="224"/>
      <c r="J21" s="224"/>
      <c r="K21" s="224"/>
      <c r="L21" s="224"/>
      <c r="M21" s="224"/>
      <c r="N21" s="223"/>
      <c r="O21" s="223"/>
      <c r="P21" s="223"/>
      <c r="Q21" s="223"/>
      <c r="R21" s="224"/>
      <c r="S21" s="224"/>
      <c r="T21" s="224"/>
      <c r="U21" s="224"/>
      <c r="V21" s="224"/>
      <c r="W21" s="224"/>
      <c r="X21" s="224"/>
      <c r="Y21" s="224"/>
      <c r="Z21" s="213"/>
      <c r="AA21" s="213"/>
      <c r="AB21" s="213"/>
      <c r="AC21" s="213"/>
      <c r="AD21" s="213"/>
      <c r="AE21" s="213"/>
      <c r="AF21" s="213"/>
      <c r="AG21" s="213" t="s">
        <v>360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56" t="str">
        <f>C21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2"/>
      <c r="D22" s="245"/>
      <c r="E22" s="245"/>
      <c r="F22" s="245"/>
      <c r="G22" s="245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3"/>
      <c r="AA22" s="213"/>
      <c r="AB22" s="213"/>
      <c r="AC22" s="213"/>
      <c r="AD22" s="213"/>
      <c r="AE22" s="213"/>
      <c r="AF22" s="213"/>
      <c r="AG22" s="213" t="s">
        <v>286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37">
        <v>6</v>
      </c>
      <c r="B23" s="238" t="s">
        <v>368</v>
      </c>
      <c r="C23" s="249" t="s">
        <v>369</v>
      </c>
      <c r="D23" s="239" t="s">
        <v>356</v>
      </c>
      <c r="E23" s="240">
        <v>760.64229999999998</v>
      </c>
      <c r="F23" s="241"/>
      <c r="G23" s="242">
        <f>ROUND(E23*F23,2)</f>
        <v>0</v>
      </c>
      <c r="H23" s="241"/>
      <c r="I23" s="242">
        <f>ROUND(E23*H23,2)</f>
        <v>0</v>
      </c>
      <c r="J23" s="241"/>
      <c r="K23" s="242">
        <f>ROUND(E23*J23,2)</f>
        <v>0</v>
      </c>
      <c r="L23" s="242">
        <v>21</v>
      </c>
      <c r="M23" s="242">
        <f>G23*(1+L23/100)</f>
        <v>0</v>
      </c>
      <c r="N23" s="240">
        <v>0</v>
      </c>
      <c r="O23" s="240">
        <f>ROUND(E23*N23,2)</f>
        <v>0</v>
      </c>
      <c r="P23" s="240">
        <v>0</v>
      </c>
      <c r="Q23" s="240">
        <f>ROUND(E23*P23,2)</f>
        <v>0</v>
      </c>
      <c r="R23" s="242" t="s">
        <v>357</v>
      </c>
      <c r="S23" s="242" t="s">
        <v>289</v>
      </c>
      <c r="T23" s="243" t="s">
        <v>289</v>
      </c>
      <c r="U23" s="224">
        <v>0.01</v>
      </c>
      <c r="V23" s="224">
        <f>ROUND(E23*U23,2)</f>
        <v>7.61</v>
      </c>
      <c r="W23" s="224"/>
      <c r="X23" s="224" t="s">
        <v>339</v>
      </c>
      <c r="Y23" s="224" t="s">
        <v>284</v>
      </c>
      <c r="Z23" s="213"/>
      <c r="AA23" s="213"/>
      <c r="AB23" s="213"/>
      <c r="AC23" s="213"/>
      <c r="AD23" s="213"/>
      <c r="AE23" s="213"/>
      <c r="AF23" s="213"/>
      <c r="AG23" s="213" t="s">
        <v>340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59" t="s">
        <v>370</v>
      </c>
      <c r="D24" s="257"/>
      <c r="E24" s="257"/>
      <c r="F24" s="257"/>
      <c r="G24" s="257"/>
      <c r="H24" s="224"/>
      <c r="I24" s="224"/>
      <c r="J24" s="224"/>
      <c r="K24" s="224"/>
      <c r="L24" s="224"/>
      <c r="M24" s="224"/>
      <c r="N24" s="223"/>
      <c r="O24" s="223"/>
      <c r="P24" s="223"/>
      <c r="Q24" s="223"/>
      <c r="R24" s="224"/>
      <c r="S24" s="224"/>
      <c r="T24" s="224"/>
      <c r="U24" s="224"/>
      <c r="V24" s="224"/>
      <c r="W24" s="224"/>
      <c r="X24" s="224"/>
      <c r="Y24" s="224"/>
      <c r="Z24" s="213"/>
      <c r="AA24" s="213"/>
      <c r="AB24" s="213"/>
      <c r="AC24" s="213"/>
      <c r="AD24" s="213"/>
      <c r="AE24" s="213"/>
      <c r="AF24" s="213"/>
      <c r="AG24" s="213" t="s">
        <v>360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52"/>
      <c r="D25" s="245"/>
      <c r="E25" s="245"/>
      <c r="F25" s="245"/>
      <c r="G25" s="245"/>
      <c r="H25" s="224"/>
      <c r="I25" s="224"/>
      <c r="J25" s="224"/>
      <c r="K25" s="224"/>
      <c r="L25" s="224"/>
      <c r="M25" s="224"/>
      <c r="N25" s="223"/>
      <c r="O25" s="223"/>
      <c r="P25" s="223"/>
      <c r="Q25" s="223"/>
      <c r="R25" s="224"/>
      <c r="S25" s="224"/>
      <c r="T25" s="224"/>
      <c r="U25" s="224"/>
      <c r="V25" s="224"/>
      <c r="W25" s="224"/>
      <c r="X25" s="224"/>
      <c r="Y25" s="224"/>
      <c r="Z25" s="213"/>
      <c r="AA25" s="213"/>
      <c r="AB25" s="213"/>
      <c r="AC25" s="213"/>
      <c r="AD25" s="213"/>
      <c r="AE25" s="213"/>
      <c r="AF25" s="213"/>
      <c r="AG25" s="213" t="s">
        <v>286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1" x14ac:dyDescent="0.2">
      <c r="A26" s="237">
        <v>7</v>
      </c>
      <c r="B26" s="238" t="s">
        <v>562</v>
      </c>
      <c r="C26" s="249" t="s">
        <v>563</v>
      </c>
      <c r="D26" s="239" t="s">
        <v>356</v>
      </c>
      <c r="E26" s="240">
        <v>389.37614000000002</v>
      </c>
      <c r="F26" s="241"/>
      <c r="G26" s="242">
        <f>ROUND(E26*F26,2)</f>
        <v>0</v>
      </c>
      <c r="H26" s="241"/>
      <c r="I26" s="242">
        <f>ROUND(E26*H26,2)</f>
        <v>0</v>
      </c>
      <c r="J26" s="241"/>
      <c r="K26" s="242">
        <f>ROUND(E26*J26,2)</f>
        <v>0</v>
      </c>
      <c r="L26" s="242">
        <v>21</v>
      </c>
      <c r="M26" s="242">
        <f>G26*(1+L26/100)</f>
        <v>0</v>
      </c>
      <c r="N26" s="240">
        <v>0</v>
      </c>
      <c r="O26" s="240">
        <f>ROUND(E26*N26,2)</f>
        <v>0</v>
      </c>
      <c r="P26" s="240">
        <v>0</v>
      </c>
      <c r="Q26" s="240">
        <f>ROUND(E26*P26,2)</f>
        <v>0</v>
      </c>
      <c r="R26" s="242" t="s">
        <v>357</v>
      </c>
      <c r="S26" s="242" t="s">
        <v>289</v>
      </c>
      <c r="T26" s="243" t="s">
        <v>289</v>
      </c>
      <c r="U26" s="224">
        <v>1.2E-2</v>
      </c>
      <c r="V26" s="224">
        <f>ROUND(E26*U26,2)</f>
        <v>4.67</v>
      </c>
      <c r="W26" s="224"/>
      <c r="X26" s="224" t="s">
        <v>339</v>
      </c>
      <c r="Y26" s="224" t="s">
        <v>284</v>
      </c>
      <c r="Z26" s="213"/>
      <c r="AA26" s="213"/>
      <c r="AB26" s="213"/>
      <c r="AC26" s="213"/>
      <c r="AD26" s="213"/>
      <c r="AE26" s="213"/>
      <c r="AF26" s="213"/>
      <c r="AG26" s="213" t="s">
        <v>340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59" t="s">
        <v>370</v>
      </c>
      <c r="D27" s="257"/>
      <c r="E27" s="257"/>
      <c r="F27" s="257"/>
      <c r="G27" s="257"/>
      <c r="H27" s="224"/>
      <c r="I27" s="224"/>
      <c r="J27" s="224"/>
      <c r="K27" s="224"/>
      <c r="L27" s="224"/>
      <c r="M27" s="224"/>
      <c r="N27" s="223"/>
      <c r="O27" s="223"/>
      <c r="P27" s="223"/>
      <c r="Q27" s="223"/>
      <c r="R27" s="224"/>
      <c r="S27" s="224"/>
      <c r="T27" s="224"/>
      <c r="U27" s="224"/>
      <c r="V27" s="224"/>
      <c r="W27" s="224"/>
      <c r="X27" s="224"/>
      <c r="Y27" s="224"/>
      <c r="Z27" s="213"/>
      <c r="AA27" s="213"/>
      <c r="AB27" s="213"/>
      <c r="AC27" s="213"/>
      <c r="AD27" s="213"/>
      <c r="AE27" s="213"/>
      <c r="AF27" s="213"/>
      <c r="AG27" s="213" t="s">
        <v>360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2"/>
      <c r="D28" s="245"/>
      <c r="E28" s="245"/>
      <c r="F28" s="245"/>
      <c r="G28" s="245"/>
      <c r="H28" s="224"/>
      <c r="I28" s="224"/>
      <c r="J28" s="224"/>
      <c r="K28" s="224"/>
      <c r="L28" s="224"/>
      <c r="M28" s="224"/>
      <c r="N28" s="223"/>
      <c r="O28" s="223"/>
      <c r="P28" s="223"/>
      <c r="Q28" s="223"/>
      <c r="R28" s="224"/>
      <c r="S28" s="224"/>
      <c r="T28" s="224"/>
      <c r="U28" s="224"/>
      <c r="V28" s="224"/>
      <c r="W28" s="224"/>
      <c r="X28" s="224"/>
      <c r="Y28" s="224"/>
      <c r="Z28" s="213"/>
      <c r="AA28" s="213"/>
      <c r="AB28" s="213"/>
      <c r="AC28" s="213"/>
      <c r="AD28" s="213"/>
      <c r="AE28" s="213"/>
      <c r="AF28" s="213"/>
      <c r="AG28" s="213" t="s">
        <v>286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ht="22.5" outlineLevel="1" x14ac:dyDescent="0.2">
      <c r="A29" s="237">
        <v>8</v>
      </c>
      <c r="B29" s="238" t="s">
        <v>564</v>
      </c>
      <c r="C29" s="249" t="s">
        <v>565</v>
      </c>
      <c r="D29" s="239" t="s">
        <v>356</v>
      </c>
      <c r="E29" s="240">
        <v>36.679220000000001</v>
      </c>
      <c r="F29" s="241"/>
      <c r="G29" s="242">
        <f>ROUND(E29*F29,2)</f>
        <v>0</v>
      </c>
      <c r="H29" s="241"/>
      <c r="I29" s="242">
        <f>ROUND(E29*H29,2)</f>
        <v>0</v>
      </c>
      <c r="J29" s="241"/>
      <c r="K29" s="242">
        <f>ROUND(E29*J29,2)</f>
        <v>0</v>
      </c>
      <c r="L29" s="242">
        <v>21</v>
      </c>
      <c r="M29" s="242">
        <f>G29*(1+L29/100)</f>
        <v>0</v>
      </c>
      <c r="N29" s="240">
        <v>0</v>
      </c>
      <c r="O29" s="240">
        <f>ROUND(E29*N29,2)</f>
        <v>0</v>
      </c>
      <c r="P29" s="240">
        <v>0</v>
      </c>
      <c r="Q29" s="240">
        <f>ROUND(E29*P29,2)</f>
        <v>0</v>
      </c>
      <c r="R29" s="242" t="s">
        <v>357</v>
      </c>
      <c r="S29" s="242" t="s">
        <v>289</v>
      </c>
      <c r="T29" s="243" t="s">
        <v>289</v>
      </c>
      <c r="U29" s="224">
        <v>0.12</v>
      </c>
      <c r="V29" s="224">
        <f>ROUND(E29*U29,2)</f>
        <v>4.4000000000000004</v>
      </c>
      <c r="W29" s="224"/>
      <c r="X29" s="224" t="s">
        <v>339</v>
      </c>
      <c r="Y29" s="224" t="s">
        <v>284</v>
      </c>
      <c r="Z29" s="213"/>
      <c r="AA29" s="213"/>
      <c r="AB29" s="213"/>
      <c r="AC29" s="213"/>
      <c r="AD29" s="213"/>
      <c r="AE29" s="213"/>
      <c r="AF29" s="213"/>
      <c r="AG29" s="213" t="s">
        <v>340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9" t="s">
        <v>566</v>
      </c>
      <c r="D30" s="257"/>
      <c r="E30" s="257"/>
      <c r="F30" s="257"/>
      <c r="G30" s="257"/>
      <c r="H30" s="224"/>
      <c r="I30" s="224"/>
      <c r="J30" s="224"/>
      <c r="K30" s="224"/>
      <c r="L30" s="224"/>
      <c r="M30" s="224"/>
      <c r="N30" s="223"/>
      <c r="O30" s="223"/>
      <c r="P30" s="223"/>
      <c r="Q30" s="223"/>
      <c r="R30" s="224"/>
      <c r="S30" s="224"/>
      <c r="T30" s="224"/>
      <c r="U30" s="224"/>
      <c r="V30" s="224"/>
      <c r="W30" s="224"/>
      <c r="X30" s="224"/>
      <c r="Y30" s="224"/>
      <c r="Z30" s="213"/>
      <c r="AA30" s="213"/>
      <c r="AB30" s="213"/>
      <c r="AC30" s="213"/>
      <c r="AD30" s="213"/>
      <c r="AE30" s="213"/>
      <c r="AF30" s="213"/>
      <c r="AG30" s="213" t="s">
        <v>360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52"/>
      <c r="D31" s="245"/>
      <c r="E31" s="245"/>
      <c r="F31" s="245"/>
      <c r="G31" s="245"/>
      <c r="H31" s="224"/>
      <c r="I31" s="224"/>
      <c r="J31" s="224"/>
      <c r="K31" s="224"/>
      <c r="L31" s="224"/>
      <c r="M31" s="224"/>
      <c r="N31" s="223"/>
      <c r="O31" s="223"/>
      <c r="P31" s="223"/>
      <c r="Q31" s="223"/>
      <c r="R31" s="224"/>
      <c r="S31" s="224"/>
      <c r="T31" s="224"/>
      <c r="U31" s="224"/>
      <c r="V31" s="224"/>
      <c r="W31" s="224"/>
      <c r="X31" s="224"/>
      <c r="Y31" s="224"/>
      <c r="Z31" s="213"/>
      <c r="AA31" s="213"/>
      <c r="AB31" s="213"/>
      <c r="AC31" s="213"/>
      <c r="AD31" s="213"/>
      <c r="AE31" s="213"/>
      <c r="AF31" s="213"/>
      <c r="AG31" s="213" t="s">
        <v>286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ht="22.5" outlineLevel="1" x14ac:dyDescent="0.2">
      <c r="A32" s="237">
        <v>9</v>
      </c>
      <c r="B32" s="238" t="s">
        <v>373</v>
      </c>
      <c r="C32" s="249" t="s">
        <v>374</v>
      </c>
      <c r="D32" s="239" t="s">
        <v>356</v>
      </c>
      <c r="E32" s="240">
        <v>760.64229999999998</v>
      </c>
      <c r="F32" s="241"/>
      <c r="G32" s="242">
        <f>ROUND(E32*F32,2)</f>
        <v>0</v>
      </c>
      <c r="H32" s="241"/>
      <c r="I32" s="242">
        <f>ROUND(E32*H32,2)</f>
        <v>0</v>
      </c>
      <c r="J32" s="241"/>
      <c r="K32" s="242">
        <f>ROUND(E32*J32,2)</f>
        <v>0</v>
      </c>
      <c r="L32" s="242">
        <v>21</v>
      </c>
      <c r="M32" s="242">
        <f>G32*(1+L32/100)</f>
        <v>0</v>
      </c>
      <c r="N32" s="240">
        <v>0</v>
      </c>
      <c r="O32" s="240">
        <f>ROUND(E32*N32,2)</f>
        <v>0</v>
      </c>
      <c r="P32" s="240">
        <v>0</v>
      </c>
      <c r="Q32" s="240">
        <f>ROUND(E32*P32,2)</f>
        <v>0</v>
      </c>
      <c r="R32" s="242" t="s">
        <v>357</v>
      </c>
      <c r="S32" s="242" t="s">
        <v>289</v>
      </c>
      <c r="T32" s="243" t="s">
        <v>289</v>
      </c>
      <c r="U32" s="224">
        <v>0.01</v>
      </c>
      <c r="V32" s="224">
        <f>ROUND(E32*U32,2)</f>
        <v>7.61</v>
      </c>
      <c r="W32" s="224"/>
      <c r="X32" s="224" t="s">
        <v>339</v>
      </c>
      <c r="Y32" s="224" t="s">
        <v>284</v>
      </c>
      <c r="Z32" s="213"/>
      <c r="AA32" s="213"/>
      <c r="AB32" s="213"/>
      <c r="AC32" s="213"/>
      <c r="AD32" s="213"/>
      <c r="AE32" s="213"/>
      <c r="AF32" s="213"/>
      <c r="AG32" s="213" t="s">
        <v>340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2" x14ac:dyDescent="0.2">
      <c r="A33" s="220"/>
      <c r="B33" s="221"/>
      <c r="C33" s="250"/>
      <c r="D33" s="246"/>
      <c r="E33" s="246"/>
      <c r="F33" s="246"/>
      <c r="G33" s="246"/>
      <c r="H33" s="224"/>
      <c r="I33" s="224"/>
      <c r="J33" s="224"/>
      <c r="K33" s="224"/>
      <c r="L33" s="224"/>
      <c r="M33" s="224"/>
      <c r="N33" s="223"/>
      <c r="O33" s="223"/>
      <c r="P33" s="223"/>
      <c r="Q33" s="223"/>
      <c r="R33" s="224"/>
      <c r="S33" s="224"/>
      <c r="T33" s="224"/>
      <c r="U33" s="224"/>
      <c r="V33" s="224"/>
      <c r="W33" s="224"/>
      <c r="X33" s="224"/>
      <c r="Y33" s="224"/>
      <c r="Z33" s="213"/>
      <c r="AA33" s="213"/>
      <c r="AB33" s="213"/>
      <c r="AC33" s="213"/>
      <c r="AD33" s="213"/>
      <c r="AE33" s="213"/>
      <c r="AF33" s="213"/>
      <c r="AG33" s="213" t="s">
        <v>286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ht="22.5" outlineLevel="1" x14ac:dyDescent="0.2">
      <c r="A34" s="237">
        <v>10</v>
      </c>
      <c r="B34" s="238" t="s">
        <v>375</v>
      </c>
      <c r="C34" s="249" t="s">
        <v>376</v>
      </c>
      <c r="D34" s="239" t="s">
        <v>356</v>
      </c>
      <c r="E34" s="240">
        <v>333.65233000000001</v>
      </c>
      <c r="F34" s="241"/>
      <c r="G34" s="242">
        <f>ROUND(E34*F34,2)</f>
        <v>0</v>
      </c>
      <c r="H34" s="241"/>
      <c r="I34" s="242">
        <f>ROUND(E34*H34,2)</f>
        <v>0</v>
      </c>
      <c r="J34" s="241"/>
      <c r="K34" s="242">
        <f>ROUND(E34*J34,2)</f>
        <v>0</v>
      </c>
      <c r="L34" s="242">
        <v>21</v>
      </c>
      <c r="M34" s="242">
        <f>G34*(1+L34/100)</f>
        <v>0</v>
      </c>
      <c r="N34" s="240">
        <v>0</v>
      </c>
      <c r="O34" s="240">
        <f>ROUND(E34*N34,2)</f>
        <v>0</v>
      </c>
      <c r="P34" s="240">
        <v>0</v>
      </c>
      <c r="Q34" s="240">
        <f>ROUND(E34*P34,2)</f>
        <v>0</v>
      </c>
      <c r="R34" s="242" t="s">
        <v>357</v>
      </c>
      <c r="S34" s="242" t="s">
        <v>289</v>
      </c>
      <c r="T34" s="243" t="s">
        <v>289</v>
      </c>
      <c r="U34" s="224">
        <v>0.2</v>
      </c>
      <c r="V34" s="224">
        <f>ROUND(E34*U34,2)</f>
        <v>66.73</v>
      </c>
      <c r="W34" s="224"/>
      <c r="X34" s="224" t="s">
        <v>339</v>
      </c>
      <c r="Y34" s="224" t="s">
        <v>284</v>
      </c>
      <c r="Z34" s="213"/>
      <c r="AA34" s="213"/>
      <c r="AB34" s="213"/>
      <c r="AC34" s="213"/>
      <c r="AD34" s="213"/>
      <c r="AE34" s="213"/>
      <c r="AF34" s="213"/>
      <c r="AG34" s="213" t="s">
        <v>340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2" x14ac:dyDescent="0.2">
      <c r="A35" s="220"/>
      <c r="B35" s="221"/>
      <c r="C35" s="259" t="s">
        <v>377</v>
      </c>
      <c r="D35" s="257"/>
      <c r="E35" s="257"/>
      <c r="F35" s="257"/>
      <c r="G35" s="257"/>
      <c r="H35" s="224"/>
      <c r="I35" s="224"/>
      <c r="J35" s="224"/>
      <c r="K35" s="224"/>
      <c r="L35" s="224"/>
      <c r="M35" s="224"/>
      <c r="N35" s="223"/>
      <c r="O35" s="223"/>
      <c r="P35" s="223"/>
      <c r="Q35" s="223"/>
      <c r="R35" s="224"/>
      <c r="S35" s="224"/>
      <c r="T35" s="224"/>
      <c r="U35" s="224"/>
      <c r="V35" s="224"/>
      <c r="W35" s="224"/>
      <c r="X35" s="224"/>
      <c r="Y35" s="224"/>
      <c r="Z35" s="213"/>
      <c r="AA35" s="213"/>
      <c r="AB35" s="213"/>
      <c r="AC35" s="213"/>
      <c r="AD35" s="213"/>
      <c r="AE35" s="213"/>
      <c r="AF35" s="213"/>
      <c r="AG35" s="213" t="s">
        <v>360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60" t="s">
        <v>567</v>
      </c>
      <c r="D36" s="258"/>
      <c r="E36" s="258"/>
      <c r="F36" s="258"/>
      <c r="G36" s="258"/>
      <c r="H36" s="224"/>
      <c r="I36" s="224"/>
      <c r="J36" s="224"/>
      <c r="K36" s="224"/>
      <c r="L36" s="224"/>
      <c r="M36" s="224"/>
      <c r="N36" s="223"/>
      <c r="O36" s="223"/>
      <c r="P36" s="223"/>
      <c r="Q36" s="223"/>
      <c r="R36" s="224"/>
      <c r="S36" s="224"/>
      <c r="T36" s="224"/>
      <c r="U36" s="224"/>
      <c r="V36" s="224"/>
      <c r="W36" s="224"/>
      <c r="X36" s="224"/>
      <c r="Y36" s="224"/>
      <c r="Z36" s="213"/>
      <c r="AA36" s="213"/>
      <c r="AB36" s="213"/>
      <c r="AC36" s="213"/>
      <c r="AD36" s="213"/>
      <c r="AE36" s="213"/>
      <c r="AF36" s="213"/>
      <c r="AG36" s="213" t="s">
        <v>311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2" x14ac:dyDescent="0.2">
      <c r="A37" s="220"/>
      <c r="B37" s="221"/>
      <c r="C37" s="252"/>
      <c r="D37" s="245"/>
      <c r="E37" s="245"/>
      <c r="F37" s="245"/>
      <c r="G37" s="245"/>
      <c r="H37" s="224"/>
      <c r="I37" s="224"/>
      <c r="J37" s="224"/>
      <c r="K37" s="224"/>
      <c r="L37" s="224"/>
      <c r="M37" s="224"/>
      <c r="N37" s="223"/>
      <c r="O37" s="223"/>
      <c r="P37" s="223"/>
      <c r="Q37" s="223"/>
      <c r="R37" s="224"/>
      <c r="S37" s="224"/>
      <c r="T37" s="224"/>
      <c r="U37" s="224"/>
      <c r="V37" s="224"/>
      <c r="W37" s="224"/>
      <c r="X37" s="224"/>
      <c r="Y37" s="224"/>
      <c r="Z37" s="213"/>
      <c r="AA37" s="213"/>
      <c r="AB37" s="213"/>
      <c r="AC37" s="213"/>
      <c r="AD37" s="213"/>
      <c r="AE37" s="213"/>
      <c r="AF37" s="213"/>
      <c r="AG37" s="213" t="s">
        <v>286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37">
        <v>11</v>
      </c>
      <c r="B38" s="238" t="s">
        <v>568</v>
      </c>
      <c r="C38" s="249" t="s">
        <v>569</v>
      </c>
      <c r="D38" s="239" t="s">
        <v>363</v>
      </c>
      <c r="E38" s="240">
        <v>188.89439999999999</v>
      </c>
      <c r="F38" s="241"/>
      <c r="G38" s="242">
        <f>ROUND(E38*F38,2)</f>
        <v>0</v>
      </c>
      <c r="H38" s="241"/>
      <c r="I38" s="242">
        <f>ROUND(E38*H38,2)</f>
        <v>0</v>
      </c>
      <c r="J38" s="241"/>
      <c r="K38" s="242">
        <f>ROUND(E38*J38,2)</f>
        <v>0</v>
      </c>
      <c r="L38" s="242">
        <v>21</v>
      </c>
      <c r="M38" s="242">
        <f>G38*(1+L38/100)</f>
        <v>0</v>
      </c>
      <c r="N38" s="240">
        <v>0</v>
      </c>
      <c r="O38" s="240">
        <f>ROUND(E38*N38,2)</f>
        <v>0</v>
      </c>
      <c r="P38" s="240">
        <v>0</v>
      </c>
      <c r="Q38" s="240">
        <f>ROUND(E38*P38,2)</f>
        <v>0</v>
      </c>
      <c r="R38" s="242" t="s">
        <v>570</v>
      </c>
      <c r="S38" s="242" t="s">
        <v>289</v>
      </c>
      <c r="T38" s="243" t="s">
        <v>289</v>
      </c>
      <c r="U38" s="224">
        <v>0.02</v>
      </c>
      <c r="V38" s="224">
        <f>ROUND(E38*U38,2)</f>
        <v>3.78</v>
      </c>
      <c r="W38" s="224"/>
      <c r="X38" s="224" t="s">
        <v>339</v>
      </c>
      <c r="Y38" s="224" t="s">
        <v>284</v>
      </c>
      <c r="Z38" s="213"/>
      <c r="AA38" s="213"/>
      <c r="AB38" s="213"/>
      <c r="AC38" s="213"/>
      <c r="AD38" s="213"/>
      <c r="AE38" s="213"/>
      <c r="AF38" s="213"/>
      <c r="AG38" s="213" t="s">
        <v>340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59" t="s">
        <v>571</v>
      </c>
      <c r="D39" s="257"/>
      <c r="E39" s="257"/>
      <c r="F39" s="257"/>
      <c r="G39" s="257"/>
      <c r="H39" s="224"/>
      <c r="I39" s="224"/>
      <c r="J39" s="224"/>
      <c r="K39" s="224"/>
      <c r="L39" s="224"/>
      <c r="M39" s="224"/>
      <c r="N39" s="223"/>
      <c r="O39" s="223"/>
      <c r="P39" s="223"/>
      <c r="Q39" s="223"/>
      <c r="R39" s="224"/>
      <c r="S39" s="224"/>
      <c r="T39" s="224"/>
      <c r="U39" s="224"/>
      <c r="V39" s="224"/>
      <c r="W39" s="224"/>
      <c r="X39" s="224"/>
      <c r="Y39" s="224"/>
      <c r="Z39" s="213"/>
      <c r="AA39" s="213"/>
      <c r="AB39" s="213"/>
      <c r="AC39" s="213"/>
      <c r="AD39" s="213"/>
      <c r="AE39" s="213"/>
      <c r="AF39" s="213"/>
      <c r="AG39" s="213" t="s">
        <v>360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52"/>
      <c r="D40" s="245"/>
      <c r="E40" s="245"/>
      <c r="F40" s="245"/>
      <c r="G40" s="245"/>
      <c r="H40" s="224"/>
      <c r="I40" s="224"/>
      <c r="J40" s="224"/>
      <c r="K40" s="224"/>
      <c r="L40" s="224"/>
      <c r="M40" s="224"/>
      <c r="N40" s="223"/>
      <c r="O40" s="223"/>
      <c r="P40" s="223"/>
      <c r="Q40" s="223"/>
      <c r="R40" s="224"/>
      <c r="S40" s="224"/>
      <c r="T40" s="224"/>
      <c r="U40" s="224"/>
      <c r="V40" s="224"/>
      <c r="W40" s="224"/>
      <c r="X40" s="224"/>
      <c r="Y40" s="224"/>
      <c r="Z40" s="213"/>
      <c r="AA40" s="213"/>
      <c r="AB40" s="213"/>
      <c r="AC40" s="213"/>
      <c r="AD40" s="213"/>
      <c r="AE40" s="213"/>
      <c r="AF40" s="213"/>
      <c r="AG40" s="213" t="s">
        <v>286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37">
        <v>12</v>
      </c>
      <c r="B41" s="238" t="s">
        <v>572</v>
      </c>
      <c r="C41" s="249" t="s">
        <v>573</v>
      </c>
      <c r="D41" s="239" t="s">
        <v>363</v>
      </c>
      <c r="E41" s="240">
        <v>122.26406</v>
      </c>
      <c r="F41" s="241"/>
      <c r="G41" s="242">
        <f>ROUND(E41*F41,2)</f>
        <v>0</v>
      </c>
      <c r="H41" s="241"/>
      <c r="I41" s="242">
        <f>ROUND(E41*H41,2)</f>
        <v>0</v>
      </c>
      <c r="J41" s="241"/>
      <c r="K41" s="242">
        <f>ROUND(E41*J41,2)</f>
        <v>0</v>
      </c>
      <c r="L41" s="242">
        <v>21</v>
      </c>
      <c r="M41" s="242">
        <f>G41*(1+L41/100)</f>
        <v>0</v>
      </c>
      <c r="N41" s="240">
        <v>0</v>
      </c>
      <c r="O41" s="240">
        <f>ROUND(E41*N41,2)</f>
        <v>0</v>
      </c>
      <c r="P41" s="240">
        <v>0</v>
      </c>
      <c r="Q41" s="240">
        <f>ROUND(E41*P41,2)</f>
        <v>0</v>
      </c>
      <c r="R41" s="242" t="s">
        <v>357</v>
      </c>
      <c r="S41" s="242" t="s">
        <v>289</v>
      </c>
      <c r="T41" s="243" t="s">
        <v>289</v>
      </c>
      <c r="U41" s="224">
        <v>2.9000000000000001E-2</v>
      </c>
      <c r="V41" s="224">
        <f>ROUND(E41*U41,2)</f>
        <v>3.55</v>
      </c>
      <c r="W41" s="224"/>
      <c r="X41" s="224" t="s">
        <v>339</v>
      </c>
      <c r="Y41" s="224" t="s">
        <v>284</v>
      </c>
      <c r="Z41" s="213"/>
      <c r="AA41" s="213"/>
      <c r="AB41" s="213"/>
      <c r="AC41" s="213"/>
      <c r="AD41" s="213"/>
      <c r="AE41" s="213"/>
      <c r="AF41" s="213"/>
      <c r="AG41" s="213" t="s">
        <v>340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59" t="s">
        <v>574</v>
      </c>
      <c r="D42" s="257"/>
      <c r="E42" s="257"/>
      <c r="F42" s="257"/>
      <c r="G42" s="257"/>
      <c r="H42" s="224"/>
      <c r="I42" s="224"/>
      <c r="J42" s="224"/>
      <c r="K42" s="224"/>
      <c r="L42" s="224"/>
      <c r="M42" s="224"/>
      <c r="N42" s="223"/>
      <c r="O42" s="223"/>
      <c r="P42" s="223"/>
      <c r="Q42" s="223"/>
      <c r="R42" s="224"/>
      <c r="S42" s="224"/>
      <c r="T42" s="224"/>
      <c r="U42" s="224"/>
      <c r="V42" s="224"/>
      <c r="W42" s="224"/>
      <c r="X42" s="224"/>
      <c r="Y42" s="224"/>
      <c r="Z42" s="213"/>
      <c r="AA42" s="213"/>
      <c r="AB42" s="213"/>
      <c r="AC42" s="213"/>
      <c r="AD42" s="213"/>
      <c r="AE42" s="213"/>
      <c r="AF42" s="213"/>
      <c r="AG42" s="213" t="s">
        <v>360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52"/>
      <c r="D43" s="245"/>
      <c r="E43" s="245"/>
      <c r="F43" s="245"/>
      <c r="G43" s="245"/>
      <c r="H43" s="224"/>
      <c r="I43" s="224"/>
      <c r="J43" s="224"/>
      <c r="K43" s="224"/>
      <c r="L43" s="224"/>
      <c r="M43" s="224"/>
      <c r="N43" s="223"/>
      <c r="O43" s="223"/>
      <c r="P43" s="223"/>
      <c r="Q43" s="223"/>
      <c r="R43" s="224"/>
      <c r="S43" s="224"/>
      <c r="T43" s="224"/>
      <c r="U43" s="224"/>
      <c r="V43" s="224"/>
      <c r="W43" s="224"/>
      <c r="X43" s="224"/>
      <c r="Y43" s="224"/>
      <c r="Z43" s="213"/>
      <c r="AA43" s="213"/>
      <c r="AB43" s="213"/>
      <c r="AC43" s="213"/>
      <c r="AD43" s="213"/>
      <c r="AE43" s="213"/>
      <c r="AF43" s="213"/>
      <c r="AG43" s="213" t="s">
        <v>286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ht="22.5" outlineLevel="1" x14ac:dyDescent="0.2">
      <c r="A44" s="237">
        <v>13</v>
      </c>
      <c r="B44" s="238" t="s">
        <v>575</v>
      </c>
      <c r="C44" s="249" t="s">
        <v>576</v>
      </c>
      <c r="D44" s="239" t="s">
        <v>363</v>
      </c>
      <c r="E44" s="240">
        <v>188.89439999999999</v>
      </c>
      <c r="F44" s="241"/>
      <c r="G44" s="242">
        <f>ROUND(E44*F44,2)</f>
        <v>0</v>
      </c>
      <c r="H44" s="241"/>
      <c r="I44" s="242">
        <f>ROUND(E44*H44,2)</f>
        <v>0</v>
      </c>
      <c r="J44" s="241"/>
      <c r="K44" s="242">
        <f>ROUND(E44*J44,2)</f>
        <v>0</v>
      </c>
      <c r="L44" s="242">
        <v>21</v>
      </c>
      <c r="M44" s="242">
        <f>G44*(1+L44/100)</f>
        <v>0</v>
      </c>
      <c r="N44" s="240">
        <v>0</v>
      </c>
      <c r="O44" s="240">
        <f>ROUND(E44*N44,2)</f>
        <v>0</v>
      </c>
      <c r="P44" s="240">
        <v>0</v>
      </c>
      <c r="Q44" s="240">
        <f>ROUND(E44*P44,2)</f>
        <v>0</v>
      </c>
      <c r="R44" s="242" t="s">
        <v>357</v>
      </c>
      <c r="S44" s="242" t="s">
        <v>289</v>
      </c>
      <c r="T44" s="243" t="s">
        <v>289</v>
      </c>
      <c r="U44" s="224">
        <v>0.13</v>
      </c>
      <c r="V44" s="224">
        <f>ROUND(E44*U44,2)</f>
        <v>24.56</v>
      </c>
      <c r="W44" s="224"/>
      <c r="X44" s="224" t="s">
        <v>339</v>
      </c>
      <c r="Y44" s="224" t="s">
        <v>284</v>
      </c>
      <c r="Z44" s="213"/>
      <c r="AA44" s="213"/>
      <c r="AB44" s="213"/>
      <c r="AC44" s="213"/>
      <c r="AD44" s="213"/>
      <c r="AE44" s="213"/>
      <c r="AF44" s="213"/>
      <c r="AG44" s="213" t="s">
        <v>340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ht="22.5" outlineLevel="2" x14ac:dyDescent="0.2">
      <c r="A45" s="220"/>
      <c r="B45" s="221"/>
      <c r="C45" s="259" t="s">
        <v>577</v>
      </c>
      <c r="D45" s="257"/>
      <c r="E45" s="257"/>
      <c r="F45" s="257"/>
      <c r="G45" s="257"/>
      <c r="H45" s="224"/>
      <c r="I45" s="224"/>
      <c r="J45" s="224"/>
      <c r="K45" s="224"/>
      <c r="L45" s="224"/>
      <c r="M45" s="224"/>
      <c r="N45" s="223"/>
      <c r="O45" s="223"/>
      <c r="P45" s="223"/>
      <c r="Q45" s="223"/>
      <c r="R45" s="224"/>
      <c r="S45" s="224"/>
      <c r="T45" s="224"/>
      <c r="U45" s="224"/>
      <c r="V45" s="224"/>
      <c r="W45" s="224"/>
      <c r="X45" s="224"/>
      <c r="Y45" s="224"/>
      <c r="Z45" s="213"/>
      <c r="AA45" s="213"/>
      <c r="AB45" s="213"/>
      <c r="AC45" s="213"/>
      <c r="AD45" s="213"/>
      <c r="AE45" s="213"/>
      <c r="AF45" s="213"/>
      <c r="AG45" s="213" t="s">
        <v>360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56" t="str">
        <f>C45</f>
        <v>s případným nutným přemístěním hromad nebo dočasných skládek na místo potřeby ze vzdálenosti do 30 m, v rovině nebo ve svahu do 1 : 5,</v>
      </c>
      <c r="BB45" s="213"/>
      <c r="BC45" s="213"/>
      <c r="BD45" s="213"/>
      <c r="BE45" s="213"/>
      <c r="BF45" s="213"/>
      <c r="BG45" s="213"/>
      <c r="BH45" s="213"/>
    </row>
    <row r="46" spans="1:60" outlineLevel="2" x14ac:dyDescent="0.2">
      <c r="A46" s="220"/>
      <c r="B46" s="221"/>
      <c r="C46" s="252"/>
      <c r="D46" s="245"/>
      <c r="E46" s="245"/>
      <c r="F46" s="245"/>
      <c r="G46" s="245"/>
      <c r="H46" s="224"/>
      <c r="I46" s="224"/>
      <c r="J46" s="224"/>
      <c r="K46" s="224"/>
      <c r="L46" s="224"/>
      <c r="M46" s="224"/>
      <c r="N46" s="223"/>
      <c r="O46" s="223"/>
      <c r="P46" s="223"/>
      <c r="Q46" s="223"/>
      <c r="R46" s="224"/>
      <c r="S46" s="224"/>
      <c r="T46" s="224"/>
      <c r="U46" s="224"/>
      <c r="V46" s="224"/>
      <c r="W46" s="224"/>
      <c r="X46" s="224"/>
      <c r="Y46" s="224"/>
      <c r="Z46" s="213"/>
      <c r="AA46" s="213"/>
      <c r="AB46" s="213"/>
      <c r="AC46" s="213"/>
      <c r="AD46" s="213"/>
      <c r="AE46" s="213"/>
      <c r="AF46" s="213"/>
      <c r="AG46" s="213" t="s">
        <v>286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1" x14ac:dyDescent="0.2">
      <c r="A47" s="237">
        <v>14</v>
      </c>
      <c r="B47" s="238" t="s">
        <v>578</v>
      </c>
      <c r="C47" s="249" t="s">
        <v>579</v>
      </c>
      <c r="D47" s="239" t="s">
        <v>580</v>
      </c>
      <c r="E47" s="240">
        <v>5.95017</v>
      </c>
      <c r="F47" s="241"/>
      <c r="G47" s="242">
        <f>ROUND(E47*F47,2)</f>
        <v>0</v>
      </c>
      <c r="H47" s="241"/>
      <c r="I47" s="242">
        <f>ROUND(E47*H47,2)</f>
        <v>0</v>
      </c>
      <c r="J47" s="241"/>
      <c r="K47" s="242">
        <f>ROUND(E47*J47,2)</f>
        <v>0</v>
      </c>
      <c r="L47" s="242">
        <v>21</v>
      </c>
      <c r="M47" s="242">
        <f>G47*(1+L47/100)</f>
        <v>0</v>
      </c>
      <c r="N47" s="240">
        <v>1E-3</v>
      </c>
      <c r="O47" s="240">
        <f>ROUND(E47*N47,2)</f>
        <v>0.01</v>
      </c>
      <c r="P47" s="240">
        <v>0</v>
      </c>
      <c r="Q47" s="240">
        <f>ROUND(E47*P47,2)</f>
        <v>0</v>
      </c>
      <c r="R47" s="242" t="s">
        <v>324</v>
      </c>
      <c r="S47" s="242" t="s">
        <v>289</v>
      </c>
      <c r="T47" s="243" t="s">
        <v>289</v>
      </c>
      <c r="U47" s="224">
        <v>0</v>
      </c>
      <c r="V47" s="224">
        <f>ROUND(E47*U47,2)</f>
        <v>0</v>
      </c>
      <c r="W47" s="224"/>
      <c r="X47" s="224" t="s">
        <v>283</v>
      </c>
      <c r="Y47" s="224" t="s">
        <v>284</v>
      </c>
      <c r="Z47" s="213"/>
      <c r="AA47" s="213"/>
      <c r="AB47" s="213"/>
      <c r="AC47" s="213"/>
      <c r="AD47" s="213"/>
      <c r="AE47" s="213"/>
      <c r="AF47" s="213"/>
      <c r="AG47" s="213" t="s">
        <v>285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2" x14ac:dyDescent="0.2">
      <c r="A48" s="220"/>
      <c r="B48" s="221"/>
      <c r="C48" s="250"/>
      <c r="D48" s="246"/>
      <c r="E48" s="246"/>
      <c r="F48" s="246"/>
      <c r="G48" s="246"/>
      <c r="H48" s="224"/>
      <c r="I48" s="224"/>
      <c r="J48" s="224"/>
      <c r="K48" s="224"/>
      <c r="L48" s="224"/>
      <c r="M48" s="224"/>
      <c r="N48" s="223"/>
      <c r="O48" s="223"/>
      <c r="P48" s="223"/>
      <c r="Q48" s="223"/>
      <c r="R48" s="224"/>
      <c r="S48" s="224"/>
      <c r="T48" s="224"/>
      <c r="U48" s="224"/>
      <c r="V48" s="224"/>
      <c r="W48" s="224"/>
      <c r="X48" s="224"/>
      <c r="Y48" s="224"/>
      <c r="Z48" s="213"/>
      <c r="AA48" s="213"/>
      <c r="AB48" s="213"/>
      <c r="AC48" s="213"/>
      <c r="AD48" s="213"/>
      <c r="AE48" s="213"/>
      <c r="AF48" s="213"/>
      <c r="AG48" s="213" t="s">
        <v>286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1" x14ac:dyDescent="0.2">
      <c r="A49" s="237">
        <v>15</v>
      </c>
      <c r="B49" s="238" t="s">
        <v>581</v>
      </c>
      <c r="C49" s="249" t="s">
        <v>582</v>
      </c>
      <c r="D49" s="239" t="s">
        <v>583</v>
      </c>
      <c r="E49" s="240">
        <v>73.358440000000002</v>
      </c>
      <c r="F49" s="241"/>
      <c r="G49" s="242">
        <f>ROUND(E49*F49,2)</f>
        <v>0</v>
      </c>
      <c r="H49" s="241"/>
      <c r="I49" s="242">
        <f>ROUND(E49*H49,2)</f>
        <v>0</v>
      </c>
      <c r="J49" s="241"/>
      <c r="K49" s="242">
        <f>ROUND(E49*J49,2)</f>
        <v>0</v>
      </c>
      <c r="L49" s="242">
        <v>21</v>
      </c>
      <c r="M49" s="242">
        <f>G49*(1+L49/100)</f>
        <v>0</v>
      </c>
      <c r="N49" s="240">
        <v>1</v>
      </c>
      <c r="O49" s="240">
        <f>ROUND(E49*N49,2)</f>
        <v>73.36</v>
      </c>
      <c r="P49" s="240">
        <v>0</v>
      </c>
      <c r="Q49" s="240">
        <f>ROUND(E49*P49,2)</f>
        <v>0</v>
      </c>
      <c r="R49" s="242"/>
      <c r="S49" s="242" t="s">
        <v>281</v>
      </c>
      <c r="T49" s="243" t="s">
        <v>389</v>
      </c>
      <c r="U49" s="224">
        <v>0</v>
      </c>
      <c r="V49" s="224">
        <f>ROUND(E49*U49,2)</f>
        <v>0</v>
      </c>
      <c r="W49" s="224"/>
      <c r="X49" s="224" t="s">
        <v>283</v>
      </c>
      <c r="Y49" s="224" t="s">
        <v>284</v>
      </c>
      <c r="Z49" s="213"/>
      <c r="AA49" s="213"/>
      <c r="AB49" s="213"/>
      <c r="AC49" s="213"/>
      <c r="AD49" s="213"/>
      <c r="AE49" s="213"/>
      <c r="AF49" s="213"/>
      <c r="AG49" s="213" t="s">
        <v>285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2" x14ac:dyDescent="0.2">
      <c r="A50" s="220"/>
      <c r="B50" s="221"/>
      <c r="C50" s="250"/>
      <c r="D50" s="246"/>
      <c r="E50" s="246"/>
      <c r="F50" s="246"/>
      <c r="G50" s="246"/>
      <c r="H50" s="224"/>
      <c r="I50" s="224"/>
      <c r="J50" s="224"/>
      <c r="K50" s="224"/>
      <c r="L50" s="224"/>
      <c r="M50" s="224"/>
      <c r="N50" s="223"/>
      <c r="O50" s="223"/>
      <c r="P50" s="223"/>
      <c r="Q50" s="223"/>
      <c r="R50" s="224"/>
      <c r="S50" s="224"/>
      <c r="T50" s="224"/>
      <c r="U50" s="224"/>
      <c r="V50" s="224"/>
      <c r="W50" s="224"/>
      <c r="X50" s="224"/>
      <c r="Y50" s="224"/>
      <c r="Z50" s="213"/>
      <c r="AA50" s="213"/>
      <c r="AB50" s="213"/>
      <c r="AC50" s="213"/>
      <c r="AD50" s="213"/>
      <c r="AE50" s="213"/>
      <c r="AF50" s="213"/>
      <c r="AG50" s="213" t="s">
        <v>286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1" x14ac:dyDescent="0.2">
      <c r="A51" s="237">
        <v>16</v>
      </c>
      <c r="B51" s="238" t="s">
        <v>386</v>
      </c>
      <c r="C51" s="249" t="s">
        <v>387</v>
      </c>
      <c r="D51" s="239" t="s">
        <v>388</v>
      </c>
      <c r="E51" s="240">
        <v>120</v>
      </c>
      <c r="F51" s="241"/>
      <c r="G51" s="242">
        <f>ROUND(E51*F51,2)</f>
        <v>0</v>
      </c>
      <c r="H51" s="241"/>
      <c r="I51" s="242">
        <f>ROUND(E51*H51,2)</f>
        <v>0</v>
      </c>
      <c r="J51" s="241"/>
      <c r="K51" s="242">
        <f>ROUND(E51*J51,2)</f>
        <v>0</v>
      </c>
      <c r="L51" s="242">
        <v>21</v>
      </c>
      <c r="M51" s="242">
        <f>G51*(1+L51/100)</f>
        <v>0</v>
      </c>
      <c r="N51" s="240">
        <v>0</v>
      </c>
      <c r="O51" s="240">
        <f>ROUND(E51*N51,2)</f>
        <v>0</v>
      </c>
      <c r="P51" s="240">
        <v>0</v>
      </c>
      <c r="Q51" s="240">
        <f>ROUND(E51*P51,2)</f>
        <v>0</v>
      </c>
      <c r="R51" s="242"/>
      <c r="S51" s="242" t="s">
        <v>281</v>
      </c>
      <c r="T51" s="243" t="s">
        <v>389</v>
      </c>
      <c r="U51" s="224">
        <v>0</v>
      </c>
      <c r="V51" s="224">
        <f>ROUND(E51*U51,2)</f>
        <v>0</v>
      </c>
      <c r="W51" s="224"/>
      <c r="X51" s="224" t="s">
        <v>390</v>
      </c>
      <c r="Y51" s="224" t="s">
        <v>284</v>
      </c>
      <c r="Z51" s="213"/>
      <c r="AA51" s="213"/>
      <c r="AB51" s="213"/>
      <c r="AC51" s="213"/>
      <c r="AD51" s="213"/>
      <c r="AE51" s="213"/>
      <c r="AF51" s="213"/>
      <c r="AG51" s="213" t="s">
        <v>391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2" x14ac:dyDescent="0.2">
      <c r="A52" s="220"/>
      <c r="B52" s="221"/>
      <c r="C52" s="251" t="s">
        <v>392</v>
      </c>
      <c r="D52" s="247"/>
      <c r="E52" s="247"/>
      <c r="F52" s="247"/>
      <c r="G52" s="247"/>
      <c r="H52" s="224"/>
      <c r="I52" s="224"/>
      <c r="J52" s="224"/>
      <c r="K52" s="224"/>
      <c r="L52" s="224"/>
      <c r="M52" s="224"/>
      <c r="N52" s="223"/>
      <c r="O52" s="223"/>
      <c r="P52" s="223"/>
      <c r="Q52" s="223"/>
      <c r="R52" s="224"/>
      <c r="S52" s="224"/>
      <c r="T52" s="224"/>
      <c r="U52" s="224"/>
      <c r="V52" s="224"/>
      <c r="W52" s="224"/>
      <c r="X52" s="224"/>
      <c r="Y52" s="224"/>
      <c r="Z52" s="213"/>
      <c r="AA52" s="213"/>
      <c r="AB52" s="213"/>
      <c r="AC52" s="213"/>
      <c r="AD52" s="213"/>
      <c r="AE52" s="213"/>
      <c r="AF52" s="213"/>
      <c r="AG52" s="213" t="s">
        <v>311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3" x14ac:dyDescent="0.2">
      <c r="A53" s="220"/>
      <c r="B53" s="221"/>
      <c r="C53" s="260" t="s">
        <v>393</v>
      </c>
      <c r="D53" s="258"/>
      <c r="E53" s="258"/>
      <c r="F53" s="258"/>
      <c r="G53" s="258"/>
      <c r="H53" s="224"/>
      <c r="I53" s="224"/>
      <c r="J53" s="224"/>
      <c r="K53" s="224"/>
      <c r="L53" s="224"/>
      <c r="M53" s="224"/>
      <c r="N53" s="223"/>
      <c r="O53" s="223"/>
      <c r="P53" s="223"/>
      <c r="Q53" s="223"/>
      <c r="R53" s="224"/>
      <c r="S53" s="224"/>
      <c r="T53" s="224"/>
      <c r="U53" s="224"/>
      <c r="V53" s="224"/>
      <c r="W53" s="224"/>
      <c r="X53" s="224"/>
      <c r="Y53" s="224"/>
      <c r="Z53" s="213"/>
      <c r="AA53" s="213"/>
      <c r="AB53" s="213"/>
      <c r="AC53" s="213"/>
      <c r="AD53" s="213"/>
      <c r="AE53" s="213"/>
      <c r="AF53" s="213"/>
      <c r="AG53" s="213" t="s">
        <v>311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3" x14ac:dyDescent="0.2">
      <c r="A54" s="220"/>
      <c r="B54" s="221"/>
      <c r="C54" s="260" t="s">
        <v>394</v>
      </c>
      <c r="D54" s="258"/>
      <c r="E54" s="258"/>
      <c r="F54" s="258"/>
      <c r="G54" s="258"/>
      <c r="H54" s="224"/>
      <c r="I54" s="224"/>
      <c r="J54" s="224"/>
      <c r="K54" s="224"/>
      <c r="L54" s="224"/>
      <c r="M54" s="224"/>
      <c r="N54" s="223"/>
      <c r="O54" s="223"/>
      <c r="P54" s="223"/>
      <c r="Q54" s="223"/>
      <c r="R54" s="224"/>
      <c r="S54" s="224"/>
      <c r="T54" s="224"/>
      <c r="U54" s="224"/>
      <c r="V54" s="224"/>
      <c r="W54" s="224"/>
      <c r="X54" s="224"/>
      <c r="Y54" s="224"/>
      <c r="Z54" s="213"/>
      <c r="AA54" s="213"/>
      <c r="AB54" s="213"/>
      <c r="AC54" s="213"/>
      <c r="AD54" s="213"/>
      <c r="AE54" s="213"/>
      <c r="AF54" s="213"/>
      <c r="AG54" s="213" t="s">
        <v>311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3" x14ac:dyDescent="0.2">
      <c r="A55" s="220"/>
      <c r="B55" s="221"/>
      <c r="C55" s="261" t="s">
        <v>395</v>
      </c>
      <c r="D55" s="226"/>
      <c r="E55" s="227"/>
      <c r="F55" s="228"/>
      <c r="G55" s="228"/>
      <c r="H55" s="224"/>
      <c r="I55" s="224"/>
      <c r="J55" s="224"/>
      <c r="K55" s="224"/>
      <c r="L55" s="224"/>
      <c r="M55" s="224"/>
      <c r="N55" s="223"/>
      <c r="O55" s="223"/>
      <c r="P55" s="223"/>
      <c r="Q55" s="223"/>
      <c r="R55" s="224"/>
      <c r="S55" s="224"/>
      <c r="T55" s="224"/>
      <c r="U55" s="224"/>
      <c r="V55" s="224"/>
      <c r="W55" s="224"/>
      <c r="X55" s="224"/>
      <c r="Y55" s="224"/>
      <c r="Z55" s="213"/>
      <c r="AA55" s="213"/>
      <c r="AB55" s="213"/>
      <c r="AC55" s="213"/>
      <c r="AD55" s="213"/>
      <c r="AE55" s="213"/>
      <c r="AF55" s="213"/>
      <c r="AG55" s="213" t="s">
        <v>311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3" x14ac:dyDescent="0.2">
      <c r="A56" s="220"/>
      <c r="B56" s="221"/>
      <c r="C56" s="260" t="s">
        <v>396</v>
      </c>
      <c r="D56" s="258"/>
      <c r="E56" s="258"/>
      <c r="F56" s="258"/>
      <c r="G56" s="258"/>
      <c r="H56" s="224"/>
      <c r="I56" s="224"/>
      <c r="J56" s="224"/>
      <c r="K56" s="224"/>
      <c r="L56" s="224"/>
      <c r="M56" s="224"/>
      <c r="N56" s="223"/>
      <c r="O56" s="223"/>
      <c r="P56" s="223"/>
      <c r="Q56" s="223"/>
      <c r="R56" s="224"/>
      <c r="S56" s="224"/>
      <c r="T56" s="224"/>
      <c r="U56" s="224"/>
      <c r="V56" s="224"/>
      <c r="W56" s="224"/>
      <c r="X56" s="224"/>
      <c r="Y56" s="224"/>
      <c r="Z56" s="213"/>
      <c r="AA56" s="213"/>
      <c r="AB56" s="213"/>
      <c r="AC56" s="213"/>
      <c r="AD56" s="213"/>
      <c r="AE56" s="213"/>
      <c r="AF56" s="213"/>
      <c r="AG56" s="213" t="s">
        <v>311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56" t="str">
        <f>C56</f>
        <v>"Výše uvedená položka vymezuje požadovaný standard, zadavatel umožňuje i jiné technicky a kvalitativně srovnatelné řešení".</v>
      </c>
      <c r="BB56" s="213"/>
      <c r="BC56" s="213"/>
      <c r="BD56" s="213"/>
      <c r="BE56" s="213"/>
      <c r="BF56" s="213"/>
      <c r="BG56" s="213"/>
      <c r="BH56" s="213"/>
    </row>
    <row r="57" spans="1:60" outlineLevel="2" x14ac:dyDescent="0.2">
      <c r="A57" s="220"/>
      <c r="B57" s="221"/>
      <c r="C57" s="252"/>
      <c r="D57" s="245"/>
      <c r="E57" s="245"/>
      <c r="F57" s="245"/>
      <c r="G57" s="245"/>
      <c r="H57" s="224"/>
      <c r="I57" s="224"/>
      <c r="J57" s="224"/>
      <c r="K57" s="224"/>
      <c r="L57" s="224"/>
      <c r="M57" s="224"/>
      <c r="N57" s="223"/>
      <c r="O57" s="223"/>
      <c r="P57" s="223"/>
      <c r="Q57" s="223"/>
      <c r="R57" s="224"/>
      <c r="S57" s="224"/>
      <c r="T57" s="224"/>
      <c r="U57" s="224"/>
      <c r="V57" s="224"/>
      <c r="W57" s="224"/>
      <c r="X57" s="224"/>
      <c r="Y57" s="224"/>
      <c r="Z57" s="213"/>
      <c r="AA57" s="213"/>
      <c r="AB57" s="213"/>
      <c r="AC57" s="213"/>
      <c r="AD57" s="213"/>
      <c r="AE57" s="213"/>
      <c r="AF57" s="213"/>
      <c r="AG57" s="213" t="s">
        <v>286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x14ac:dyDescent="0.2">
      <c r="A58" s="230" t="s">
        <v>276</v>
      </c>
      <c r="B58" s="231" t="s">
        <v>149</v>
      </c>
      <c r="C58" s="248" t="s">
        <v>150</v>
      </c>
      <c r="D58" s="232"/>
      <c r="E58" s="233"/>
      <c r="F58" s="234"/>
      <c r="G58" s="234">
        <f>SUMIF(AG59:AG71,"&lt;&gt;NOR",G59:G71)</f>
        <v>0</v>
      </c>
      <c r="H58" s="234"/>
      <c r="I58" s="234">
        <f>SUM(I59:I71)</f>
        <v>0</v>
      </c>
      <c r="J58" s="234"/>
      <c r="K58" s="234">
        <f>SUM(K59:K71)</f>
        <v>0</v>
      </c>
      <c r="L58" s="234"/>
      <c r="M58" s="234">
        <f>SUM(M59:M71)</f>
        <v>0</v>
      </c>
      <c r="N58" s="233"/>
      <c r="O58" s="233">
        <f>SUM(O59:O71)</f>
        <v>0</v>
      </c>
      <c r="P58" s="233"/>
      <c r="Q58" s="233">
        <f>SUM(Q59:Q71)</f>
        <v>0</v>
      </c>
      <c r="R58" s="234"/>
      <c r="S58" s="234"/>
      <c r="T58" s="235"/>
      <c r="U58" s="229"/>
      <c r="V58" s="229">
        <f>SUM(V59:V71)</f>
        <v>0</v>
      </c>
      <c r="W58" s="229"/>
      <c r="X58" s="229"/>
      <c r="Y58" s="229"/>
      <c r="AG58" t="s">
        <v>277</v>
      </c>
    </row>
    <row r="59" spans="1:60" ht="22.5" outlineLevel="1" x14ac:dyDescent="0.2">
      <c r="A59" s="237">
        <v>17</v>
      </c>
      <c r="B59" s="238" t="s">
        <v>312</v>
      </c>
      <c r="C59" s="249" t="s">
        <v>584</v>
      </c>
      <c r="D59" s="239" t="s">
        <v>585</v>
      </c>
      <c r="E59" s="240">
        <v>1</v>
      </c>
      <c r="F59" s="241"/>
      <c r="G59" s="242">
        <f>ROUND(E59*F59,2)</f>
        <v>0</v>
      </c>
      <c r="H59" s="241"/>
      <c r="I59" s="242">
        <f>ROUND(E59*H59,2)</f>
        <v>0</v>
      </c>
      <c r="J59" s="241"/>
      <c r="K59" s="242">
        <f>ROUND(E59*J59,2)</f>
        <v>0</v>
      </c>
      <c r="L59" s="242">
        <v>21</v>
      </c>
      <c r="M59" s="242">
        <f>G59*(1+L59/100)</f>
        <v>0</v>
      </c>
      <c r="N59" s="240">
        <v>0</v>
      </c>
      <c r="O59" s="240">
        <f>ROUND(E59*N59,2)</f>
        <v>0</v>
      </c>
      <c r="P59" s="240">
        <v>0</v>
      </c>
      <c r="Q59" s="240">
        <f>ROUND(E59*P59,2)</f>
        <v>0</v>
      </c>
      <c r="R59" s="242"/>
      <c r="S59" s="242" t="s">
        <v>281</v>
      </c>
      <c r="T59" s="243" t="s">
        <v>282</v>
      </c>
      <c r="U59" s="224">
        <v>0</v>
      </c>
      <c r="V59" s="224">
        <f>ROUND(E59*U59,2)</f>
        <v>0</v>
      </c>
      <c r="W59" s="224"/>
      <c r="X59" s="224" t="s">
        <v>319</v>
      </c>
      <c r="Y59" s="224" t="s">
        <v>284</v>
      </c>
      <c r="Z59" s="213"/>
      <c r="AA59" s="213"/>
      <c r="AB59" s="213"/>
      <c r="AC59" s="213"/>
      <c r="AD59" s="213"/>
      <c r="AE59" s="213"/>
      <c r="AF59" s="213"/>
      <c r="AG59" s="213" t="s">
        <v>586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2" x14ac:dyDescent="0.2">
      <c r="A60" s="220"/>
      <c r="B60" s="221"/>
      <c r="C60" s="251" t="s">
        <v>587</v>
      </c>
      <c r="D60" s="247"/>
      <c r="E60" s="247"/>
      <c r="F60" s="247"/>
      <c r="G60" s="247"/>
      <c r="H60" s="224"/>
      <c r="I60" s="224"/>
      <c r="J60" s="224"/>
      <c r="K60" s="224"/>
      <c r="L60" s="224"/>
      <c r="M60" s="224"/>
      <c r="N60" s="223"/>
      <c r="O60" s="223"/>
      <c r="P60" s="223"/>
      <c r="Q60" s="223"/>
      <c r="R60" s="224"/>
      <c r="S60" s="224"/>
      <c r="T60" s="224"/>
      <c r="U60" s="224"/>
      <c r="V60" s="224"/>
      <c r="W60" s="224"/>
      <c r="X60" s="224"/>
      <c r="Y60" s="224"/>
      <c r="Z60" s="213"/>
      <c r="AA60" s="213"/>
      <c r="AB60" s="213"/>
      <c r="AC60" s="213"/>
      <c r="AD60" s="213"/>
      <c r="AE60" s="213"/>
      <c r="AF60" s="213"/>
      <c r="AG60" s="213" t="s">
        <v>311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3" x14ac:dyDescent="0.2">
      <c r="A61" s="220"/>
      <c r="B61" s="221"/>
      <c r="C61" s="261" t="s">
        <v>395</v>
      </c>
      <c r="D61" s="226"/>
      <c r="E61" s="227"/>
      <c r="F61" s="228"/>
      <c r="G61" s="228"/>
      <c r="H61" s="224"/>
      <c r="I61" s="224"/>
      <c r="J61" s="224"/>
      <c r="K61" s="224"/>
      <c r="L61" s="224"/>
      <c r="M61" s="224"/>
      <c r="N61" s="223"/>
      <c r="O61" s="223"/>
      <c r="P61" s="223"/>
      <c r="Q61" s="223"/>
      <c r="R61" s="224"/>
      <c r="S61" s="224"/>
      <c r="T61" s="224"/>
      <c r="U61" s="224"/>
      <c r="V61" s="224"/>
      <c r="W61" s="224"/>
      <c r="X61" s="224"/>
      <c r="Y61" s="224"/>
      <c r="Z61" s="213"/>
      <c r="AA61" s="213"/>
      <c r="AB61" s="213"/>
      <c r="AC61" s="213"/>
      <c r="AD61" s="213"/>
      <c r="AE61" s="213"/>
      <c r="AF61" s="213"/>
      <c r="AG61" s="213" t="s">
        <v>311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3" x14ac:dyDescent="0.2">
      <c r="A62" s="220"/>
      <c r="B62" s="221"/>
      <c r="C62" s="260" t="s">
        <v>630</v>
      </c>
      <c r="D62" s="258"/>
      <c r="E62" s="258"/>
      <c r="F62" s="258"/>
      <c r="G62" s="258"/>
      <c r="H62" s="224"/>
      <c r="I62" s="224"/>
      <c r="J62" s="224"/>
      <c r="K62" s="224"/>
      <c r="L62" s="224"/>
      <c r="M62" s="224"/>
      <c r="N62" s="223"/>
      <c r="O62" s="223"/>
      <c r="P62" s="223"/>
      <c r="Q62" s="223"/>
      <c r="R62" s="224"/>
      <c r="S62" s="224"/>
      <c r="T62" s="224"/>
      <c r="U62" s="224"/>
      <c r="V62" s="224"/>
      <c r="W62" s="224"/>
      <c r="X62" s="224"/>
      <c r="Y62" s="224"/>
      <c r="Z62" s="213"/>
      <c r="AA62" s="213"/>
      <c r="AB62" s="213"/>
      <c r="AC62" s="213"/>
      <c r="AD62" s="213"/>
      <c r="AE62" s="213"/>
      <c r="AF62" s="213"/>
      <c r="AG62" s="213" t="s">
        <v>311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3" x14ac:dyDescent="0.2">
      <c r="A63" s="220"/>
      <c r="B63" s="221"/>
      <c r="C63" s="260" t="s">
        <v>588</v>
      </c>
      <c r="D63" s="258"/>
      <c r="E63" s="258"/>
      <c r="F63" s="258"/>
      <c r="G63" s="258"/>
      <c r="H63" s="224"/>
      <c r="I63" s="224"/>
      <c r="J63" s="224"/>
      <c r="K63" s="224"/>
      <c r="L63" s="224"/>
      <c r="M63" s="224"/>
      <c r="N63" s="223"/>
      <c r="O63" s="223"/>
      <c r="P63" s="223"/>
      <c r="Q63" s="223"/>
      <c r="R63" s="224"/>
      <c r="S63" s="224"/>
      <c r="T63" s="224"/>
      <c r="U63" s="224"/>
      <c r="V63" s="224"/>
      <c r="W63" s="224"/>
      <c r="X63" s="224"/>
      <c r="Y63" s="224"/>
      <c r="Z63" s="213"/>
      <c r="AA63" s="213"/>
      <c r="AB63" s="213"/>
      <c r="AC63" s="213"/>
      <c r="AD63" s="213"/>
      <c r="AE63" s="213"/>
      <c r="AF63" s="213"/>
      <c r="AG63" s="213" t="s">
        <v>311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3" x14ac:dyDescent="0.2">
      <c r="A64" s="220"/>
      <c r="B64" s="221"/>
      <c r="C64" s="260" t="s">
        <v>631</v>
      </c>
      <c r="D64" s="258"/>
      <c r="E64" s="258"/>
      <c r="F64" s="258"/>
      <c r="G64" s="258"/>
      <c r="H64" s="224"/>
      <c r="I64" s="224"/>
      <c r="J64" s="224"/>
      <c r="K64" s="224"/>
      <c r="L64" s="224"/>
      <c r="M64" s="224"/>
      <c r="N64" s="223"/>
      <c r="O64" s="223"/>
      <c r="P64" s="223"/>
      <c r="Q64" s="223"/>
      <c r="R64" s="224"/>
      <c r="S64" s="224"/>
      <c r="T64" s="224"/>
      <c r="U64" s="224"/>
      <c r="V64" s="224"/>
      <c r="W64" s="224"/>
      <c r="X64" s="224"/>
      <c r="Y64" s="224"/>
      <c r="Z64" s="213"/>
      <c r="AA64" s="213"/>
      <c r="AB64" s="213"/>
      <c r="AC64" s="213"/>
      <c r="AD64" s="213"/>
      <c r="AE64" s="213"/>
      <c r="AF64" s="213"/>
      <c r="AG64" s="213" t="s">
        <v>311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3" x14ac:dyDescent="0.2">
      <c r="A65" s="220"/>
      <c r="B65" s="221"/>
      <c r="C65" s="260" t="s">
        <v>589</v>
      </c>
      <c r="D65" s="258"/>
      <c r="E65" s="258"/>
      <c r="F65" s="258"/>
      <c r="G65" s="258"/>
      <c r="H65" s="224"/>
      <c r="I65" s="224"/>
      <c r="J65" s="224"/>
      <c r="K65" s="224"/>
      <c r="L65" s="224"/>
      <c r="M65" s="224"/>
      <c r="N65" s="223"/>
      <c r="O65" s="223"/>
      <c r="P65" s="223"/>
      <c r="Q65" s="223"/>
      <c r="R65" s="224"/>
      <c r="S65" s="224"/>
      <c r="T65" s="224"/>
      <c r="U65" s="224"/>
      <c r="V65" s="224"/>
      <c r="W65" s="224"/>
      <c r="X65" s="224"/>
      <c r="Y65" s="224"/>
      <c r="Z65" s="213"/>
      <c r="AA65" s="213"/>
      <c r="AB65" s="213"/>
      <c r="AC65" s="213"/>
      <c r="AD65" s="213"/>
      <c r="AE65" s="213"/>
      <c r="AF65" s="213"/>
      <c r="AG65" s="213" t="s">
        <v>311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3" x14ac:dyDescent="0.2">
      <c r="A66" s="220"/>
      <c r="B66" s="221"/>
      <c r="C66" s="260" t="s">
        <v>590</v>
      </c>
      <c r="D66" s="258"/>
      <c r="E66" s="258"/>
      <c r="F66" s="258"/>
      <c r="G66" s="258"/>
      <c r="H66" s="224"/>
      <c r="I66" s="224"/>
      <c r="J66" s="224"/>
      <c r="K66" s="224"/>
      <c r="L66" s="224"/>
      <c r="M66" s="224"/>
      <c r="N66" s="223"/>
      <c r="O66" s="223"/>
      <c r="P66" s="223"/>
      <c r="Q66" s="223"/>
      <c r="R66" s="224"/>
      <c r="S66" s="224"/>
      <c r="T66" s="224"/>
      <c r="U66" s="224"/>
      <c r="V66" s="224"/>
      <c r="W66" s="224"/>
      <c r="X66" s="224"/>
      <c r="Y66" s="224"/>
      <c r="Z66" s="213"/>
      <c r="AA66" s="213"/>
      <c r="AB66" s="213"/>
      <c r="AC66" s="213"/>
      <c r="AD66" s="213"/>
      <c r="AE66" s="213"/>
      <c r="AF66" s="213"/>
      <c r="AG66" s="213" t="s">
        <v>311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3" x14ac:dyDescent="0.2">
      <c r="A67" s="220"/>
      <c r="B67" s="221"/>
      <c r="C67" s="260" t="s">
        <v>591</v>
      </c>
      <c r="D67" s="258"/>
      <c r="E67" s="258"/>
      <c r="F67" s="258"/>
      <c r="G67" s="258"/>
      <c r="H67" s="224"/>
      <c r="I67" s="224"/>
      <c r="J67" s="224"/>
      <c r="K67" s="224"/>
      <c r="L67" s="224"/>
      <c r="M67" s="224"/>
      <c r="N67" s="223"/>
      <c r="O67" s="223"/>
      <c r="P67" s="223"/>
      <c r="Q67" s="223"/>
      <c r="R67" s="224"/>
      <c r="S67" s="224"/>
      <c r="T67" s="224"/>
      <c r="U67" s="224"/>
      <c r="V67" s="224"/>
      <c r="W67" s="224"/>
      <c r="X67" s="224"/>
      <c r="Y67" s="224"/>
      <c r="Z67" s="213"/>
      <c r="AA67" s="213"/>
      <c r="AB67" s="213"/>
      <c r="AC67" s="213"/>
      <c r="AD67" s="213"/>
      <c r="AE67" s="213"/>
      <c r="AF67" s="213"/>
      <c r="AG67" s="213" t="s">
        <v>311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3" x14ac:dyDescent="0.2">
      <c r="A68" s="220"/>
      <c r="B68" s="221"/>
      <c r="C68" s="260" t="s">
        <v>592</v>
      </c>
      <c r="D68" s="258"/>
      <c r="E68" s="258"/>
      <c r="F68" s="258"/>
      <c r="G68" s="258"/>
      <c r="H68" s="224"/>
      <c r="I68" s="224"/>
      <c r="J68" s="224"/>
      <c r="K68" s="224"/>
      <c r="L68" s="224"/>
      <c r="M68" s="224"/>
      <c r="N68" s="223"/>
      <c r="O68" s="223"/>
      <c r="P68" s="223"/>
      <c r="Q68" s="223"/>
      <c r="R68" s="224"/>
      <c r="S68" s="224"/>
      <c r="T68" s="224"/>
      <c r="U68" s="224"/>
      <c r="V68" s="224"/>
      <c r="W68" s="224"/>
      <c r="X68" s="224"/>
      <c r="Y68" s="224"/>
      <c r="Z68" s="213"/>
      <c r="AA68" s="213"/>
      <c r="AB68" s="213"/>
      <c r="AC68" s="213"/>
      <c r="AD68" s="213"/>
      <c r="AE68" s="213"/>
      <c r="AF68" s="213"/>
      <c r="AG68" s="213" t="s">
        <v>311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3" x14ac:dyDescent="0.2">
      <c r="A69" s="220"/>
      <c r="B69" s="221"/>
      <c r="C69" s="260" t="s">
        <v>593</v>
      </c>
      <c r="D69" s="258"/>
      <c r="E69" s="258"/>
      <c r="F69" s="258"/>
      <c r="G69" s="258"/>
      <c r="H69" s="224"/>
      <c r="I69" s="224"/>
      <c r="J69" s="224"/>
      <c r="K69" s="224"/>
      <c r="L69" s="224"/>
      <c r="M69" s="224"/>
      <c r="N69" s="223"/>
      <c r="O69" s="223"/>
      <c r="P69" s="223"/>
      <c r="Q69" s="223"/>
      <c r="R69" s="224"/>
      <c r="S69" s="224"/>
      <c r="T69" s="224"/>
      <c r="U69" s="224"/>
      <c r="V69" s="224"/>
      <c r="W69" s="224"/>
      <c r="X69" s="224"/>
      <c r="Y69" s="224"/>
      <c r="Z69" s="213"/>
      <c r="AA69" s="213"/>
      <c r="AB69" s="213"/>
      <c r="AC69" s="213"/>
      <c r="AD69" s="213"/>
      <c r="AE69" s="213"/>
      <c r="AF69" s="213"/>
      <c r="AG69" s="213" t="s">
        <v>311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3" x14ac:dyDescent="0.2">
      <c r="A70" s="220"/>
      <c r="B70" s="221"/>
      <c r="C70" s="260" t="s">
        <v>594</v>
      </c>
      <c r="D70" s="258"/>
      <c r="E70" s="258"/>
      <c r="F70" s="258"/>
      <c r="G70" s="258"/>
      <c r="H70" s="224"/>
      <c r="I70" s="224"/>
      <c r="J70" s="224"/>
      <c r="K70" s="224"/>
      <c r="L70" s="224"/>
      <c r="M70" s="224"/>
      <c r="N70" s="223"/>
      <c r="O70" s="223"/>
      <c r="P70" s="223"/>
      <c r="Q70" s="223"/>
      <c r="R70" s="224"/>
      <c r="S70" s="224"/>
      <c r="T70" s="224"/>
      <c r="U70" s="224"/>
      <c r="V70" s="224"/>
      <c r="W70" s="224"/>
      <c r="X70" s="224"/>
      <c r="Y70" s="224"/>
      <c r="Z70" s="213"/>
      <c r="AA70" s="213"/>
      <c r="AB70" s="213"/>
      <c r="AC70" s="213"/>
      <c r="AD70" s="213"/>
      <c r="AE70" s="213"/>
      <c r="AF70" s="213"/>
      <c r="AG70" s="213" t="s">
        <v>311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2" x14ac:dyDescent="0.2">
      <c r="A71" s="220"/>
      <c r="B71" s="221"/>
      <c r="C71" s="252"/>
      <c r="D71" s="245"/>
      <c r="E71" s="245"/>
      <c r="F71" s="245"/>
      <c r="G71" s="245"/>
      <c r="H71" s="224"/>
      <c r="I71" s="224"/>
      <c r="J71" s="224"/>
      <c r="K71" s="224"/>
      <c r="L71" s="224"/>
      <c r="M71" s="224"/>
      <c r="N71" s="223"/>
      <c r="O71" s="223"/>
      <c r="P71" s="223"/>
      <c r="Q71" s="223"/>
      <c r="R71" s="224"/>
      <c r="S71" s="224"/>
      <c r="T71" s="224"/>
      <c r="U71" s="224"/>
      <c r="V71" s="224"/>
      <c r="W71" s="224"/>
      <c r="X71" s="224"/>
      <c r="Y71" s="224"/>
      <c r="Z71" s="213"/>
      <c r="AA71" s="213"/>
      <c r="AB71" s="213"/>
      <c r="AC71" s="213"/>
      <c r="AD71" s="213"/>
      <c r="AE71" s="213"/>
      <c r="AF71" s="213"/>
      <c r="AG71" s="213" t="s">
        <v>286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x14ac:dyDescent="0.2">
      <c r="A72" s="230" t="s">
        <v>276</v>
      </c>
      <c r="B72" s="231" t="s">
        <v>167</v>
      </c>
      <c r="C72" s="248" t="s">
        <v>168</v>
      </c>
      <c r="D72" s="232"/>
      <c r="E72" s="233"/>
      <c r="F72" s="234"/>
      <c r="G72" s="234">
        <f>SUMIF(AG73:AG80,"&lt;&gt;NOR",G73:G80)</f>
        <v>0</v>
      </c>
      <c r="H72" s="234"/>
      <c r="I72" s="234">
        <f>SUM(I73:I80)</f>
        <v>0</v>
      </c>
      <c r="J72" s="234"/>
      <c r="K72" s="234">
        <f>SUM(K73:K80)</f>
        <v>0</v>
      </c>
      <c r="L72" s="234"/>
      <c r="M72" s="234">
        <f>SUM(M73:M80)</f>
        <v>0</v>
      </c>
      <c r="N72" s="233"/>
      <c r="O72" s="233">
        <f>SUM(O73:O80)</f>
        <v>24.91</v>
      </c>
      <c r="P72" s="233"/>
      <c r="Q72" s="233">
        <f>SUM(Q73:Q80)</f>
        <v>0</v>
      </c>
      <c r="R72" s="234"/>
      <c r="S72" s="234"/>
      <c r="T72" s="235"/>
      <c r="U72" s="229"/>
      <c r="V72" s="229">
        <f>SUM(V73:V80)</f>
        <v>27.66</v>
      </c>
      <c r="W72" s="229"/>
      <c r="X72" s="229"/>
      <c r="Y72" s="229"/>
      <c r="AG72" t="s">
        <v>277</v>
      </c>
    </row>
    <row r="73" spans="1:60" outlineLevel="1" x14ac:dyDescent="0.2">
      <c r="A73" s="237">
        <v>18</v>
      </c>
      <c r="B73" s="238" t="s">
        <v>595</v>
      </c>
      <c r="C73" s="249" t="s">
        <v>596</v>
      </c>
      <c r="D73" s="239" t="s">
        <v>356</v>
      </c>
      <c r="E73" s="240">
        <v>9.8470399999999998</v>
      </c>
      <c r="F73" s="241"/>
      <c r="G73" s="242">
        <f>ROUND(E73*F73,2)</f>
        <v>0</v>
      </c>
      <c r="H73" s="241"/>
      <c r="I73" s="242">
        <f>ROUND(E73*H73,2)</f>
        <v>0</v>
      </c>
      <c r="J73" s="241"/>
      <c r="K73" s="242">
        <f>ROUND(E73*J73,2)</f>
        <v>0</v>
      </c>
      <c r="L73" s="242">
        <v>21</v>
      </c>
      <c r="M73" s="242">
        <f>G73*(1+L73/100)</f>
        <v>0</v>
      </c>
      <c r="N73" s="240">
        <v>2.5249999999999999</v>
      </c>
      <c r="O73" s="240">
        <f>ROUND(E73*N73,2)</f>
        <v>24.86</v>
      </c>
      <c r="P73" s="240">
        <v>0</v>
      </c>
      <c r="Q73" s="240">
        <f>ROUND(E73*P73,2)</f>
        <v>0</v>
      </c>
      <c r="R73" s="242" t="s">
        <v>597</v>
      </c>
      <c r="S73" s="242" t="s">
        <v>289</v>
      </c>
      <c r="T73" s="243" t="s">
        <v>289</v>
      </c>
      <c r="U73" s="224">
        <v>2.58</v>
      </c>
      <c r="V73" s="224">
        <f>ROUND(E73*U73,2)</f>
        <v>25.41</v>
      </c>
      <c r="W73" s="224"/>
      <c r="X73" s="224" t="s">
        <v>339</v>
      </c>
      <c r="Y73" s="224" t="s">
        <v>284</v>
      </c>
      <c r="Z73" s="213"/>
      <c r="AA73" s="213"/>
      <c r="AB73" s="213"/>
      <c r="AC73" s="213"/>
      <c r="AD73" s="213"/>
      <c r="AE73" s="213"/>
      <c r="AF73" s="213"/>
      <c r="AG73" s="213" t="s">
        <v>340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2" x14ac:dyDescent="0.2">
      <c r="A74" s="220"/>
      <c r="B74" s="221"/>
      <c r="C74" s="259" t="s">
        <v>598</v>
      </c>
      <c r="D74" s="257"/>
      <c r="E74" s="257"/>
      <c r="F74" s="257"/>
      <c r="G74" s="257"/>
      <c r="H74" s="224"/>
      <c r="I74" s="224"/>
      <c r="J74" s="224"/>
      <c r="K74" s="224"/>
      <c r="L74" s="224"/>
      <c r="M74" s="224"/>
      <c r="N74" s="223"/>
      <c r="O74" s="223"/>
      <c r="P74" s="223"/>
      <c r="Q74" s="223"/>
      <c r="R74" s="224"/>
      <c r="S74" s="224"/>
      <c r="T74" s="224"/>
      <c r="U74" s="224"/>
      <c r="V74" s="224"/>
      <c r="W74" s="224"/>
      <c r="X74" s="224"/>
      <c r="Y74" s="224"/>
      <c r="Z74" s="213"/>
      <c r="AA74" s="213"/>
      <c r="AB74" s="213"/>
      <c r="AC74" s="213"/>
      <c r="AD74" s="213"/>
      <c r="AE74" s="213"/>
      <c r="AF74" s="213"/>
      <c r="AG74" s="213" t="s">
        <v>360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2" x14ac:dyDescent="0.2">
      <c r="A75" s="220"/>
      <c r="B75" s="221"/>
      <c r="C75" s="260" t="s">
        <v>599</v>
      </c>
      <c r="D75" s="258"/>
      <c r="E75" s="258"/>
      <c r="F75" s="258"/>
      <c r="G75" s="258"/>
      <c r="H75" s="224"/>
      <c r="I75" s="224"/>
      <c r="J75" s="224"/>
      <c r="K75" s="224"/>
      <c r="L75" s="224"/>
      <c r="M75" s="224"/>
      <c r="N75" s="223"/>
      <c r="O75" s="223"/>
      <c r="P75" s="223"/>
      <c r="Q75" s="223"/>
      <c r="R75" s="224"/>
      <c r="S75" s="224"/>
      <c r="T75" s="224"/>
      <c r="U75" s="224"/>
      <c r="V75" s="224"/>
      <c r="W75" s="224"/>
      <c r="X75" s="224"/>
      <c r="Y75" s="224"/>
      <c r="Z75" s="213"/>
      <c r="AA75" s="213"/>
      <c r="AB75" s="213"/>
      <c r="AC75" s="213"/>
      <c r="AD75" s="213"/>
      <c r="AE75" s="213"/>
      <c r="AF75" s="213"/>
      <c r="AG75" s="213" t="s">
        <v>311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2" x14ac:dyDescent="0.2">
      <c r="A76" s="220"/>
      <c r="B76" s="221"/>
      <c r="C76" s="252"/>
      <c r="D76" s="245"/>
      <c r="E76" s="245"/>
      <c r="F76" s="245"/>
      <c r="G76" s="245"/>
      <c r="H76" s="224"/>
      <c r="I76" s="224"/>
      <c r="J76" s="224"/>
      <c r="K76" s="224"/>
      <c r="L76" s="224"/>
      <c r="M76" s="224"/>
      <c r="N76" s="223"/>
      <c r="O76" s="223"/>
      <c r="P76" s="223"/>
      <c r="Q76" s="223"/>
      <c r="R76" s="224"/>
      <c r="S76" s="224"/>
      <c r="T76" s="224"/>
      <c r="U76" s="224"/>
      <c r="V76" s="224"/>
      <c r="W76" s="224"/>
      <c r="X76" s="224"/>
      <c r="Y76" s="224"/>
      <c r="Z76" s="213"/>
      <c r="AA76" s="213"/>
      <c r="AB76" s="213"/>
      <c r="AC76" s="213"/>
      <c r="AD76" s="213"/>
      <c r="AE76" s="213"/>
      <c r="AF76" s="213"/>
      <c r="AG76" s="213" t="s">
        <v>286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1" x14ac:dyDescent="0.2">
      <c r="A77" s="237">
        <v>19</v>
      </c>
      <c r="B77" s="238" t="s">
        <v>600</v>
      </c>
      <c r="C77" s="249" t="s">
        <v>601</v>
      </c>
      <c r="D77" s="239" t="s">
        <v>363</v>
      </c>
      <c r="E77" s="240">
        <v>3.5167999999999999</v>
      </c>
      <c r="F77" s="241"/>
      <c r="G77" s="242">
        <f>ROUND(E77*F77,2)</f>
        <v>0</v>
      </c>
      <c r="H77" s="241"/>
      <c r="I77" s="242">
        <f>ROUND(E77*H77,2)</f>
        <v>0</v>
      </c>
      <c r="J77" s="241"/>
      <c r="K77" s="242">
        <f>ROUND(E77*J77,2)</f>
        <v>0</v>
      </c>
      <c r="L77" s="242">
        <v>21</v>
      </c>
      <c r="M77" s="242">
        <f>G77*(1+L77/100)</f>
        <v>0</v>
      </c>
      <c r="N77" s="240">
        <v>1.41E-2</v>
      </c>
      <c r="O77" s="240">
        <f>ROUND(E77*N77,2)</f>
        <v>0.05</v>
      </c>
      <c r="P77" s="240">
        <v>0</v>
      </c>
      <c r="Q77" s="240">
        <f>ROUND(E77*P77,2)</f>
        <v>0</v>
      </c>
      <c r="R77" s="242" t="s">
        <v>597</v>
      </c>
      <c r="S77" s="242" t="s">
        <v>289</v>
      </c>
      <c r="T77" s="243" t="s">
        <v>289</v>
      </c>
      <c r="U77" s="224">
        <v>0.4</v>
      </c>
      <c r="V77" s="224">
        <f>ROUND(E77*U77,2)</f>
        <v>1.41</v>
      </c>
      <c r="W77" s="224"/>
      <c r="X77" s="224" t="s">
        <v>339</v>
      </c>
      <c r="Y77" s="224" t="s">
        <v>284</v>
      </c>
      <c r="Z77" s="213"/>
      <c r="AA77" s="213"/>
      <c r="AB77" s="213"/>
      <c r="AC77" s="213"/>
      <c r="AD77" s="213"/>
      <c r="AE77" s="213"/>
      <c r="AF77" s="213"/>
      <c r="AG77" s="213" t="s">
        <v>358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2" x14ac:dyDescent="0.2">
      <c r="A78" s="220"/>
      <c r="B78" s="221"/>
      <c r="C78" s="250"/>
      <c r="D78" s="246"/>
      <c r="E78" s="246"/>
      <c r="F78" s="246"/>
      <c r="G78" s="246"/>
      <c r="H78" s="224"/>
      <c r="I78" s="224"/>
      <c r="J78" s="224"/>
      <c r="K78" s="224"/>
      <c r="L78" s="224"/>
      <c r="M78" s="224"/>
      <c r="N78" s="223"/>
      <c r="O78" s="223"/>
      <c r="P78" s="223"/>
      <c r="Q78" s="223"/>
      <c r="R78" s="224"/>
      <c r="S78" s="224"/>
      <c r="T78" s="224"/>
      <c r="U78" s="224"/>
      <c r="V78" s="224"/>
      <c r="W78" s="224"/>
      <c r="X78" s="224"/>
      <c r="Y78" s="224"/>
      <c r="Z78" s="213"/>
      <c r="AA78" s="213"/>
      <c r="AB78" s="213"/>
      <c r="AC78" s="213"/>
      <c r="AD78" s="213"/>
      <c r="AE78" s="213"/>
      <c r="AF78" s="213"/>
      <c r="AG78" s="213" t="s">
        <v>286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1" x14ac:dyDescent="0.2">
      <c r="A79" s="237">
        <v>20</v>
      </c>
      <c r="B79" s="238" t="s">
        <v>602</v>
      </c>
      <c r="C79" s="249" t="s">
        <v>603</v>
      </c>
      <c r="D79" s="239" t="s">
        <v>363</v>
      </c>
      <c r="E79" s="240">
        <v>3.5167999999999999</v>
      </c>
      <c r="F79" s="241"/>
      <c r="G79" s="242">
        <f>ROUND(E79*F79,2)</f>
        <v>0</v>
      </c>
      <c r="H79" s="241"/>
      <c r="I79" s="242">
        <f>ROUND(E79*H79,2)</f>
        <v>0</v>
      </c>
      <c r="J79" s="241"/>
      <c r="K79" s="242">
        <f>ROUND(E79*J79,2)</f>
        <v>0</v>
      </c>
      <c r="L79" s="242">
        <v>21</v>
      </c>
      <c r="M79" s="242">
        <f>G79*(1+L79/100)</f>
        <v>0</v>
      </c>
      <c r="N79" s="240">
        <v>0</v>
      </c>
      <c r="O79" s="240">
        <f>ROUND(E79*N79,2)</f>
        <v>0</v>
      </c>
      <c r="P79" s="240">
        <v>0</v>
      </c>
      <c r="Q79" s="240">
        <f>ROUND(E79*P79,2)</f>
        <v>0</v>
      </c>
      <c r="R79" s="242" t="s">
        <v>597</v>
      </c>
      <c r="S79" s="242" t="s">
        <v>289</v>
      </c>
      <c r="T79" s="243" t="s">
        <v>289</v>
      </c>
      <c r="U79" s="224">
        <v>0.24</v>
      </c>
      <c r="V79" s="224">
        <f>ROUND(E79*U79,2)</f>
        <v>0.84</v>
      </c>
      <c r="W79" s="224"/>
      <c r="X79" s="224" t="s">
        <v>339</v>
      </c>
      <c r="Y79" s="224" t="s">
        <v>284</v>
      </c>
      <c r="Z79" s="213"/>
      <c r="AA79" s="213"/>
      <c r="AB79" s="213"/>
      <c r="AC79" s="213"/>
      <c r="AD79" s="213"/>
      <c r="AE79" s="213"/>
      <c r="AF79" s="213"/>
      <c r="AG79" s="213" t="s">
        <v>358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2" x14ac:dyDescent="0.2">
      <c r="A80" s="220"/>
      <c r="B80" s="221"/>
      <c r="C80" s="250"/>
      <c r="D80" s="246"/>
      <c r="E80" s="246"/>
      <c r="F80" s="246"/>
      <c r="G80" s="246"/>
      <c r="H80" s="224"/>
      <c r="I80" s="224"/>
      <c r="J80" s="224"/>
      <c r="K80" s="224"/>
      <c r="L80" s="224"/>
      <c r="M80" s="224"/>
      <c r="N80" s="223"/>
      <c r="O80" s="223"/>
      <c r="P80" s="223"/>
      <c r="Q80" s="223"/>
      <c r="R80" s="224"/>
      <c r="S80" s="224"/>
      <c r="T80" s="224"/>
      <c r="U80" s="224"/>
      <c r="V80" s="224"/>
      <c r="W80" s="224"/>
      <c r="X80" s="224"/>
      <c r="Y80" s="224"/>
      <c r="Z80" s="213"/>
      <c r="AA80" s="213"/>
      <c r="AB80" s="213"/>
      <c r="AC80" s="213"/>
      <c r="AD80" s="213"/>
      <c r="AE80" s="213"/>
      <c r="AF80" s="213"/>
      <c r="AG80" s="213" t="s">
        <v>286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x14ac:dyDescent="0.2">
      <c r="A81" s="230" t="s">
        <v>276</v>
      </c>
      <c r="B81" s="231" t="s">
        <v>177</v>
      </c>
      <c r="C81" s="248" t="s">
        <v>178</v>
      </c>
      <c r="D81" s="232"/>
      <c r="E81" s="233"/>
      <c r="F81" s="234"/>
      <c r="G81" s="234">
        <f>SUMIF(AG82:AG87,"&lt;&gt;NOR",G82:G87)</f>
        <v>0</v>
      </c>
      <c r="H81" s="234"/>
      <c r="I81" s="234">
        <f>SUM(I82:I87)</f>
        <v>0</v>
      </c>
      <c r="J81" s="234"/>
      <c r="K81" s="234">
        <f>SUM(K82:K87)</f>
        <v>0</v>
      </c>
      <c r="L81" s="234"/>
      <c r="M81" s="234">
        <f>SUM(M82:M87)</f>
        <v>0</v>
      </c>
      <c r="N81" s="233"/>
      <c r="O81" s="233">
        <f>SUM(O82:O87)</f>
        <v>0</v>
      </c>
      <c r="P81" s="233"/>
      <c r="Q81" s="233">
        <f>SUM(Q82:Q87)</f>
        <v>0</v>
      </c>
      <c r="R81" s="234"/>
      <c r="S81" s="234"/>
      <c r="T81" s="235"/>
      <c r="U81" s="229"/>
      <c r="V81" s="229">
        <f>SUM(V82:V87)</f>
        <v>23.31</v>
      </c>
      <c r="W81" s="229"/>
      <c r="X81" s="229"/>
      <c r="Y81" s="229"/>
      <c r="AG81" t="s">
        <v>277</v>
      </c>
    </row>
    <row r="82" spans="1:60" ht="22.5" outlineLevel="1" x14ac:dyDescent="0.2">
      <c r="A82" s="237">
        <v>21</v>
      </c>
      <c r="B82" s="238" t="s">
        <v>604</v>
      </c>
      <c r="C82" s="249" t="s">
        <v>605</v>
      </c>
      <c r="D82" s="239" t="s">
        <v>356</v>
      </c>
      <c r="E82" s="240">
        <v>211.95</v>
      </c>
      <c r="F82" s="241"/>
      <c r="G82" s="242">
        <f>ROUND(E82*F82,2)</f>
        <v>0</v>
      </c>
      <c r="H82" s="241"/>
      <c r="I82" s="242">
        <f>ROUND(E82*H82,2)</f>
        <v>0</v>
      </c>
      <c r="J82" s="241"/>
      <c r="K82" s="242">
        <f>ROUND(E82*J82,2)</f>
        <v>0</v>
      </c>
      <c r="L82" s="242">
        <v>21</v>
      </c>
      <c r="M82" s="242">
        <f>G82*(1+L82/100)</f>
        <v>0</v>
      </c>
      <c r="N82" s="240">
        <v>0</v>
      </c>
      <c r="O82" s="240">
        <f>ROUND(E82*N82,2)</f>
        <v>0</v>
      </c>
      <c r="P82" s="240">
        <v>0</v>
      </c>
      <c r="Q82" s="240">
        <f>ROUND(E82*P82,2)</f>
        <v>0</v>
      </c>
      <c r="R82" s="242" t="s">
        <v>606</v>
      </c>
      <c r="S82" s="242" t="s">
        <v>289</v>
      </c>
      <c r="T82" s="243" t="s">
        <v>289</v>
      </c>
      <c r="U82" s="224">
        <v>0.11</v>
      </c>
      <c r="V82" s="224">
        <f>ROUND(E82*U82,2)</f>
        <v>23.31</v>
      </c>
      <c r="W82" s="224"/>
      <c r="X82" s="224" t="s">
        <v>339</v>
      </c>
      <c r="Y82" s="224" t="s">
        <v>284</v>
      </c>
      <c r="Z82" s="213"/>
      <c r="AA82" s="213"/>
      <c r="AB82" s="213"/>
      <c r="AC82" s="213"/>
      <c r="AD82" s="213"/>
      <c r="AE82" s="213"/>
      <c r="AF82" s="213"/>
      <c r="AG82" s="213" t="s">
        <v>358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2" x14ac:dyDescent="0.2">
      <c r="A83" s="220"/>
      <c r="B83" s="221"/>
      <c r="C83" s="259" t="s">
        <v>607</v>
      </c>
      <c r="D83" s="257"/>
      <c r="E83" s="257"/>
      <c r="F83" s="257"/>
      <c r="G83" s="257"/>
      <c r="H83" s="224"/>
      <c r="I83" s="224"/>
      <c r="J83" s="224"/>
      <c r="K83" s="224"/>
      <c r="L83" s="224"/>
      <c r="M83" s="224"/>
      <c r="N83" s="223"/>
      <c r="O83" s="223"/>
      <c r="P83" s="223"/>
      <c r="Q83" s="223"/>
      <c r="R83" s="224"/>
      <c r="S83" s="224"/>
      <c r="T83" s="224"/>
      <c r="U83" s="224"/>
      <c r="V83" s="224"/>
      <c r="W83" s="224"/>
      <c r="X83" s="224"/>
      <c r="Y83" s="224"/>
      <c r="Z83" s="213"/>
      <c r="AA83" s="213"/>
      <c r="AB83" s="213"/>
      <c r="AC83" s="213"/>
      <c r="AD83" s="213"/>
      <c r="AE83" s="213"/>
      <c r="AF83" s="213"/>
      <c r="AG83" s="213" t="s">
        <v>360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2" x14ac:dyDescent="0.2">
      <c r="A84" s="220"/>
      <c r="B84" s="221"/>
      <c r="C84" s="260" t="s">
        <v>608</v>
      </c>
      <c r="D84" s="258"/>
      <c r="E84" s="258"/>
      <c r="F84" s="258"/>
      <c r="G84" s="258"/>
      <c r="H84" s="224"/>
      <c r="I84" s="224"/>
      <c r="J84" s="224"/>
      <c r="K84" s="224"/>
      <c r="L84" s="224"/>
      <c r="M84" s="224"/>
      <c r="N84" s="223"/>
      <c r="O84" s="223"/>
      <c r="P84" s="223"/>
      <c r="Q84" s="223"/>
      <c r="R84" s="224"/>
      <c r="S84" s="224"/>
      <c r="T84" s="224"/>
      <c r="U84" s="224"/>
      <c r="V84" s="224"/>
      <c r="W84" s="224"/>
      <c r="X84" s="224"/>
      <c r="Y84" s="224"/>
      <c r="Z84" s="213"/>
      <c r="AA84" s="213"/>
      <c r="AB84" s="213"/>
      <c r="AC84" s="213"/>
      <c r="AD84" s="213"/>
      <c r="AE84" s="213"/>
      <c r="AF84" s="213"/>
      <c r="AG84" s="213" t="s">
        <v>311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2" x14ac:dyDescent="0.2">
      <c r="A85" s="220"/>
      <c r="B85" s="221"/>
      <c r="C85" s="252"/>
      <c r="D85" s="245"/>
      <c r="E85" s="245"/>
      <c r="F85" s="245"/>
      <c r="G85" s="245"/>
      <c r="H85" s="224"/>
      <c r="I85" s="224"/>
      <c r="J85" s="224"/>
      <c r="K85" s="224"/>
      <c r="L85" s="224"/>
      <c r="M85" s="224"/>
      <c r="N85" s="223"/>
      <c r="O85" s="223"/>
      <c r="P85" s="223"/>
      <c r="Q85" s="223"/>
      <c r="R85" s="224"/>
      <c r="S85" s="224"/>
      <c r="T85" s="224"/>
      <c r="U85" s="224"/>
      <c r="V85" s="224"/>
      <c r="W85" s="224"/>
      <c r="X85" s="224"/>
      <c r="Y85" s="224"/>
      <c r="Z85" s="213"/>
      <c r="AA85" s="213"/>
      <c r="AB85" s="213"/>
      <c r="AC85" s="213"/>
      <c r="AD85" s="213"/>
      <c r="AE85" s="213"/>
      <c r="AF85" s="213"/>
      <c r="AG85" s="213" t="s">
        <v>286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1" x14ac:dyDescent="0.2">
      <c r="A86" s="237">
        <v>22</v>
      </c>
      <c r="B86" s="238" t="s">
        <v>609</v>
      </c>
      <c r="C86" s="249" t="s">
        <v>610</v>
      </c>
      <c r="D86" s="239" t="s">
        <v>356</v>
      </c>
      <c r="E86" s="240">
        <v>222.54750000000001</v>
      </c>
      <c r="F86" s="241"/>
      <c r="G86" s="242">
        <f>ROUND(E86*F86,2)</f>
        <v>0</v>
      </c>
      <c r="H86" s="241"/>
      <c r="I86" s="242">
        <f>ROUND(E86*H86,2)</f>
        <v>0</v>
      </c>
      <c r="J86" s="241"/>
      <c r="K86" s="242">
        <f>ROUND(E86*J86,2)</f>
        <v>0</v>
      </c>
      <c r="L86" s="242">
        <v>21</v>
      </c>
      <c r="M86" s="242">
        <f>G86*(1+L86/100)</f>
        <v>0</v>
      </c>
      <c r="N86" s="240">
        <v>0</v>
      </c>
      <c r="O86" s="240">
        <f>ROUND(E86*N86,2)</f>
        <v>0</v>
      </c>
      <c r="P86" s="240">
        <v>0</v>
      </c>
      <c r="Q86" s="240">
        <f>ROUND(E86*P86,2)</f>
        <v>0</v>
      </c>
      <c r="R86" s="242" t="s">
        <v>324</v>
      </c>
      <c r="S86" s="242" t="s">
        <v>289</v>
      </c>
      <c r="T86" s="243" t="s">
        <v>289</v>
      </c>
      <c r="U86" s="224">
        <v>0</v>
      </c>
      <c r="V86" s="224">
        <f>ROUND(E86*U86,2)</f>
        <v>0</v>
      </c>
      <c r="W86" s="224"/>
      <c r="X86" s="224" t="s">
        <v>283</v>
      </c>
      <c r="Y86" s="224" t="s">
        <v>284</v>
      </c>
      <c r="Z86" s="213"/>
      <c r="AA86" s="213"/>
      <c r="AB86" s="213"/>
      <c r="AC86" s="213"/>
      <c r="AD86" s="213"/>
      <c r="AE86" s="213"/>
      <c r="AF86" s="213"/>
      <c r="AG86" s="213" t="s">
        <v>611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2" x14ac:dyDescent="0.2">
      <c r="A87" s="220"/>
      <c r="B87" s="221"/>
      <c r="C87" s="250"/>
      <c r="D87" s="246"/>
      <c r="E87" s="246"/>
      <c r="F87" s="246"/>
      <c r="G87" s="246"/>
      <c r="H87" s="224"/>
      <c r="I87" s="224"/>
      <c r="J87" s="224"/>
      <c r="K87" s="224"/>
      <c r="L87" s="224"/>
      <c r="M87" s="224"/>
      <c r="N87" s="223"/>
      <c r="O87" s="223"/>
      <c r="P87" s="223"/>
      <c r="Q87" s="223"/>
      <c r="R87" s="224"/>
      <c r="S87" s="224"/>
      <c r="T87" s="224"/>
      <c r="U87" s="224"/>
      <c r="V87" s="224"/>
      <c r="W87" s="224"/>
      <c r="X87" s="224"/>
      <c r="Y87" s="224"/>
      <c r="Z87" s="213"/>
      <c r="AA87" s="213"/>
      <c r="AB87" s="213"/>
      <c r="AC87" s="213"/>
      <c r="AD87" s="213"/>
      <c r="AE87" s="213"/>
      <c r="AF87" s="213"/>
      <c r="AG87" s="213" t="s">
        <v>286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x14ac:dyDescent="0.2">
      <c r="A88" s="230" t="s">
        <v>276</v>
      </c>
      <c r="B88" s="231" t="s">
        <v>179</v>
      </c>
      <c r="C88" s="248" t="s">
        <v>180</v>
      </c>
      <c r="D88" s="232"/>
      <c r="E88" s="233"/>
      <c r="F88" s="234"/>
      <c r="G88" s="234">
        <f>SUMIF(AG89:AG90,"&lt;&gt;NOR",G89:G90)</f>
        <v>0</v>
      </c>
      <c r="H88" s="234"/>
      <c r="I88" s="234">
        <f>SUM(I89:I90)</f>
        <v>0</v>
      </c>
      <c r="J88" s="234"/>
      <c r="K88" s="234">
        <f>SUM(K89:K90)</f>
        <v>0</v>
      </c>
      <c r="L88" s="234"/>
      <c r="M88" s="234">
        <f>SUM(M89:M90)</f>
        <v>0</v>
      </c>
      <c r="N88" s="233"/>
      <c r="O88" s="233">
        <f>SUM(O89:O90)</f>
        <v>0.31</v>
      </c>
      <c r="P88" s="233"/>
      <c r="Q88" s="233">
        <f>SUM(Q89:Q90)</f>
        <v>0</v>
      </c>
      <c r="R88" s="234"/>
      <c r="S88" s="234"/>
      <c r="T88" s="235"/>
      <c r="U88" s="229"/>
      <c r="V88" s="229">
        <f>SUM(V89:V90)</f>
        <v>12.73</v>
      </c>
      <c r="W88" s="229"/>
      <c r="X88" s="229"/>
      <c r="Y88" s="229"/>
      <c r="AG88" t="s">
        <v>277</v>
      </c>
    </row>
    <row r="89" spans="1:60" outlineLevel="1" x14ac:dyDescent="0.2">
      <c r="A89" s="237">
        <v>23</v>
      </c>
      <c r="B89" s="238" t="s">
        <v>612</v>
      </c>
      <c r="C89" s="249" t="s">
        <v>613</v>
      </c>
      <c r="D89" s="239" t="s">
        <v>363</v>
      </c>
      <c r="E89" s="240">
        <v>48.96</v>
      </c>
      <c r="F89" s="241"/>
      <c r="G89" s="242">
        <f>ROUND(E89*F89,2)</f>
        <v>0</v>
      </c>
      <c r="H89" s="241"/>
      <c r="I89" s="242">
        <f>ROUND(E89*H89,2)</f>
        <v>0</v>
      </c>
      <c r="J89" s="241"/>
      <c r="K89" s="242">
        <f>ROUND(E89*J89,2)</f>
        <v>0</v>
      </c>
      <c r="L89" s="242">
        <v>21</v>
      </c>
      <c r="M89" s="242">
        <f>G89*(1+L89/100)</f>
        <v>0</v>
      </c>
      <c r="N89" s="240">
        <v>6.3499999999999997E-3</v>
      </c>
      <c r="O89" s="240">
        <f>ROUND(E89*N89,2)</f>
        <v>0.31</v>
      </c>
      <c r="P89" s="240">
        <v>0</v>
      </c>
      <c r="Q89" s="240">
        <f>ROUND(E89*P89,2)</f>
        <v>0</v>
      </c>
      <c r="R89" s="242" t="s">
        <v>614</v>
      </c>
      <c r="S89" s="242" t="s">
        <v>289</v>
      </c>
      <c r="T89" s="243" t="s">
        <v>289</v>
      </c>
      <c r="U89" s="224">
        <v>0.26</v>
      </c>
      <c r="V89" s="224">
        <f>ROUND(E89*U89,2)</f>
        <v>12.73</v>
      </c>
      <c r="W89" s="224"/>
      <c r="X89" s="224" t="s">
        <v>339</v>
      </c>
      <c r="Y89" s="224" t="s">
        <v>284</v>
      </c>
      <c r="Z89" s="213"/>
      <c r="AA89" s="213"/>
      <c r="AB89" s="213"/>
      <c r="AC89" s="213"/>
      <c r="AD89" s="213"/>
      <c r="AE89" s="213"/>
      <c r="AF89" s="213"/>
      <c r="AG89" s="213" t="s">
        <v>358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2" x14ac:dyDescent="0.2">
      <c r="A90" s="220"/>
      <c r="B90" s="221"/>
      <c r="C90" s="250"/>
      <c r="D90" s="246"/>
      <c r="E90" s="246"/>
      <c r="F90" s="246"/>
      <c r="G90" s="246"/>
      <c r="H90" s="224"/>
      <c r="I90" s="224"/>
      <c r="J90" s="224"/>
      <c r="K90" s="224"/>
      <c r="L90" s="224"/>
      <c r="M90" s="224"/>
      <c r="N90" s="223"/>
      <c r="O90" s="223"/>
      <c r="P90" s="223"/>
      <c r="Q90" s="223"/>
      <c r="R90" s="224"/>
      <c r="S90" s="224"/>
      <c r="T90" s="224"/>
      <c r="U90" s="224"/>
      <c r="V90" s="224"/>
      <c r="W90" s="224"/>
      <c r="X90" s="224"/>
      <c r="Y90" s="224"/>
      <c r="Z90" s="213"/>
      <c r="AA90" s="213"/>
      <c r="AB90" s="213"/>
      <c r="AC90" s="213"/>
      <c r="AD90" s="213"/>
      <c r="AE90" s="213"/>
      <c r="AF90" s="213"/>
      <c r="AG90" s="213" t="s">
        <v>286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x14ac:dyDescent="0.2">
      <c r="A91" s="230" t="s">
        <v>276</v>
      </c>
      <c r="B91" s="231" t="s">
        <v>187</v>
      </c>
      <c r="C91" s="248" t="s">
        <v>188</v>
      </c>
      <c r="D91" s="232"/>
      <c r="E91" s="233"/>
      <c r="F91" s="234"/>
      <c r="G91" s="234">
        <f>SUMIF(AG92:AG94,"&lt;&gt;NOR",G92:G94)</f>
        <v>0</v>
      </c>
      <c r="H91" s="234"/>
      <c r="I91" s="234">
        <f>SUM(I92:I94)</f>
        <v>0</v>
      </c>
      <c r="J91" s="234"/>
      <c r="K91" s="234">
        <f>SUM(K92:K94)</f>
        <v>0</v>
      </c>
      <c r="L91" s="234"/>
      <c r="M91" s="234">
        <f>SUM(M92:M94)</f>
        <v>0</v>
      </c>
      <c r="N91" s="233"/>
      <c r="O91" s="233">
        <f>SUM(O92:O94)</f>
        <v>0</v>
      </c>
      <c r="P91" s="233"/>
      <c r="Q91" s="233">
        <f>SUM(Q92:Q94)</f>
        <v>0</v>
      </c>
      <c r="R91" s="234"/>
      <c r="S91" s="234"/>
      <c r="T91" s="235"/>
      <c r="U91" s="229"/>
      <c r="V91" s="229">
        <f>SUM(V92:V94)</f>
        <v>20.51</v>
      </c>
      <c r="W91" s="229"/>
      <c r="X91" s="229"/>
      <c r="Y91" s="229"/>
      <c r="AG91" t="s">
        <v>277</v>
      </c>
    </row>
    <row r="92" spans="1:60" ht="33.75" outlineLevel="1" x14ac:dyDescent="0.2">
      <c r="A92" s="237">
        <v>24</v>
      </c>
      <c r="B92" s="238" t="s">
        <v>615</v>
      </c>
      <c r="C92" s="249" t="s">
        <v>616</v>
      </c>
      <c r="D92" s="239" t="s">
        <v>383</v>
      </c>
      <c r="E92" s="240">
        <v>98.588650000000001</v>
      </c>
      <c r="F92" s="241"/>
      <c r="G92" s="242">
        <f>ROUND(E92*F92,2)</f>
        <v>0</v>
      </c>
      <c r="H92" s="241"/>
      <c r="I92" s="242">
        <f>ROUND(E92*H92,2)</f>
        <v>0</v>
      </c>
      <c r="J92" s="241"/>
      <c r="K92" s="242">
        <f>ROUND(E92*J92,2)</f>
        <v>0</v>
      </c>
      <c r="L92" s="242">
        <v>21</v>
      </c>
      <c r="M92" s="242">
        <f>G92*(1+L92/100)</f>
        <v>0</v>
      </c>
      <c r="N92" s="240">
        <v>0</v>
      </c>
      <c r="O92" s="240">
        <f>ROUND(E92*N92,2)</f>
        <v>0</v>
      </c>
      <c r="P92" s="240">
        <v>0</v>
      </c>
      <c r="Q92" s="240">
        <f>ROUND(E92*P92,2)</f>
        <v>0</v>
      </c>
      <c r="R92" s="242" t="s">
        <v>606</v>
      </c>
      <c r="S92" s="242" t="s">
        <v>289</v>
      </c>
      <c r="T92" s="243" t="s">
        <v>289</v>
      </c>
      <c r="U92" s="224">
        <v>0.20799999999999999</v>
      </c>
      <c r="V92" s="224">
        <f>ROUND(E92*U92,2)</f>
        <v>20.51</v>
      </c>
      <c r="W92" s="224"/>
      <c r="X92" s="224" t="s">
        <v>447</v>
      </c>
      <c r="Y92" s="224" t="s">
        <v>284</v>
      </c>
      <c r="Z92" s="213"/>
      <c r="AA92" s="213"/>
      <c r="AB92" s="213"/>
      <c r="AC92" s="213"/>
      <c r="AD92" s="213"/>
      <c r="AE92" s="213"/>
      <c r="AF92" s="213"/>
      <c r="AG92" s="213" t="s">
        <v>448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2" x14ac:dyDescent="0.2">
      <c r="A93" s="220"/>
      <c r="B93" s="221"/>
      <c r="C93" s="259" t="s">
        <v>617</v>
      </c>
      <c r="D93" s="257"/>
      <c r="E93" s="257"/>
      <c r="F93" s="257"/>
      <c r="G93" s="257"/>
      <c r="H93" s="224"/>
      <c r="I93" s="224"/>
      <c r="J93" s="224"/>
      <c r="K93" s="224"/>
      <c r="L93" s="224"/>
      <c r="M93" s="224"/>
      <c r="N93" s="223"/>
      <c r="O93" s="223"/>
      <c r="P93" s="223"/>
      <c r="Q93" s="223"/>
      <c r="R93" s="224"/>
      <c r="S93" s="224"/>
      <c r="T93" s="224"/>
      <c r="U93" s="224"/>
      <c r="V93" s="224"/>
      <c r="W93" s="224"/>
      <c r="X93" s="224"/>
      <c r="Y93" s="224"/>
      <c r="Z93" s="213"/>
      <c r="AA93" s="213"/>
      <c r="AB93" s="213"/>
      <c r="AC93" s="213"/>
      <c r="AD93" s="213"/>
      <c r="AE93" s="213"/>
      <c r="AF93" s="213"/>
      <c r="AG93" s="213" t="s">
        <v>360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2" x14ac:dyDescent="0.2">
      <c r="A94" s="220"/>
      <c r="B94" s="221"/>
      <c r="C94" s="252"/>
      <c r="D94" s="245"/>
      <c r="E94" s="245"/>
      <c r="F94" s="245"/>
      <c r="G94" s="245"/>
      <c r="H94" s="224"/>
      <c r="I94" s="224"/>
      <c r="J94" s="224"/>
      <c r="K94" s="224"/>
      <c r="L94" s="224"/>
      <c r="M94" s="224"/>
      <c r="N94" s="223"/>
      <c r="O94" s="223"/>
      <c r="P94" s="223"/>
      <c r="Q94" s="223"/>
      <c r="R94" s="224"/>
      <c r="S94" s="224"/>
      <c r="T94" s="224"/>
      <c r="U94" s="224"/>
      <c r="V94" s="224"/>
      <c r="W94" s="224"/>
      <c r="X94" s="224"/>
      <c r="Y94" s="224"/>
      <c r="Z94" s="213"/>
      <c r="AA94" s="213"/>
      <c r="AB94" s="213"/>
      <c r="AC94" s="213"/>
      <c r="AD94" s="213"/>
      <c r="AE94" s="213"/>
      <c r="AF94" s="213"/>
      <c r="AG94" s="213" t="s">
        <v>286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x14ac:dyDescent="0.2">
      <c r="A95" s="230" t="s">
        <v>276</v>
      </c>
      <c r="B95" s="231" t="s">
        <v>189</v>
      </c>
      <c r="C95" s="248" t="s">
        <v>190</v>
      </c>
      <c r="D95" s="232"/>
      <c r="E95" s="233"/>
      <c r="F95" s="234"/>
      <c r="G95" s="234">
        <f>SUMIF(AG96:AG108,"&lt;&gt;NOR",G96:G108)</f>
        <v>0</v>
      </c>
      <c r="H95" s="234"/>
      <c r="I95" s="234">
        <f>SUM(I96:I108)</f>
        <v>0</v>
      </c>
      <c r="J95" s="234"/>
      <c r="K95" s="234">
        <f>SUM(K96:K108)</f>
        <v>0</v>
      </c>
      <c r="L95" s="234"/>
      <c r="M95" s="234">
        <f>SUM(M96:M108)</f>
        <v>0</v>
      </c>
      <c r="N95" s="233"/>
      <c r="O95" s="233">
        <f>SUM(O96:O108)</f>
        <v>0.14000000000000001</v>
      </c>
      <c r="P95" s="233"/>
      <c r="Q95" s="233">
        <f>SUM(Q96:Q108)</f>
        <v>0</v>
      </c>
      <c r="R95" s="234"/>
      <c r="S95" s="234"/>
      <c r="T95" s="235"/>
      <c r="U95" s="229"/>
      <c r="V95" s="229">
        <f>SUM(V96:V108)</f>
        <v>18.269999999999996</v>
      </c>
      <c r="W95" s="229"/>
      <c r="X95" s="229"/>
      <c r="Y95" s="229"/>
      <c r="AG95" t="s">
        <v>277</v>
      </c>
    </row>
    <row r="96" spans="1:60" ht="33.75" outlineLevel="1" x14ac:dyDescent="0.2">
      <c r="A96" s="237">
        <v>25</v>
      </c>
      <c r="B96" s="238" t="s">
        <v>618</v>
      </c>
      <c r="C96" s="249" t="s">
        <v>619</v>
      </c>
      <c r="D96" s="239" t="s">
        <v>363</v>
      </c>
      <c r="E96" s="240">
        <v>120.34050000000001</v>
      </c>
      <c r="F96" s="241"/>
      <c r="G96" s="242">
        <f>ROUND(E96*F96,2)</f>
        <v>0</v>
      </c>
      <c r="H96" s="241"/>
      <c r="I96" s="242">
        <f>ROUND(E96*H96,2)</f>
        <v>0</v>
      </c>
      <c r="J96" s="241"/>
      <c r="K96" s="242">
        <f>ROUND(E96*J96,2)</f>
        <v>0</v>
      </c>
      <c r="L96" s="242">
        <v>21</v>
      </c>
      <c r="M96" s="242">
        <f>G96*(1+L96/100)</f>
        <v>0</v>
      </c>
      <c r="N96" s="240">
        <v>1.7000000000000001E-4</v>
      </c>
      <c r="O96" s="240">
        <f>ROUND(E96*N96,2)</f>
        <v>0.02</v>
      </c>
      <c r="P96" s="240">
        <v>0</v>
      </c>
      <c r="Q96" s="240">
        <f>ROUND(E96*P96,2)</f>
        <v>0</v>
      </c>
      <c r="R96" s="242" t="s">
        <v>620</v>
      </c>
      <c r="S96" s="242" t="s">
        <v>289</v>
      </c>
      <c r="T96" s="243" t="s">
        <v>289</v>
      </c>
      <c r="U96" s="224">
        <v>0.05</v>
      </c>
      <c r="V96" s="224">
        <f>ROUND(E96*U96,2)</f>
        <v>6.02</v>
      </c>
      <c r="W96" s="224"/>
      <c r="X96" s="224" t="s">
        <v>339</v>
      </c>
      <c r="Y96" s="224" t="s">
        <v>284</v>
      </c>
      <c r="Z96" s="213"/>
      <c r="AA96" s="213"/>
      <c r="AB96" s="213"/>
      <c r="AC96" s="213"/>
      <c r="AD96" s="213"/>
      <c r="AE96" s="213"/>
      <c r="AF96" s="213"/>
      <c r="AG96" s="213" t="s">
        <v>340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2" x14ac:dyDescent="0.2">
      <c r="A97" s="220"/>
      <c r="B97" s="221"/>
      <c r="C97" s="250"/>
      <c r="D97" s="246"/>
      <c r="E97" s="246"/>
      <c r="F97" s="246"/>
      <c r="G97" s="246"/>
      <c r="H97" s="224"/>
      <c r="I97" s="224"/>
      <c r="J97" s="224"/>
      <c r="K97" s="224"/>
      <c r="L97" s="224"/>
      <c r="M97" s="224"/>
      <c r="N97" s="223"/>
      <c r="O97" s="223"/>
      <c r="P97" s="223"/>
      <c r="Q97" s="223"/>
      <c r="R97" s="224"/>
      <c r="S97" s="224"/>
      <c r="T97" s="224"/>
      <c r="U97" s="224"/>
      <c r="V97" s="224"/>
      <c r="W97" s="224"/>
      <c r="X97" s="224"/>
      <c r="Y97" s="224"/>
      <c r="Z97" s="213"/>
      <c r="AA97" s="213"/>
      <c r="AB97" s="213"/>
      <c r="AC97" s="213"/>
      <c r="AD97" s="213"/>
      <c r="AE97" s="213"/>
      <c r="AF97" s="213"/>
      <c r="AG97" s="213" t="s">
        <v>286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ht="33.75" outlineLevel="1" x14ac:dyDescent="0.2">
      <c r="A98" s="237">
        <v>26</v>
      </c>
      <c r="B98" s="238" t="s">
        <v>621</v>
      </c>
      <c r="C98" s="249" t="s">
        <v>622</v>
      </c>
      <c r="D98" s="239" t="s">
        <v>363</v>
      </c>
      <c r="E98" s="240">
        <v>240.68100000000001</v>
      </c>
      <c r="F98" s="241"/>
      <c r="G98" s="242">
        <f>ROUND(E98*F98,2)</f>
        <v>0</v>
      </c>
      <c r="H98" s="241"/>
      <c r="I98" s="242">
        <f>ROUND(E98*H98,2)</f>
        <v>0</v>
      </c>
      <c r="J98" s="241"/>
      <c r="K98" s="242">
        <f>ROUND(E98*J98,2)</f>
        <v>0</v>
      </c>
      <c r="L98" s="242">
        <v>21</v>
      </c>
      <c r="M98" s="242">
        <f>G98*(1+L98/100)</f>
        <v>0</v>
      </c>
      <c r="N98" s="240">
        <v>1.7000000000000001E-4</v>
      </c>
      <c r="O98" s="240">
        <f>ROUND(E98*N98,2)</f>
        <v>0.04</v>
      </c>
      <c r="P98" s="240">
        <v>0</v>
      </c>
      <c r="Q98" s="240">
        <f>ROUND(E98*P98,2)</f>
        <v>0</v>
      </c>
      <c r="R98" s="242" t="s">
        <v>620</v>
      </c>
      <c r="S98" s="242" t="s">
        <v>289</v>
      </c>
      <c r="T98" s="243" t="s">
        <v>289</v>
      </c>
      <c r="U98" s="224">
        <v>0.05</v>
      </c>
      <c r="V98" s="224">
        <f>ROUND(E98*U98,2)</f>
        <v>12.03</v>
      </c>
      <c r="W98" s="224"/>
      <c r="X98" s="224" t="s">
        <v>339</v>
      </c>
      <c r="Y98" s="224" t="s">
        <v>284</v>
      </c>
      <c r="Z98" s="213"/>
      <c r="AA98" s="213"/>
      <c r="AB98" s="213"/>
      <c r="AC98" s="213"/>
      <c r="AD98" s="213"/>
      <c r="AE98" s="213"/>
      <c r="AF98" s="213"/>
      <c r="AG98" s="213" t="s">
        <v>340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2" x14ac:dyDescent="0.2">
      <c r="A99" s="220"/>
      <c r="B99" s="221"/>
      <c r="C99" s="250"/>
      <c r="D99" s="246"/>
      <c r="E99" s="246"/>
      <c r="F99" s="246"/>
      <c r="G99" s="246"/>
      <c r="H99" s="224"/>
      <c r="I99" s="224"/>
      <c r="J99" s="224"/>
      <c r="K99" s="224"/>
      <c r="L99" s="224"/>
      <c r="M99" s="224"/>
      <c r="N99" s="223"/>
      <c r="O99" s="223"/>
      <c r="P99" s="223"/>
      <c r="Q99" s="223"/>
      <c r="R99" s="224"/>
      <c r="S99" s="224"/>
      <c r="T99" s="224"/>
      <c r="U99" s="224"/>
      <c r="V99" s="224"/>
      <c r="W99" s="224"/>
      <c r="X99" s="224"/>
      <c r="Y99" s="224"/>
      <c r="Z99" s="213"/>
      <c r="AA99" s="213"/>
      <c r="AB99" s="213"/>
      <c r="AC99" s="213"/>
      <c r="AD99" s="213"/>
      <c r="AE99" s="213"/>
      <c r="AF99" s="213"/>
      <c r="AG99" s="213" t="s">
        <v>286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1" x14ac:dyDescent="0.2">
      <c r="A100" s="237">
        <v>27</v>
      </c>
      <c r="B100" s="238" t="s">
        <v>623</v>
      </c>
      <c r="C100" s="249" t="s">
        <v>624</v>
      </c>
      <c r="D100" s="239" t="s">
        <v>580</v>
      </c>
      <c r="E100" s="240">
        <v>69.496639999999999</v>
      </c>
      <c r="F100" s="241"/>
      <c r="G100" s="242">
        <f>ROUND(E100*F100,2)</f>
        <v>0</v>
      </c>
      <c r="H100" s="241"/>
      <c r="I100" s="242">
        <f>ROUND(E100*H100,2)</f>
        <v>0</v>
      </c>
      <c r="J100" s="241"/>
      <c r="K100" s="242">
        <f>ROUND(E100*J100,2)</f>
        <v>0</v>
      </c>
      <c r="L100" s="242">
        <v>21</v>
      </c>
      <c r="M100" s="242">
        <f>G100*(1+L100/100)</f>
        <v>0</v>
      </c>
      <c r="N100" s="240">
        <v>1E-3</v>
      </c>
      <c r="O100" s="240">
        <f>ROUND(E100*N100,2)</f>
        <v>7.0000000000000007E-2</v>
      </c>
      <c r="P100" s="240">
        <v>0</v>
      </c>
      <c r="Q100" s="240">
        <f>ROUND(E100*P100,2)</f>
        <v>0</v>
      </c>
      <c r="R100" s="242"/>
      <c r="S100" s="242" t="s">
        <v>281</v>
      </c>
      <c r="T100" s="243" t="s">
        <v>389</v>
      </c>
      <c r="U100" s="224">
        <v>0</v>
      </c>
      <c r="V100" s="224">
        <f>ROUND(E100*U100,2)</f>
        <v>0</v>
      </c>
      <c r="W100" s="224"/>
      <c r="X100" s="224" t="s">
        <v>283</v>
      </c>
      <c r="Y100" s="224" t="s">
        <v>284</v>
      </c>
      <c r="Z100" s="213"/>
      <c r="AA100" s="213"/>
      <c r="AB100" s="213"/>
      <c r="AC100" s="213"/>
      <c r="AD100" s="213"/>
      <c r="AE100" s="213"/>
      <c r="AF100" s="213"/>
      <c r="AG100" s="213" t="s">
        <v>285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2" x14ac:dyDescent="0.2">
      <c r="A101" s="220"/>
      <c r="B101" s="221"/>
      <c r="C101" s="251" t="s">
        <v>396</v>
      </c>
      <c r="D101" s="247"/>
      <c r="E101" s="247"/>
      <c r="F101" s="247"/>
      <c r="G101" s="247"/>
      <c r="H101" s="224"/>
      <c r="I101" s="224"/>
      <c r="J101" s="224"/>
      <c r="K101" s="224"/>
      <c r="L101" s="224"/>
      <c r="M101" s="224"/>
      <c r="N101" s="223"/>
      <c r="O101" s="223"/>
      <c r="P101" s="223"/>
      <c r="Q101" s="223"/>
      <c r="R101" s="224"/>
      <c r="S101" s="224"/>
      <c r="T101" s="224"/>
      <c r="U101" s="224"/>
      <c r="V101" s="224"/>
      <c r="W101" s="224"/>
      <c r="X101" s="224"/>
      <c r="Y101" s="224"/>
      <c r="Z101" s="213"/>
      <c r="AA101" s="213"/>
      <c r="AB101" s="213"/>
      <c r="AC101" s="213"/>
      <c r="AD101" s="213"/>
      <c r="AE101" s="213"/>
      <c r="AF101" s="213"/>
      <c r="AG101" s="213" t="s">
        <v>311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56" t="str">
        <f>C101</f>
        <v>"Výše uvedená položka vymezuje požadovaný standard, zadavatel umožňuje i jiné technicky a kvalitativně srovnatelné řešení".</v>
      </c>
      <c r="BB101" s="213"/>
      <c r="BC101" s="213"/>
      <c r="BD101" s="213"/>
      <c r="BE101" s="213"/>
      <c r="BF101" s="213"/>
      <c r="BG101" s="213"/>
      <c r="BH101" s="213"/>
    </row>
    <row r="102" spans="1:60" outlineLevel="2" x14ac:dyDescent="0.2">
      <c r="A102" s="220"/>
      <c r="B102" s="221"/>
      <c r="C102" s="252"/>
      <c r="D102" s="245"/>
      <c r="E102" s="245"/>
      <c r="F102" s="245"/>
      <c r="G102" s="245"/>
      <c r="H102" s="224"/>
      <c r="I102" s="224"/>
      <c r="J102" s="224"/>
      <c r="K102" s="224"/>
      <c r="L102" s="224"/>
      <c r="M102" s="224"/>
      <c r="N102" s="223"/>
      <c r="O102" s="223"/>
      <c r="P102" s="223"/>
      <c r="Q102" s="223"/>
      <c r="R102" s="224"/>
      <c r="S102" s="224"/>
      <c r="T102" s="224"/>
      <c r="U102" s="224"/>
      <c r="V102" s="224"/>
      <c r="W102" s="224"/>
      <c r="X102" s="224"/>
      <c r="Y102" s="224"/>
      <c r="Z102" s="213"/>
      <c r="AA102" s="213"/>
      <c r="AB102" s="213"/>
      <c r="AC102" s="213"/>
      <c r="AD102" s="213"/>
      <c r="AE102" s="213"/>
      <c r="AF102" s="213"/>
      <c r="AG102" s="213" t="s">
        <v>286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1" x14ac:dyDescent="0.2">
      <c r="A103" s="237">
        <v>28</v>
      </c>
      <c r="B103" s="238" t="s">
        <v>625</v>
      </c>
      <c r="C103" s="249" t="s">
        <v>626</v>
      </c>
      <c r="D103" s="239" t="s">
        <v>580</v>
      </c>
      <c r="E103" s="240">
        <v>9.4768100000000004</v>
      </c>
      <c r="F103" s="241"/>
      <c r="G103" s="242">
        <f>ROUND(E103*F103,2)</f>
        <v>0</v>
      </c>
      <c r="H103" s="241"/>
      <c r="I103" s="242">
        <f>ROUND(E103*H103,2)</f>
        <v>0</v>
      </c>
      <c r="J103" s="241"/>
      <c r="K103" s="242">
        <f>ROUND(E103*J103,2)</f>
        <v>0</v>
      </c>
      <c r="L103" s="242">
        <v>21</v>
      </c>
      <c r="M103" s="242">
        <f>G103*(1+L103/100)</f>
        <v>0</v>
      </c>
      <c r="N103" s="240">
        <v>1E-3</v>
      </c>
      <c r="O103" s="240">
        <f>ROUND(E103*N103,2)</f>
        <v>0.01</v>
      </c>
      <c r="P103" s="240">
        <v>0</v>
      </c>
      <c r="Q103" s="240">
        <f>ROUND(E103*P103,2)</f>
        <v>0</v>
      </c>
      <c r="R103" s="242"/>
      <c r="S103" s="242" t="s">
        <v>281</v>
      </c>
      <c r="T103" s="243" t="s">
        <v>389</v>
      </c>
      <c r="U103" s="224">
        <v>0</v>
      </c>
      <c r="V103" s="224">
        <f>ROUND(E103*U103,2)</f>
        <v>0</v>
      </c>
      <c r="W103" s="224"/>
      <c r="X103" s="224" t="s">
        <v>283</v>
      </c>
      <c r="Y103" s="224" t="s">
        <v>284</v>
      </c>
      <c r="Z103" s="213"/>
      <c r="AA103" s="213"/>
      <c r="AB103" s="213"/>
      <c r="AC103" s="213"/>
      <c r="AD103" s="213"/>
      <c r="AE103" s="213"/>
      <c r="AF103" s="213"/>
      <c r="AG103" s="213" t="s">
        <v>285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2" x14ac:dyDescent="0.2">
      <c r="A104" s="220"/>
      <c r="B104" s="221"/>
      <c r="C104" s="251" t="s">
        <v>396</v>
      </c>
      <c r="D104" s="247"/>
      <c r="E104" s="247"/>
      <c r="F104" s="247"/>
      <c r="G104" s="247"/>
      <c r="H104" s="224"/>
      <c r="I104" s="224"/>
      <c r="J104" s="224"/>
      <c r="K104" s="224"/>
      <c r="L104" s="224"/>
      <c r="M104" s="224"/>
      <c r="N104" s="223"/>
      <c r="O104" s="223"/>
      <c r="P104" s="223"/>
      <c r="Q104" s="223"/>
      <c r="R104" s="224"/>
      <c r="S104" s="224"/>
      <c r="T104" s="224"/>
      <c r="U104" s="224"/>
      <c r="V104" s="224"/>
      <c r="W104" s="224"/>
      <c r="X104" s="224"/>
      <c r="Y104" s="224"/>
      <c r="Z104" s="213"/>
      <c r="AA104" s="213"/>
      <c r="AB104" s="213"/>
      <c r="AC104" s="213"/>
      <c r="AD104" s="213"/>
      <c r="AE104" s="213"/>
      <c r="AF104" s="213"/>
      <c r="AG104" s="213" t="s">
        <v>311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56" t="str">
        <f>C104</f>
        <v>"Výše uvedená položka vymezuje požadovaný standard, zadavatel umožňuje i jiné technicky a kvalitativně srovnatelné řešení".</v>
      </c>
      <c r="BB104" s="213"/>
      <c r="BC104" s="213"/>
      <c r="BD104" s="213"/>
      <c r="BE104" s="213"/>
      <c r="BF104" s="213"/>
      <c r="BG104" s="213"/>
      <c r="BH104" s="213"/>
    </row>
    <row r="105" spans="1:60" outlineLevel="2" x14ac:dyDescent="0.2">
      <c r="A105" s="220"/>
      <c r="B105" s="221"/>
      <c r="C105" s="252"/>
      <c r="D105" s="245"/>
      <c r="E105" s="245"/>
      <c r="F105" s="245"/>
      <c r="G105" s="245"/>
      <c r="H105" s="224"/>
      <c r="I105" s="224"/>
      <c r="J105" s="224"/>
      <c r="K105" s="224"/>
      <c r="L105" s="224"/>
      <c r="M105" s="224"/>
      <c r="N105" s="223"/>
      <c r="O105" s="223"/>
      <c r="P105" s="223"/>
      <c r="Q105" s="223"/>
      <c r="R105" s="224"/>
      <c r="S105" s="224"/>
      <c r="T105" s="224"/>
      <c r="U105" s="224"/>
      <c r="V105" s="224"/>
      <c r="W105" s="224"/>
      <c r="X105" s="224"/>
      <c r="Y105" s="224"/>
      <c r="Z105" s="213"/>
      <c r="AA105" s="213"/>
      <c r="AB105" s="213"/>
      <c r="AC105" s="213"/>
      <c r="AD105" s="213"/>
      <c r="AE105" s="213"/>
      <c r="AF105" s="213"/>
      <c r="AG105" s="213" t="s">
        <v>286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1" x14ac:dyDescent="0.2">
      <c r="A106" s="237">
        <v>29</v>
      </c>
      <c r="B106" s="238" t="s">
        <v>627</v>
      </c>
      <c r="C106" s="249" t="s">
        <v>628</v>
      </c>
      <c r="D106" s="239" t="s">
        <v>383</v>
      </c>
      <c r="E106" s="240">
        <v>0.14035</v>
      </c>
      <c r="F106" s="241"/>
      <c r="G106" s="242">
        <f>ROUND(E106*F106,2)</f>
        <v>0</v>
      </c>
      <c r="H106" s="241"/>
      <c r="I106" s="242">
        <f>ROUND(E106*H106,2)</f>
        <v>0</v>
      </c>
      <c r="J106" s="241"/>
      <c r="K106" s="242">
        <f>ROUND(E106*J106,2)</f>
        <v>0</v>
      </c>
      <c r="L106" s="242">
        <v>21</v>
      </c>
      <c r="M106" s="242">
        <f>G106*(1+L106/100)</f>
        <v>0</v>
      </c>
      <c r="N106" s="240">
        <v>0</v>
      </c>
      <c r="O106" s="240">
        <f>ROUND(E106*N106,2)</f>
        <v>0</v>
      </c>
      <c r="P106" s="240">
        <v>0</v>
      </c>
      <c r="Q106" s="240">
        <f>ROUND(E106*P106,2)</f>
        <v>0</v>
      </c>
      <c r="R106" s="242" t="s">
        <v>620</v>
      </c>
      <c r="S106" s="242" t="s">
        <v>289</v>
      </c>
      <c r="T106" s="243" t="s">
        <v>289</v>
      </c>
      <c r="U106" s="224">
        <v>1.5669999999999999</v>
      </c>
      <c r="V106" s="224">
        <f>ROUND(E106*U106,2)</f>
        <v>0.22</v>
      </c>
      <c r="W106" s="224"/>
      <c r="X106" s="224" t="s">
        <v>447</v>
      </c>
      <c r="Y106" s="224" t="s">
        <v>284</v>
      </c>
      <c r="Z106" s="213"/>
      <c r="AA106" s="213"/>
      <c r="AB106" s="213"/>
      <c r="AC106" s="213"/>
      <c r="AD106" s="213"/>
      <c r="AE106" s="213"/>
      <c r="AF106" s="213"/>
      <c r="AG106" s="213" t="s">
        <v>448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2" x14ac:dyDescent="0.2">
      <c r="A107" s="220"/>
      <c r="B107" s="221"/>
      <c r="C107" s="259" t="s">
        <v>629</v>
      </c>
      <c r="D107" s="257"/>
      <c r="E107" s="257"/>
      <c r="F107" s="257"/>
      <c r="G107" s="257"/>
      <c r="H107" s="224"/>
      <c r="I107" s="224"/>
      <c r="J107" s="224"/>
      <c r="K107" s="224"/>
      <c r="L107" s="224"/>
      <c r="M107" s="224"/>
      <c r="N107" s="223"/>
      <c r="O107" s="223"/>
      <c r="P107" s="223"/>
      <c r="Q107" s="223"/>
      <c r="R107" s="224"/>
      <c r="S107" s="224"/>
      <c r="T107" s="224"/>
      <c r="U107" s="224"/>
      <c r="V107" s="224"/>
      <c r="W107" s="224"/>
      <c r="X107" s="224"/>
      <c r="Y107" s="224"/>
      <c r="Z107" s="213"/>
      <c r="AA107" s="213"/>
      <c r="AB107" s="213"/>
      <c r="AC107" s="213"/>
      <c r="AD107" s="213"/>
      <c r="AE107" s="213"/>
      <c r="AF107" s="213"/>
      <c r="AG107" s="213" t="s">
        <v>360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2" x14ac:dyDescent="0.2">
      <c r="A108" s="220"/>
      <c r="B108" s="221"/>
      <c r="C108" s="252"/>
      <c r="D108" s="245"/>
      <c r="E108" s="245"/>
      <c r="F108" s="245"/>
      <c r="G108" s="245"/>
      <c r="H108" s="224"/>
      <c r="I108" s="224"/>
      <c r="J108" s="224"/>
      <c r="K108" s="224"/>
      <c r="L108" s="224"/>
      <c r="M108" s="224"/>
      <c r="N108" s="223"/>
      <c r="O108" s="223"/>
      <c r="P108" s="223"/>
      <c r="Q108" s="223"/>
      <c r="R108" s="224"/>
      <c r="S108" s="224"/>
      <c r="T108" s="224"/>
      <c r="U108" s="224"/>
      <c r="V108" s="224"/>
      <c r="W108" s="224"/>
      <c r="X108" s="224"/>
      <c r="Y108" s="224"/>
      <c r="Z108" s="213"/>
      <c r="AA108" s="213"/>
      <c r="AB108" s="213"/>
      <c r="AC108" s="213"/>
      <c r="AD108" s="213"/>
      <c r="AE108" s="213"/>
      <c r="AF108" s="213"/>
      <c r="AG108" s="213" t="s">
        <v>286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x14ac:dyDescent="0.2">
      <c r="A109" s="3"/>
      <c r="B109" s="4"/>
      <c r="C109" s="25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AE109">
        <v>12</v>
      </c>
      <c r="AF109">
        <v>21</v>
      </c>
      <c r="AG109" t="s">
        <v>262</v>
      </c>
    </row>
    <row r="110" spans="1:60" x14ac:dyDescent="0.2">
      <c r="A110" s="216"/>
      <c r="B110" s="217" t="s">
        <v>29</v>
      </c>
      <c r="C110" s="254"/>
      <c r="D110" s="218"/>
      <c r="E110" s="219"/>
      <c r="F110" s="219"/>
      <c r="G110" s="236">
        <f>G8+G58+G72+G81+G88+G91+G95</f>
        <v>0</v>
      </c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AE110">
        <f>SUMIF(L7:L108,AE109,G7:G108)</f>
        <v>0</v>
      </c>
      <c r="AF110">
        <f>SUMIF(L7:L108,AF109,G7:G108)</f>
        <v>0</v>
      </c>
      <c r="AG110" t="s">
        <v>314</v>
      </c>
    </row>
    <row r="111" spans="1:60" x14ac:dyDescent="0.2">
      <c r="C111" s="255"/>
      <c r="D111" s="10"/>
      <c r="AG111" t="s">
        <v>315</v>
      </c>
    </row>
    <row r="112" spans="1:60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9NhKxERg1syIcOeoAX4/8on0rrxd4reX5/wRMFoB5/actT9/iGwYbKzyyw0eMN0mo4YODdwHpENCLhQjD5nqIA==" saltValue="YioFF4HmeKLP1G2sdn1SMw==" spinCount="100000" sheet="1" formatRows="0"/>
  <mergeCells count="67">
    <mergeCell ref="C108:G108"/>
    <mergeCell ref="C99:G99"/>
    <mergeCell ref="C101:G101"/>
    <mergeCell ref="C102:G102"/>
    <mergeCell ref="C104:G104"/>
    <mergeCell ref="C105:G105"/>
    <mergeCell ref="C107:G107"/>
    <mergeCell ref="C85:G85"/>
    <mergeCell ref="C87:G87"/>
    <mergeCell ref="C90:G90"/>
    <mergeCell ref="C93:G93"/>
    <mergeCell ref="C94:G94"/>
    <mergeCell ref="C97:G97"/>
    <mergeCell ref="C75:G75"/>
    <mergeCell ref="C76:G76"/>
    <mergeCell ref="C78:G78"/>
    <mergeCell ref="C80:G80"/>
    <mergeCell ref="C83:G83"/>
    <mergeCell ref="C84:G84"/>
    <mergeCell ref="C67:G67"/>
    <mergeCell ref="C68:G68"/>
    <mergeCell ref="C69:G69"/>
    <mergeCell ref="C70:G70"/>
    <mergeCell ref="C71:G71"/>
    <mergeCell ref="C74:G74"/>
    <mergeCell ref="C60:G60"/>
    <mergeCell ref="C62:G62"/>
    <mergeCell ref="C63:G63"/>
    <mergeCell ref="C64:G64"/>
    <mergeCell ref="C65:G65"/>
    <mergeCell ref="C66:G66"/>
    <mergeCell ref="C50:G50"/>
    <mergeCell ref="C52:G52"/>
    <mergeCell ref="C53:G53"/>
    <mergeCell ref="C54:G54"/>
    <mergeCell ref="C56:G56"/>
    <mergeCell ref="C57:G57"/>
    <mergeCell ref="C40:G40"/>
    <mergeCell ref="C42:G42"/>
    <mergeCell ref="C43:G43"/>
    <mergeCell ref="C45:G45"/>
    <mergeCell ref="C46:G46"/>
    <mergeCell ref="C48:G48"/>
    <mergeCell ref="C31:G31"/>
    <mergeCell ref="C33:G33"/>
    <mergeCell ref="C35:G35"/>
    <mergeCell ref="C36:G36"/>
    <mergeCell ref="C37:G37"/>
    <mergeCell ref="C39:G39"/>
    <mergeCell ref="C22:G22"/>
    <mergeCell ref="C24:G24"/>
    <mergeCell ref="C25:G25"/>
    <mergeCell ref="C27:G27"/>
    <mergeCell ref="C28:G28"/>
    <mergeCell ref="C30:G30"/>
    <mergeCell ref="C13:G13"/>
    <mergeCell ref="C15:G15"/>
    <mergeCell ref="C16:G16"/>
    <mergeCell ref="C18:G18"/>
    <mergeCell ref="C19:G19"/>
    <mergeCell ref="C21:G21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A0E16-95C4-48A4-AB7D-E28033580E0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249</v>
      </c>
      <c r="B1" s="198"/>
      <c r="C1" s="198"/>
      <c r="D1" s="198"/>
      <c r="E1" s="198"/>
      <c r="F1" s="198"/>
      <c r="G1" s="198"/>
      <c r="AG1" t="s">
        <v>250</v>
      </c>
    </row>
    <row r="2" spans="1:60" ht="24.95" customHeight="1" x14ac:dyDescent="0.2">
      <c r="A2" s="199" t="s">
        <v>7</v>
      </c>
      <c r="B2" s="49" t="s">
        <v>44</v>
      </c>
      <c r="C2" s="202" t="s">
        <v>45</v>
      </c>
      <c r="D2" s="200"/>
      <c r="E2" s="200"/>
      <c r="F2" s="200"/>
      <c r="G2" s="201"/>
      <c r="AG2" t="s">
        <v>251</v>
      </c>
    </row>
    <row r="3" spans="1:60" ht="24.95" customHeight="1" x14ac:dyDescent="0.2">
      <c r="A3" s="199" t="s">
        <v>8</v>
      </c>
      <c r="B3" s="49" t="s">
        <v>59</v>
      </c>
      <c r="C3" s="202" t="s">
        <v>60</v>
      </c>
      <c r="D3" s="200"/>
      <c r="E3" s="200"/>
      <c r="F3" s="200"/>
      <c r="G3" s="201"/>
      <c r="AC3" s="177" t="s">
        <v>251</v>
      </c>
      <c r="AG3" t="s">
        <v>252</v>
      </c>
    </row>
    <row r="4" spans="1:60" ht="24.95" customHeight="1" x14ac:dyDescent="0.2">
      <c r="A4" s="203" t="s">
        <v>9</v>
      </c>
      <c r="B4" s="204" t="s">
        <v>65</v>
      </c>
      <c r="C4" s="205" t="s">
        <v>66</v>
      </c>
      <c r="D4" s="206"/>
      <c r="E4" s="206"/>
      <c r="F4" s="206"/>
      <c r="G4" s="207"/>
      <c r="AG4" t="s">
        <v>253</v>
      </c>
    </row>
    <row r="5" spans="1:60" x14ac:dyDescent="0.2">
      <c r="D5" s="10"/>
    </row>
    <row r="6" spans="1:60" ht="38.25" x14ac:dyDescent="0.2">
      <c r="A6" s="209" t="s">
        <v>254</v>
      </c>
      <c r="B6" s="211" t="s">
        <v>255</v>
      </c>
      <c r="C6" s="211" t="s">
        <v>256</v>
      </c>
      <c r="D6" s="210" t="s">
        <v>257</v>
      </c>
      <c r="E6" s="209" t="s">
        <v>258</v>
      </c>
      <c r="F6" s="208" t="s">
        <v>259</v>
      </c>
      <c r="G6" s="209" t="s">
        <v>29</v>
      </c>
      <c r="H6" s="212" t="s">
        <v>30</v>
      </c>
      <c r="I6" s="212" t="s">
        <v>260</v>
      </c>
      <c r="J6" s="212" t="s">
        <v>31</v>
      </c>
      <c r="K6" s="212" t="s">
        <v>261</v>
      </c>
      <c r="L6" s="212" t="s">
        <v>262</v>
      </c>
      <c r="M6" s="212" t="s">
        <v>263</v>
      </c>
      <c r="N6" s="212" t="s">
        <v>264</v>
      </c>
      <c r="O6" s="212" t="s">
        <v>265</v>
      </c>
      <c r="P6" s="212" t="s">
        <v>266</v>
      </c>
      <c r="Q6" s="212" t="s">
        <v>267</v>
      </c>
      <c r="R6" s="212" t="s">
        <v>268</v>
      </c>
      <c r="S6" s="212" t="s">
        <v>269</v>
      </c>
      <c r="T6" s="212" t="s">
        <v>270</v>
      </c>
      <c r="U6" s="212" t="s">
        <v>271</v>
      </c>
      <c r="V6" s="212" t="s">
        <v>272</v>
      </c>
      <c r="W6" s="212" t="s">
        <v>273</v>
      </c>
      <c r="X6" s="212" t="s">
        <v>274</v>
      </c>
      <c r="Y6" s="212" t="s">
        <v>275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30" t="s">
        <v>276</v>
      </c>
      <c r="B8" s="231" t="s">
        <v>137</v>
      </c>
      <c r="C8" s="248" t="s">
        <v>138</v>
      </c>
      <c r="D8" s="232"/>
      <c r="E8" s="233"/>
      <c r="F8" s="234"/>
      <c r="G8" s="234">
        <f>SUMIF(AG9:AG40,"&lt;&gt;NOR",G9:G40)</f>
        <v>0</v>
      </c>
      <c r="H8" s="234"/>
      <c r="I8" s="234">
        <f>SUM(I9:I40)</f>
        <v>0</v>
      </c>
      <c r="J8" s="234"/>
      <c r="K8" s="234">
        <f>SUM(K9:K40)</f>
        <v>0</v>
      </c>
      <c r="L8" s="234"/>
      <c r="M8" s="234">
        <f>SUM(M9:M40)</f>
        <v>0</v>
      </c>
      <c r="N8" s="233"/>
      <c r="O8" s="233">
        <f>SUM(O9:O40)</f>
        <v>616.01</v>
      </c>
      <c r="P8" s="233"/>
      <c r="Q8" s="233">
        <f>SUM(Q9:Q40)</f>
        <v>0</v>
      </c>
      <c r="R8" s="234"/>
      <c r="S8" s="234"/>
      <c r="T8" s="235"/>
      <c r="U8" s="229"/>
      <c r="V8" s="229">
        <f>SUM(V9:V40)</f>
        <v>199.08</v>
      </c>
      <c r="W8" s="229"/>
      <c r="X8" s="229"/>
      <c r="Y8" s="229"/>
      <c r="AG8" t="s">
        <v>277</v>
      </c>
    </row>
    <row r="9" spans="1:60" outlineLevel="1" x14ac:dyDescent="0.2">
      <c r="A9" s="237">
        <v>1</v>
      </c>
      <c r="B9" s="238" t="s">
        <v>557</v>
      </c>
      <c r="C9" s="249" t="s">
        <v>558</v>
      </c>
      <c r="D9" s="239" t="s">
        <v>356</v>
      </c>
      <c r="E9" s="240">
        <v>616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0">
        <v>0</v>
      </c>
      <c r="O9" s="240">
        <f>ROUND(E9*N9,2)</f>
        <v>0</v>
      </c>
      <c r="P9" s="240">
        <v>0</v>
      </c>
      <c r="Q9" s="240">
        <f>ROUND(E9*P9,2)</f>
        <v>0</v>
      </c>
      <c r="R9" s="242" t="s">
        <v>357</v>
      </c>
      <c r="S9" s="242" t="s">
        <v>289</v>
      </c>
      <c r="T9" s="243" t="s">
        <v>289</v>
      </c>
      <c r="U9" s="224">
        <v>0.11</v>
      </c>
      <c r="V9" s="224">
        <f>ROUND(E9*U9,2)</f>
        <v>67.760000000000005</v>
      </c>
      <c r="W9" s="224"/>
      <c r="X9" s="224" t="s">
        <v>339</v>
      </c>
      <c r="Y9" s="224" t="s">
        <v>284</v>
      </c>
      <c r="Z9" s="213"/>
      <c r="AA9" s="213"/>
      <c r="AB9" s="213"/>
      <c r="AC9" s="213"/>
      <c r="AD9" s="213"/>
      <c r="AE9" s="213"/>
      <c r="AF9" s="213"/>
      <c r="AG9" s="213" t="s">
        <v>340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ht="33.75" outlineLevel="2" x14ac:dyDescent="0.2">
      <c r="A10" s="220"/>
      <c r="B10" s="221"/>
      <c r="C10" s="259" t="s">
        <v>559</v>
      </c>
      <c r="D10" s="257"/>
      <c r="E10" s="257"/>
      <c r="F10" s="257"/>
      <c r="G10" s="257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3"/>
      <c r="AA10" s="213"/>
      <c r="AB10" s="213"/>
      <c r="AC10" s="213"/>
      <c r="AD10" s="213"/>
      <c r="AE10" s="213"/>
      <c r="AF10" s="213"/>
      <c r="AG10" s="213" t="s">
        <v>360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56" t="str">
        <f>C10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52"/>
      <c r="D11" s="245"/>
      <c r="E11" s="245"/>
      <c r="F11" s="245"/>
      <c r="G11" s="245"/>
      <c r="H11" s="224"/>
      <c r="I11" s="224"/>
      <c r="J11" s="224"/>
      <c r="K11" s="224"/>
      <c r="L11" s="224"/>
      <c r="M11" s="224"/>
      <c r="N11" s="223"/>
      <c r="O11" s="223"/>
      <c r="P11" s="223"/>
      <c r="Q11" s="223"/>
      <c r="R11" s="224"/>
      <c r="S11" s="224"/>
      <c r="T11" s="224"/>
      <c r="U11" s="224"/>
      <c r="V11" s="224"/>
      <c r="W11" s="224"/>
      <c r="X11" s="224"/>
      <c r="Y11" s="224"/>
      <c r="Z11" s="213"/>
      <c r="AA11" s="213"/>
      <c r="AB11" s="213"/>
      <c r="AC11" s="213"/>
      <c r="AD11" s="213"/>
      <c r="AE11" s="213"/>
      <c r="AF11" s="213"/>
      <c r="AG11" s="213" t="s">
        <v>286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37">
        <v>2</v>
      </c>
      <c r="B12" s="238" t="s">
        <v>368</v>
      </c>
      <c r="C12" s="249" t="s">
        <v>369</v>
      </c>
      <c r="D12" s="239" t="s">
        <v>356</v>
      </c>
      <c r="E12" s="240">
        <v>896</v>
      </c>
      <c r="F12" s="241"/>
      <c r="G12" s="242">
        <f>ROUND(E12*F12,2)</f>
        <v>0</v>
      </c>
      <c r="H12" s="241"/>
      <c r="I12" s="242">
        <f>ROUND(E12*H12,2)</f>
        <v>0</v>
      </c>
      <c r="J12" s="241"/>
      <c r="K12" s="242">
        <f>ROUND(E12*J12,2)</f>
        <v>0</v>
      </c>
      <c r="L12" s="242">
        <v>21</v>
      </c>
      <c r="M12" s="242">
        <f>G12*(1+L12/100)</f>
        <v>0</v>
      </c>
      <c r="N12" s="240">
        <v>0</v>
      </c>
      <c r="O12" s="240">
        <f>ROUND(E12*N12,2)</f>
        <v>0</v>
      </c>
      <c r="P12" s="240">
        <v>0</v>
      </c>
      <c r="Q12" s="240">
        <f>ROUND(E12*P12,2)</f>
        <v>0</v>
      </c>
      <c r="R12" s="242" t="s">
        <v>357</v>
      </c>
      <c r="S12" s="242" t="s">
        <v>289</v>
      </c>
      <c r="T12" s="243" t="s">
        <v>289</v>
      </c>
      <c r="U12" s="224">
        <v>0.01</v>
      </c>
      <c r="V12" s="224">
        <f>ROUND(E12*U12,2)</f>
        <v>8.9600000000000009</v>
      </c>
      <c r="W12" s="224"/>
      <c r="X12" s="224" t="s">
        <v>339</v>
      </c>
      <c r="Y12" s="224" t="s">
        <v>284</v>
      </c>
      <c r="Z12" s="213"/>
      <c r="AA12" s="213"/>
      <c r="AB12" s="213"/>
      <c r="AC12" s="213"/>
      <c r="AD12" s="213"/>
      <c r="AE12" s="213"/>
      <c r="AF12" s="213"/>
      <c r="AG12" s="213" t="s">
        <v>340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2" x14ac:dyDescent="0.2">
      <c r="A13" s="220"/>
      <c r="B13" s="221"/>
      <c r="C13" s="259" t="s">
        <v>370</v>
      </c>
      <c r="D13" s="257"/>
      <c r="E13" s="257"/>
      <c r="F13" s="257"/>
      <c r="G13" s="257"/>
      <c r="H13" s="224"/>
      <c r="I13" s="224"/>
      <c r="J13" s="224"/>
      <c r="K13" s="224"/>
      <c r="L13" s="224"/>
      <c r="M13" s="224"/>
      <c r="N13" s="223"/>
      <c r="O13" s="223"/>
      <c r="P13" s="223"/>
      <c r="Q13" s="223"/>
      <c r="R13" s="224"/>
      <c r="S13" s="224"/>
      <c r="T13" s="224"/>
      <c r="U13" s="224"/>
      <c r="V13" s="224"/>
      <c r="W13" s="224"/>
      <c r="X13" s="224"/>
      <c r="Y13" s="224"/>
      <c r="Z13" s="213"/>
      <c r="AA13" s="213"/>
      <c r="AB13" s="213"/>
      <c r="AC13" s="213"/>
      <c r="AD13" s="213"/>
      <c r="AE13" s="213"/>
      <c r="AF13" s="213"/>
      <c r="AG13" s="213" t="s">
        <v>360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2"/>
      <c r="D14" s="245"/>
      <c r="E14" s="245"/>
      <c r="F14" s="245"/>
      <c r="G14" s="245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3"/>
      <c r="AA14" s="213"/>
      <c r="AB14" s="213"/>
      <c r="AC14" s="213"/>
      <c r="AD14" s="213"/>
      <c r="AE14" s="213"/>
      <c r="AF14" s="213"/>
      <c r="AG14" s="213" t="s">
        <v>286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7">
        <v>3</v>
      </c>
      <c r="B15" s="238" t="s">
        <v>632</v>
      </c>
      <c r="C15" s="249" t="s">
        <v>633</v>
      </c>
      <c r="D15" s="239" t="s">
        <v>356</v>
      </c>
      <c r="E15" s="240">
        <v>308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0">
        <v>0</v>
      </c>
      <c r="O15" s="240">
        <f>ROUND(E15*N15,2)</f>
        <v>0</v>
      </c>
      <c r="P15" s="240">
        <v>0</v>
      </c>
      <c r="Q15" s="240">
        <f>ROUND(E15*P15,2)</f>
        <v>0</v>
      </c>
      <c r="R15" s="242" t="s">
        <v>357</v>
      </c>
      <c r="S15" s="242" t="s">
        <v>289</v>
      </c>
      <c r="T15" s="243" t="s">
        <v>289</v>
      </c>
      <c r="U15" s="224">
        <v>0.05</v>
      </c>
      <c r="V15" s="224">
        <f>ROUND(E15*U15,2)</f>
        <v>15.4</v>
      </c>
      <c r="W15" s="224"/>
      <c r="X15" s="224" t="s">
        <v>339</v>
      </c>
      <c r="Y15" s="224" t="s">
        <v>284</v>
      </c>
      <c r="Z15" s="213"/>
      <c r="AA15" s="213"/>
      <c r="AB15" s="213"/>
      <c r="AC15" s="213"/>
      <c r="AD15" s="213"/>
      <c r="AE15" s="213"/>
      <c r="AF15" s="213"/>
      <c r="AG15" s="213" t="s">
        <v>340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59" t="s">
        <v>566</v>
      </c>
      <c r="D16" s="257"/>
      <c r="E16" s="257"/>
      <c r="F16" s="257"/>
      <c r="G16" s="257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3"/>
      <c r="AA16" s="213"/>
      <c r="AB16" s="213"/>
      <c r="AC16" s="213"/>
      <c r="AD16" s="213"/>
      <c r="AE16" s="213"/>
      <c r="AF16" s="213"/>
      <c r="AG16" s="213" t="s">
        <v>360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2" x14ac:dyDescent="0.2">
      <c r="A17" s="220"/>
      <c r="B17" s="221"/>
      <c r="C17" s="252"/>
      <c r="D17" s="245"/>
      <c r="E17" s="245"/>
      <c r="F17" s="245"/>
      <c r="G17" s="245"/>
      <c r="H17" s="224"/>
      <c r="I17" s="224"/>
      <c r="J17" s="224"/>
      <c r="K17" s="224"/>
      <c r="L17" s="224"/>
      <c r="M17" s="224"/>
      <c r="N17" s="223"/>
      <c r="O17" s="223"/>
      <c r="P17" s="223"/>
      <c r="Q17" s="223"/>
      <c r="R17" s="224"/>
      <c r="S17" s="224"/>
      <c r="T17" s="224"/>
      <c r="U17" s="224"/>
      <c r="V17" s="224"/>
      <c r="W17" s="224"/>
      <c r="X17" s="224"/>
      <c r="Y17" s="224"/>
      <c r="Z17" s="213"/>
      <c r="AA17" s="213"/>
      <c r="AB17" s="213"/>
      <c r="AC17" s="213"/>
      <c r="AD17" s="213"/>
      <c r="AE17" s="213"/>
      <c r="AF17" s="213"/>
      <c r="AG17" s="213" t="s">
        <v>286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ht="22.5" outlineLevel="1" x14ac:dyDescent="0.2">
      <c r="A18" s="237">
        <v>4</v>
      </c>
      <c r="B18" s="238" t="s">
        <v>373</v>
      </c>
      <c r="C18" s="249" t="s">
        <v>374</v>
      </c>
      <c r="D18" s="239" t="s">
        <v>356</v>
      </c>
      <c r="E18" s="240">
        <v>896</v>
      </c>
      <c r="F18" s="241"/>
      <c r="G18" s="242">
        <f>ROUND(E18*F18,2)</f>
        <v>0</v>
      </c>
      <c r="H18" s="241"/>
      <c r="I18" s="242">
        <f>ROUND(E18*H18,2)</f>
        <v>0</v>
      </c>
      <c r="J18" s="241"/>
      <c r="K18" s="242">
        <f>ROUND(E18*J18,2)</f>
        <v>0</v>
      </c>
      <c r="L18" s="242">
        <v>21</v>
      </c>
      <c r="M18" s="242">
        <f>G18*(1+L18/100)</f>
        <v>0</v>
      </c>
      <c r="N18" s="240">
        <v>0</v>
      </c>
      <c r="O18" s="240">
        <f>ROUND(E18*N18,2)</f>
        <v>0</v>
      </c>
      <c r="P18" s="240">
        <v>0</v>
      </c>
      <c r="Q18" s="240">
        <f>ROUND(E18*P18,2)</f>
        <v>0</v>
      </c>
      <c r="R18" s="242" t="s">
        <v>357</v>
      </c>
      <c r="S18" s="242" t="s">
        <v>289</v>
      </c>
      <c r="T18" s="243" t="s">
        <v>289</v>
      </c>
      <c r="U18" s="224">
        <v>0.01</v>
      </c>
      <c r="V18" s="224">
        <f>ROUND(E18*U18,2)</f>
        <v>8.9600000000000009</v>
      </c>
      <c r="W18" s="224"/>
      <c r="X18" s="224" t="s">
        <v>339</v>
      </c>
      <c r="Y18" s="224" t="s">
        <v>284</v>
      </c>
      <c r="Z18" s="213"/>
      <c r="AA18" s="213"/>
      <c r="AB18" s="213"/>
      <c r="AC18" s="213"/>
      <c r="AD18" s="213"/>
      <c r="AE18" s="213"/>
      <c r="AF18" s="213"/>
      <c r="AG18" s="213" t="s">
        <v>340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2" x14ac:dyDescent="0.2">
      <c r="A19" s="220"/>
      <c r="B19" s="221"/>
      <c r="C19" s="250"/>
      <c r="D19" s="246"/>
      <c r="E19" s="246"/>
      <c r="F19" s="246"/>
      <c r="G19" s="246"/>
      <c r="H19" s="224"/>
      <c r="I19" s="224"/>
      <c r="J19" s="224"/>
      <c r="K19" s="224"/>
      <c r="L19" s="224"/>
      <c r="M19" s="224"/>
      <c r="N19" s="223"/>
      <c r="O19" s="223"/>
      <c r="P19" s="223"/>
      <c r="Q19" s="223"/>
      <c r="R19" s="224"/>
      <c r="S19" s="224"/>
      <c r="T19" s="224"/>
      <c r="U19" s="224"/>
      <c r="V19" s="224"/>
      <c r="W19" s="224"/>
      <c r="X19" s="224"/>
      <c r="Y19" s="224"/>
      <c r="Z19" s="213"/>
      <c r="AA19" s="213"/>
      <c r="AB19" s="213"/>
      <c r="AC19" s="213"/>
      <c r="AD19" s="213"/>
      <c r="AE19" s="213"/>
      <c r="AF19" s="213"/>
      <c r="AG19" s="213" t="s">
        <v>286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ht="22.5" outlineLevel="1" x14ac:dyDescent="0.2">
      <c r="A20" s="237">
        <v>5</v>
      </c>
      <c r="B20" s="238" t="s">
        <v>375</v>
      </c>
      <c r="C20" s="249" t="s">
        <v>376</v>
      </c>
      <c r="D20" s="239" t="s">
        <v>356</v>
      </c>
      <c r="E20" s="240">
        <v>280</v>
      </c>
      <c r="F20" s="241"/>
      <c r="G20" s="242">
        <f>ROUND(E20*F20,2)</f>
        <v>0</v>
      </c>
      <c r="H20" s="241"/>
      <c r="I20" s="242">
        <f>ROUND(E20*H20,2)</f>
        <v>0</v>
      </c>
      <c r="J20" s="241"/>
      <c r="K20" s="242">
        <f>ROUND(E20*J20,2)</f>
        <v>0</v>
      </c>
      <c r="L20" s="242">
        <v>21</v>
      </c>
      <c r="M20" s="242">
        <f>G20*(1+L20/100)</f>
        <v>0</v>
      </c>
      <c r="N20" s="240">
        <v>0</v>
      </c>
      <c r="O20" s="240">
        <f>ROUND(E20*N20,2)</f>
        <v>0</v>
      </c>
      <c r="P20" s="240">
        <v>0</v>
      </c>
      <c r="Q20" s="240">
        <f>ROUND(E20*P20,2)</f>
        <v>0</v>
      </c>
      <c r="R20" s="242" t="s">
        <v>357</v>
      </c>
      <c r="S20" s="242" t="s">
        <v>289</v>
      </c>
      <c r="T20" s="243" t="s">
        <v>289</v>
      </c>
      <c r="U20" s="224">
        <v>0.2</v>
      </c>
      <c r="V20" s="224">
        <f>ROUND(E20*U20,2)</f>
        <v>56</v>
      </c>
      <c r="W20" s="224"/>
      <c r="X20" s="224" t="s">
        <v>339</v>
      </c>
      <c r="Y20" s="224" t="s">
        <v>284</v>
      </c>
      <c r="Z20" s="213"/>
      <c r="AA20" s="213"/>
      <c r="AB20" s="213"/>
      <c r="AC20" s="213"/>
      <c r="AD20" s="213"/>
      <c r="AE20" s="213"/>
      <c r="AF20" s="213"/>
      <c r="AG20" s="213" t="s">
        <v>340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2" x14ac:dyDescent="0.2">
      <c r="A21" s="220"/>
      <c r="B21" s="221"/>
      <c r="C21" s="259" t="s">
        <v>377</v>
      </c>
      <c r="D21" s="257"/>
      <c r="E21" s="257"/>
      <c r="F21" s="257"/>
      <c r="G21" s="257"/>
      <c r="H21" s="224"/>
      <c r="I21" s="224"/>
      <c r="J21" s="224"/>
      <c r="K21" s="224"/>
      <c r="L21" s="224"/>
      <c r="M21" s="224"/>
      <c r="N21" s="223"/>
      <c r="O21" s="223"/>
      <c r="P21" s="223"/>
      <c r="Q21" s="223"/>
      <c r="R21" s="224"/>
      <c r="S21" s="224"/>
      <c r="T21" s="224"/>
      <c r="U21" s="224"/>
      <c r="V21" s="224"/>
      <c r="W21" s="224"/>
      <c r="X21" s="224"/>
      <c r="Y21" s="224"/>
      <c r="Z21" s="213"/>
      <c r="AA21" s="213"/>
      <c r="AB21" s="213"/>
      <c r="AC21" s="213"/>
      <c r="AD21" s="213"/>
      <c r="AE21" s="213"/>
      <c r="AF21" s="213"/>
      <c r="AG21" s="213" t="s">
        <v>360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60" t="s">
        <v>567</v>
      </c>
      <c r="D22" s="258"/>
      <c r="E22" s="258"/>
      <c r="F22" s="258"/>
      <c r="G22" s="258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3"/>
      <c r="AA22" s="213"/>
      <c r="AB22" s="213"/>
      <c r="AC22" s="213"/>
      <c r="AD22" s="213"/>
      <c r="AE22" s="213"/>
      <c r="AF22" s="213"/>
      <c r="AG22" s="213" t="s">
        <v>311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2" x14ac:dyDescent="0.2">
      <c r="A23" s="220"/>
      <c r="B23" s="221"/>
      <c r="C23" s="252"/>
      <c r="D23" s="245"/>
      <c r="E23" s="245"/>
      <c r="F23" s="245"/>
      <c r="G23" s="245"/>
      <c r="H23" s="224"/>
      <c r="I23" s="224"/>
      <c r="J23" s="224"/>
      <c r="K23" s="224"/>
      <c r="L23" s="224"/>
      <c r="M23" s="224"/>
      <c r="N23" s="223"/>
      <c r="O23" s="223"/>
      <c r="P23" s="223"/>
      <c r="Q23" s="223"/>
      <c r="R23" s="224"/>
      <c r="S23" s="224"/>
      <c r="T23" s="224"/>
      <c r="U23" s="224"/>
      <c r="V23" s="224"/>
      <c r="W23" s="224"/>
      <c r="X23" s="224"/>
      <c r="Y23" s="224"/>
      <c r="Z23" s="213"/>
      <c r="AA23" s="213"/>
      <c r="AB23" s="213"/>
      <c r="AC23" s="213"/>
      <c r="AD23" s="213"/>
      <c r="AE23" s="213"/>
      <c r="AF23" s="213"/>
      <c r="AG23" s="213" t="s">
        <v>286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37">
        <v>6</v>
      </c>
      <c r="B24" s="238" t="s">
        <v>568</v>
      </c>
      <c r="C24" s="249" t="s">
        <v>569</v>
      </c>
      <c r="D24" s="239" t="s">
        <v>363</v>
      </c>
      <c r="E24" s="240">
        <v>280</v>
      </c>
      <c r="F24" s="241"/>
      <c r="G24" s="242">
        <f>ROUND(E24*F24,2)</f>
        <v>0</v>
      </c>
      <c r="H24" s="241"/>
      <c r="I24" s="242">
        <f>ROUND(E24*H24,2)</f>
        <v>0</v>
      </c>
      <c r="J24" s="241"/>
      <c r="K24" s="242">
        <f>ROUND(E24*J24,2)</f>
        <v>0</v>
      </c>
      <c r="L24" s="242">
        <v>21</v>
      </c>
      <c r="M24" s="242">
        <f>G24*(1+L24/100)</f>
        <v>0</v>
      </c>
      <c r="N24" s="240">
        <v>0</v>
      </c>
      <c r="O24" s="240">
        <f>ROUND(E24*N24,2)</f>
        <v>0</v>
      </c>
      <c r="P24" s="240">
        <v>0</v>
      </c>
      <c r="Q24" s="240">
        <f>ROUND(E24*P24,2)</f>
        <v>0</v>
      </c>
      <c r="R24" s="242" t="s">
        <v>570</v>
      </c>
      <c r="S24" s="242" t="s">
        <v>289</v>
      </c>
      <c r="T24" s="243" t="s">
        <v>289</v>
      </c>
      <c r="U24" s="224">
        <v>0.02</v>
      </c>
      <c r="V24" s="224">
        <f>ROUND(E24*U24,2)</f>
        <v>5.6</v>
      </c>
      <c r="W24" s="224"/>
      <c r="X24" s="224" t="s">
        <v>339</v>
      </c>
      <c r="Y24" s="224" t="s">
        <v>284</v>
      </c>
      <c r="Z24" s="213"/>
      <c r="AA24" s="213"/>
      <c r="AB24" s="213"/>
      <c r="AC24" s="213"/>
      <c r="AD24" s="213"/>
      <c r="AE24" s="213"/>
      <c r="AF24" s="213"/>
      <c r="AG24" s="213" t="s">
        <v>340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59" t="s">
        <v>571</v>
      </c>
      <c r="D25" s="257"/>
      <c r="E25" s="257"/>
      <c r="F25" s="257"/>
      <c r="G25" s="257"/>
      <c r="H25" s="224"/>
      <c r="I25" s="224"/>
      <c r="J25" s="224"/>
      <c r="K25" s="224"/>
      <c r="L25" s="224"/>
      <c r="M25" s="224"/>
      <c r="N25" s="223"/>
      <c r="O25" s="223"/>
      <c r="P25" s="223"/>
      <c r="Q25" s="223"/>
      <c r="R25" s="224"/>
      <c r="S25" s="224"/>
      <c r="T25" s="224"/>
      <c r="U25" s="224"/>
      <c r="V25" s="224"/>
      <c r="W25" s="224"/>
      <c r="X25" s="224"/>
      <c r="Y25" s="224"/>
      <c r="Z25" s="213"/>
      <c r="AA25" s="213"/>
      <c r="AB25" s="213"/>
      <c r="AC25" s="213"/>
      <c r="AD25" s="213"/>
      <c r="AE25" s="213"/>
      <c r="AF25" s="213"/>
      <c r="AG25" s="213" t="s">
        <v>360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52"/>
      <c r="D26" s="245"/>
      <c r="E26" s="245"/>
      <c r="F26" s="245"/>
      <c r="G26" s="245"/>
      <c r="H26" s="224"/>
      <c r="I26" s="224"/>
      <c r="J26" s="224"/>
      <c r="K26" s="224"/>
      <c r="L26" s="224"/>
      <c r="M26" s="224"/>
      <c r="N26" s="223"/>
      <c r="O26" s="223"/>
      <c r="P26" s="223"/>
      <c r="Q26" s="223"/>
      <c r="R26" s="224"/>
      <c r="S26" s="224"/>
      <c r="T26" s="224"/>
      <c r="U26" s="224"/>
      <c r="V26" s="224"/>
      <c r="W26" s="224"/>
      <c r="X26" s="224"/>
      <c r="Y26" s="224"/>
      <c r="Z26" s="213"/>
      <c r="AA26" s="213"/>
      <c r="AB26" s="213"/>
      <c r="AC26" s="213"/>
      <c r="AD26" s="213"/>
      <c r="AE26" s="213"/>
      <c r="AF26" s="213"/>
      <c r="AG26" s="213" t="s">
        <v>286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ht="22.5" outlineLevel="1" x14ac:dyDescent="0.2">
      <c r="A27" s="237">
        <v>7</v>
      </c>
      <c r="B27" s="238" t="s">
        <v>575</v>
      </c>
      <c r="C27" s="249" t="s">
        <v>576</v>
      </c>
      <c r="D27" s="239" t="s">
        <v>363</v>
      </c>
      <c r="E27" s="240">
        <v>280</v>
      </c>
      <c r="F27" s="241"/>
      <c r="G27" s="242">
        <f>ROUND(E27*F27,2)</f>
        <v>0</v>
      </c>
      <c r="H27" s="241"/>
      <c r="I27" s="242">
        <f>ROUND(E27*H27,2)</f>
        <v>0</v>
      </c>
      <c r="J27" s="241"/>
      <c r="K27" s="242">
        <f>ROUND(E27*J27,2)</f>
        <v>0</v>
      </c>
      <c r="L27" s="242">
        <v>21</v>
      </c>
      <c r="M27" s="242">
        <f>G27*(1+L27/100)</f>
        <v>0</v>
      </c>
      <c r="N27" s="240">
        <v>0</v>
      </c>
      <c r="O27" s="240">
        <f>ROUND(E27*N27,2)</f>
        <v>0</v>
      </c>
      <c r="P27" s="240">
        <v>0</v>
      </c>
      <c r="Q27" s="240">
        <f>ROUND(E27*P27,2)</f>
        <v>0</v>
      </c>
      <c r="R27" s="242" t="s">
        <v>357</v>
      </c>
      <c r="S27" s="242" t="s">
        <v>289</v>
      </c>
      <c r="T27" s="243" t="s">
        <v>289</v>
      </c>
      <c r="U27" s="224">
        <v>0.13</v>
      </c>
      <c r="V27" s="224">
        <f>ROUND(E27*U27,2)</f>
        <v>36.4</v>
      </c>
      <c r="W27" s="224"/>
      <c r="X27" s="224" t="s">
        <v>339</v>
      </c>
      <c r="Y27" s="224" t="s">
        <v>284</v>
      </c>
      <c r="Z27" s="213"/>
      <c r="AA27" s="213"/>
      <c r="AB27" s="213"/>
      <c r="AC27" s="213"/>
      <c r="AD27" s="213"/>
      <c r="AE27" s="213"/>
      <c r="AF27" s="213"/>
      <c r="AG27" s="213" t="s">
        <v>340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ht="22.5" outlineLevel="2" x14ac:dyDescent="0.2">
      <c r="A28" s="220"/>
      <c r="B28" s="221"/>
      <c r="C28" s="259" t="s">
        <v>577</v>
      </c>
      <c r="D28" s="257"/>
      <c r="E28" s="257"/>
      <c r="F28" s="257"/>
      <c r="G28" s="257"/>
      <c r="H28" s="224"/>
      <c r="I28" s="224"/>
      <c r="J28" s="224"/>
      <c r="K28" s="224"/>
      <c r="L28" s="224"/>
      <c r="M28" s="224"/>
      <c r="N28" s="223"/>
      <c r="O28" s="223"/>
      <c r="P28" s="223"/>
      <c r="Q28" s="223"/>
      <c r="R28" s="224"/>
      <c r="S28" s="224"/>
      <c r="T28" s="224"/>
      <c r="U28" s="224"/>
      <c r="V28" s="224"/>
      <c r="W28" s="224"/>
      <c r="X28" s="224"/>
      <c r="Y28" s="224"/>
      <c r="Z28" s="213"/>
      <c r="AA28" s="213"/>
      <c r="AB28" s="213"/>
      <c r="AC28" s="213"/>
      <c r="AD28" s="213"/>
      <c r="AE28" s="213"/>
      <c r="AF28" s="213"/>
      <c r="AG28" s="213" t="s">
        <v>360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56" t="str">
        <f>C28</f>
        <v>s případným nutným přemístěním hromad nebo dočasných skládek na místo potřeby ze vzdálenosti do 30 m, v rovině nebo ve svahu do 1 : 5,</v>
      </c>
      <c r="BB28" s="213"/>
      <c r="BC28" s="213"/>
      <c r="BD28" s="213"/>
      <c r="BE28" s="213"/>
      <c r="BF28" s="213"/>
      <c r="BG28" s="213"/>
      <c r="BH28" s="213"/>
    </row>
    <row r="29" spans="1:60" outlineLevel="2" x14ac:dyDescent="0.2">
      <c r="A29" s="220"/>
      <c r="B29" s="221"/>
      <c r="C29" s="252"/>
      <c r="D29" s="245"/>
      <c r="E29" s="245"/>
      <c r="F29" s="245"/>
      <c r="G29" s="245"/>
      <c r="H29" s="224"/>
      <c r="I29" s="224"/>
      <c r="J29" s="224"/>
      <c r="K29" s="224"/>
      <c r="L29" s="224"/>
      <c r="M29" s="224"/>
      <c r="N29" s="223"/>
      <c r="O29" s="223"/>
      <c r="P29" s="223"/>
      <c r="Q29" s="223"/>
      <c r="R29" s="224"/>
      <c r="S29" s="224"/>
      <c r="T29" s="224"/>
      <c r="U29" s="224"/>
      <c r="V29" s="224"/>
      <c r="W29" s="224"/>
      <c r="X29" s="224"/>
      <c r="Y29" s="224"/>
      <c r="Z29" s="213"/>
      <c r="AA29" s="213"/>
      <c r="AB29" s="213"/>
      <c r="AC29" s="213"/>
      <c r="AD29" s="213"/>
      <c r="AE29" s="213"/>
      <c r="AF29" s="213"/>
      <c r="AG29" s="213" t="s">
        <v>286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37">
        <v>8</v>
      </c>
      <c r="B30" s="238" t="s">
        <v>578</v>
      </c>
      <c r="C30" s="249" t="s">
        <v>579</v>
      </c>
      <c r="D30" s="239" t="s">
        <v>580</v>
      </c>
      <c r="E30" s="240">
        <v>8.82</v>
      </c>
      <c r="F30" s="241"/>
      <c r="G30" s="242">
        <f>ROUND(E30*F30,2)</f>
        <v>0</v>
      </c>
      <c r="H30" s="241"/>
      <c r="I30" s="242">
        <f>ROUND(E30*H30,2)</f>
        <v>0</v>
      </c>
      <c r="J30" s="241"/>
      <c r="K30" s="242">
        <f>ROUND(E30*J30,2)</f>
        <v>0</v>
      </c>
      <c r="L30" s="242">
        <v>21</v>
      </c>
      <c r="M30" s="242">
        <f>G30*(1+L30/100)</f>
        <v>0</v>
      </c>
      <c r="N30" s="240">
        <v>1E-3</v>
      </c>
      <c r="O30" s="240">
        <f>ROUND(E30*N30,2)</f>
        <v>0.01</v>
      </c>
      <c r="P30" s="240">
        <v>0</v>
      </c>
      <c r="Q30" s="240">
        <f>ROUND(E30*P30,2)</f>
        <v>0</v>
      </c>
      <c r="R30" s="242" t="s">
        <v>324</v>
      </c>
      <c r="S30" s="242" t="s">
        <v>289</v>
      </c>
      <c r="T30" s="243" t="s">
        <v>289</v>
      </c>
      <c r="U30" s="224">
        <v>0</v>
      </c>
      <c r="V30" s="224">
        <f>ROUND(E30*U30,2)</f>
        <v>0</v>
      </c>
      <c r="W30" s="224"/>
      <c r="X30" s="224" t="s">
        <v>283</v>
      </c>
      <c r="Y30" s="224" t="s">
        <v>284</v>
      </c>
      <c r="Z30" s="213"/>
      <c r="AA30" s="213"/>
      <c r="AB30" s="213"/>
      <c r="AC30" s="213"/>
      <c r="AD30" s="213"/>
      <c r="AE30" s="213"/>
      <c r="AF30" s="213"/>
      <c r="AG30" s="213" t="s">
        <v>285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50"/>
      <c r="D31" s="246"/>
      <c r="E31" s="246"/>
      <c r="F31" s="246"/>
      <c r="G31" s="246"/>
      <c r="H31" s="224"/>
      <c r="I31" s="224"/>
      <c r="J31" s="224"/>
      <c r="K31" s="224"/>
      <c r="L31" s="224"/>
      <c r="M31" s="224"/>
      <c r="N31" s="223"/>
      <c r="O31" s="223"/>
      <c r="P31" s="223"/>
      <c r="Q31" s="223"/>
      <c r="R31" s="224"/>
      <c r="S31" s="224"/>
      <c r="T31" s="224"/>
      <c r="U31" s="224"/>
      <c r="V31" s="224"/>
      <c r="W31" s="224"/>
      <c r="X31" s="224"/>
      <c r="Y31" s="224"/>
      <c r="Z31" s="213"/>
      <c r="AA31" s="213"/>
      <c r="AB31" s="213"/>
      <c r="AC31" s="213"/>
      <c r="AD31" s="213"/>
      <c r="AE31" s="213"/>
      <c r="AF31" s="213"/>
      <c r="AG31" s="213" t="s">
        <v>286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1" x14ac:dyDescent="0.2">
      <c r="A32" s="237">
        <v>9</v>
      </c>
      <c r="B32" s="238" t="s">
        <v>581</v>
      </c>
      <c r="C32" s="249" t="s">
        <v>582</v>
      </c>
      <c r="D32" s="239" t="s">
        <v>583</v>
      </c>
      <c r="E32" s="240">
        <v>616</v>
      </c>
      <c r="F32" s="241"/>
      <c r="G32" s="242">
        <f>ROUND(E32*F32,2)</f>
        <v>0</v>
      </c>
      <c r="H32" s="241"/>
      <c r="I32" s="242">
        <f>ROUND(E32*H32,2)</f>
        <v>0</v>
      </c>
      <c r="J32" s="241"/>
      <c r="K32" s="242">
        <f>ROUND(E32*J32,2)</f>
        <v>0</v>
      </c>
      <c r="L32" s="242">
        <v>21</v>
      </c>
      <c r="M32" s="242">
        <f>G32*(1+L32/100)</f>
        <v>0</v>
      </c>
      <c r="N32" s="240">
        <v>1</v>
      </c>
      <c r="O32" s="240">
        <f>ROUND(E32*N32,2)</f>
        <v>616</v>
      </c>
      <c r="P32" s="240">
        <v>0</v>
      </c>
      <c r="Q32" s="240">
        <f>ROUND(E32*P32,2)</f>
        <v>0</v>
      </c>
      <c r="R32" s="242"/>
      <c r="S32" s="242" t="s">
        <v>281</v>
      </c>
      <c r="T32" s="243" t="s">
        <v>389</v>
      </c>
      <c r="U32" s="224">
        <v>0</v>
      </c>
      <c r="V32" s="224">
        <f>ROUND(E32*U32,2)</f>
        <v>0</v>
      </c>
      <c r="W32" s="224"/>
      <c r="X32" s="224" t="s">
        <v>283</v>
      </c>
      <c r="Y32" s="224" t="s">
        <v>284</v>
      </c>
      <c r="Z32" s="213"/>
      <c r="AA32" s="213"/>
      <c r="AB32" s="213"/>
      <c r="AC32" s="213"/>
      <c r="AD32" s="213"/>
      <c r="AE32" s="213"/>
      <c r="AF32" s="213"/>
      <c r="AG32" s="213" t="s">
        <v>285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2" x14ac:dyDescent="0.2">
      <c r="A33" s="220"/>
      <c r="B33" s="221"/>
      <c r="C33" s="250"/>
      <c r="D33" s="246"/>
      <c r="E33" s="246"/>
      <c r="F33" s="246"/>
      <c r="G33" s="246"/>
      <c r="H33" s="224"/>
      <c r="I33" s="224"/>
      <c r="J33" s="224"/>
      <c r="K33" s="224"/>
      <c r="L33" s="224"/>
      <c r="M33" s="224"/>
      <c r="N33" s="223"/>
      <c r="O33" s="223"/>
      <c r="P33" s="223"/>
      <c r="Q33" s="223"/>
      <c r="R33" s="224"/>
      <c r="S33" s="224"/>
      <c r="T33" s="224"/>
      <c r="U33" s="224"/>
      <c r="V33" s="224"/>
      <c r="W33" s="224"/>
      <c r="X33" s="224"/>
      <c r="Y33" s="224"/>
      <c r="Z33" s="213"/>
      <c r="AA33" s="213"/>
      <c r="AB33" s="213"/>
      <c r="AC33" s="213"/>
      <c r="AD33" s="213"/>
      <c r="AE33" s="213"/>
      <c r="AF33" s="213"/>
      <c r="AG33" s="213" t="s">
        <v>286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37">
        <v>10</v>
      </c>
      <c r="B34" s="238" t="s">
        <v>386</v>
      </c>
      <c r="C34" s="249" t="s">
        <v>387</v>
      </c>
      <c r="D34" s="239" t="s">
        <v>388</v>
      </c>
      <c r="E34" s="240">
        <v>840</v>
      </c>
      <c r="F34" s="241"/>
      <c r="G34" s="242">
        <f>ROUND(E34*F34,2)</f>
        <v>0</v>
      </c>
      <c r="H34" s="241"/>
      <c r="I34" s="242">
        <f>ROUND(E34*H34,2)</f>
        <v>0</v>
      </c>
      <c r="J34" s="241"/>
      <c r="K34" s="242">
        <f>ROUND(E34*J34,2)</f>
        <v>0</v>
      </c>
      <c r="L34" s="242">
        <v>21</v>
      </c>
      <c r="M34" s="242">
        <f>G34*(1+L34/100)</f>
        <v>0</v>
      </c>
      <c r="N34" s="240">
        <v>0</v>
      </c>
      <c r="O34" s="240">
        <f>ROUND(E34*N34,2)</f>
        <v>0</v>
      </c>
      <c r="P34" s="240">
        <v>0</v>
      </c>
      <c r="Q34" s="240">
        <f>ROUND(E34*P34,2)</f>
        <v>0</v>
      </c>
      <c r="R34" s="242"/>
      <c r="S34" s="242" t="s">
        <v>281</v>
      </c>
      <c r="T34" s="243" t="s">
        <v>389</v>
      </c>
      <c r="U34" s="224">
        <v>0</v>
      </c>
      <c r="V34" s="224">
        <f>ROUND(E34*U34,2)</f>
        <v>0</v>
      </c>
      <c r="W34" s="224"/>
      <c r="X34" s="224" t="s">
        <v>390</v>
      </c>
      <c r="Y34" s="224" t="s">
        <v>284</v>
      </c>
      <c r="Z34" s="213"/>
      <c r="AA34" s="213"/>
      <c r="AB34" s="213"/>
      <c r="AC34" s="213"/>
      <c r="AD34" s="213"/>
      <c r="AE34" s="213"/>
      <c r="AF34" s="213"/>
      <c r="AG34" s="213" t="s">
        <v>391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2" x14ac:dyDescent="0.2">
      <c r="A35" s="220"/>
      <c r="B35" s="221"/>
      <c r="C35" s="251" t="s">
        <v>392</v>
      </c>
      <c r="D35" s="247"/>
      <c r="E35" s="247"/>
      <c r="F35" s="247"/>
      <c r="G35" s="247"/>
      <c r="H35" s="224"/>
      <c r="I35" s="224"/>
      <c r="J35" s="224"/>
      <c r="K35" s="224"/>
      <c r="L35" s="224"/>
      <c r="M35" s="224"/>
      <c r="N35" s="223"/>
      <c r="O35" s="223"/>
      <c r="P35" s="223"/>
      <c r="Q35" s="223"/>
      <c r="R35" s="224"/>
      <c r="S35" s="224"/>
      <c r="T35" s="224"/>
      <c r="U35" s="224"/>
      <c r="V35" s="224"/>
      <c r="W35" s="224"/>
      <c r="X35" s="224"/>
      <c r="Y35" s="224"/>
      <c r="Z35" s="213"/>
      <c r="AA35" s="213"/>
      <c r="AB35" s="213"/>
      <c r="AC35" s="213"/>
      <c r="AD35" s="213"/>
      <c r="AE35" s="213"/>
      <c r="AF35" s="213"/>
      <c r="AG35" s="213" t="s">
        <v>311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3" x14ac:dyDescent="0.2">
      <c r="A36" s="220"/>
      <c r="B36" s="221"/>
      <c r="C36" s="260" t="s">
        <v>393</v>
      </c>
      <c r="D36" s="258"/>
      <c r="E36" s="258"/>
      <c r="F36" s="258"/>
      <c r="G36" s="258"/>
      <c r="H36" s="224"/>
      <c r="I36" s="224"/>
      <c r="J36" s="224"/>
      <c r="K36" s="224"/>
      <c r="L36" s="224"/>
      <c r="M36" s="224"/>
      <c r="N36" s="223"/>
      <c r="O36" s="223"/>
      <c r="P36" s="223"/>
      <c r="Q36" s="223"/>
      <c r="R36" s="224"/>
      <c r="S36" s="224"/>
      <c r="T36" s="224"/>
      <c r="U36" s="224"/>
      <c r="V36" s="224"/>
      <c r="W36" s="224"/>
      <c r="X36" s="224"/>
      <c r="Y36" s="224"/>
      <c r="Z36" s="213"/>
      <c r="AA36" s="213"/>
      <c r="AB36" s="213"/>
      <c r="AC36" s="213"/>
      <c r="AD36" s="213"/>
      <c r="AE36" s="213"/>
      <c r="AF36" s="213"/>
      <c r="AG36" s="213" t="s">
        <v>311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3" x14ac:dyDescent="0.2">
      <c r="A37" s="220"/>
      <c r="B37" s="221"/>
      <c r="C37" s="260" t="s">
        <v>394</v>
      </c>
      <c r="D37" s="258"/>
      <c r="E37" s="258"/>
      <c r="F37" s="258"/>
      <c r="G37" s="258"/>
      <c r="H37" s="224"/>
      <c r="I37" s="224"/>
      <c r="J37" s="224"/>
      <c r="K37" s="224"/>
      <c r="L37" s="224"/>
      <c r="M37" s="224"/>
      <c r="N37" s="223"/>
      <c r="O37" s="223"/>
      <c r="P37" s="223"/>
      <c r="Q37" s="223"/>
      <c r="R37" s="224"/>
      <c r="S37" s="224"/>
      <c r="T37" s="224"/>
      <c r="U37" s="224"/>
      <c r="V37" s="224"/>
      <c r="W37" s="224"/>
      <c r="X37" s="224"/>
      <c r="Y37" s="224"/>
      <c r="Z37" s="213"/>
      <c r="AA37" s="213"/>
      <c r="AB37" s="213"/>
      <c r="AC37" s="213"/>
      <c r="AD37" s="213"/>
      <c r="AE37" s="213"/>
      <c r="AF37" s="213"/>
      <c r="AG37" s="213" t="s">
        <v>311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3" x14ac:dyDescent="0.2">
      <c r="A38" s="220"/>
      <c r="B38" s="221"/>
      <c r="C38" s="261" t="s">
        <v>395</v>
      </c>
      <c r="D38" s="226"/>
      <c r="E38" s="227"/>
      <c r="F38" s="228"/>
      <c r="G38" s="228"/>
      <c r="H38" s="224"/>
      <c r="I38" s="224"/>
      <c r="J38" s="224"/>
      <c r="K38" s="224"/>
      <c r="L38" s="224"/>
      <c r="M38" s="224"/>
      <c r="N38" s="223"/>
      <c r="O38" s="223"/>
      <c r="P38" s="223"/>
      <c r="Q38" s="223"/>
      <c r="R38" s="224"/>
      <c r="S38" s="224"/>
      <c r="T38" s="224"/>
      <c r="U38" s="224"/>
      <c r="V38" s="224"/>
      <c r="W38" s="224"/>
      <c r="X38" s="224"/>
      <c r="Y38" s="224"/>
      <c r="Z38" s="213"/>
      <c r="AA38" s="213"/>
      <c r="AB38" s="213"/>
      <c r="AC38" s="213"/>
      <c r="AD38" s="213"/>
      <c r="AE38" s="213"/>
      <c r="AF38" s="213"/>
      <c r="AG38" s="213" t="s">
        <v>311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3" x14ac:dyDescent="0.2">
      <c r="A39" s="220"/>
      <c r="B39" s="221"/>
      <c r="C39" s="260" t="s">
        <v>396</v>
      </c>
      <c r="D39" s="258"/>
      <c r="E39" s="258"/>
      <c r="F39" s="258"/>
      <c r="G39" s="258"/>
      <c r="H39" s="224"/>
      <c r="I39" s="224"/>
      <c r="J39" s="224"/>
      <c r="K39" s="224"/>
      <c r="L39" s="224"/>
      <c r="M39" s="224"/>
      <c r="N39" s="223"/>
      <c r="O39" s="223"/>
      <c r="P39" s="223"/>
      <c r="Q39" s="223"/>
      <c r="R39" s="224"/>
      <c r="S39" s="224"/>
      <c r="T39" s="224"/>
      <c r="U39" s="224"/>
      <c r="V39" s="224"/>
      <c r="W39" s="224"/>
      <c r="X39" s="224"/>
      <c r="Y39" s="224"/>
      <c r="Z39" s="213"/>
      <c r="AA39" s="213"/>
      <c r="AB39" s="213"/>
      <c r="AC39" s="213"/>
      <c r="AD39" s="213"/>
      <c r="AE39" s="213"/>
      <c r="AF39" s="213"/>
      <c r="AG39" s="213" t="s">
        <v>311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56" t="str">
        <f>C39</f>
        <v>"Výše uvedená položka vymezuje požadovaný standard, zadavatel umožňuje i jiné technicky a kvalitativně srovnatelné řešení".</v>
      </c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52"/>
      <c r="D40" s="245"/>
      <c r="E40" s="245"/>
      <c r="F40" s="245"/>
      <c r="G40" s="245"/>
      <c r="H40" s="224"/>
      <c r="I40" s="224"/>
      <c r="J40" s="224"/>
      <c r="K40" s="224"/>
      <c r="L40" s="224"/>
      <c r="M40" s="224"/>
      <c r="N40" s="223"/>
      <c r="O40" s="223"/>
      <c r="P40" s="223"/>
      <c r="Q40" s="223"/>
      <c r="R40" s="224"/>
      <c r="S40" s="224"/>
      <c r="T40" s="224"/>
      <c r="U40" s="224"/>
      <c r="V40" s="224"/>
      <c r="W40" s="224"/>
      <c r="X40" s="224"/>
      <c r="Y40" s="224"/>
      <c r="Z40" s="213"/>
      <c r="AA40" s="213"/>
      <c r="AB40" s="213"/>
      <c r="AC40" s="213"/>
      <c r="AD40" s="213"/>
      <c r="AE40" s="213"/>
      <c r="AF40" s="213"/>
      <c r="AG40" s="213" t="s">
        <v>286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x14ac:dyDescent="0.2">
      <c r="A41" s="230" t="s">
        <v>276</v>
      </c>
      <c r="B41" s="231" t="s">
        <v>139</v>
      </c>
      <c r="C41" s="248" t="s">
        <v>140</v>
      </c>
      <c r="D41" s="232"/>
      <c r="E41" s="233"/>
      <c r="F41" s="234"/>
      <c r="G41" s="234">
        <f>SUMIF(AG42:AG43,"&lt;&gt;NOR",G42:G43)</f>
        <v>0</v>
      </c>
      <c r="H41" s="234"/>
      <c r="I41" s="234">
        <f>SUM(I42:I43)</f>
        <v>0</v>
      </c>
      <c r="J41" s="234"/>
      <c r="K41" s="234">
        <f>SUM(K42:K43)</f>
        <v>0</v>
      </c>
      <c r="L41" s="234"/>
      <c r="M41" s="234">
        <f>SUM(M42:M43)</f>
        <v>0</v>
      </c>
      <c r="N41" s="233"/>
      <c r="O41" s="233">
        <f>SUM(O42:O43)</f>
        <v>0.69</v>
      </c>
      <c r="P41" s="233"/>
      <c r="Q41" s="233">
        <f>SUM(Q42:Q43)</f>
        <v>0</v>
      </c>
      <c r="R41" s="234"/>
      <c r="S41" s="234"/>
      <c r="T41" s="235"/>
      <c r="U41" s="229"/>
      <c r="V41" s="229">
        <f>SUM(V42:V43)</f>
        <v>129.24</v>
      </c>
      <c r="W41" s="229"/>
      <c r="X41" s="229"/>
      <c r="Y41" s="229"/>
      <c r="AG41" t="s">
        <v>277</v>
      </c>
    </row>
    <row r="42" spans="1:60" outlineLevel="1" x14ac:dyDescent="0.2">
      <c r="A42" s="237">
        <v>11</v>
      </c>
      <c r="B42" s="238" t="s">
        <v>634</v>
      </c>
      <c r="C42" s="249" t="s">
        <v>635</v>
      </c>
      <c r="D42" s="239" t="s">
        <v>363</v>
      </c>
      <c r="E42" s="240">
        <v>1374.8910000000001</v>
      </c>
      <c r="F42" s="241"/>
      <c r="G42" s="242">
        <f>ROUND(E42*F42,2)</f>
        <v>0</v>
      </c>
      <c r="H42" s="241"/>
      <c r="I42" s="242">
        <f>ROUND(E42*H42,2)</f>
        <v>0</v>
      </c>
      <c r="J42" s="241"/>
      <c r="K42" s="242">
        <f>ROUND(E42*J42,2)</f>
        <v>0</v>
      </c>
      <c r="L42" s="242">
        <v>21</v>
      </c>
      <c r="M42" s="242">
        <f>G42*(1+L42/100)</f>
        <v>0</v>
      </c>
      <c r="N42" s="240">
        <v>5.0000000000000001E-4</v>
      </c>
      <c r="O42" s="240">
        <f>ROUND(E42*N42,2)</f>
        <v>0.69</v>
      </c>
      <c r="P42" s="240">
        <v>0</v>
      </c>
      <c r="Q42" s="240">
        <f>ROUND(E42*P42,2)</f>
        <v>0</v>
      </c>
      <c r="R42" s="242" t="s">
        <v>636</v>
      </c>
      <c r="S42" s="242" t="s">
        <v>289</v>
      </c>
      <c r="T42" s="243" t="s">
        <v>289</v>
      </c>
      <c r="U42" s="224">
        <v>9.4E-2</v>
      </c>
      <c r="V42" s="224">
        <f>ROUND(E42*U42,2)</f>
        <v>129.24</v>
      </c>
      <c r="W42" s="224"/>
      <c r="X42" s="224" t="s">
        <v>339</v>
      </c>
      <c r="Y42" s="224" t="s">
        <v>284</v>
      </c>
      <c r="Z42" s="213"/>
      <c r="AA42" s="213"/>
      <c r="AB42" s="213"/>
      <c r="AC42" s="213"/>
      <c r="AD42" s="213"/>
      <c r="AE42" s="213"/>
      <c r="AF42" s="213"/>
      <c r="AG42" s="213" t="s">
        <v>340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50"/>
      <c r="D43" s="246"/>
      <c r="E43" s="246"/>
      <c r="F43" s="246"/>
      <c r="G43" s="246"/>
      <c r="H43" s="224"/>
      <c r="I43" s="224"/>
      <c r="J43" s="224"/>
      <c r="K43" s="224"/>
      <c r="L43" s="224"/>
      <c r="M43" s="224"/>
      <c r="N43" s="223"/>
      <c r="O43" s="223"/>
      <c r="P43" s="223"/>
      <c r="Q43" s="223"/>
      <c r="R43" s="224"/>
      <c r="S43" s="224"/>
      <c r="T43" s="224"/>
      <c r="U43" s="224"/>
      <c r="V43" s="224"/>
      <c r="W43" s="224"/>
      <c r="X43" s="224"/>
      <c r="Y43" s="224"/>
      <c r="Z43" s="213"/>
      <c r="AA43" s="213"/>
      <c r="AB43" s="213"/>
      <c r="AC43" s="213"/>
      <c r="AD43" s="213"/>
      <c r="AE43" s="213"/>
      <c r="AF43" s="213"/>
      <c r="AG43" s="213" t="s">
        <v>286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x14ac:dyDescent="0.2">
      <c r="A44" s="3"/>
      <c r="B44" s="4"/>
      <c r="C44" s="253"/>
      <c r="D44" s="6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AE44">
        <v>12</v>
      </c>
      <c r="AF44">
        <v>21</v>
      </c>
      <c r="AG44" t="s">
        <v>262</v>
      </c>
    </row>
    <row r="45" spans="1:60" x14ac:dyDescent="0.2">
      <c r="A45" s="216"/>
      <c r="B45" s="217" t="s">
        <v>29</v>
      </c>
      <c r="C45" s="254"/>
      <c r="D45" s="218"/>
      <c r="E45" s="219"/>
      <c r="F45" s="219"/>
      <c r="G45" s="236">
        <f>G8+G41</f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AE45">
        <f>SUMIF(L7:L43,AE44,G7:G43)</f>
        <v>0</v>
      </c>
      <c r="AF45">
        <f>SUMIF(L7:L43,AF44,G7:G43)</f>
        <v>0</v>
      </c>
      <c r="AG45" t="s">
        <v>314</v>
      </c>
    </row>
    <row r="46" spans="1:60" x14ac:dyDescent="0.2">
      <c r="C46" s="255"/>
      <c r="D46" s="10"/>
      <c r="AG46" t="s">
        <v>315</v>
      </c>
    </row>
    <row r="47" spans="1:60" x14ac:dyDescent="0.2">
      <c r="D47" s="10"/>
    </row>
    <row r="48" spans="1:60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XDQhjPZq8SBleIoH4DGg/L+aFvkIG+w4N/LKd+0XvFuXMFfvru71z1XNk8NdR/blxdTqQU2TxZDp4L4ZxMaEBg==" saltValue="2kM1JFmSNg953k7TeRdARA==" spinCount="100000" sheet="1" formatRows="0"/>
  <mergeCells count="26">
    <mergeCell ref="C40:G40"/>
    <mergeCell ref="C43:G43"/>
    <mergeCell ref="C31:G31"/>
    <mergeCell ref="C33:G33"/>
    <mergeCell ref="C35:G35"/>
    <mergeCell ref="C36:G36"/>
    <mergeCell ref="C37:G37"/>
    <mergeCell ref="C39:G39"/>
    <mergeCell ref="C22:G22"/>
    <mergeCell ref="C23:G23"/>
    <mergeCell ref="C25:G25"/>
    <mergeCell ref="C26:G26"/>
    <mergeCell ref="C28:G28"/>
    <mergeCell ref="C29:G29"/>
    <mergeCell ref="C13:G13"/>
    <mergeCell ref="C14:G14"/>
    <mergeCell ref="C16:G16"/>
    <mergeCell ref="C17:G17"/>
    <mergeCell ref="C19:G19"/>
    <mergeCell ref="C21:G21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Listy</vt:lpstr>
      </vt:variant>
      <vt:variant>
        <vt:i4>24</vt:i4>
      </vt:variant>
      <vt:variant>
        <vt:lpstr>Pojmenované oblasti</vt:lpstr>
      </vt:variant>
      <vt:variant>
        <vt:i4>88</vt:i4>
      </vt:variant>
    </vt:vector>
  </HeadingPairs>
  <TitlesOfParts>
    <vt:vector size="112" baseType="lpstr">
      <vt:lpstr>Pokyny pro vyplnění</vt:lpstr>
      <vt:lpstr>Stavba</vt:lpstr>
      <vt:lpstr>VzorPolozky</vt:lpstr>
      <vt:lpstr>00 00 a Pol</vt:lpstr>
      <vt:lpstr>IO 01 01 a Pol</vt:lpstr>
      <vt:lpstr>IO 02 02 a Pol</vt:lpstr>
      <vt:lpstr>IO 03 03 a Pol</vt:lpstr>
      <vt:lpstr>IO 03 03 b Pol</vt:lpstr>
      <vt:lpstr>IO 03 03c Pol</vt:lpstr>
      <vt:lpstr>SO 01 01 a Pol</vt:lpstr>
      <vt:lpstr>SO 01 01 b Pol</vt:lpstr>
      <vt:lpstr>SO 01 01 c Pol</vt:lpstr>
      <vt:lpstr>SO 01 01 d Pol</vt:lpstr>
      <vt:lpstr>SO 01 01 e Pol</vt:lpstr>
      <vt:lpstr>SO 01 01 f Pol</vt:lpstr>
      <vt:lpstr>SO 01 01 g Pol</vt:lpstr>
      <vt:lpstr>SO 01 01 h Pol</vt:lpstr>
      <vt:lpstr>SO 01 01 i Pol</vt:lpstr>
      <vt:lpstr>SO 01 01 j Pol</vt:lpstr>
      <vt:lpstr>SO 01 01 k Pol</vt:lpstr>
      <vt:lpstr>SO 01 01 l Pol</vt:lpstr>
      <vt:lpstr>SO 01 01 m Pol</vt:lpstr>
      <vt:lpstr>SO 02 02 a Pol</vt:lpstr>
      <vt:lpstr>SO 03 03 a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 00 a Pol'!Názvy_tisku</vt:lpstr>
      <vt:lpstr>'IO 01 01 a Pol'!Názvy_tisku</vt:lpstr>
      <vt:lpstr>'IO 02 02 a Pol'!Názvy_tisku</vt:lpstr>
      <vt:lpstr>'IO 03 03 a Pol'!Názvy_tisku</vt:lpstr>
      <vt:lpstr>'IO 03 03 b Pol'!Názvy_tisku</vt:lpstr>
      <vt:lpstr>'IO 03 03c Pol'!Názvy_tisku</vt:lpstr>
      <vt:lpstr>'SO 01 01 a Pol'!Názvy_tisku</vt:lpstr>
      <vt:lpstr>'SO 01 01 b Pol'!Názvy_tisku</vt:lpstr>
      <vt:lpstr>'SO 01 01 c Pol'!Názvy_tisku</vt:lpstr>
      <vt:lpstr>'SO 01 01 d Pol'!Názvy_tisku</vt:lpstr>
      <vt:lpstr>'SO 01 01 e Pol'!Názvy_tisku</vt:lpstr>
      <vt:lpstr>'SO 01 01 f Pol'!Názvy_tisku</vt:lpstr>
      <vt:lpstr>'SO 01 01 g Pol'!Názvy_tisku</vt:lpstr>
      <vt:lpstr>'SO 01 01 h Pol'!Názvy_tisku</vt:lpstr>
      <vt:lpstr>'SO 01 01 i Pol'!Názvy_tisku</vt:lpstr>
      <vt:lpstr>'SO 01 01 j Pol'!Názvy_tisku</vt:lpstr>
      <vt:lpstr>'SO 01 01 k Pol'!Názvy_tisku</vt:lpstr>
      <vt:lpstr>'SO 01 01 l Pol'!Názvy_tisku</vt:lpstr>
      <vt:lpstr>'SO 01 01 m Pol'!Názvy_tisku</vt:lpstr>
      <vt:lpstr>'SO 02 02 a Pol'!Názvy_tisku</vt:lpstr>
      <vt:lpstr>'SO 03 03 a Pol'!Názvy_tisku</vt:lpstr>
      <vt:lpstr>oadresa</vt:lpstr>
      <vt:lpstr>Stavba!Objednatel</vt:lpstr>
      <vt:lpstr>Stavba!Objekt</vt:lpstr>
      <vt:lpstr>'00 00 a Pol'!Oblast_tisku</vt:lpstr>
      <vt:lpstr>'IO 01 01 a Pol'!Oblast_tisku</vt:lpstr>
      <vt:lpstr>'IO 02 02 a Pol'!Oblast_tisku</vt:lpstr>
      <vt:lpstr>'IO 03 03 a Pol'!Oblast_tisku</vt:lpstr>
      <vt:lpstr>'IO 03 03 b Pol'!Oblast_tisku</vt:lpstr>
      <vt:lpstr>'IO 03 03c Pol'!Oblast_tisku</vt:lpstr>
      <vt:lpstr>'SO 01 01 a Pol'!Oblast_tisku</vt:lpstr>
      <vt:lpstr>'SO 01 01 b Pol'!Oblast_tisku</vt:lpstr>
      <vt:lpstr>'SO 01 01 c Pol'!Oblast_tisku</vt:lpstr>
      <vt:lpstr>'SO 01 01 d Pol'!Oblast_tisku</vt:lpstr>
      <vt:lpstr>'SO 01 01 e Pol'!Oblast_tisku</vt:lpstr>
      <vt:lpstr>'SO 01 01 f Pol'!Oblast_tisku</vt:lpstr>
      <vt:lpstr>'SO 01 01 g Pol'!Oblast_tisku</vt:lpstr>
      <vt:lpstr>'SO 01 01 h Pol'!Oblast_tisku</vt:lpstr>
      <vt:lpstr>'SO 01 01 i Pol'!Oblast_tisku</vt:lpstr>
      <vt:lpstr>'SO 01 01 j Pol'!Oblast_tisku</vt:lpstr>
      <vt:lpstr>'SO 01 01 k Pol'!Oblast_tisku</vt:lpstr>
      <vt:lpstr>'SO 01 01 l Pol'!Oblast_tisku</vt:lpstr>
      <vt:lpstr>'SO 01 01 m Pol'!Oblast_tisku</vt:lpstr>
      <vt:lpstr>'SO 02 02 a Pol'!Oblast_tisku</vt:lpstr>
      <vt:lpstr>'SO 03 03 a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2019-03-19T12:27:02Z</cp:lastPrinted>
  <dcterms:created xsi:type="dcterms:W3CDTF">2009-04-08T07:15:50Z</dcterms:created>
  <dcterms:modified xsi:type="dcterms:W3CDTF">2026-02-25T08:02:50Z</dcterms:modified>
</cp:coreProperties>
</file>