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Z:\2020\20071-14XC-SO LC Horní Planec\CD Investora\Etapa II - 2026\"/>
    </mc:Choice>
  </mc:AlternateContent>
  <bookViews>
    <workbookView xWindow="0" yWindow="0" windowWidth="0" windowHeight="0"/>
  </bookViews>
  <sheets>
    <sheet name="Rekapitulace stavby" sheetId="1" r:id="rId1"/>
    <sheet name="20044-14XC-SO-01-01 - 003..." sheetId="2" r:id="rId2"/>
    <sheet name="20044-14XC-SO-01-02 - VRN" sheetId="3" r:id="rId3"/>
    <sheet name="20044-14XC-SO-02 - 006 - ..." sheetId="4" r:id="rId4"/>
    <sheet name="20044-14XC-SO-03-01 - 007..." sheetId="5" r:id="rId5"/>
    <sheet name="20044-14XC-SO-03-02 - 007..." sheetId="6" r:id="rId6"/>
    <sheet name="20044-14XC-SO-03-03 - 007..." sheetId="7" r:id="rId7"/>
    <sheet name="Seznam figur" sheetId="8" r:id="rId8"/>
    <sheet name="Pokyny pro vyplnění" sheetId="9" r:id="rId9"/>
  </sheets>
  <definedNames>
    <definedName name="_xlnm.Print_Area" localSheetId="0">'Rekapitulace stavby'!$D$4:$AO$36,'Rekapitulace stavby'!$C$42:$AQ$65</definedName>
    <definedName name="_xlnm.Print_Titles" localSheetId="0">'Rekapitulace stavby'!$52:$52</definedName>
    <definedName name="_xlnm._FilterDatabase" localSheetId="1" hidden="1">'20044-14XC-SO-01-01 - 003...'!$C$90:$K$208</definedName>
    <definedName name="_xlnm.Print_Area" localSheetId="1">'20044-14XC-SO-01-01 - 003...'!$C$4:$J$41,'20044-14XC-SO-01-01 - 003...'!$C$47:$J$70,'20044-14XC-SO-01-01 - 003...'!$C$76:$K$208</definedName>
    <definedName name="_xlnm.Print_Titles" localSheetId="1">'20044-14XC-SO-01-01 - 003...'!$90:$90</definedName>
    <definedName name="_xlnm._FilterDatabase" localSheetId="2" hidden="1">'20044-14XC-SO-01-02 - VRN'!$C$89:$K$119</definedName>
    <definedName name="_xlnm.Print_Area" localSheetId="2">'20044-14XC-SO-01-02 - VRN'!$C$4:$J$41,'20044-14XC-SO-01-02 - VRN'!$C$47:$J$69,'20044-14XC-SO-01-02 - VRN'!$C$75:$K$119</definedName>
    <definedName name="_xlnm.Print_Titles" localSheetId="2">'20044-14XC-SO-01-02 - VRN'!$89:$89</definedName>
    <definedName name="_xlnm._FilterDatabase" localSheetId="3" hidden="1">'20044-14XC-SO-02 - 006 - ...'!$C$80:$K$91</definedName>
    <definedName name="_xlnm.Print_Area" localSheetId="3">'20044-14XC-SO-02 - 006 - ...'!$C$4:$J$39,'20044-14XC-SO-02 - 006 - ...'!$C$45:$J$62,'20044-14XC-SO-02 - 006 - ...'!$C$68:$K$91</definedName>
    <definedName name="_xlnm.Print_Titles" localSheetId="3">'20044-14XC-SO-02 - 006 - ...'!$80:$80</definedName>
    <definedName name="_xlnm._FilterDatabase" localSheetId="4" hidden="1">'20044-14XC-SO-03-01 - 007...'!$C$90:$K$142</definedName>
    <definedName name="_xlnm.Print_Area" localSheetId="4">'20044-14XC-SO-03-01 - 007...'!$C$4:$J$41,'20044-14XC-SO-03-01 - 007...'!$C$47:$J$70,'20044-14XC-SO-03-01 - 007...'!$C$76:$K$142</definedName>
    <definedName name="_xlnm.Print_Titles" localSheetId="4">'20044-14XC-SO-03-01 - 007...'!$90:$90</definedName>
    <definedName name="_xlnm._FilterDatabase" localSheetId="5" hidden="1">'20044-14XC-SO-03-02 - 007...'!$C$92:$K$203</definedName>
    <definedName name="_xlnm.Print_Area" localSheetId="5">'20044-14XC-SO-03-02 - 007...'!$C$4:$J$41,'20044-14XC-SO-03-02 - 007...'!$C$47:$J$72,'20044-14XC-SO-03-02 - 007...'!$C$78:$K$203</definedName>
    <definedName name="_xlnm.Print_Titles" localSheetId="5">'20044-14XC-SO-03-02 - 007...'!$92:$92</definedName>
    <definedName name="_xlnm._FilterDatabase" localSheetId="6" hidden="1">'20044-14XC-SO-03-03 - 007...'!$C$88:$K$111</definedName>
    <definedName name="_xlnm.Print_Area" localSheetId="6">'20044-14XC-SO-03-03 - 007...'!$C$4:$J$41,'20044-14XC-SO-03-03 - 007...'!$C$47:$J$68,'20044-14XC-SO-03-03 - 007...'!$C$74:$K$111</definedName>
    <definedName name="_xlnm.Print_Titles" localSheetId="6">'20044-14XC-SO-03-03 - 007...'!$88:$88</definedName>
    <definedName name="_xlnm.Print_Area" localSheetId="7">'Seznam figur'!$C$4:$G$168</definedName>
    <definedName name="_xlnm.Print_Titles" localSheetId="7">'Seznam figur'!$9:$9</definedName>
    <definedName name="_xlnm.Print_Area" localSheetId="8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8" l="1" r="D7"/>
  <c i="7" r="J39"/>
  <c r="J38"/>
  <c i="1" r="AY64"/>
  <c i="7" r="J37"/>
  <c i="1" r="AX64"/>
  <c i="7" r="BI110"/>
  <c r="BH110"/>
  <c r="BG110"/>
  <c r="BF110"/>
  <c r="T110"/>
  <c r="T109"/>
  <c r="R110"/>
  <c r="R109"/>
  <c r="P110"/>
  <c r="P109"/>
  <c r="BI101"/>
  <c r="BH101"/>
  <c r="BG101"/>
  <c r="BF101"/>
  <c r="T101"/>
  <c r="T100"/>
  <c r="R101"/>
  <c r="R100"/>
  <c r="P101"/>
  <c r="P100"/>
  <c r="BI92"/>
  <c r="BH92"/>
  <c r="BG92"/>
  <c r="BF92"/>
  <c r="T92"/>
  <c r="T91"/>
  <c r="T90"/>
  <c r="T89"/>
  <c r="R92"/>
  <c r="R91"/>
  <c r="R90"/>
  <c r="R89"/>
  <c r="P92"/>
  <c r="P91"/>
  <c r="J86"/>
  <c r="F85"/>
  <c r="F83"/>
  <c r="E81"/>
  <c r="J59"/>
  <c r="F58"/>
  <c r="F56"/>
  <c r="E54"/>
  <c r="J23"/>
  <c r="E23"/>
  <c r="J85"/>
  <c r="J22"/>
  <c r="J20"/>
  <c r="E20"/>
  <c r="F86"/>
  <c r="J19"/>
  <c r="J14"/>
  <c r="J83"/>
  <c r="E7"/>
  <c r="E77"/>
  <c i="6" r="J39"/>
  <c r="J38"/>
  <c i="1" r="AY63"/>
  <c i="6" r="J37"/>
  <c i="1" r="AX63"/>
  <c i="6" r="BI201"/>
  <c r="BH201"/>
  <c r="BG201"/>
  <c r="BF201"/>
  <c r="T201"/>
  <c r="R201"/>
  <c r="P201"/>
  <c r="BI198"/>
  <c r="BH198"/>
  <c r="BG198"/>
  <c r="BF198"/>
  <c r="T198"/>
  <c r="R198"/>
  <c r="P198"/>
  <c r="BI197"/>
  <c r="BH197"/>
  <c r="BG197"/>
  <c r="BF197"/>
  <c r="T197"/>
  <c r="R197"/>
  <c r="P197"/>
  <c r="BI193"/>
  <c r="BH193"/>
  <c r="BG193"/>
  <c r="BF193"/>
  <c r="T193"/>
  <c r="R193"/>
  <c r="P193"/>
  <c r="BI191"/>
  <c r="BH191"/>
  <c r="BG191"/>
  <c r="BF191"/>
  <c r="T191"/>
  <c r="R191"/>
  <c r="P191"/>
  <c r="BI187"/>
  <c r="BH187"/>
  <c r="BG187"/>
  <c r="BF187"/>
  <c r="T187"/>
  <c r="T186"/>
  <c r="R187"/>
  <c r="R186"/>
  <c r="P187"/>
  <c r="P186"/>
  <c r="BI182"/>
  <c r="BH182"/>
  <c r="BG182"/>
  <c r="BF182"/>
  <c r="T182"/>
  <c r="R182"/>
  <c r="P182"/>
  <c r="BI178"/>
  <c r="BH178"/>
  <c r="BG178"/>
  <c r="BF178"/>
  <c r="T178"/>
  <c r="R178"/>
  <c r="P178"/>
  <c r="BI174"/>
  <c r="BH174"/>
  <c r="BG174"/>
  <c r="BF174"/>
  <c r="T174"/>
  <c r="R174"/>
  <c r="P174"/>
  <c r="BI170"/>
  <c r="BH170"/>
  <c r="BG170"/>
  <c r="BF170"/>
  <c r="T170"/>
  <c r="R170"/>
  <c r="P170"/>
  <c r="BI167"/>
  <c r="BH167"/>
  <c r="BG167"/>
  <c r="BF167"/>
  <c r="T167"/>
  <c r="R167"/>
  <c r="P167"/>
  <c r="BI163"/>
  <c r="BH163"/>
  <c r="BG163"/>
  <c r="BF163"/>
  <c r="T163"/>
  <c r="R163"/>
  <c r="P163"/>
  <c r="BI159"/>
  <c r="BH159"/>
  <c r="BG159"/>
  <c r="BF159"/>
  <c r="T159"/>
  <c r="R159"/>
  <c r="P159"/>
  <c r="BI155"/>
  <c r="BH155"/>
  <c r="BG155"/>
  <c r="BF155"/>
  <c r="T155"/>
  <c r="R155"/>
  <c r="P155"/>
  <c r="BI150"/>
  <c r="BH150"/>
  <c r="BG150"/>
  <c r="BF150"/>
  <c r="T150"/>
  <c r="R150"/>
  <c r="P150"/>
  <c r="BI145"/>
  <c r="BH145"/>
  <c r="BG145"/>
  <c r="BF145"/>
  <c r="T145"/>
  <c r="R145"/>
  <c r="P145"/>
  <c r="BI139"/>
  <c r="BH139"/>
  <c r="BG139"/>
  <c r="BF139"/>
  <c r="T139"/>
  <c r="R139"/>
  <c r="P139"/>
  <c r="BI134"/>
  <c r="BH134"/>
  <c r="BG134"/>
  <c r="BF134"/>
  <c r="T134"/>
  <c r="R134"/>
  <c r="P134"/>
  <c r="BI126"/>
  <c r="BH126"/>
  <c r="BG126"/>
  <c r="BF126"/>
  <c r="T126"/>
  <c r="R126"/>
  <c r="P126"/>
  <c r="BI120"/>
  <c r="BH120"/>
  <c r="BG120"/>
  <c r="BF120"/>
  <c r="T120"/>
  <c r="R120"/>
  <c r="P120"/>
  <c r="BI117"/>
  <c r="BH117"/>
  <c r="BG117"/>
  <c r="BF117"/>
  <c r="T117"/>
  <c r="R117"/>
  <c r="P117"/>
  <c r="BI112"/>
  <c r="BH112"/>
  <c r="BG112"/>
  <c r="BF112"/>
  <c r="T112"/>
  <c r="R112"/>
  <c r="P112"/>
  <c r="BI109"/>
  <c r="BH109"/>
  <c r="BG109"/>
  <c r="BF109"/>
  <c r="T109"/>
  <c r="R109"/>
  <c r="P109"/>
  <c r="BI100"/>
  <c r="BH100"/>
  <c r="BG100"/>
  <c r="BF100"/>
  <c r="T100"/>
  <c r="R100"/>
  <c r="P100"/>
  <c r="BI96"/>
  <c r="BH96"/>
  <c r="BG96"/>
  <c r="BF96"/>
  <c r="T96"/>
  <c r="R96"/>
  <c r="P96"/>
  <c r="J90"/>
  <c r="F89"/>
  <c r="F87"/>
  <c r="E85"/>
  <c r="J59"/>
  <c r="F58"/>
  <c r="F56"/>
  <c r="E54"/>
  <c r="J23"/>
  <c r="E23"/>
  <c r="J58"/>
  <c r="J22"/>
  <c r="J20"/>
  <c r="E20"/>
  <c r="F90"/>
  <c r="J19"/>
  <c r="J14"/>
  <c r="J87"/>
  <c r="E7"/>
  <c r="E50"/>
  <c i="5" r="J39"/>
  <c r="J38"/>
  <c i="1" r="AY62"/>
  <c i="5" r="J37"/>
  <c i="1" r="AX62"/>
  <c i="5" r="BI141"/>
  <c r="BH141"/>
  <c r="BG141"/>
  <c r="BF141"/>
  <c r="T141"/>
  <c r="T140"/>
  <c r="R141"/>
  <c r="R140"/>
  <c r="P141"/>
  <c r="P140"/>
  <c r="BI135"/>
  <c r="BH135"/>
  <c r="BG135"/>
  <c r="BF135"/>
  <c r="T135"/>
  <c r="T134"/>
  <c r="R135"/>
  <c r="R134"/>
  <c r="P135"/>
  <c r="P134"/>
  <c r="BI129"/>
  <c r="BH129"/>
  <c r="BG129"/>
  <c r="BF129"/>
  <c r="T129"/>
  <c r="R129"/>
  <c r="P129"/>
  <c r="BI124"/>
  <c r="BH124"/>
  <c r="BG124"/>
  <c r="BF124"/>
  <c r="T124"/>
  <c r="R124"/>
  <c r="P124"/>
  <c r="BI118"/>
  <c r="BH118"/>
  <c r="BG118"/>
  <c r="BF118"/>
  <c r="T118"/>
  <c r="R118"/>
  <c r="P118"/>
  <c r="BI114"/>
  <c r="BH114"/>
  <c r="BG114"/>
  <c r="BF114"/>
  <c r="T114"/>
  <c r="R114"/>
  <c r="P114"/>
  <c r="BI109"/>
  <c r="BH109"/>
  <c r="BG109"/>
  <c r="BF109"/>
  <c r="T109"/>
  <c r="R109"/>
  <c r="P109"/>
  <c r="BI105"/>
  <c r="BH105"/>
  <c r="BG105"/>
  <c r="BF105"/>
  <c r="T105"/>
  <c r="R105"/>
  <c r="P105"/>
  <c r="BI102"/>
  <c r="BH102"/>
  <c r="BG102"/>
  <c r="BF102"/>
  <c r="T102"/>
  <c r="R102"/>
  <c r="P102"/>
  <c r="BI94"/>
  <c r="BH94"/>
  <c r="BG94"/>
  <c r="BF94"/>
  <c r="T94"/>
  <c r="R94"/>
  <c r="P94"/>
  <c r="J88"/>
  <c r="F87"/>
  <c r="F85"/>
  <c r="E83"/>
  <c r="J59"/>
  <c r="F58"/>
  <c r="F56"/>
  <c r="E54"/>
  <c r="J23"/>
  <c r="E23"/>
  <c r="J87"/>
  <c r="J22"/>
  <c r="J20"/>
  <c r="E20"/>
  <c r="F59"/>
  <c r="J19"/>
  <c r="J14"/>
  <c r="J56"/>
  <c r="E7"/>
  <c r="E50"/>
  <c i="4" r="J37"/>
  <c r="J36"/>
  <c i="1" r="AY59"/>
  <c i="4" r="J35"/>
  <c i="1" r="AX59"/>
  <c i="4" r="BI90"/>
  <c r="BH90"/>
  <c r="BG90"/>
  <c r="BF90"/>
  <c r="T90"/>
  <c r="T89"/>
  <c r="R90"/>
  <c r="R89"/>
  <c r="P90"/>
  <c r="P89"/>
  <c r="BI88"/>
  <c r="BH88"/>
  <c r="BG88"/>
  <c r="BF88"/>
  <c r="T88"/>
  <c r="R88"/>
  <c r="P88"/>
  <c r="BI86"/>
  <c r="BH86"/>
  <c r="BG86"/>
  <c r="BF86"/>
  <c r="T86"/>
  <c r="R86"/>
  <c r="P86"/>
  <c r="BI84"/>
  <c r="BH84"/>
  <c r="BG84"/>
  <c r="BF84"/>
  <c r="T84"/>
  <c r="R84"/>
  <c r="P84"/>
  <c r="BI83"/>
  <c r="BH83"/>
  <c r="BG83"/>
  <c r="BF83"/>
  <c r="T83"/>
  <c r="R83"/>
  <c r="P83"/>
  <c r="J78"/>
  <c r="F77"/>
  <c r="F75"/>
  <c r="E73"/>
  <c r="J55"/>
  <c r="F54"/>
  <c r="F52"/>
  <c r="E50"/>
  <c r="J21"/>
  <c r="E21"/>
  <c r="J77"/>
  <c r="J20"/>
  <c r="J18"/>
  <c r="E18"/>
  <c r="F78"/>
  <c r="J17"/>
  <c r="J12"/>
  <c r="J52"/>
  <c r="E7"/>
  <c r="E71"/>
  <c i="3" r="J39"/>
  <c r="J38"/>
  <c i="1" r="AY58"/>
  <c i="3" r="J37"/>
  <c i="1" r="AX58"/>
  <c i="3" r="BI115"/>
  <c r="BH115"/>
  <c r="BG115"/>
  <c r="BF115"/>
  <c r="T115"/>
  <c r="T114"/>
  <c r="R115"/>
  <c r="R114"/>
  <c r="P115"/>
  <c r="P114"/>
  <c r="BI112"/>
  <c r="BH112"/>
  <c r="BG112"/>
  <c r="BF112"/>
  <c r="T112"/>
  <c r="R112"/>
  <c r="P112"/>
  <c r="BI107"/>
  <c r="BH107"/>
  <c r="BG107"/>
  <c r="BF107"/>
  <c r="T107"/>
  <c r="R107"/>
  <c r="P107"/>
  <c r="BI101"/>
  <c r="BH101"/>
  <c r="BG101"/>
  <c r="BF101"/>
  <c r="T101"/>
  <c r="R101"/>
  <c r="P101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BI93"/>
  <c r="BH93"/>
  <c r="BG93"/>
  <c r="BF93"/>
  <c r="T93"/>
  <c r="R93"/>
  <c r="P93"/>
  <c r="J87"/>
  <c r="F86"/>
  <c r="F84"/>
  <c r="E82"/>
  <c r="J59"/>
  <c r="F58"/>
  <c r="F56"/>
  <c r="E54"/>
  <c r="J23"/>
  <c r="E23"/>
  <c r="J58"/>
  <c r="J22"/>
  <c r="J20"/>
  <c r="E20"/>
  <c r="F87"/>
  <c r="J19"/>
  <c r="J14"/>
  <c r="J56"/>
  <c r="E7"/>
  <c r="E78"/>
  <c i="2" r="J39"/>
  <c r="J38"/>
  <c i="1" r="AY57"/>
  <c i="2" r="J37"/>
  <c i="1" r="AX57"/>
  <c i="2" r="BI207"/>
  <c r="BH207"/>
  <c r="BG207"/>
  <c r="BF207"/>
  <c r="T207"/>
  <c r="T206"/>
  <c r="R207"/>
  <c r="R206"/>
  <c r="P207"/>
  <c r="P206"/>
  <c r="BI204"/>
  <c r="BH204"/>
  <c r="BG204"/>
  <c r="BF204"/>
  <c r="T204"/>
  <c r="R204"/>
  <c r="P204"/>
  <c r="BI201"/>
  <c r="BH201"/>
  <c r="BG201"/>
  <c r="BF201"/>
  <c r="T201"/>
  <c r="R201"/>
  <c r="P201"/>
  <c r="BI199"/>
  <c r="BH199"/>
  <c r="BG199"/>
  <c r="BF199"/>
  <c r="T199"/>
  <c r="R199"/>
  <c r="P199"/>
  <c r="BI194"/>
  <c r="BH194"/>
  <c r="BG194"/>
  <c r="BF194"/>
  <c r="T194"/>
  <c r="R194"/>
  <c r="P194"/>
  <c r="BI190"/>
  <c r="BH190"/>
  <c r="BG190"/>
  <c r="BF190"/>
  <c r="T190"/>
  <c r="R190"/>
  <c r="P190"/>
  <c r="BI186"/>
  <c r="BH186"/>
  <c r="BG186"/>
  <c r="BF186"/>
  <c r="T186"/>
  <c r="R186"/>
  <c r="P186"/>
  <c r="BI181"/>
  <c r="BH181"/>
  <c r="BG181"/>
  <c r="BF181"/>
  <c r="T181"/>
  <c r="R181"/>
  <c r="P181"/>
  <c r="BI177"/>
  <c r="BH177"/>
  <c r="BG177"/>
  <c r="BF177"/>
  <c r="T177"/>
  <c r="R177"/>
  <c r="P177"/>
  <c r="BI169"/>
  <c r="BH169"/>
  <c r="BG169"/>
  <c r="BF169"/>
  <c r="T169"/>
  <c r="R169"/>
  <c r="P169"/>
  <c r="BI165"/>
  <c r="BH165"/>
  <c r="BG165"/>
  <c r="BF165"/>
  <c r="T165"/>
  <c r="R165"/>
  <c r="P165"/>
  <c r="BI160"/>
  <c r="BH160"/>
  <c r="BG160"/>
  <c r="BF160"/>
  <c r="T160"/>
  <c r="R160"/>
  <c r="P160"/>
  <c r="BI156"/>
  <c r="BH156"/>
  <c r="BG156"/>
  <c r="BF156"/>
  <c r="T156"/>
  <c r="R156"/>
  <c r="P156"/>
  <c r="BI152"/>
  <c r="BH152"/>
  <c r="BG152"/>
  <c r="BF152"/>
  <c r="T152"/>
  <c r="R152"/>
  <c r="P152"/>
  <c r="BI149"/>
  <c r="BH149"/>
  <c r="BG149"/>
  <c r="BF149"/>
  <c r="T149"/>
  <c r="R149"/>
  <c r="P149"/>
  <c r="BI146"/>
  <c r="BH146"/>
  <c r="BG146"/>
  <c r="BF146"/>
  <c r="T146"/>
  <c r="R146"/>
  <c r="P146"/>
  <c r="BI143"/>
  <c r="BH143"/>
  <c r="BG143"/>
  <c r="BF143"/>
  <c r="T143"/>
  <c r="R143"/>
  <c r="P143"/>
  <c r="BI140"/>
  <c r="BH140"/>
  <c r="BG140"/>
  <c r="BF140"/>
  <c r="T140"/>
  <c r="R140"/>
  <c r="P140"/>
  <c r="BI137"/>
  <c r="BH137"/>
  <c r="BG137"/>
  <c r="BF137"/>
  <c r="T137"/>
  <c r="R137"/>
  <c r="P137"/>
  <c r="BI134"/>
  <c r="BH134"/>
  <c r="BG134"/>
  <c r="BF134"/>
  <c r="T134"/>
  <c r="R134"/>
  <c r="P134"/>
  <c r="BI131"/>
  <c r="BH131"/>
  <c r="BG131"/>
  <c r="BF131"/>
  <c r="T131"/>
  <c r="R131"/>
  <c r="P131"/>
  <c r="BI127"/>
  <c r="BH127"/>
  <c r="BG127"/>
  <c r="BF127"/>
  <c r="T127"/>
  <c r="R127"/>
  <c r="P127"/>
  <c r="BI123"/>
  <c r="BH123"/>
  <c r="BG123"/>
  <c r="BF123"/>
  <c r="T123"/>
  <c r="R123"/>
  <c r="P123"/>
  <c r="BI119"/>
  <c r="BH119"/>
  <c r="BG119"/>
  <c r="BF119"/>
  <c r="T119"/>
  <c r="R119"/>
  <c r="P119"/>
  <c r="BI115"/>
  <c r="BH115"/>
  <c r="BG115"/>
  <c r="BF115"/>
  <c r="T115"/>
  <c r="R115"/>
  <c r="P115"/>
  <c r="BI111"/>
  <c r="BH111"/>
  <c r="BG111"/>
  <c r="BF111"/>
  <c r="T111"/>
  <c r="R111"/>
  <c r="P111"/>
  <c r="BI108"/>
  <c r="BH108"/>
  <c r="BG108"/>
  <c r="BF108"/>
  <c r="T108"/>
  <c r="R108"/>
  <c r="P108"/>
  <c r="BI105"/>
  <c r="BH105"/>
  <c r="BG105"/>
  <c r="BF105"/>
  <c r="T105"/>
  <c r="R105"/>
  <c r="P105"/>
  <c r="BI102"/>
  <c r="BH102"/>
  <c r="BG102"/>
  <c r="BF102"/>
  <c r="T102"/>
  <c r="R102"/>
  <c r="P102"/>
  <c r="BI98"/>
  <c r="BH98"/>
  <c r="BG98"/>
  <c r="BF98"/>
  <c r="T98"/>
  <c r="R98"/>
  <c r="P98"/>
  <c r="BI94"/>
  <c r="BH94"/>
  <c r="BG94"/>
  <c r="BF94"/>
  <c r="T94"/>
  <c r="R94"/>
  <c r="P94"/>
  <c r="J88"/>
  <c r="F87"/>
  <c r="F85"/>
  <c r="E83"/>
  <c r="J59"/>
  <c r="F58"/>
  <c r="F56"/>
  <c r="E54"/>
  <c r="J23"/>
  <c r="E23"/>
  <c r="J87"/>
  <c r="J22"/>
  <c r="J20"/>
  <c r="E20"/>
  <c r="F59"/>
  <c r="J19"/>
  <c r="J14"/>
  <c r="J85"/>
  <c r="E7"/>
  <c r="E79"/>
  <c i="1" r="L50"/>
  <c r="AM50"/>
  <c r="AM49"/>
  <c r="L49"/>
  <c r="AM47"/>
  <c r="L47"/>
  <c r="L45"/>
  <c r="L44"/>
  <c i="7" r="J92"/>
  <c i="6" r="J163"/>
  <c r="J150"/>
  <c r="BK117"/>
  <c i="5" r="BK118"/>
  <c r="BK94"/>
  <c i="4" r="BK83"/>
  <c i="3" r="BK97"/>
  <c i="2" r="J194"/>
  <c r="J152"/>
  <c r="J131"/>
  <c r="BK105"/>
  <c i="6" r="BK191"/>
  <c r="J170"/>
  <c r="BK139"/>
  <c r="BK112"/>
  <c i="4" r="J86"/>
  <c i="3" r="BK95"/>
  <c i="2" r="BK186"/>
  <c r="BK111"/>
  <c i="7" r="J110"/>
  <c i="6" r="BK198"/>
  <c r="BK174"/>
  <c r="J134"/>
  <c i="5" r="BK124"/>
  <c i="4" r="BK90"/>
  <c i="3" r="BK101"/>
  <c i="2" r="BK199"/>
  <c r="BK165"/>
  <c r="J140"/>
  <c r="J108"/>
  <c r="J94"/>
  <c i="6" r="J193"/>
  <c r="BK178"/>
  <c r="BK163"/>
  <c r="BK120"/>
  <c i="5" r="J141"/>
  <c r="J94"/>
  <c i="3" r="J97"/>
  <c i="2" r="BK207"/>
  <c r="J156"/>
  <c r="BK140"/>
  <c r="J127"/>
  <c i="1" r="AS60"/>
  <c i="7" r="BK110"/>
  <c i="6" r="BK197"/>
  <c r="J155"/>
  <c r="J120"/>
  <c i="5" r="BK135"/>
  <c r="BK109"/>
  <c i="4" r="BK86"/>
  <c i="3" r="J99"/>
  <c i="2" r="J181"/>
  <c r="J143"/>
  <c r="BK127"/>
  <c i="1" r="AS55"/>
  <c i="6" r="BK155"/>
  <c r="J117"/>
  <c i="5" r="BK102"/>
  <c i="4" r="J83"/>
  <c i="2" r="BK190"/>
  <c r="J123"/>
  <c r="BK94"/>
  <c i="6" r="BK201"/>
  <c r="BK182"/>
  <c r="BK167"/>
  <c r="BK96"/>
  <c i="5" r="BK114"/>
  <c i="3" r="BK115"/>
  <c i="2" r="J204"/>
  <c r="BK169"/>
  <c r="BK156"/>
  <c r="BK131"/>
  <c r="J105"/>
  <c i="6" r="J198"/>
  <c r="J191"/>
  <c r="J167"/>
  <c r="J145"/>
  <c r="J109"/>
  <c i="5" r="J129"/>
  <c i="4" r="BK84"/>
  <c i="3" r="J93"/>
  <c i="2" r="J169"/>
  <c r="BK149"/>
  <c r="BK123"/>
  <c i="1" r="AT61"/>
  <c i="7" r="BK101"/>
  <c i="6" r="BK187"/>
  <c r="BK145"/>
  <c i="5" r="BK141"/>
  <c r="J114"/>
  <c i="4" r="J90"/>
  <c i="3" r="J115"/>
  <c i="2" r="BK201"/>
  <c r="J190"/>
  <c r="J160"/>
  <c r="J134"/>
  <c r="BK119"/>
  <c i="1" r="AT56"/>
  <c i="6" r="BK134"/>
  <c r="BK100"/>
  <c i="4" r="J84"/>
  <c i="3" r="BK93"/>
  <c i="2" r="BK181"/>
  <c r="BK108"/>
  <c i="7" r="J101"/>
  <c i="6" r="J187"/>
  <c r="BK170"/>
  <c r="BK109"/>
  <c i="5" r="J118"/>
  <c i="4" r="BK88"/>
  <c i="3" r="BK99"/>
  <c i="2" r="J186"/>
  <c r="BK160"/>
  <c r="BK137"/>
  <c r="J111"/>
  <c r="BK98"/>
  <c i="6" r="J197"/>
  <c r="J174"/>
  <c r="BK150"/>
  <c r="J112"/>
  <c r="J96"/>
  <c i="5" r="J124"/>
  <c i="3" r="J101"/>
  <c i="2" r="BK204"/>
  <c r="J165"/>
  <c r="BK143"/>
  <c r="BK134"/>
  <c r="J102"/>
  <c i="6" r="J201"/>
  <c r="BK159"/>
  <c r="BK126"/>
  <c i="5" r="BK129"/>
  <c r="J105"/>
  <c i="4" r="J88"/>
  <c i="3" r="BK112"/>
  <c i="2" r="J199"/>
  <c r="BK177"/>
  <c r="BK146"/>
  <c r="J115"/>
  <c i="6" r="BK193"/>
  <c r="J182"/>
  <c r="J159"/>
  <c r="J126"/>
  <c i="5" r="BK105"/>
  <c i="3" r="J112"/>
  <c i="2" r="J207"/>
  <c r="J146"/>
  <c r="J98"/>
  <c i="7" r="BK92"/>
  <c i="6" r="J178"/>
  <c r="J139"/>
  <c i="5" r="J135"/>
  <c r="J102"/>
  <c i="3" r="J107"/>
  <c i="2" r="J201"/>
  <c r="J177"/>
  <c r="J149"/>
  <c r="BK115"/>
  <c r="BK102"/>
  <c i="7" r="F39"/>
  <c i="6" r="J100"/>
  <c i="5" r="J109"/>
  <c i="3" r="BK107"/>
  <c r="J95"/>
  <c i="2" r="BK194"/>
  <c r="BK152"/>
  <c r="J137"/>
  <c r="J119"/>
  <c i="7" l="1" r="P90"/>
  <c r="P89"/>
  <c i="1" r="AU64"/>
  <c i="2" r="BK93"/>
  <c r="BK164"/>
  <c r="J164"/>
  <c r="J66"/>
  <c r="BK185"/>
  <c r="J185"/>
  <c r="J67"/>
  <c r="R185"/>
  <c r="R198"/>
  <c i="3" r="BK100"/>
  <c r="J100"/>
  <c r="J67"/>
  <c i="4" r="P82"/>
  <c r="P81"/>
  <c i="1" r="AU59"/>
  <c i="5" r="P93"/>
  <c r="T108"/>
  <c r="R123"/>
  <c i="6" r="T95"/>
  <c r="R133"/>
  <c r="BK154"/>
  <c r="J154"/>
  <c r="J68"/>
  <c i="2" r="P93"/>
  <c r="P164"/>
  <c r="P185"/>
  <c i="3" r="P92"/>
  <c r="P100"/>
  <c r="P96"/>
  <c i="4" r="BK82"/>
  <c r="T82"/>
  <c r="T81"/>
  <c i="5" r="BK93"/>
  <c r="J93"/>
  <c r="J65"/>
  <c r="BK108"/>
  <c r="J108"/>
  <c r="J66"/>
  <c r="BK123"/>
  <c r="J123"/>
  <c r="J67"/>
  <c r="T123"/>
  <c i="6" r="BK95"/>
  <c r="BK133"/>
  <c r="J133"/>
  <c r="J66"/>
  <c r="BK144"/>
  <c r="J144"/>
  <c r="J67"/>
  <c r="T144"/>
  <c r="R154"/>
  <c r="BK190"/>
  <c r="J190"/>
  <c r="J71"/>
  <c r="R190"/>
  <c r="R189"/>
  <c i="2" r="T93"/>
  <c r="R164"/>
  <c r="BK198"/>
  <c r="J198"/>
  <c r="J68"/>
  <c r="T198"/>
  <c i="3" r="BK92"/>
  <c r="J92"/>
  <c r="J65"/>
  <c r="T92"/>
  <c r="R100"/>
  <c r="R96"/>
  <c i="5" r="R93"/>
  <c r="R92"/>
  <c r="R91"/>
  <c r="R108"/>
  <c i="6" r="P95"/>
  <c r="P133"/>
  <c r="P144"/>
  <c r="P154"/>
  <c i="2" r="R93"/>
  <c r="R92"/>
  <c r="R91"/>
  <c r="T164"/>
  <c r="T185"/>
  <c r="P198"/>
  <c i="3" r="R92"/>
  <c r="T100"/>
  <c r="T96"/>
  <c i="4" r="R82"/>
  <c r="R81"/>
  <c i="5" r="T93"/>
  <c r="T92"/>
  <c r="T91"/>
  <c r="P108"/>
  <c r="P123"/>
  <c i="6" r="R95"/>
  <c r="R94"/>
  <c r="R93"/>
  <c r="T133"/>
  <c r="R144"/>
  <c r="T154"/>
  <c r="P190"/>
  <c r="P189"/>
  <c r="T190"/>
  <c r="T189"/>
  <c i="2" r="J56"/>
  <c r="F88"/>
  <c r="BE94"/>
  <c r="BE105"/>
  <c r="BE108"/>
  <c r="BE111"/>
  <c r="BE177"/>
  <c r="BE181"/>
  <c r="BE186"/>
  <c i="3" r="F59"/>
  <c r="J84"/>
  <c r="BE95"/>
  <c r="BE97"/>
  <c r="BE112"/>
  <c r="BK114"/>
  <c r="J114"/>
  <c r="J68"/>
  <c i="4" r="J54"/>
  <c r="J75"/>
  <c r="BE86"/>
  <c i="5" r="E79"/>
  <c r="BE102"/>
  <c r="BE118"/>
  <c r="BE124"/>
  <c r="BE135"/>
  <c i="6" r="E81"/>
  <c r="J89"/>
  <c r="BE126"/>
  <c r="BE134"/>
  <c r="BE182"/>
  <c r="BE187"/>
  <c i="2" r="BE119"/>
  <c r="BE123"/>
  <c r="BE190"/>
  <c i="3" r="E50"/>
  <c r="BE93"/>
  <c i="4" r="E48"/>
  <c r="BE83"/>
  <c r="BE84"/>
  <c i="5" r="J58"/>
  <c r="F88"/>
  <c r="BE105"/>
  <c r="BE129"/>
  <c i="6" r="F59"/>
  <c r="BE112"/>
  <c r="BE117"/>
  <c r="BE120"/>
  <c r="BE150"/>
  <c r="BE155"/>
  <c r="BE159"/>
  <c r="BE163"/>
  <c r="BE191"/>
  <c r="BK186"/>
  <c r="J186"/>
  <c r="J69"/>
  <c i="7" r="E50"/>
  <c r="J56"/>
  <c r="J58"/>
  <c r="BE92"/>
  <c r="BE101"/>
  <c i="1" r="AN56"/>
  <c i="2" r="J58"/>
  <c r="BE102"/>
  <c r="BE115"/>
  <c r="BE127"/>
  <c r="BE131"/>
  <c r="BE137"/>
  <c r="BE140"/>
  <c r="BE143"/>
  <c r="BE146"/>
  <c r="BE149"/>
  <c r="BE156"/>
  <c r="BE160"/>
  <c r="BE165"/>
  <c r="BE169"/>
  <c r="BE194"/>
  <c r="BE199"/>
  <c r="BE201"/>
  <c i="3" r="J86"/>
  <c r="BE101"/>
  <c r="BE107"/>
  <c r="BE115"/>
  <c i="4" r="BE88"/>
  <c r="BK89"/>
  <c r="J89"/>
  <c r="J61"/>
  <c i="5" r="J85"/>
  <c r="BE94"/>
  <c r="BE109"/>
  <c r="BE114"/>
  <c r="BK134"/>
  <c r="J134"/>
  <c r="J68"/>
  <c r="BK140"/>
  <c r="J140"/>
  <c r="J69"/>
  <c i="6" r="BE145"/>
  <c r="BE174"/>
  <c r="BE197"/>
  <c r="BE201"/>
  <c i="1" r="AN61"/>
  <c i="2" r="E50"/>
  <c r="BE98"/>
  <c r="BE134"/>
  <c r="BE152"/>
  <c r="BE204"/>
  <c r="BE207"/>
  <c r="BK206"/>
  <c r="J206"/>
  <c r="J69"/>
  <c i="3" r="BE99"/>
  <c r="BK96"/>
  <c r="J96"/>
  <c r="J66"/>
  <c i="4" r="F55"/>
  <c r="BE90"/>
  <c i="5" r="BE141"/>
  <c i="6" r="J56"/>
  <c r="BE96"/>
  <c r="BE100"/>
  <c r="BE109"/>
  <c r="BE139"/>
  <c r="BE167"/>
  <c r="BE170"/>
  <c r="BE178"/>
  <c r="BE193"/>
  <c r="BE198"/>
  <c i="7" r="F59"/>
  <c r="BE110"/>
  <c i="1" r="BD64"/>
  <c i="7" r="BK91"/>
  <c r="J91"/>
  <c r="J65"/>
  <c r="BK100"/>
  <c r="J100"/>
  <c r="J66"/>
  <c r="BK109"/>
  <c r="J109"/>
  <c r="J67"/>
  <c i="3" r="F38"/>
  <c i="1" r="BC58"/>
  <c i="2" r="J36"/>
  <c i="1" r="AW57"/>
  <c i="7" r="J36"/>
  <c i="1" r="AW64"/>
  <c i="4" r="F36"/>
  <c i="1" r="BC59"/>
  <c i="3" r="J36"/>
  <c i="1" r="AW58"/>
  <c i="6" r="F37"/>
  <c i="1" r="BB63"/>
  <c i="6" r="F36"/>
  <c i="1" r="BA63"/>
  <c r="AS54"/>
  <c i="4" r="F34"/>
  <c i="1" r="BA59"/>
  <c i="3" r="F36"/>
  <c i="1" r="BA58"/>
  <c i="4" r="F37"/>
  <c i="1" r="BD59"/>
  <c i="5" r="J36"/>
  <c i="1" r="AW62"/>
  <c i="3" r="F39"/>
  <c i="1" r="BD58"/>
  <c i="5" r="F36"/>
  <c i="1" r="BA62"/>
  <c i="2" r="F36"/>
  <c i="1" r="BA57"/>
  <c i="5" r="F38"/>
  <c i="1" r="BC62"/>
  <c i="2" r="F38"/>
  <c i="1" r="BC57"/>
  <c i="6" r="F38"/>
  <c i="1" r="BC63"/>
  <c i="7" r="F37"/>
  <c i="1" r="BB64"/>
  <c i="4" r="J34"/>
  <c i="1" r="AW59"/>
  <c i="5" r="F39"/>
  <c i="1" r="BD62"/>
  <c i="6" r="F39"/>
  <c i="1" r="BD63"/>
  <c i="2" r="F37"/>
  <c i="1" r="BB57"/>
  <c i="7" r="F36"/>
  <c i="1" r="BA64"/>
  <c i="5" r="F37"/>
  <c i="1" r="BB62"/>
  <c i="6" r="J36"/>
  <c i="1" r="AW63"/>
  <c i="2" r="F39"/>
  <c i="1" r="BD57"/>
  <c i="3" r="F37"/>
  <c i="1" r="BB58"/>
  <c i="4" r="F35"/>
  <c i="1" r="BB59"/>
  <c i="7" r="F38"/>
  <c i="1" r="BC64"/>
  <c i="6" l="1" r="BK94"/>
  <c r="J94"/>
  <c r="J64"/>
  <c i="2" r="T92"/>
  <c r="T91"/>
  <c i="3" r="P91"/>
  <c r="P90"/>
  <c i="1" r="AU58"/>
  <c i="2" r="BK92"/>
  <c r="J92"/>
  <c r="J64"/>
  <c i="6" r="P94"/>
  <c r="P93"/>
  <c i="1" r="AU63"/>
  <c i="3" r="T91"/>
  <c r="T90"/>
  <c i="5" r="P92"/>
  <c r="P91"/>
  <c i="1" r="AU62"/>
  <c i="3" r="R91"/>
  <c r="R90"/>
  <c i="4" r="BK81"/>
  <c r="J81"/>
  <c i="2" r="P92"/>
  <c r="P91"/>
  <c i="1" r="AU57"/>
  <c i="6" r="T94"/>
  <c r="T93"/>
  <c i="2" r="J93"/>
  <c r="J65"/>
  <c i="3" r="BK91"/>
  <c r="BK90"/>
  <c r="J90"/>
  <c r="J63"/>
  <c i="5" r="BK92"/>
  <c r="J92"/>
  <c r="J64"/>
  <c i="6" r="J95"/>
  <c r="J65"/>
  <c r="BK189"/>
  <c r="J189"/>
  <c r="J70"/>
  <c i="7" r="BK90"/>
  <c r="J90"/>
  <c r="J64"/>
  <c i="4" r="J82"/>
  <c r="J60"/>
  <c i="2" r="F35"/>
  <c i="1" r="AZ57"/>
  <c i="7" r="F35"/>
  <c i="1" r="AZ64"/>
  <c i="6" r="F35"/>
  <c i="1" r="AZ63"/>
  <c r="BD55"/>
  <c r="BA55"/>
  <c i="3" r="J35"/>
  <c i="1" r="AV58"/>
  <c r="AT58"/>
  <c i="2" r="J35"/>
  <c i="1" r="AV57"/>
  <c r="AT57"/>
  <c i="5" r="J35"/>
  <c i="1" r="AV62"/>
  <c r="AT62"/>
  <c r="BC60"/>
  <c r="AY60"/>
  <c r="BA60"/>
  <c r="AW60"/>
  <c i="4" r="J33"/>
  <c i="1" r="AV59"/>
  <c r="AT59"/>
  <c i="7" r="J35"/>
  <c i="1" r="AV64"/>
  <c r="AT64"/>
  <c r="BC55"/>
  <c r="BC54"/>
  <c r="W32"/>
  <c i="6" r="J35"/>
  <c i="1" r="AV63"/>
  <c r="AT63"/>
  <c i="4" r="J30"/>
  <c i="1" r="AG59"/>
  <c i="4" r="F33"/>
  <c i="1" r="AZ59"/>
  <c r="BD60"/>
  <c r="BB60"/>
  <c r="AX60"/>
  <c i="5" r="F35"/>
  <c i="1" r="AZ62"/>
  <c r="BB55"/>
  <c r="AX55"/>
  <c i="3" r="F35"/>
  <c i="1" r="AZ58"/>
  <c i="4" l="1" r="J39"/>
  <c r="J59"/>
  <c i="6" r="BK93"/>
  <c r="J93"/>
  <c r="J63"/>
  <c i="2" r="BK91"/>
  <c r="J91"/>
  <c r="J63"/>
  <c i="5" r="BK91"/>
  <c r="J91"/>
  <c i="3" r="J91"/>
  <c r="J64"/>
  <c i="7" r="BK89"/>
  <c r="J89"/>
  <c r="J63"/>
  <c i="1" r="AN59"/>
  <c r="BA54"/>
  <c r="W30"/>
  <c r="AU55"/>
  <c r="AY54"/>
  <c r="AU60"/>
  <c i="3" r="J32"/>
  <c i="1" r="AG58"/>
  <c r="AN58"/>
  <c r="AW55"/>
  <c r="AY55"/>
  <c r="BD54"/>
  <c r="W33"/>
  <c r="AZ55"/>
  <c r="AV55"/>
  <c r="AZ60"/>
  <c r="AV60"/>
  <c r="AT60"/>
  <c i="5" r="J32"/>
  <c i="1" r="AG62"/>
  <c r="AN62"/>
  <c r="BB54"/>
  <c r="AX54"/>
  <c i="5" l="1" r="J63"/>
  <c r="J41"/>
  <c i="3" r="J41"/>
  <c i="1" r="AW54"/>
  <c r="AK30"/>
  <c r="AZ54"/>
  <c r="W29"/>
  <c i="6" r="J32"/>
  <c i="1" r="AG63"/>
  <c r="AN63"/>
  <c r="W31"/>
  <c i="2" r="J32"/>
  <c i="1" r="AG57"/>
  <c r="AN57"/>
  <c r="AU54"/>
  <c i="7" r="J32"/>
  <c i="1" r="AG64"/>
  <c r="AN64"/>
  <c r="AT55"/>
  <c i="6" l="1" r="J41"/>
  <c i="2" r="J41"/>
  <c i="7" r="J41"/>
  <c i="1" r="AG55"/>
  <c r="AN55"/>
  <c r="AG60"/>
  <c r="AN60"/>
  <c r="AV54"/>
  <c r="AK29"/>
  <c l="1" r="AG54"/>
  <c r="AK26"/>
  <c r="AK35"/>
  <c r="AT54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<sst xmlns="http://schemas.openxmlformats.org/spreadsheetml/2006/main">
  <si>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</si>
  <si>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</si>
  <si>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</si>
  <si>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</si>
  <si>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</si>
  <si>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{0cbb415a-5e8a-4c67-a99c-1355e21d75a8}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</si>
  <si>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</si>
  <si>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</si>
  <si>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</si>
  <si>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</si>
  <si>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</si>
  <si>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</si>
  <si>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</si>
  <si>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</si>
  <si>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20071-14/2XC-SO-26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</si>
  <si>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</si>
  <si>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</si>
  <si>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LC Horní Planec - Etapa II</t>
  </si>
  <si>
    <t>KSO:</t>
  </si>
  <si>
    <t/>
  </si>
  <si>
    <t>CC-CZ:</t>
  </si>
  <si>
    <t>Místo:</t>
  </si>
  <si>
    <t>Sněžné</t>
  </si>
  <si>
    <t>Datum:</t>
  </si>
  <si>
    <t>7. 9. 2020</t>
  </si>
  <si>
    <t>Zadavatel:</t>
  </si>
  <si>
    <t>IČ:</t>
  </si>
  <si>
    <t>Městys Sněžné</t>
  </si>
  <si>
    <t>DIČ:</t>
  </si>
  <si>
    <t>Účastník:</t>
  </si>
  <si>
    <t>Vyplň údaj</t>
  </si>
  <si>
    <t>Projektant:</t>
  </si>
  <si>
    <t xml:space="preserve"> 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</si>
  <si>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</si>
  <si>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</si>
  <si>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</si>
  <si>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https://podminky.urs.cz.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</si>
  <si>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</si>
  <si>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</si>
  <si>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</si>
  <si>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</si>
  <si>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</si>
  <si>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</si>
  <si>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</si>
  <si>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</si>
  <si>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</si>
  <si>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</si>
  <si>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</si>
  <si>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</si>
  <si>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</si>
  <si>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</si>
  <si>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</si>
  <si>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</si>
  <si>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</si>
  <si>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</si>
  <si>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</si>
  <si>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</si>
  <si>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</si>
  <si>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</si>
  <si>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</si>
  <si>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</si>
  <si>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</si>
  <si>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</si>
  <si>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</si>
  <si>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</si>
  <si>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</si>
  <si>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</si>
  <si>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</si>
  <si>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</si>
  <si>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</si>
  <si>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</si>
  <si>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</si>
  <si>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</si>
  <si>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</si>
  <si>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</si>
  <si>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20044-14/2XC-SO-01</t>
  </si>
  <si>
    <t>003 - Rekonstrukce stavající lesní cesty s výslednou třídou 1L</t>
  </si>
  <si>
    <t>STA</t>
  </si>
  <si>
    <t>1</t>
  </si>
  <si>
    <t>{19f78e1e-5f50-4482-9ef8-7dfc1e98f590}</t>
  </si>
  <si>
    <t>2</t>
  </si>
  <si>
    <t>Soupis</t>
  </si>
  <si>
    <t>###NOINSERT###</t>
  </si>
  <si>
    <t>/</t>
  </si>
  <si>
    <t>20044-14XC-SO-01-01</t>
  </si>
  <si>
    <t>003.52 - kamenivo zpevněné poplikocemnetovou suspenzí pro lesní cesty KAPS-LE</t>
  </si>
  <si>
    <t>{8fb559fb-9422-4632-a2df-1897e1e5dab2}</t>
  </si>
  <si>
    <t>20044-14XC-SO-01-02</t>
  </si>
  <si>
    <t>VRN</t>
  </si>
  <si>
    <t>{609db7c6-54fa-4217-ae12-e23195042ec9}</t>
  </si>
  <si>
    <t>20044-14XC-SO-02</t>
  </si>
  <si>
    <t>006 - Projekční a průzkumné práce a inženýrská činnost během realizace projektu</t>
  </si>
  <si>
    <t>{26834f5d-2ffe-42de-b4e7-55c57555a753}</t>
  </si>
  <si>
    <t>20044-14/2XC-SO-03</t>
  </si>
  <si>
    <t>007 - Související objekty lesní cesty a další její technické vybavení</t>
  </si>
  <si>
    <t>{7e948725-ee26-4c2f-9d5b-0f8c2f347907}</t>
  </si>
  <si>
    <t>20044-14XC-SO-03-01</t>
  </si>
  <si>
    <t>007.02 - Drenáž</t>
  </si>
  <si>
    <t>{e1589018-ce1a-4bb5-a8a9-174e9664cf2f}</t>
  </si>
  <si>
    <t>20044-14XC-SO-03-02</t>
  </si>
  <si>
    <t>007.08 - Trubní propustky DN 800 mm o délce do 10 m včetně</t>
  </si>
  <si>
    <t>{6624e4ba-3a27-4b90-bb88-0ae86ce2683f}</t>
  </si>
  <si>
    <t>20044-14XC-SO-03-03</t>
  </si>
  <si>
    <t>007.16 - Samostatné sjezdy, bez propustku nebo otevřeného žlabu s mříží</t>
  </si>
  <si>
    <t>{c3e544b6-5f94-41d0-9b32-1eacf8b81750}</t>
  </si>
  <si>
    <t>Krajnice</t>
  </si>
  <si>
    <t>-631</t>
  </si>
  <si>
    <t>Křoví</t>
  </si>
  <si>
    <t>252,4</t>
  </si>
  <si>
    <t>KRYCÍ LIST SOUPISU PRACÍ</t>
  </si>
  <si>
    <t>Odkop_100</t>
  </si>
  <si>
    <t>36,2</t>
  </si>
  <si>
    <t>Pa30</t>
  </si>
  <si>
    <t>10</t>
  </si>
  <si>
    <t>Pa50</t>
  </si>
  <si>
    <t>6</t>
  </si>
  <si>
    <t>Pa70</t>
  </si>
  <si>
    <t>3</t>
  </si>
  <si>
    <t>Objekt:</t>
  </si>
  <si>
    <t>20044-14/2XC-SO-01 - 003 - Rekonstrukce stavající lesní cesty s výslednou třídou 1L</t>
  </si>
  <si>
    <t>Soupis:</t>
  </si>
  <si>
    <t>20044-14XC-SO-01-01 - 003.52 - kamenivo zpevněné poplikocemnetovou suspenzí pro lesní cesty KAPS-LE</t>
  </si>
  <si>
    <t>Ing. Ondřej Ševčík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</si>
  <si>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</si>
  <si>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</si>
  <si>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</si>
  <si>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</si>
  <si>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</si>
  <si>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</si>
  <si>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</si>
  <si>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</si>
  <si>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</si>
  <si>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</si>
  <si>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</si>
  <si>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</si>
  <si>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</si>
  <si>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</si>
  <si>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</si>
  <si>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</si>
  <si>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</si>
  <si>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</si>
  <si>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</si>
  <si>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</si>
  <si>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</si>
  <si>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</si>
  <si>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</si>
  <si>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</si>
  <si>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</si>
  <si>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</si>
  <si>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</si>
  <si>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</si>
  <si>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111151103</t>
  </si>
  <si>
    <t>Odstranění travin a rákosu strojně travin, při celkové ploše přes 500 m2</t>
  </si>
  <si>
    <t>m2</t>
  </si>
  <si>
    <t>CS ÚRS 2026 01</t>
  </si>
  <si>
    <t>4</t>
  </si>
  <si>
    <t>-201149882</t>
  </si>
  <si>
    <t>Online PSC</t>
  </si>
  <si>
    <t>https://podminky.urs.cz/item/CS_URS_2026_01/111151103</t>
  </si>
  <si>
    <t>VV</t>
  </si>
  <si>
    <t xml:space="preserve">" TR2  km 0,603 - 0,784  - obě strany" 1*181*2</t>
  </si>
  <si>
    <t>Součet</t>
  </si>
  <si>
    <t>111211101</t>
  </si>
  <si>
    <t>Odstranění křovin a stromů s odstraněním kořenů ručně průměru kmene do 100 mm jakékoliv plochy v rovině nebo ve svahu o sklonu do 1:5</t>
  </si>
  <si>
    <t>1959019976</t>
  </si>
  <si>
    <t>https://podminky.urs.cz/item/CS_URS_2026_01/111211101</t>
  </si>
  <si>
    <t xml:space="preserve">" KŘ2  km 0,603 - 1,234  - obě strany" 1*631*2*0,2</t>
  </si>
  <si>
    <t>112211111</t>
  </si>
  <si>
    <t>Spálení pařezů na hromadách průměru přes 0,10 do 0,30 m</t>
  </si>
  <si>
    <t>kus</t>
  </si>
  <si>
    <t>-803849358</t>
  </si>
  <si>
    <t>https://podminky.urs.cz/item/CS_URS_2026_01/112211111</t>
  </si>
  <si>
    <t>112211112</t>
  </si>
  <si>
    <t>Spálení pařezů na hromadách průměru přes 0,30 do 0,50 m</t>
  </si>
  <si>
    <t>1305714948</t>
  </si>
  <si>
    <t>https://podminky.urs.cz/item/CS_URS_2026_01/112211112</t>
  </si>
  <si>
    <t>5</t>
  </si>
  <si>
    <t>112211113</t>
  </si>
  <si>
    <t>Spálení pařezů na hromadách průměru přes 0,50 do 1,00 m</t>
  </si>
  <si>
    <t>-375059340</t>
  </si>
  <si>
    <t>https://podminky.urs.cz/item/CS_URS_2026_01/112211113</t>
  </si>
  <si>
    <t>112251101</t>
  </si>
  <si>
    <t>Odstranění pařezů strojně s jejich vykopáním nebo vytrháním průměru přes 100 do 300 mm</t>
  </si>
  <si>
    <t>1036846419</t>
  </si>
  <si>
    <t>https://podminky.urs.cz/item/CS_URS_2026_01/112251101</t>
  </si>
  <si>
    <t>7</t>
  </si>
  <si>
    <t>112251102</t>
  </si>
  <si>
    <t>Odstranění pařezů strojně s jejich vykopáním nebo vytrháním průměru přes 300 do 500 mm</t>
  </si>
  <si>
    <t>1049389003</t>
  </si>
  <si>
    <t>https://podminky.urs.cz/item/CS_URS_2026_01/112251102</t>
  </si>
  <si>
    <t>8</t>
  </si>
  <si>
    <t>112251103</t>
  </si>
  <si>
    <t>Odstranění pařezů strojně s jejich vykopáním nebo vytrháním průměru přes 500 do 700 mm</t>
  </si>
  <si>
    <t>-251663503</t>
  </si>
  <si>
    <t>https://podminky.urs.cz/item/CS_URS_2026_01/112251103</t>
  </si>
  <si>
    <t>9</t>
  </si>
  <si>
    <t>113106242</t>
  </si>
  <si>
    <t>Rozebrání dílců vozovek a ploch s přemístěním hmot na skládku na vzdálenost do 3 m nebo s naložením na dopravní prostředek, ze silničních dílců jakýchkoliv rozměrů, s ložem z kameniva nebo živice strojně plochy jednotlivě přes 200 m2 se spárami zalitými cementovou maltou</t>
  </si>
  <si>
    <t>-1288933481</t>
  </si>
  <si>
    <t>https://podminky.urs.cz/item/CS_URS_2026_01/113106242</t>
  </si>
  <si>
    <t xml:space="preserve">" CPU1  km 1,098 - 1,223 " 125*3</t>
  </si>
  <si>
    <t>Panely</t>
  </si>
  <si>
    <t>122251103</t>
  </si>
  <si>
    <t>Odkopávky a prokopávky nezapažené strojně v hornině třídy těžitelnosti I skupiny 3 přes 50 do 100 m3</t>
  </si>
  <si>
    <t>m3</t>
  </si>
  <si>
    <t>1954117140</t>
  </si>
  <si>
    <t>https://podminky.urs.cz/item/CS_URS_2026_01/122251103</t>
  </si>
  <si>
    <t xml:space="preserve">" OD2  km 0,603 - 0,784 " 181*0,2</t>
  </si>
  <si>
    <t>11</t>
  </si>
  <si>
    <t>162201421</t>
  </si>
  <si>
    <t>Vodorovné přemístění větví, kmenů nebo pařezů s naložením, složením a dopravou do 1000 m pařezů kmenů, průměru přes 100 do 300 mm</t>
  </si>
  <si>
    <t>-1878408387</t>
  </si>
  <si>
    <t>https://podminky.urs.cz/item/CS_URS_2026_01/162201421</t>
  </si>
  <si>
    <t>162201422</t>
  </si>
  <si>
    <t>Vodorovné přemístění větví, kmenů nebo pařezů s naložením, složením a dopravou do 1000 m pařezů kmenů, průměru přes 300 do 500 mm</t>
  </si>
  <si>
    <t>-1661187609</t>
  </si>
  <si>
    <t>https://podminky.urs.cz/item/CS_URS_2026_01/162201422</t>
  </si>
  <si>
    <t>13</t>
  </si>
  <si>
    <t>162201423</t>
  </si>
  <si>
    <t>Vodorovné přemístění větví, kmenů nebo pařezů s naložením, složením a dopravou do 1000 m pařezů kmenů, průměru přes 500 do 700 mm</t>
  </si>
  <si>
    <t>-791962424</t>
  </si>
  <si>
    <t>https://podminky.urs.cz/item/CS_URS_2026_01/162201423</t>
  </si>
  <si>
    <t>14</t>
  </si>
  <si>
    <t>162301971</t>
  </si>
  <si>
    <t>Vodorovné přemístění větví, kmenů nebo pařezů s naložením, složením a dopravou Příplatek k cenám za každých dalších i započatých 1000 m přes 1000 m pařezů kmenů, průměru přes 100 do 300 mm</t>
  </si>
  <si>
    <t>-939380090</t>
  </si>
  <si>
    <t>https://podminky.urs.cz/item/CS_URS_2026_01/162301971</t>
  </si>
  <si>
    <t>15</t>
  </si>
  <si>
    <t>162301972</t>
  </si>
  <si>
    <t>Vodorovné přemístění větví, kmenů nebo pařezů s naložením, složením a dopravou Příplatek k cenám za každých dalších i započatých 1000 m přes 1000 m pařezů kmenů, průměru přes 300 do 500 mm</t>
  </si>
  <si>
    <t>658732781</t>
  </si>
  <si>
    <t>https://podminky.urs.cz/item/CS_URS_2026_01/162301972</t>
  </si>
  <si>
    <t>16</t>
  </si>
  <si>
    <t>162301973</t>
  </si>
  <si>
    <t>Vodorovné přemístění větví, kmenů nebo pařezů s naložením, složením a dopravou Příplatek k cenám za každých dalších i započatých 1000 m přes 1000 m pařezů kmenů, průměru přes 500 do 700 mm</t>
  </si>
  <si>
    <t>-1554918879</t>
  </si>
  <si>
    <t>https://podminky.urs.cz/item/CS_URS_2026_01/162301973</t>
  </si>
  <si>
    <t>17</t>
  </si>
  <si>
    <t>162451106</t>
  </si>
  <si>
    <t>Vodorovné přemístění výkopku nebo sypaniny po suchu na obvyklém dopravním prostředku, bez naložení výkopku, avšak se složením bez rozhrnutí z horniny třídy těžitelnosti I skupiny 1 až 3 na vzdálenost přes 1 500 do 2 000 m</t>
  </si>
  <si>
    <t>-1124829478</t>
  </si>
  <si>
    <t>https://podminky.urs.cz/item/CS_URS_2026_01/162451106</t>
  </si>
  <si>
    <t>18</t>
  </si>
  <si>
    <t>171251101</t>
  </si>
  <si>
    <t>Uložení sypanin do násypů strojně s rozprostřením sypaniny ve vrstvách a s hrubým urovnáním nezhutněných jakékoliv třídy těžitelnosti</t>
  </si>
  <si>
    <t>-8881233</t>
  </si>
  <si>
    <t>https://podminky.urs.cz/item/CS_URS_2026_01/171251101</t>
  </si>
  <si>
    <t>19</t>
  </si>
  <si>
    <t>181152302</t>
  </si>
  <si>
    <t>Úprava pláně na stavbách silnic a dálnic strojně v zářezech mimo skalních se zhutněním</t>
  </si>
  <si>
    <t>728560109</t>
  </si>
  <si>
    <t>https://podminky.urs.cz/item/CS_URS_2026_01/181152302</t>
  </si>
  <si>
    <t xml:space="preserve">" C2  km 0,603 - 1,234 " 4,7*631</t>
  </si>
  <si>
    <t>20</t>
  </si>
  <si>
    <t>R52</t>
  </si>
  <si>
    <t>Likvidace křovin v souladu s platnými právními předpisy.</t>
  </si>
  <si>
    <t>1287787036</t>
  </si>
  <si>
    <t>P</t>
  </si>
  <si>
    <t>Poznámka k položce:_x000d_
Součástí položky je likvidace křovin a stromů průměru kmene do 100 mm včetně manipulace a vodorovného přemístění.</t>
  </si>
  <si>
    <t>Komunikace pozemní</t>
  </si>
  <si>
    <t>564851111</t>
  </si>
  <si>
    <t>Podklad ze štěrkodrti ŠD s rozprostřením a zhutněním plochy přes 100 m2, po zhutnění tl. 150 mm</t>
  </si>
  <si>
    <t>-177458307</t>
  </si>
  <si>
    <t>https://podminky.urs.cz/item/CS_URS_2026_01/564851111</t>
  </si>
  <si>
    <t xml:space="preserve">" C2  km 0,603 - 1,234 " 4,55*631</t>
  </si>
  <si>
    <t>22</t>
  </si>
  <si>
    <t>565231R</t>
  </si>
  <si>
    <t>Podklad z kameniva zpevněného popílkocmentovou suspenzí KAPS-LE tl 200 mm</t>
  </si>
  <si>
    <t>-1980689534</t>
  </si>
  <si>
    <t>Poznámka k položce:_x000d_
patentovaná technologie</t>
  </si>
  <si>
    <t>"Cesta"</t>
  </si>
  <si>
    <t xml:space="preserve">" C2  km 0,603 - 1,234 " 4,2*631</t>
  </si>
  <si>
    <t>Mezisoučet</t>
  </si>
  <si>
    <t>"méně zpevněné kraje š. 0,5 m" -0,5*2*631</t>
  </si>
  <si>
    <t>23</t>
  </si>
  <si>
    <t>565231R2</t>
  </si>
  <si>
    <t>Podklad z kameniva zpevněného popílkocmentovou suspenzí KAPS-LE tl 200 mm - kraje</t>
  </si>
  <si>
    <t>1273236367</t>
  </si>
  <si>
    <t>Krajnice*-1</t>
  </si>
  <si>
    <t>24</t>
  </si>
  <si>
    <t>569903311</t>
  </si>
  <si>
    <t>Zřízení zemních krajnic z hornin jakékoliv třídy se zhutněním</t>
  </si>
  <si>
    <t>-150712504</t>
  </si>
  <si>
    <t>https://podminky.urs.cz/item/CS_URS_2026_01/569903311</t>
  </si>
  <si>
    <t xml:space="preserve">" C2  km 0,603 - 1,234 " 0,25*0,2*631*2</t>
  </si>
  <si>
    <t>Ostatní konstrukce a práce, bourání</t>
  </si>
  <si>
    <t>25</t>
  </si>
  <si>
    <t>938902112</t>
  </si>
  <si>
    <t>Profilace a čištění příkopů komunikací příkopovým rypadlem s odstraněním travnatého porostu nebo nánosu, s úpravou dna a svahů do předepsaného profilu a s naložením na dopravní prostředek nebo s přemístěním na hromady na vzdálenost do 20 m nezpevněných nebo zpevněných objemu nánosu přes 0,15 do 0,30 m3/m</t>
  </si>
  <si>
    <t>m</t>
  </si>
  <si>
    <t>-1967184256</t>
  </si>
  <si>
    <t>https://podminky.urs.cz/item/CS_URS_2026_01/938902112</t>
  </si>
  <si>
    <t xml:space="preserve">" P1  km 1,037 - 1,060  - vlevo" 23</t>
  </si>
  <si>
    <t>26</t>
  </si>
  <si>
    <t>938909611</t>
  </si>
  <si>
    <t>Čištění krajnic odstraněním nánosu (ulehlého, popř. zaježděného) naneseného vlivem silničního provozu, s přemístěním na hromady na vzdálenost do 50 m nebo s naložením na dopravní prostředek, ale bez složení průměrné tloušťky do 100 mm</t>
  </si>
  <si>
    <t>1771412952</t>
  </si>
  <si>
    <t>https://podminky.urs.cz/item/CS_URS_2026_01/938909611</t>
  </si>
  <si>
    <t xml:space="preserve">" K2  km 0,603 - 1,234  - obě strany" 0,5*631*2</t>
  </si>
  <si>
    <t>27</t>
  </si>
  <si>
    <t>RP15</t>
  </si>
  <si>
    <t>Zábradlí, dodávka včetně montáže</t>
  </si>
  <si>
    <t>-1767775818</t>
  </si>
  <si>
    <t xml:space="preserve">Poznámka k položce:_x000d_
Dřevěné zábradlí. Obsahem položky je dodávka včetně montáže dřevěného zábradlí, _x000d_
včetně spojovacího materiálu ,všech nátěrů a připevnění k římse opěrné zdi </t>
  </si>
  <si>
    <t xml:space="preserve">" M1  km 1,022 " 7*2</t>
  </si>
  <si>
    <t>997</t>
  </si>
  <si>
    <t>Doprava suti a vybouraných hmot</t>
  </si>
  <si>
    <t>28</t>
  </si>
  <si>
    <t>997221571</t>
  </si>
  <si>
    <t>Vodorovná doprava vybouraných hmot bez naložení, ale se složením a s hrubým urovnáním na vzdálenost do 1 km</t>
  </si>
  <si>
    <t>t</t>
  </si>
  <si>
    <t>-1323694876</t>
  </si>
  <si>
    <t>https://podminky.urs.cz/item/CS_URS_2026_01/997221571</t>
  </si>
  <si>
    <t>29</t>
  </si>
  <si>
    <t>997221579</t>
  </si>
  <si>
    <t>Vodorovná doprava vybouraných hmot bez naložení, ale se složením a s hrubým urovnáním na vzdálenost Příplatek k ceně za každý další započatý 1 km přes 1 km</t>
  </si>
  <si>
    <t>-1957008959</t>
  </si>
  <si>
    <t>https://podminky.urs.cz/item/CS_URS_2026_01/997221579</t>
  </si>
  <si>
    <t>249,231*29 'Přepočtené koeficientem množství</t>
  </si>
  <si>
    <t>30</t>
  </si>
  <si>
    <t>997221862</t>
  </si>
  <si>
    <t>Poplatek za předání stavebního odpadu recyklačnímu zařízení z armovaného betonu zatříděného do Katalogu odpadů pod kódem 17 01 01</t>
  </si>
  <si>
    <t>1991633560</t>
  </si>
  <si>
    <t>https://podminky.urs.cz/item/CS_URS_2026_01/997221862</t>
  </si>
  <si>
    <t>998</t>
  </si>
  <si>
    <t>Přesun hmot</t>
  </si>
  <si>
    <t>31</t>
  </si>
  <si>
    <t>998225111</t>
  </si>
  <si>
    <t>Přesun hmot pro komunikace s krytem z kameniva, monolitickým betonovým nebo živičným dopravní vzdálenost do 200 m jakékoliv délky objektu</t>
  </si>
  <si>
    <t>-342782432</t>
  </si>
  <si>
    <t>https://podminky.urs.cz/item/CS_URS_2026_01/998225111</t>
  </si>
  <si>
    <t>20044-14XC-SO-01-02 - VRN</t>
  </si>
  <si>
    <t>Ostatní - Ostatní</t>
  </si>
  <si>
    <t xml:space="preserve">    VRN - Vedlejší rozpočtové náklady</t>
  </si>
  <si>
    <t xml:space="preserve">    999 - Ostatní náklady</t>
  </si>
  <si>
    <t xml:space="preserve">      9994 - Zajištění všech nezbytných zkoušek pro řádné provedení konstrukce vozovky dle ČSN 73 6127-4</t>
  </si>
  <si>
    <t xml:space="preserve">      9996 - Zajištění všech zkoušek pro řádné provedení pláně vozovky dle ČSN 73 6133 a dle ČSN 72 1006</t>
  </si>
  <si>
    <t>Ostatní</t>
  </si>
  <si>
    <t>Vedlejší rozpočtové náklady</t>
  </si>
  <si>
    <t>R63</t>
  </si>
  <si>
    <t>003 - Zajištění ochrany vzrostlých stromů před poškozením</t>
  </si>
  <si>
    <t>kpl</t>
  </si>
  <si>
    <t>1024</t>
  </si>
  <si>
    <t>1749287892</t>
  </si>
  <si>
    <t xml:space="preserve">Poznámka k položce:_x000d_
Ochrana kmenů a náběhů stromů na ploše staveniště dočasným prkeným obedněním. _x000d_
V ceně kompletní dodávka a montáž._x000d_
Stromy budou nejprve obaleny geotextilií nebo jinou tkaninou a následně zřízeno obednění exponovaných částí kmene a kořenových náběhů prkny min. tl. 25 mm na výšku min. 2,5 m (dle zavětvení a podmínek). Uchycení bude provedeno ovázáním např. drátem, provazem případně jiným způsobem nepoškozující kmen.   </t>
  </si>
  <si>
    <t>R66</t>
  </si>
  <si>
    <t>003 - Projednání a zajištění případného zvláštního užívání komunikací a veřejných ploch, včetně zajištění dopravního značení</t>
  </si>
  <si>
    <t>1025293966</t>
  </si>
  <si>
    <t>999</t>
  </si>
  <si>
    <t>Ostatní náklady</t>
  </si>
  <si>
    <t>R95</t>
  </si>
  <si>
    <t>003 - Údržba dotčených komunikací, včetně uvedení všech povrchů do původního stavu a jejich protokolární předání</t>
  </si>
  <si>
    <t>-713679589</t>
  </si>
  <si>
    <t>Poznámka k položce:_x000d_
Projednání a zřízení příjezdů a sjezdu, údržba dotčených komunikací, včetně uvedení všech povrchů do původního stavu a jejich protokolární předání</t>
  </si>
  <si>
    <t>R98</t>
  </si>
  <si>
    <t>003 - Zajištění trvalé likvidace odpadů v souladu s platnými právními předpisy</t>
  </si>
  <si>
    <t>10043217</t>
  </si>
  <si>
    <t>9994</t>
  </si>
  <si>
    <t>Zajištění všech nezbytných zkoušek pro řádné provedení konstrukce vozovky dle ČSN 73 6127-4</t>
  </si>
  <si>
    <t>R131</t>
  </si>
  <si>
    <t>003 - Tloušťka konstrukčních vrstev v profilu po 100 m, 3 body na profil</t>
  </si>
  <si>
    <t>-1753932356</t>
  </si>
  <si>
    <t xml:space="preserve">Poznámka k položce:_x000d_
_x000d_
</t>
  </si>
  <si>
    <t xml:space="preserve">" C2  km 0,603 - 1,234 " 631/100</t>
  </si>
  <si>
    <t>R132</t>
  </si>
  <si>
    <t xml:space="preserve">003 - Odchylka od příčného sklonu po 100 m </t>
  </si>
  <si>
    <t>884081838</t>
  </si>
  <si>
    <t>R133</t>
  </si>
  <si>
    <t>003 - Plocha položené konstrukční vrstvy</t>
  </si>
  <si>
    <t>-1042614895</t>
  </si>
  <si>
    <t>Poznámka k položce:_x000d_
Plocha konstrukční vrstvy bude deklarována geodetickým zaměřením.</t>
  </si>
  <si>
    <t>9996</t>
  </si>
  <si>
    <t>Zajištění všech zkoušek pro řádné provedení pláně vozovky dle ČSN 73 6133 a dle ČSN 72 1006</t>
  </si>
  <si>
    <t>R42</t>
  </si>
  <si>
    <t>003 - Odchylka od příčného sklonu po 100 m</t>
  </si>
  <si>
    <t>642010488</t>
  </si>
  <si>
    <t>20044-14XC-SO-02 - 006 - Projekční a průzkumné práce a inženýrská činnost během realizace projektu</t>
  </si>
  <si>
    <t>VRN - Vedlejší rozpočtové náklady</t>
  </si>
  <si>
    <t>999 - Ostatní náklady</t>
  </si>
  <si>
    <t>R62</t>
  </si>
  <si>
    <t>006 - Zajištění archeologického dozoru v průběhu stavby</t>
  </si>
  <si>
    <t>-1315642308</t>
  </si>
  <si>
    <t>006 - Zajištění ochrany vzrostlých stromů před poškozením</t>
  </si>
  <si>
    <t>-1081360049</t>
  </si>
  <si>
    <t>R64</t>
  </si>
  <si>
    <t>006 - Vytýčení inženýrských sítí a zařízení</t>
  </si>
  <si>
    <t>-837416085</t>
  </si>
  <si>
    <t>006 - Projednání a zajištění případného zvláštního užívání komunikací a veřejných ploch, včetně zajištění dopravního značení</t>
  </si>
  <si>
    <t>-988010481</t>
  </si>
  <si>
    <t>R71</t>
  </si>
  <si>
    <t>006 - Zpracování a předání geodetického zaměření skutečně provedené stavby (3 paré + 1 elektronické) dle přísl. právních předpisů</t>
  </si>
  <si>
    <t>-1672010965</t>
  </si>
  <si>
    <t>Poznámka k položce:_x000d_
Zpracování a předání geodetického zaměření skutečně provedené stavby odborně způsobilou osobou v oboru zeměměřictví (3 paré + 1 v elektronické formě) objednateli, které bude obsahovat polohopisné a výškopisné zaměření stavby a jejích jednotlivých objektů (situace, podélný profil, příčné profily) s návazností na katastr nemovitostí a projektovou dokumentaci</t>
  </si>
  <si>
    <t>Rýhy_2000</t>
  </si>
  <si>
    <t>20044-14/2XC-SO-03 - 007 - Související objekty lesní cesty a další její technické vybavení</t>
  </si>
  <si>
    <t>20044-14XC-SO-03-01 - 007.02 - Drenáž</t>
  </si>
  <si>
    <t xml:space="preserve">    2 - Zakládání</t>
  </si>
  <si>
    <t xml:space="preserve">    4 - Vodorovné konstrukce</t>
  </si>
  <si>
    <t>132251251</t>
  </si>
  <si>
    <t>Hloubení nezapažených rýh šířky přes 800 do 2 000 mm strojně s urovnáním dna do předepsaného profilu a spádu v hornině třídy těžitelnosti I skupiny 3 do 20 m3</t>
  </si>
  <si>
    <t>-1595511158</t>
  </si>
  <si>
    <t>https://podminky.urs.cz/item/CS_URS_2026_01/132251251</t>
  </si>
  <si>
    <t>"Drén"</t>
  </si>
  <si>
    <t xml:space="preserve">" DP1  km 1,048 " 1*6</t>
  </si>
  <si>
    <t>"Jímka"</t>
  </si>
  <si>
    <t xml:space="preserve">" DP1  km 1,048 " 3</t>
  </si>
  <si>
    <t>162451126</t>
  </si>
  <si>
    <t>Vodorovné přemístění výkopku nebo sypaniny po suchu na obvyklém dopravním prostředku, bez naložení výkopku, avšak se složením bez rozhrnutí z horniny třídy těžitelnosti II skupiny 4 a 5 na vzdálenost přes 1 500 do 2 000 m</t>
  </si>
  <si>
    <t>1147804110</t>
  </si>
  <si>
    <t>https://podminky.urs.cz/item/CS_URS_2026_01/162451126</t>
  </si>
  <si>
    <t>-654046139</t>
  </si>
  <si>
    <t>Zakládání</t>
  </si>
  <si>
    <t>214500111</t>
  </si>
  <si>
    <t>Zřízení výplně rýhy s drenážním potrubím z trub DN do 200 štěrkem, pískem nebo štěrkopískem, výšky přes 200 do 300 mm</t>
  </si>
  <si>
    <t>1540328075</t>
  </si>
  <si>
    <t>https://podminky.urs.cz/item/CS_URS_2026_01/214500111</t>
  </si>
  <si>
    <t>"Drén + jímka"</t>
  </si>
  <si>
    <t xml:space="preserve">" DP1  km 1,048 " 6+3</t>
  </si>
  <si>
    <t>M</t>
  </si>
  <si>
    <t>58343959</t>
  </si>
  <si>
    <t>kamenivo drcené hrubé frakce 32/63</t>
  </si>
  <si>
    <t>1796586651</t>
  </si>
  <si>
    <t xml:space="preserve">" DP1  km 1,048 " (6+3)*1*0,3*1,8</t>
  </si>
  <si>
    <t>RP12</t>
  </si>
  <si>
    <t>Trativody z drenážních trubek se zřízením lože pod trubky, obalení potrubí geotextilií 150g/m a s jejich obsypem HDK fr. 32-63 v průměrném celkovém množství do 0,3 m3/m v otevřeném výkopu z trubek plastových flexibilních D 100 mm</t>
  </si>
  <si>
    <t>-887923820</t>
  </si>
  <si>
    <t>Poznámka k položce:_x000d_
Položka vychází z pol. č.212752421_x000d_
V rámci položky je i zaslepení volných konců geotextilií.</t>
  </si>
  <si>
    <t>Vodorovné konstrukce</t>
  </si>
  <si>
    <t>462511161</t>
  </si>
  <si>
    <t>Zához z lomového kamene neupraveného provedený ze břehu nebo z lešení, do sucha nebo do vody tříděného, hmotnost jednotlivých kamenů do 80 kg bez výplně mezer</t>
  </si>
  <si>
    <t>1828365610</t>
  </si>
  <si>
    <t>https://podminky.urs.cz/item/CS_URS_2026_01/462511161</t>
  </si>
  <si>
    <t xml:space="preserve">" DP1  km 1,048 " 6*0,5*1,5</t>
  </si>
  <si>
    <t>462511169</t>
  </si>
  <si>
    <t>Zához z lomového kamene neupraveného provedený ze břehu nebo z lešení, do sucha nebo do vody tříděného, hmotnost jednotlivých kamenů do 80 kg Příplatek k cenám za urovnání líce záhozu</t>
  </si>
  <si>
    <t>1901059378</t>
  </si>
  <si>
    <t>https://podminky.urs.cz/item/CS_URS_2026_01/462511169</t>
  </si>
  <si>
    <t xml:space="preserve">" DP1  km 1,048 " 6*1+3*1</t>
  </si>
  <si>
    <t>919726123</t>
  </si>
  <si>
    <t>Geotextilie netkaná pro ochranu, separaci nebo filtraci měrná hmotnost přes 300 do 500 g/m2</t>
  </si>
  <si>
    <t>6063804</t>
  </si>
  <si>
    <t>https://podminky.urs.cz/item/CS_URS_2026_01/919726123</t>
  </si>
  <si>
    <t xml:space="preserve">" DP1  km 1,048 " 4*6+12</t>
  </si>
  <si>
    <t>1096304328</t>
  </si>
  <si>
    <t>Jámy_100</t>
  </si>
  <si>
    <t>128,8</t>
  </si>
  <si>
    <t>Odkop_20</t>
  </si>
  <si>
    <t>7,78</t>
  </si>
  <si>
    <t>Rov</t>
  </si>
  <si>
    <t>Rovnanina</t>
  </si>
  <si>
    <t>Zásyp</t>
  </si>
  <si>
    <t>60,98</t>
  </si>
  <si>
    <t>20044-14XC-SO-03-02 - 007.08 - Trubní propustky DN 800 mm o délce do 10 m včetně</t>
  </si>
  <si>
    <t>M - Práce a dodávky M</t>
  </si>
  <si>
    <t xml:space="preserve">    23-M - Montáže potrubí</t>
  </si>
  <si>
    <t>122251101</t>
  </si>
  <si>
    <t>Odkopávky a prokopávky nezapažené strojně v hornině třídy těžitelnosti I skupiny 3 do 20 m3</t>
  </si>
  <si>
    <t>-597801829</t>
  </si>
  <si>
    <t>https://podminky.urs.cz/item/CS_URS_2026_01/122251101</t>
  </si>
  <si>
    <t>131251102</t>
  </si>
  <si>
    <t>Hloubení nezapažených jam a zářezů strojně s urovnáním dna do předepsaného profilu a spádu v hornině třídy těžitelnosti I skupiny 3 přes 20 do 50 m3</t>
  </si>
  <si>
    <t>-1955084724</t>
  </si>
  <si>
    <t>https://podminky.urs.cz/item/CS_URS_2026_01/131251102</t>
  </si>
  <si>
    <t>"Potrubí"</t>
  </si>
  <si>
    <t xml:space="preserve">" TP1  km 0,784 " 8*4,68</t>
  </si>
  <si>
    <t>"Čelo"</t>
  </si>
  <si>
    <t xml:space="preserve">" TP1  km 0,784 " 8*5,71*2</t>
  </si>
  <si>
    <t>Jámy_100*0,5</t>
  </si>
  <si>
    <t>131351102</t>
  </si>
  <si>
    <t>Hloubení nezapažených jam a zářezů strojně s urovnáním dna do předepsaného profilu a spádu v hornině třídy těžitelnosti II skupiny 4 přes 20 do 50 m3</t>
  </si>
  <si>
    <t>118352634</t>
  </si>
  <si>
    <t>https://podminky.urs.cz/item/CS_URS_2026_01/131351102</t>
  </si>
  <si>
    <t>1188367926</t>
  </si>
  <si>
    <t>(Jámy_100-Zásyp)*0,8</t>
  </si>
  <si>
    <t>2000034518</t>
  </si>
  <si>
    <t>(Jámy_100-Zásyp)*0,2</t>
  </si>
  <si>
    <t>389942406</t>
  </si>
  <si>
    <t>-Zásyp</t>
  </si>
  <si>
    <t>174151101</t>
  </si>
  <si>
    <t>Zásyp sypaninou z jakékoliv horniny strojně s uložením výkopku ve vrstvách se zhutněním jam, šachet, rýh nebo kolem objektů v těchto vykopávkách</t>
  </si>
  <si>
    <t>-1731934307</t>
  </si>
  <si>
    <t>https://podminky.urs.cz/item/CS_URS_2026_01/174151101</t>
  </si>
  <si>
    <t xml:space="preserve">" TP1  km 0,784 " 8*2,31</t>
  </si>
  <si>
    <t xml:space="preserve">" TP1  km 0,784 " 5*(5,71-0,74-0,72)*2</t>
  </si>
  <si>
    <t>274315513</t>
  </si>
  <si>
    <t>Základové konstrukce z betonu pasy prostého pro prostředí s mrazovými cykly tř. C 30/37</t>
  </si>
  <si>
    <t>-951187456</t>
  </si>
  <si>
    <t>https://podminky.urs.cz/item/CS_URS_2026_01/274315513</t>
  </si>
  <si>
    <t>"TP - potrubí"</t>
  </si>
  <si>
    <t xml:space="preserve">" TP1  km 0,784 " 8*2,5*0,1</t>
  </si>
  <si>
    <t>274362021</t>
  </si>
  <si>
    <t>Výztuž základů pasů ze svařovaných sítí z drátů typu KARI</t>
  </si>
  <si>
    <t>-1344354147</t>
  </si>
  <si>
    <t>https://podminky.urs.cz/item/CS_URS_2026_01/274362021</t>
  </si>
  <si>
    <t xml:space="preserve">" TP1  km 0,784 " 8*1,4*7,90/1000</t>
  </si>
  <si>
    <t>463211152</t>
  </si>
  <si>
    <t>Rovnanina z lomového kamene neupraveného pro podélné i příčné objekty objemu přes 3 m3 z kamene tříděného, s urovnáním líce a vyklínováním spár úlomky kamene hmotnost jednotlivých kamenů přes 80 do 200 kg</t>
  </si>
  <si>
    <t>261066551</t>
  </si>
  <si>
    <t>https://podminky.urs.cz/item/CS_URS_2026_01/463211152</t>
  </si>
  <si>
    <t>"Opevnění TP"</t>
  </si>
  <si>
    <t xml:space="preserve">" TP1  km 0,784 " 3,89*2</t>
  </si>
  <si>
    <t>467951230</t>
  </si>
  <si>
    <t>Práh dřevěný z výřezů pro stavební účely zajištění na vzdušné straně pilotami Ø od 150 do 190 mm, délky od 1,5 do 1,8 m, zaraženými v osové vzdálenosti od 1 do 3 m dvojitý z kulatiny Ø přes 290 do 400 mm</t>
  </si>
  <si>
    <t>-1911767289</t>
  </si>
  <si>
    <t>https://podminky.urs.cz/item/CS_URS_2026_01/467951230</t>
  </si>
  <si>
    <t xml:space="preserve">" TP1  km 0,784 " 5</t>
  </si>
  <si>
    <t>919441221</t>
  </si>
  <si>
    <t>Čelo propustku včetně římsy ze zdiva z lomového kamene, pro propustek z trub DN 600 až 800 mm</t>
  </si>
  <si>
    <t>-1868375646</t>
  </si>
  <si>
    <t>https://podminky.urs.cz/item/CS_URS_2026_01/919441221</t>
  </si>
  <si>
    <t xml:space="preserve">" TP1  km 0,784 " 2</t>
  </si>
  <si>
    <t>919535556</t>
  </si>
  <si>
    <t>Obetonování trubního propustku betonem prostým se zvýšenými nároky na prostředí tř. C 25/30</t>
  </si>
  <si>
    <t>566944224</t>
  </si>
  <si>
    <t>https://podminky.urs.cz/item/CS_URS_2026_01/919535556</t>
  </si>
  <si>
    <t xml:space="preserve">" TP1  km 0,784 " 8*0,86</t>
  </si>
  <si>
    <t>919551116</t>
  </si>
  <si>
    <t>Zřízení propustku z trub plastových polyetylenových rýhovaných se spojkami nebo s hrdlem DN 800 mm</t>
  </si>
  <si>
    <t>1982430802</t>
  </si>
  <si>
    <t>https://podminky.urs.cz/item/CS_URS_2026_01/919551116</t>
  </si>
  <si>
    <t xml:space="preserve">" TP1  km 0,784 " 8</t>
  </si>
  <si>
    <t>28614472</t>
  </si>
  <si>
    <t>trubka kanalizační PP korugovaná pro velké průměry DN 800x6000mm SN10</t>
  </si>
  <si>
    <t>CS ÚRS 2021 02</t>
  </si>
  <si>
    <t>1058696894</t>
  </si>
  <si>
    <t>936561111</t>
  </si>
  <si>
    <t>Podkladní a krycí vrstvy trubních propustků nebo překopů cest z kameniva drceného</t>
  </si>
  <si>
    <t>1709450743</t>
  </si>
  <si>
    <t>https://podminky.urs.cz/item/CS_URS_2026_01/936561111</t>
  </si>
  <si>
    <t xml:space="preserve">" TP1  km 0,784 " 8*1,18</t>
  </si>
  <si>
    <t>962041211</t>
  </si>
  <si>
    <t>Bourání mostních konstrukcí zdiva a pilířů z prostého betonu</t>
  </si>
  <si>
    <t>1625759364</t>
  </si>
  <si>
    <t>https://podminky.urs.cz/item/CS_URS_2026_01/962041211</t>
  </si>
  <si>
    <t xml:space="preserve">" TP1  km 0,784 " 6</t>
  </si>
  <si>
    <t>966008113</t>
  </si>
  <si>
    <t>Bourání trubního propustku s odklizením a uložením vybouraného materiálu na skládku na vzdálenost do 3 m nebo s naložením na dopravní prostředek z trub betonových nebo železobetonových DN přes 500 do 800 mm</t>
  </si>
  <si>
    <t>-1615456979</t>
  </si>
  <si>
    <t>https://podminky.urs.cz/item/CS_URS_2026_01/966008113</t>
  </si>
  <si>
    <t>RP60</t>
  </si>
  <si>
    <t xml:space="preserve">Likvidace vybouraných hmot v souladu se zk. O odpadech č 185/2001 Sb. v platném znění. Součástí položky je doprava, potřebná manipulace s vybouranými hmotami a poplatky za uložení sutě na skládku. </t>
  </si>
  <si>
    <t>459065458</t>
  </si>
  <si>
    <t>Poznámka k položce:_x000d_
- odvoz sutě na skládku včetně poplatku za skládku_x000d_
- předpokládá se odvoz na skládku ve vzdálenosti do cca 15 km</t>
  </si>
  <si>
    <t xml:space="preserve">" TP1  km 0,784 " 1</t>
  </si>
  <si>
    <t>-1531376172</t>
  </si>
  <si>
    <t>Práce a dodávky M</t>
  </si>
  <si>
    <t>23-M</t>
  </si>
  <si>
    <t>Montáže potrubí</t>
  </si>
  <si>
    <t>230200102R</t>
  </si>
  <si>
    <t>Montáž chrániček podélně půlených Ø 324, tl. stěny 8 mm</t>
  </si>
  <si>
    <t>64</t>
  </si>
  <si>
    <t>452196981</t>
  </si>
  <si>
    <t>https://podminky.urs.cz/item/CS_URS_2021_02/230200102R</t>
  </si>
  <si>
    <t>230200118</t>
  </si>
  <si>
    <t>Nasunutí potrubní sekce do chráničky jmenovitá světlost nasouvaného potrubí DN 100</t>
  </si>
  <si>
    <t>1674854196</t>
  </si>
  <si>
    <t>https://podminky.urs.cz/item/CS_URS_2021_02/230200118</t>
  </si>
  <si>
    <t>1*5</t>
  </si>
  <si>
    <t>28613966</t>
  </si>
  <si>
    <t>trubka ochranná PEHD D 110mm</t>
  </si>
  <si>
    <t>128</t>
  </si>
  <si>
    <t>1701297721</t>
  </si>
  <si>
    <t>R33</t>
  </si>
  <si>
    <t>Signalizační vodič CYY 2,5 mm2, včetně napojení a příslušenství a odzkoušení</t>
  </si>
  <si>
    <t>ks</t>
  </si>
  <si>
    <t>-59797105</t>
  </si>
  <si>
    <t>R34</t>
  </si>
  <si>
    <t>Výstražná folie do výkopu - modro-bílá/vodovod</t>
  </si>
  <si>
    <t>-1654241503</t>
  </si>
  <si>
    <t>20044-14XC-SO-03-03 - 007.16 - Samostatné sjezdy, bez propustku nebo otevřeného žlabu s mříží</t>
  </si>
  <si>
    <t>460320069</t>
  </si>
  <si>
    <t xml:space="preserve">" N6  km 0,686  - vpravo" (10+3)/2*6</t>
  </si>
  <si>
    <t xml:space="preserve">" N7  km 0,850  - vlevo" (10+3)/2*3</t>
  </si>
  <si>
    <t xml:space="preserve">" N8  km 0,894  - vlevo" (10+3)/2*3</t>
  </si>
  <si>
    <t xml:space="preserve">" N9  km 0,927  - vlevo" (8+3)/2*3</t>
  </si>
  <si>
    <t xml:space="preserve">" N10  km 1,047  - vpravo" (8+3)/2*3</t>
  </si>
  <si>
    <t>1142966297</t>
  </si>
  <si>
    <t>-1410329733</t>
  </si>
  <si>
    <t>SEZNAM FIGUR</t>
  </si>
  <si>
    <t>Výměra</t>
  </si>
  <si>
    <t>Odkop_1000</t>
  </si>
  <si>
    <t>P30</t>
  </si>
  <si>
    <t>20044-14/2XC-SO-01/ 20044-14XC-SO-01-01</t>
  </si>
  <si>
    <t>Použití figury:</t>
  </si>
  <si>
    <t>Odstranění křovin a stromů průměru kmene do 100 mm i s kořeny sklonu terénu do 1:5 ručně</t>
  </si>
  <si>
    <t>Ekologická likvidace křovin a stromů průměru kmene do 100 mmv souladu s platnými právními předpisy vč. vodorovného přemístění</t>
  </si>
  <si>
    <t>Odkopávky a prokopávky nezapažené v hornině třídy těžitelnosti I skupiny 3 objem do 100 m3 strojně</t>
  </si>
  <si>
    <t>Vodorovné přemístění přes 1 500 do 2000 m výkopku/sypaniny z horniny třídy těžitelnosti I skupiny 1 až 3</t>
  </si>
  <si>
    <t>Uložení sypaniny do násypů nezhutněných strojně</t>
  </si>
  <si>
    <t>Odstranění pařezů průměru přes 100 do 300 mm</t>
  </si>
  <si>
    <t>Spálení pařezu D do 0,3 m</t>
  </si>
  <si>
    <t>Vodorovné přemístění pařezů do 1 km D přes 100 do 300 mm</t>
  </si>
  <si>
    <t>Příplatek k vodorovnému přemístění pařezů D přes 100 do 300 mm ZKD 1 km</t>
  </si>
  <si>
    <t>Odstranění pařezů průměru přes 300 do 500 mm</t>
  </si>
  <si>
    <t>Spálení pařezu D do 0,5 m</t>
  </si>
  <si>
    <t>Vodorovné přemístění pařezů do 1 km D přes 300 do 500 mm</t>
  </si>
  <si>
    <t>Příplatek k vodorovnému přemístění pařezů D přes 300 do 500 mm ZKD 1 km</t>
  </si>
  <si>
    <t>Odstranění pařezů průměru přes 500 do 700 mm</t>
  </si>
  <si>
    <t>Spálení pařezu D do 1,0 m</t>
  </si>
  <si>
    <t>Vodorovné přemístění pařezů do 1 km D přes 500 do 700 mm</t>
  </si>
  <si>
    <t>Příplatek k vodorovnému přemístění pařezů D přes 500 do 700 mm ZKD 1 km</t>
  </si>
  <si>
    <t>Pa90</t>
  </si>
  <si>
    <t>20044-14/2XC-SO-01/ 20044-14XC-SO-01-02</t>
  </si>
  <si>
    <t>20044-14/2XC-SO-03/ 20044-14XC-SO-03-01</t>
  </si>
  <si>
    <t>Hloubení rýh nezapažených š do 2000 mm v hornině třídy těžitelnosti I skupiny 3 objem do 20 m3 strojně</t>
  </si>
  <si>
    <t>Vodorovné přemístění přes 1 500 do 2000 m výkopku/sypaniny z horniny třídy těžitelnosti II skupiny 4 a 5</t>
  </si>
  <si>
    <t>20044-14/2XC-SO-03/ 20044-14XC-SO-03-02</t>
  </si>
  <si>
    <t>Hloubení jam nezapažených v hornině třídy těžitelnosti I skupiny 3 objem do 50 m3 strojně</t>
  </si>
  <si>
    <t>Hloubení jam nezapažených v hornině třídy těžitelnosti II skupiny 4 objem do 50 m3 strojně</t>
  </si>
  <si>
    <t>Odkopávky a prokopávky nezapažené v hornině třídy těžitelnosti I skupiny 3 objem do 20 m3 strojně</t>
  </si>
  <si>
    <t>Rovnanina objemu přes 3 m3 z lomového kamene tříděného hmotnosti přes 80 do 200 kg s urovnáním líce</t>
  </si>
  <si>
    <t>Zásyp jam, šachet rýh nebo kolem objektů sypaninou se zhutněním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</si>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</sst>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8"/>
      <color theme="10"/>
      <name val="Wingdings 2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5" fillId="0" borderId="0" applyNumberFormat="0" applyFill="0" applyBorder="0" applyAlignment="0" applyProtection="0"/>
  </cellStyleXfs>
  <cellXfs count="40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horizontal="right"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0" fontId="31" fillId="0" borderId="0" xfId="1" applyFont="1" applyAlignment="1">
      <alignment horizontal="center" vertical="center"/>
    </xf>
    <xf numFmtId="4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166" fontId="1" fillId="0" borderId="21" xfId="0" applyNumberFormat="1" applyFont="1" applyBorder="1" applyAlignment="1" applyProtection="1">
      <alignment vertical="center"/>
    </xf>
    <xf numFmtId="4" fontId="1" fillId="0" borderId="22" xfId="0" applyNumberFormat="1" applyFont="1" applyBorder="1" applyAlignment="1" applyProtection="1">
      <alignment vertical="center"/>
    </xf>
    <xf numFmtId="0" fontId="32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4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5" fillId="0" borderId="13" xfId="0" applyNumberFormat="1" applyFont="1" applyBorder="1" applyAlignment="1" applyProtection="1"/>
    <xf numFmtId="166" fontId="35" fillId="0" borderId="14" xfId="0" applyNumberFormat="1" applyFont="1" applyBorder="1" applyAlignment="1" applyProtection="1"/>
    <xf numFmtId="4" fontId="36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7" fillId="0" borderId="0" xfId="0" applyFont="1" applyAlignment="1" applyProtection="1">
      <alignment horizontal="left" vertical="center"/>
    </xf>
    <xf numFmtId="0" fontId="38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40" fillId="0" borderId="0" xfId="0" applyFont="1" applyAlignment="1" applyProtection="1">
      <alignment vertical="center" wrapText="1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41" fillId="0" borderId="23" xfId="0" applyFont="1" applyBorder="1" applyAlignment="1" applyProtection="1">
      <alignment horizontal="center" vertical="center"/>
    </xf>
    <xf numFmtId="49" fontId="41" fillId="0" borderId="23" xfId="0" applyNumberFormat="1" applyFont="1" applyBorder="1" applyAlignment="1" applyProtection="1">
      <alignment horizontal="left" vertical="center" wrapText="1"/>
    </xf>
    <xf numFmtId="0" fontId="41" fillId="0" borderId="23" xfId="0" applyFont="1" applyBorder="1" applyAlignment="1" applyProtection="1">
      <alignment horizontal="left" vertical="center" wrapText="1"/>
    </xf>
    <xf numFmtId="0" fontId="41" fillId="0" borderId="23" xfId="0" applyFont="1" applyBorder="1" applyAlignment="1" applyProtection="1">
      <alignment horizontal="center" vertical="center" wrapText="1"/>
    </xf>
    <xf numFmtId="167" fontId="41" fillId="0" borderId="23" xfId="0" applyNumberFormat="1" applyFont="1" applyBorder="1" applyAlignment="1" applyProtection="1">
      <alignment vertical="center"/>
    </xf>
    <xf numFmtId="4" fontId="41" fillId="2" borderId="23" xfId="0" applyNumberFormat="1" applyFont="1" applyFill="1" applyBorder="1" applyAlignment="1" applyProtection="1">
      <alignment vertical="center"/>
      <protection locked="0"/>
    </xf>
    <xf numFmtId="4" fontId="41" fillId="0" borderId="23" xfId="0" applyNumberFormat="1" applyFont="1" applyBorder="1" applyAlignment="1" applyProtection="1">
      <alignment vertical="center"/>
    </xf>
    <xf numFmtId="0" fontId="42" fillId="0" borderId="4" xfId="0" applyFont="1" applyBorder="1" applyAlignment="1">
      <alignment vertical="center"/>
    </xf>
    <xf numFmtId="0" fontId="41" fillId="2" borderId="15" xfId="0" applyFont="1" applyFill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center"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4" xfId="0" applyFont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23" fillId="4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3" fillId="0" borderId="17" xfId="0" applyFont="1" applyBorder="1" applyAlignment="1">
      <alignment horizontal="left" vertical="center" wrapText="1"/>
    </xf>
    <xf numFmtId="0" fontId="43" fillId="0" borderId="23" xfId="0" applyFont="1" applyBorder="1" applyAlignment="1">
      <alignment horizontal="left" vertical="center" wrapText="1"/>
    </xf>
    <xf numFmtId="0" fontId="43" fillId="0" borderId="23" xfId="0" applyFont="1" applyBorder="1" applyAlignment="1">
      <alignment horizontal="left" vertical="center"/>
    </xf>
    <xf numFmtId="167" fontId="43" fillId="0" borderId="19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6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4" fillId="0" borderId="24" xfId="0" applyFont="1" applyBorder="1" applyAlignment="1">
      <alignment vertical="center" wrapText="1"/>
    </xf>
    <xf numFmtId="0" fontId="44" fillId="0" borderId="25" xfId="0" applyFont="1" applyBorder="1" applyAlignment="1">
      <alignment vertical="center" wrapText="1"/>
    </xf>
    <xf numFmtId="0" fontId="44" fillId="0" borderId="26" xfId="0" applyFont="1" applyBorder="1" applyAlignment="1">
      <alignment vertical="center" wrapText="1"/>
    </xf>
    <xf numFmtId="0" fontId="44" fillId="0" borderId="27" xfId="0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44" fillId="0" borderId="28" xfId="0" applyFont="1" applyBorder="1" applyAlignment="1">
      <alignment horizontal="center" vertical="center" wrapText="1"/>
    </xf>
    <xf numFmtId="0" fontId="44" fillId="0" borderId="27" xfId="0" applyFont="1" applyBorder="1" applyAlignment="1">
      <alignment vertical="center" wrapText="1"/>
    </xf>
    <xf numFmtId="0" fontId="46" fillId="0" borderId="29" xfId="0" applyFont="1" applyBorder="1" applyAlignment="1">
      <alignment horizontal="left" wrapText="1"/>
    </xf>
    <xf numFmtId="0" fontId="44" fillId="0" borderId="28" xfId="0" applyFont="1" applyBorder="1" applyAlignment="1">
      <alignment vertical="center" wrapText="1"/>
    </xf>
    <xf numFmtId="0" fontId="46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 wrapText="1"/>
    </xf>
    <xf numFmtId="0" fontId="48" fillId="0" borderId="27" xfId="0" applyFont="1" applyBorder="1" applyAlignment="1">
      <alignment vertical="center" wrapText="1"/>
    </xf>
    <xf numFmtId="0" fontId="47" fillId="0" borderId="1" xfId="0" applyFont="1" applyBorder="1" applyAlignment="1">
      <alignment vertical="center" wrapText="1"/>
    </xf>
    <xf numFmtId="0" fontId="47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vertical="center"/>
    </xf>
    <xf numFmtId="49" fontId="47" fillId="0" borderId="1" xfId="0" applyNumberFormat="1" applyFont="1" applyBorder="1" applyAlignment="1">
      <alignment horizontal="left" vertical="center" wrapText="1"/>
    </xf>
    <xf numFmtId="49" fontId="47" fillId="0" borderId="1" xfId="0" applyNumberFormat="1" applyFont="1" applyBorder="1" applyAlignment="1">
      <alignment vertical="center" wrapText="1"/>
    </xf>
    <xf numFmtId="0" fontId="44" fillId="0" borderId="30" xfId="0" applyFont="1" applyBorder="1" applyAlignment="1">
      <alignment vertical="center" wrapText="1"/>
    </xf>
    <xf numFmtId="0" fontId="49" fillId="0" borderId="29" xfId="0" applyFont="1" applyBorder="1" applyAlignment="1">
      <alignment vertical="center" wrapText="1"/>
    </xf>
    <xf numFmtId="0" fontId="44" fillId="0" borderId="31" xfId="0" applyFont="1" applyBorder="1" applyAlignment="1">
      <alignment vertical="center" wrapText="1"/>
    </xf>
    <xf numFmtId="0" fontId="44" fillId="0" borderId="1" xfId="0" applyFont="1" applyBorder="1" applyAlignment="1">
      <alignment vertical="top"/>
    </xf>
    <xf numFmtId="0" fontId="44" fillId="0" borderId="0" xfId="0" applyFont="1" applyAlignment="1">
      <alignment vertical="top"/>
    </xf>
    <xf numFmtId="0" fontId="44" fillId="0" borderId="24" xfId="0" applyFont="1" applyBorder="1" applyAlignment="1">
      <alignment horizontal="left" vertical="center"/>
    </xf>
    <xf numFmtId="0" fontId="44" fillId="0" borderId="25" xfId="0" applyFont="1" applyBorder="1" applyAlignment="1">
      <alignment horizontal="left" vertical="center"/>
    </xf>
    <xf numFmtId="0" fontId="44" fillId="0" borderId="26" xfId="0" applyFont="1" applyBorder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4" fillId="0" borderId="28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50" fillId="0" borderId="0" xfId="0" applyFont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6" fillId="0" borderId="29" xfId="0" applyFont="1" applyBorder="1" applyAlignment="1">
      <alignment horizontal="center" vertical="center"/>
    </xf>
    <xf numFmtId="0" fontId="50" fillId="0" borderId="29" xfId="0" applyFont="1" applyBorder="1" applyAlignment="1">
      <alignment horizontal="left" vertical="center"/>
    </xf>
    <xf numFmtId="0" fontId="51" fillId="0" borderId="1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52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center" vertical="center"/>
    </xf>
    <xf numFmtId="0" fontId="47" fillId="0" borderId="0" xfId="0" applyFont="1" applyAlignment="1">
      <alignment horizontal="left" vertical="center"/>
    </xf>
    <xf numFmtId="0" fontId="48" fillId="0" borderId="27" xfId="0" applyFont="1" applyBorder="1" applyAlignment="1">
      <alignment horizontal="left" vertical="center"/>
    </xf>
    <xf numFmtId="0" fontId="47" fillId="0" borderId="1" xfId="0" applyFont="1" applyFill="1" applyBorder="1" applyAlignment="1">
      <alignment horizontal="left" vertical="center"/>
    </xf>
    <xf numFmtId="0" fontId="47" fillId="0" borderId="1" xfId="0" applyFont="1" applyFill="1" applyBorder="1" applyAlignment="1">
      <alignment horizontal="center" vertical="center"/>
    </xf>
    <xf numFmtId="0" fontId="44" fillId="0" borderId="30" xfId="0" applyFont="1" applyBorder="1" applyAlignment="1">
      <alignment horizontal="left" vertical="center"/>
    </xf>
    <xf numFmtId="0" fontId="49" fillId="0" borderId="29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8" fillId="0" borderId="29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 wrapText="1"/>
    </xf>
    <xf numFmtId="0" fontId="48" fillId="0" borderId="1" xfId="0" applyFont="1" applyBorder="1" applyAlignment="1">
      <alignment horizontal="left" vertical="center" wrapText="1"/>
    </xf>
    <xf numFmtId="0" fontId="48" fillId="0" borderId="1" xfId="0" applyFont="1" applyBorder="1" applyAlignment="1">
      <alignment horizontal="center" vertical="center" wrapText="1"/>
    </xf>
    <xf numFmtId="0" fontId="44" fillId="0" borderId="24" xfId="0" applyFont="1" applyBorder="1" applyAlignment="1">
      <alignment horizontal="left" vertical="center" wrapText="1"/>
    </xf>
    <xf numFmtId="0" fontId="44" fillId="0" borderId="25" xfId="0" applyFont="1" applyBorder="1" applyAlignment="1">
      <alignment horizontal="left" vertical="center" wrapText="1"/>
    </xf>
    <xf numFmtId="0" fontId="44" fillId="0" borderId="26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50" fillId="0" borderId="27" xfId="0" applyFont="1" applyBorder="1" applyAlignment="1">
      <alignment horizontal="left" vertical="center" wrapText="1"/>
    </xf>
    <xf numFmtId="0" fontId="50" fillId="0" borderId="28" xfId="0" applyFont="1" applyBorder="1" applyAlignment="1">
      <alignment horizontal="left" vertical="center" wrapText="1"/>
    </xf>
    <xf numFmtId="0" fontId="48" fillId="0" borderId="27" xfId="0" applyFont="1" applyBorder="1" applyAlignment="1">
      <alignment horizontal="left" vertical="center" wrapText="1"/>
    </xf>
    <xf numFmtId="0" fontId="48" fillId="0" borderId="1" xfId="0" applyFont="1" applyBorder="1" applyAlignment="1">
      <alignment horizontal="left" vertical="center"/>
    </xf>
    <xf numFmtId="0" fontId="48" fillId="0" borderId="28" xfId="0" applyFont="1" applyBorder="1" applyAlignment="1">
      <alignment horizontal="left" vertical="center" wrapText="1"/>
    </xf>
    <xf numFmtId="0" fontId="48" fillId="0" borderId="28" xfId="0" applyFont="1" applyBorder="1" applyAlignment="1">
      <alignment horizontal="left" vertical="center"/>
    </xf>
    <xf numFmtId="0" fontId="48" fillId="0" borderId="30" xfId="0" applyFont="1" applyBorder="1" applyAlignment="1">
      <alignment horizontal="left" vertical="center" wrapText="1"/>
    </xf>
    <xf numFmtId="0" fontId="48" fillId="0" borderId="29" xfId="0" applyFont="1" applyBorder="1" applyAlignment="1">
      <alignment horizontal="left" vertical="center" wrapText="1"/>
    </xf>
    <xf numFmtId="0" fontId="48" fillId="0" borderId="3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top"/>
    </xf>
    <xf numFmtId="0" fontId="47" fillId="0" borderId="1" xfId="0" applyFont="1" applyBorder="1" applyAlignment="1">
      <alignment horizontal="center" vertical="top"/>
    </xf>
    <xf numFmtId="0" fontId="48" fillId="0" borderId="30" xfId="0" applyFont="1" applyBorder="1" applyAlignment="1">
      <alignment horizontal="left" vertical="center"/>
    </xf>
    <xf numFmtId="0" fontId="48" fillId="0" borderId="31" xfId="0" applyFont="1" applyBorder="1" applyAlignment="1">
      <alignment horizontal="left" vertical="center"/>
    </xf>
    <xf numFmtId="0" fontId="48" fillId="0" borderId="1" xfId="0" applyFont="1" applyBorder="1" applyAlignment="1">
      <alignment horizontal="center" vertical="center"/>
    </xf>
    <xf numFmtId="0" fontId="50" fillId="0" borderId="0" xfId="0" applyFont="1" applyAlignment="1">
      <alignment vertical="center"/>
    </xf>
    <xf numFmtId="0" fontId="46" fillId="0" borderId="1" xfId="0" applyFont="1" applyBorder="1" applyAlignment="1">
      <alignment vertical="center"/>
    </xf>
    <xf numFmtId="0" fontId="50" fillId="0" borderId="29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7" fillId="0" borderId="1" xfId="0" applyFont="1" applyBorder="1" applyAlignment="1">
      <alignment vertical="top"/>
    </xf>
    <xf numFmtId="49" fontId="47" fillId="0" borderId="1" xfId="0" applyNumberFormat="1" applyFont="1" applyBorder="1" applyAlignment="1">
      <alignment horizontal="left" vertical="center"/>
    </xf>
    <xf numFmtId="0" fontId="53" fillId="0" borderId="27" xfId="0" applyFont="1" applyBorder="1" applyAlignment="1" applyProtection="1">
      <alignment horizontal="left" vertical="center"/>
    </xf>
    <xf numFmtId="0" fontId="54" fillId="0" borderId="1" xfId="0" applyFont="1" applyBorder="1" applyAlignment="1" applyProtection="1">
      <alignment vertical="top"/>
    </xf>
    <xf numFmtId="0" fontId="54" fillId="0" borderId="1" xfId="0" applyFont="1" applyBorder="1" applyAlignment="1" applyProtection="1">
      <alignment horizontal="left" vertical="center"/>
    </xf>
    <xf numFmtId="0" fontId="54" fillId="0" borderId="1" xfId="0" applyFont="1" applyBorder="1" applyAlignment="1" applyProtection="1">
      <alignment horizontal="center" vertical="center"/>
    </xf>
    <xf numFmtId="49" fontId="54" fillId="0" borderId="1" xfId="0" applyNumberFormat="1" applyFont="1" applyBorder="1" applyAlignment="1" applyProtection="1">
      <alignment horizontal="left" vertical="center"/>
    </xf>
    <xf numFmtId="0" fontId="53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6" fillId="0" borderId="29" xfId="0" applyFont="1" applyBorder="1" applyAlignment="1">
      <alignment horizontal="left"/>
    </xf>
    <xf numFmtId="0" fontId="50" fillId="0" borderId="29" xfId="0" applyFont="1" applyBorder="1" applyAlignment="1"/>
    <xf numFmtId="0" fontId="44" fillId="0" borderId="27" xfId="0" applyFont="1" applyBorder="1" applyAlignment="1">
      <alignment vertical="top"/>
    </xf>
    <xf numFmtId="0" fontId="44" fillId="0" borderId="28" xfId="0" applyFont="1" applyBorder="1" applyAlignment="1">
      <alignment vertical="top"/>
    </xf>
    <xf numFmtId="0" fontId="44" fillId="0" borderId="30" xfId="0" applyFont="1" applyBorder="1" applyAlignment="1">
      <alignment vertical="top"/>
    </xf>
    <xf numFmtId="0" fontId="44" fillId="0" borderId="29" xfId="0" applyFont="1" applyBorder="1" applyAlignment="1">
      <alignment vertical="top"/>
    </xf>
    <xf numFmtId="0" fontId="44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styles" Target="styles.xml" /><Relationship Id="rId11" Type="http://schemas.openxmlformats.org/officeDocument/2006/relationships/theme" Target="theme/theme1.xml" /><Relationship Id="rId12" Type="http://schemas.openxmlformats.org/officeDocument/2006/relationships/calcChain" Target="calcChain.xml" /><Relationship Id="rId13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111151103" TargetMode="External" /><Relationship Id="rId2" Type="http://schemas.openxmlformats.org/officeDocument/2006/relationships/hyperlink" Target="https://podminky.urs.cz/item/CS_URS_2026_01/111211101" TargetMode="External" /><Relationship Id="rId3" Type="http://schemas.openxmlformats.org/officeDocument/2006/relationships/hyperlink" Target="https://podminky.urs.cz/item/CS_URS_2026_01/112211111" TargetMode="External" /><Relationship Id="rId4" Type="http://schemas.openxmlformats.org/officeDocument/2006/relationships/hyperlink" Target="https://podminky.urs.cz/item/CS_URS_2026_01/112211112" TargetMode="External" /><Relationship Id="rId5" Type="http://schemas.openxmlformats.org/officeDocument/2006/relationships/hyperlink" Target="https://podminky.urs.cz/item/CS_URS_2026_01/112211113" TargetMode="External" /><Relationship Id="rId6" Type="http://schemas.openxmlformats.org/officeDocument/2006/relationships/hyperlink" Target="https://podminky.urs.cz/item/CS_URS_2026_01/112251101" TargetMode="External" /><Relationship Id="rId7" Type="http://schemas.openxmlformats.org/officeDocument/2006/relationships/hyperlink" Target="https://podminky.urs.cz/item/CS_URS_2026_01/112251102" TargetMode="External" /><Relationship Id="rId8" Type="http://schemas.openxmlformats.org/officeDocument/2006/relationships/hyperlink" Target="https://podminky.urs.cz/item/CS_URS_2026_01/112251103" TargetMode="External" /><Relationship Id="rId9" Type="http://schemas.openxmlformats.org/officeDocument/2006/relationships/hyperlink" Target="https://podminky.urs.cz/item/CS_URS_2026_01/113106242" TargetMode="External" /><Relationship Id="rId10" Type="http://schemas.openxmlformats.org/officeDocument/2006/relationships/hyperlink" Target="https://podminky.urs.cz/item/CS_URS_2026_01/122251103" TargetMode="External" /><Relationship Id="rId11" Type="http://schemas.openxmlformats.org/officeDocument/2006/relationships/hyperlink" Target="https://podminky.urs.cz/item/CS_URS_2026_01/162201421" TargetMode="External" /><Relationship Id="rId12" Type="http://schemas.openxmlformats.org/officeDocument/2006/relationships/hyperlink" Target="https://podminky.urs.cz/item/CS_URS_2026_01/162201422" TargetMode="External" /><Relationship Id="rId13" Type="http://schemas.openxmlformats.org/officeDocument/2006/relationships/hyperlink" Target="https://podminky.urs.cz/item/CS_URS_2026_01/162201423" TargetMode="External" /><Relationship Id="rId14" Type="http://schemas.openxmlformats.org/officeDocument/2006/relationships/hyperlink" Target="https://podminky.urs.cz/item/CS_URS_2026_01/162301971" TargetMode="External" /><Relationship Id="rId15" Type="http://schemas.openxmlformats.org/officeDocument/2006/relationships/hyperlink" Target="https://podminky.urs.cz/item/CS_URS_2026_01/162301972" TargetMode="External" /><Relationship Id="rId16" Type="http://schemas.openxmlformats.org/officeDocument/2006/relationships/hyperlink" Target="https://podminky.urs.cz/item/CS_URS_2026_01/162301973" TargetMode="External" /><Relationship Id="rId17" Type="http://schemas.openxmlformats.org/officeDocument/2006/relationships/hyperlink" Target="https://podminky.urs.cz/item/CS_URS_2026_01/162451106" TargetMode="External" /><Relationship Id="rId18" Type="http://schemas.openxmlformats.org/officeDocument/2006/relationships/hyperlink" Target="https://podminky.urs.cz/item/CS_URS_2026_01/171251101" TargetMode="External" /><Relationship Id="rId19" Type="http://schemas.openxmlformats.org/officeDocument/2006/relationships/hyperlink" Target="https://podminky.urs.cz/item/CS_URS_2026_01/181152302" TargetMode="External" /><Relationship Id="rId20" Type="http://schemas.openxmlformats.org/officeDocument/2006/relationships/hyperlink" Target="https://podminky.urs.cz/item/CS_URS_2026_01/564851111" TargetMode="External" /><Relationship Id="rId21" Type="http://schemas.openxmlformats.org/officeDocument/2006/relationships/hyperlink" Target="https://podminky.urs.cz/item/CS_URS_2026_01/569903311" TargetMode="External" /><Relationship Id="rId22" Type="http://schemas.openxmlformats.org/officeDocument/2006/relationships/hyperlink" Target="https://podminky.urs.cz/item/CS_URS_2026_01/938902112" TargetMode="External" /><Relationship Id="rId23" Type="http://schemas.openxmlformats.org/officeDocument/2006/relationships/hyperlink" Target="https://podminky.urs.cz/item/CS_URS_2026_01/938909611" TargetMode="External" /><Relationship Id="rId24" Type="http://schemas.openxmlformats.org/officeDocument/2006/relationships/hyperlink" Target="https://podminky.urs.cz/item/CS_URS_2026_01/997221571" TargetMode="External" /><Relationship Id="rId25" Type="http://schemas.openxmlformats.org/officeDocument/2006/relationships/hyperlink" Target="https://podminky.urs.cz/item/CS_URS_2026_01/997221579" TargetMode="External" /><Relationship Id="rId26" Type="http://schemas.openxmlformats.org/officeDocument/2006/relationships/hyperlink" Target="https://podminky.urs.cz/item/CS_URS_2026_01/997221862" TargetMode="External" /><Relationship Id="rId27" Type="http://schemas.openxmlformats.org/officeDocument/2006/relationships/hyperlink" Target="https://podminky.urs.cz/item/CS_URS_2026_01/998225111" TargetMode="External" /><Relationship Id="rId28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132251251" TargetMode="External" /><Relationship Id="rId2" Type="http://schemas.openxmlformats.org/officeDocument/2006/relationships/hyperlink" Target="https://podminky.urs.cz/item/CS_URS_2026_01/162451126" TargetMode="External" /><Relationship Id="rId3" Type="http://schemas.openxmlformats.org/officeDocument/2006/relationships/hyperlink" Target="https://podminky.urs.cz/item/CS_URS_2026_01/171251101" TargetMode="External" /><Relationship Id="rId4" Type="http://schemas.openxmlformats.org/officeDocument/2006/relationships/hyperlink" Target="https://podminky.urs.cz/item/CS_URS_2026_01/214500111" TargetMode="External" /><Relationship Id="rId5" Type="http://schemas.openxmlformats.org/officeDocument/2006/relationships/hyperlink" Target="https://podminky.urs.cz/item/CS_URS_2026_01/462511161" TargetMode="External" /><Relationship Id="rId6" Type="http://schemas.openxmlformats.org/officeDocument/2006/relationships/hyperlink" Target="https://podminky.urs.cz/item/CS_URS_2026_01/462511169" TargetMode="External" /><Relationship Id="rId7" Type="http://schemas.openxmlformats.org/officeDocument/2006/relationships/hyperlink" Target="https://podminky.urs.cz/item/CS_URS_2026_01/919726123" TargetMode="External" /><Relationship Id="rId8" Type="http://schemas.openxmlformats.org/officeDocument/2006/relationships/hyperlink" Target="https://podminky.urs.cz/item/CS_URS_2026_01/998225111" TargetMode="External" /><Relationship Id="rId9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122251101" TargetMode="External" /><Relationship Id="rId2" Type="http://schemas.openxmlformats.org/officeDocument/2006/relationships/hyperlink" Target="https://podminky.urs.cz/item/CS_URS_2026_01/131251102" TargetMode="External" /><Relationship Id="rId3" Type="http://schemas.openxmlformats.org/officeDocument/2006/relationships/hyperlink" Target="https://podminky.urs.cz/item/CS_URS_2026_01/131351102" TargetMode="External" /><Relationship Id="rId4" Type="http://schemas.openxmlformats.org/officeDocument/2006/relationships/hyperlink" Target="https://podminky.urs.cz/item/CS_URS_2026_01/162451106" TargetMode="External" /><Relationship Id="rId5" Type="http://schemas.openxmlformats.org/officeDocument/2006/relationships/hyperlink" Target="https://podminky.urs.cz/item/CS_URS_2026_01/162451126" TargetMode="External" /><Relationship Id="rId6" Type="http://schemas.openxmlformats.org/officeDocument/2006/relationships/hyperlink" Target="https://podminky.urs.cz/item/CS_URS_2026_01/171251101" TargetMode="External" /><Relationship Id="rId7" Type="http://schemas.openxmlformats.org/officeDocument/2006/relationships/hyperlink" Target="https://podminky.urs.cz/item/CS_URS_2026_01/174151101" TargetMode="External" /><Relationship Id="rId8" Type="http://schemas.openxmlformats.org/officeDocument/2006/relationships/hyperlink" Target="https://podminky.urs.cz/item/CS_URS_2026_01/274315513" TargetMode="External" /><Relationship Id="rId9" Type="http://schemas.openxmlformats.org/officeDocument/2006/relationships/hyperlink" Target="https://podminky.urs.cz/item/CS_URS_2026_01/274362021" TargetMode="External" /><Relationship Id="rId10" Type="http://schemas.openxmlformats.org/officeDocument/2006/relationships/hyperlink" Target="https://podminky.urs.cz/item/CS_URS_2026_01/463211152" TargetMode="External" /><Relationship Id="rId11" Type="http://schemas.openxmlformats.org/officeDocument/2006/relationships/hyperlink" Target="https://podminky.urs.cz/item/CS_URS_2026_01/467951230" TargetMode="External" /><Relationship Id="rId12" Type="http://schemas.openxmlformats.org/officeDocument/2006/relationships/hyperlink" Target="https://podminky.urs.cz/item/CS_URS_2026_01/919441221" TargetMode="External" /><Relationship Id="rId13" Type="http://schemas.openxmlformats.org/officeDocument/2006/relationships/hyperlink" Target="https://podminky.urs.cz/item/CS_URS_2026_01/919535556" TargetMode="External" /><Relationship Id="rId14" Type="http://schemas.openxmlformats.org/officeDocument/2006/relationships/hyperlink" Target="https://podminky.urs.cz/item/CS_URS_2026_01/919551116" TargetMode="External" /><Relationship Id="rId15" Type="http://schemas.openxmlformats.org/officeDocument/2006/relationships/hyperlink" Target="https://podminky.urs.cz/item/CS_URS_2026_01/936561111" TargetMode="External" /><Relationship Id="rId16" Type="http://schemas.openxmlformats.org/officeDocument/2006/relationships/hyperlink" Target="https://podminky.urs.cz/item/CS_URS_2026_01/962041211" TargetMode="External" /><Relationship Id="rId17" Type="http://schemas.openxmlformats.org/officeDocument/2006/relationships/hyperlink" Target="https://podminky.urs.cz/item/CS_URS_2026_01/966008113" TargetMode="External" /><Relationship Id="rId18" Type="http://schemas.openxmlformats.org/officeDocument/2006/relationships/hyperlink" Target="https://podminky.urs.cz/item/CS_URS_2026_01/998225111" TargetMode="External" /><Relationship Id="rId19" Type="http://schemas.openxmlformats.org/officeDocument/2006/relationships/hyperlink" Target="https://podminky.urs.cz/item/CS_URS_2021_02/230200102R" TargetMode="External" /><Relationship Id="rId20" Type="http://schemas.openxmlformats.org/officeDocument/2006/relationships/hyperlink" Target="https://podminky.urs.cz/item/CS_URS_2021_02/230200118" TargetMode="External" /><Relationship Id="rId2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181152302" TargetMode="External" /><Relationship Id="rId2" Type="http://schemas.openxmlformats.org/officeDocument/2006/relationships/hyperlink" Target="https://podminky.urs.cz/item/CS_URS_2026_01/564851111" TargetMode="External" /><Relationship Id="rId3" Type="http://schemas.openxmlformats.org/officeDocument/2006/relationships/hyperlink" Target="https://podminky.urs.cz/item/CS_URS_2026_01/998225111" TargetMode="External" /><Relationship Id="rId4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6</v>
      </c>
      <c r="BT2" s="20" t="s">
        <v>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="1" customFormat="1" ht="24.96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0" t="s">
        <v>14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3"/>
      <c r="BE5" s="31" t="s">
        <v>15</v>
      </c>
      <c r="BS5" s="20" t="s">
        <v>6</v>
      </c>
    </row>
    <row r="6" s="1" customFormat="1" ht="36.96" customHeight="1">
      <c r="B6" s="24"/>
      <c r="C6" s="25"/>
      <c r="D6" s="32" t="s">
        <v>16</v>
      </c>
      <c r="E6" s="25"/>
      <c r="F6" s="25"/>
      <c r="G6" s="25"/>
      <c r="H6" s="25"/>
      <c r="I6" s="25"/>
      <c r="J6" s="25"/>
      <c r="K6" s="33" t="s">
        <v>17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3"/>
      <c r="BE6" s="34"/>
      <c r="BS6" s="20" t="s">
        <v>6</v>
      </c>
    </row>
    <row r="7" s="1" customFormat="1" ht="12" customHeight="1">
      <c r="B7" s="24"/>
      <c r="C7" s="25"/>
      <c r="D7" s="35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5" t="s">
        <v>20</v>
      </c>
      <c r="AL7" s="25"/>
      <c r="AM7" s="25"/>
      <c r="AN7" s="30" t="s">
        <v>19</v>
      </c>
      <c r="AO7" s="25"/>
      <c r="AP7" s="25"/>
      <c r="AQ7" s="25"/>
      <c r="AR7" s="23"/>
      <c r="BE7" s="34"/>
      <c r="BS7" s="20" t="s">
        <v>6</v>
      </c>
    </row>
    <row r="8" s="1" customFormat="1" ht="12" customHeight="1">
      <c r="B8" s="24"/>
      <c r="C8" s="25"/>
      <c r="D8" s="35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5" t="s">
        <v>23</v>
      </c>
      <c r="AL8" s="25"/>
      <c r="AM8" s="25"/>
      <c r="AN8" s="36" t="s">
        <v>24</v>
      </c>
      <c r="AO8" s="25"/>
      <c r="AP8" s="25"/>
      <c r="AQ8" s="25"/>
      <c r="AR8" s="23"/>
      <c r="BE8" s="34"/>
      <c r="BS8" s="20" t="s">
        <v>6</v>
      </c>
    </row>
    <row r="9" s="1" customFormat="1" ht="14.4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4"/>
      <c r="BS9" s="20" t="s">
        <v>6</v>
      </c>
    </row>
    <row r="10" s="1" customFormat="1" ht="12" customHeight="1">
      <c r="B10" s="24"/>
      <c r="C10" s="25"/>
      <c r="D10" s="35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5" t="s">
        <v>26</v>
      </c>
      <c r="AL10" s="25"/>
      <c r="AM10" s="25"/>
      <c r="AN10" s="30" t="s">
        <v>19</v>
      </c>
      <c r="AO10" s="25"/>
      <c r="AP10" s="25"/>
      <c r="AQ10" s="25"/>
      <c r="AR10" s="23"/>
      <c r="BE10" s="34"/>
      <c r="BS10" s="20" t="s">
        <v>6</v>
      </c>
    </row>
    <row r="11" s="1" customFormat="1" ht="18.48" customHeight="1">
      <c r="B11" s="24"/>
      <c r="C11" s="25"/>
      <c r="D11" s="25"/>
      <c r="E11" s="30" t="s">
        <v>27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5" t="s">
        <v>28</v>
      </c>
      <c r="AL11" s="25"/>
      <c r="AM11" s="25"/>
      <c r="AN11" s="30" t="s">
        <v>19</v>
      </c>
      <c r="AO11" s="25"/>
      <c r="AP11" s="25"/>
      <c r="AQ11" s="25"/>
      <c r="AR11" s="23"/>
      <c r="BE11" s="34"/>
      <c r="BS11" s="20" t="s">
        <v>6</v>
      </c>
    </row>
    <row r="12" s="1" customFormat="1" ht="6.96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"/>
      <c r="BS12" s="20" t="s">
        <v>6</v>
      </c>
    </row>
    <row r="13" s="1" customFormat="1" ht="12" customHeight="1">
      <c r="B13" s="24"/>
      <c r="C13" s="25"/>
      <c r="D13" s="35" t="s">
        <v>29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5" t="s">
        <v>26</v>
      </c>
      <c r="AL13" s="25"/>
      <c r="AM13" s="25"/>
      <c r="AN13" s="37" t="s">
        <v>30</v>
      </c>
      <c r="AO13" s="25"/>
      <c r="AP13" s="25"/>
      <c r="AQ13" s="25"/>
      <c r="AR13" s="23"/>
      <c r="BE13" s="34"/>
      <c r="BS13" s="20" t="s">
        <v>6</v>
      </c>
    </row>
    <row r="14">
      <c r="B14" s="24"/>
      <c r="C14" s="25"/>
      <c r="D14" s="25"/>
      <c r="E14" s="37" t="s">
        <v>30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 t="s">
        <v>28</v>
      </c>
      <c r="AL14" s="25"/>
      <c r="AM14" s="25"/>
      <c r="AN14" s="37" t="s">
        <v>30</v>
      </c>
      <c r="AO14" s="25"/>
      <c r="AP14" s="25"/>
      <c r="AQ14" s="25"/>
      <c r="AR14" s="23"/>
      <c r="BE14" s="34"/>
      <c r="BS14" s="20" t="s">
        <v>6</v>
      </c>
    </row>
    <row r="15" s="1" customFormat="1" ht="6.96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"/>
      <c r="BS15" s="20" t="s">
        <v>4</v>
      </c>
    </row>
    <row r="16" s="1" customFormat="1" ht="12" customHeight="1">
      <c r="B16" s="24"/>
      <c r="C16" s="25"/>
      <c r="D16" s="35" t="s">
        <v>31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5" t="s">
        <v>26</v>
      </c>
      <c r="AL16" s="25"/>
      <c r="AM16" s="25"/>
      <c r="AN16" s="30" t="s">
        <v>19</v>
      </c>
      <c r="AO16" s="25"/>
      <c r="AP16" s="25"/>
      <c r="AQ16" s="25"/>
      <c r="AR16" s="23"/>
      <c r="BE16" s="34"/>
      <c r="BS16" s="20" t="s">
        <v>4</v>
      </c>
    </row>
    <row r="17" s="1" customFormat="1" ht="18.48" customHeight="1">
      <c r="B17" s="24"/>
      <c r="C17" s="25"/>
      <c r="D17" s="25"/>
      <c r="E17" s="30" t="s">
        <v>32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5" t="s">
        <v>28</v>
      </c>
      <c r="AL17" s="25"/>
      <c r="AM17" s="25"/>
      <c r="AN17" s="30" t="s">
        <v>19</v>
      </c>
      <c r="AO17" s="25"/>
      <c r="AP17" s="25"/>
      <c r="AQ17" s="25"/>
      <c r="AR17" s="23"/>
      <c r="BE17" s="34"/>
      <c r="BS17" s="20" t="s">
        <v>33</v>
      </c>
    </row>
    <row r="18" s="1" customFormat="1" ht="6.96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"/>
      <c r="BS18" s="20" t="s">
        <v>6</v>
      </c>
    </row>
    <row r="19" s="1" customFormat="1" ht="12" customHeight="1">
      <c r="B19" s="24"/>
      <c r="C19" s="25"/>
      <c r="D19" s="35" t="s">
        <v>34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5" t="s">
        <v>26</v>
      </c>
      <c r="AL19" s="25"/>
      <c r="AM19" s="25"/>
      <c r="AN19" s="30" t="s">
        <v>19</v>
      </c>
      <c r="AO19" s="25"/>
      <c r="AP19" s="25"/>
      <c r="AQ19" s="25"/>
      <c r="AR19" s="23"/>
      <c r="BE19" s="34"/>
      <c r="BS19" s="20" t="s">
        <v>6</v>
      </c>
    </row>
    <row r="20" s="1" customFormat="1" ht="18.48" customHeight="1">
      <c r="B20" s="24"/>
      <c r="C20" s="25"/>
      <c r="D20" s="25"/>
      <c r="E20" s="30" t="s">
        <v>32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5" t="s">
        <v>28</v>
      </c>
      <c r="AL20" s="25"/>
      <c r="AM20" s="25"/>
      <c r="AN20" s="30" t="s">
        <v>19</v>
      </c>
      <c r="AO20" s="25"/>
      <c r="AP20" s="25"/>
      <c r="AQ20" s="25"/>
      <c r="AR20" s="23"/>
      <c r="BE20" s="34"/>
      <c r="BS20" s="20" t="s">
        <v>4</v>
      </c>
    </row>
    <row r="21" s="1" customFormat="1" ht="6.96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"/>
    </row>
    <row r="22" s="1" customFormat="1" ht="12" customHeight="1">
      <c r="B22" s="24"/>
      <c r="C22" s="25"/>
      <c r="D22" s="35" t="s">
        <v>35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"/>
    </row>
    <row r="23" s="1" customFormat="1" ht="47.25" customHeight="1">
      <c r="B23" s="24"/>
      <c r="C23" s="25"/>
      <c r="D23" s="25"/>
      <c r="E23" s="39" t="s">
        <v>36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25"/>
      <c r="AP23" s="25"/>
      <c r="AQ23" s="25"/>
      <c r="AR23" s="23"/>
      <c r="BE23" s="34"/>
    </row>
    <row r="24" s="1" customFormat="1" ht="6.96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"/>
    </row>
    <row r="25" s="1" customFormat="1" ht="6.96" customHeight="1">
      <c r="B25" s="24"/>
      <c r="C25" s="25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25"/>
      <c r="AQ25" s="25"/>
      <c r="AR25" s="23"/>
      <c r="BE25" s="34"/>
    </row>
    <row r="26" s="2" customFormat="1" ht="25.92" customHeight="1">
      <c r="A26" s="41"/>
      <c r="B26" s="42"/>
      <c r="C26" s="43"/>
      <c r="D26" s="44" t="s">
        <v>37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6">
        <f>ROUND(AG54,2)</f>
        <v>0</v>
      </c>
      <c r="AL26" s="45"/>
      <c r="AM26" s="45"/>
      <c r="AN26" s="45"/>
      <c r="AO26" s="45"/>
      <c r="AP26" s="43"/>
      <c r="AQ26" s="43"/>
      <c r="AR26" s="47"/>
      <c r="BE26" s="34"/>
    </row>
    <row r="27" s="2" customFormat="1" ht="6.96" customHeight="1">
      <c r="A27" s="41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7"/>
      <c r="BE27" s="34"/>
    </row>
    <row r="28" s="2" customFormat="1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8" t="s">
        <v>38</v>
      </c>
      <c r="M28" s="48"/>
      <c r="N28" s="48"/>
      <c r="O28" s="48"/>
      <c r="P28" s="48"/>
      <c r="Q28" s="43"/>
      <c r="R28" s="43"/>
      <c r="S28" s="43"/>
      <c r="T28" s="43"/>
      <c r="U28" s="43"/>
      <c r="V28" s="43"/>
      <c r="W28" s="48" t="s">
        <v>39</v>
      </c>
      <c r="X28" s="48"/>
      <c r="Y28" s="48"/>
      <c r="Z28" s="48"/>
      <c r="AA28" s="48"/>
      <c r="AB28" s="48"/>
      <c r="AC28" s="48"/>
      <c r="AD28" s="48"/>
      <c r="AE28" s="48"/>
      <c r="AF28" s="43"/>
      <c r="AG28" s="43"/>
      <c r="AH28" s="43"/>
      <c r="AI28" s="43"/>
      <c r="AJ28" s="43"/>
      <c r="AK28" s="48" t="s">
        <v>40</v>
      </c>
      <c r="AL28" s="48"/>
      <c r="AM28" s="48"/>
      <c r="AN28" s="48"/>
      <c r="AO28" s="48"/>
      <c r="AP28" s="43"/>
      <c r="AQ28" s="43"/>
      <c r="AR28" s="47"/>
      <c r="BE28" s="34"/>
    </row>
    <row r="29" s="3" customFormat="1" ht="14.4" customHeight="1">
      <c r="A29" s="3"/>
      <c r="B29" s="49"/>
      <c r="C29" s="50"/>
      <c r="D29" s="35" t="s">
        <v>41</v>
      </c>
      <c r="E29" s="50"/>
      <c r="F29" s="35" t="s">
        <v>42</v>
      </c>
      <c r="G29" s="50"/>
      <c r="H29" s="50"/>
      <c r="I29" s="50"/>
      <c r="J29" s="50"/>
      <c r="K29" s="50"/>
      <c r="L29" s="51">
        <v>0.20999999999999999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2">
        <f>ROUND(AZ54,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2">
        <f>ROUND(AV54, 2)</f>
        <v>0</v>
      </c>
      <c r="AL29" s="50"/>
      <c r="AM29" s="50"/>
      <c r="AN29" s="50"/>
      <c r="AO29" s="50"/>
      <c r="AP29" s="50"/>
      <c r="AQ29" s="50"/>
      <c r="AR29" s="53"/>
      <c r="BE29" s="54"/>
    </row>
    <row r="30" s="3" customFormat="1" ht="14.4" customHeight="1">
      <c r="A30" s="3"/>
      <c r="B30" s="49"/>
      <c r="C30" s="50"/>
      <c r="D30" s="50"/>
      <c r="E30" s="50"/>
      <c r="F30" s="35" t="s">
        <v>43</v>
      </c>
      <c r="G30" s="50"/>
      <c r="H30" s="50"/>
      <c r="I30" s="50"/>
      <c r="J30" s="50"/>
      <c r="K30" s="50"/>
      <c r="L30" s="51">
        <v>0.12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2">
        <f>ROUND(BA54,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2">
        <f>ROUND(AW54, 2)</f>
        <v>0</v>
      </c>
      <c r="AL30" s="50"/>
      <c r="AM30" s="50"/>
      <c r="AN30" s="50"/>
      <c r="AO30" s="50"/>
      <c r="AP30" s="50"/>
      <c r="AQ30" s="50"/>
      <c r="AR30" s="53"/>
      <c r="BE30" s="54"/>
    </row>
    <row r="31" hidden="1" s="3" customFormat="1" ht="14.4" customHeight="1">
      <c r="A31" s="3"/>
      <c r="B31" s="49"/>
      <c r="C31" s="50"/>
      <c r="D31" s="50"/>
      <c r="E31" s="50"/>
      <c r="F31" s="35" t="s">
        <v>44</v>
      </c>
      <c r="G31" s="50"/>
      <c r="H31" s="50"/>
      <c r="I31" s="50"/>
      <c r="J31" s="50"/>
      <c r="K31" s="50"/>
      <c r="L31" s="51">
        <v>0.20999999999999999</v>
      </c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2">
        <f>ROUND(BB54, 2)</f>
        <v>0</v>
      </c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2">
        <v>0</v>
      </c>
      <c r="AL31" s="50"/>
      <c r="AM31" s="50"/>
      <c r="AN31" s="50"/>
      <c r="AO31" s="50"/>
      <c r="AP31" s="50"/>
      <c r="AQ31" s="50"/>
      <c r="AR31" s="53"/>
      <c r="BE31" s="54"/>
    </row>
    <row r="32" hidden="1" s="3" customFormat="1" ht="14.4" customHeight="1">
      <c r="A32" s="3"/>
      <c r="B32" s="49"/>
      <c r="C32" s="50"/>
      <c r="D32" s="50"/>
      <c r="E32" s="50"/>
      <c r="F32" s="35" t="s">
        <v>45</v>
      </c>
      <c r="G32" s="50"/>
      <c r="H32" s="50"/>
      <c r="I32" s="50"/>
      <c r="J32" s="50"/>
      <c r="K32" s="50"/>
      <c r="L32" s="51">
        <v>0.12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2">
        <f>ROUND(BC54, 2)</f>
        <v>0</v>
      </c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2">
        <v>0</v>
      </c>
      <c r="AL32" s="50"/>
      <c r="AM32" s="50"/>
      <c r="AN32" s="50"/>
      <c r="AO32" s="50"/>
      <c r="AP32" s="50"/>
      <c r="AQ32" s="50"/>
      <c r="AR32" s="53"/>
      <c r="BE32" s="54"/>
    </row>
    <row r="33" hidden="1" s="3" customFormat="1" ht="14.4" customHeight="1">
      <c r="A33" s="3"/>
      <c r="B33" s="49"/>
      <c r="C33" s="50"/>
      <c r="D33" s="50"/>
      <c r="E33" s="50"/>
      <c r="F33" s="35" t="s">
        <v>46</v>
      </c>
      <c r="G33" s="50"/>
      <c r="H33" s="50"/>
      <c r="I33" s="50"/>
      <c r="J33" s="50"/>
      <c r="K33" s="50"/>
      <c r="L33" s="51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2">
        <f>ROUND(BD54,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2">
        <v>0</v>
      </c>
      <c r="AL33" s="50"/>
      <c r="AM33" s="50"/>
      <c r="AN33" s="50"/>
      <c r="AO33" s="50"/>
      <c r="AP33" s="50"/>
      <c r="AQ33" s="50"/>
      <c r="AR33" s="53"/>
      <c r="BE33" s="3"/>
    </row>
    <row r="34" s="2" customFormat="1" ht="6.96" customHeight="1">
      <c r="A34" s="41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  <c r="BE34" s="41"/>
    </row>
    <row r="35" s="2" customFormat="1" ht="25.92" customHeight="1">
      <c r="A35" s="41"/>
      <c r="B35" s="42"/>
      <c r="C35" s="55"/>
      <c r="D35" s="56" t="s">
        <v>47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48</v>
      </c>
      <c r="U35" s="57"/>
      <c r="V35" s="57"/>
      <c r="W35" s="57"/>
      <c r="X35" s="59" t="s">
        <v>49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7"/>
      <c r="BE35" s="41"/>
    </row>
    <row r="36" s="2" customFormat="1" ht="6.96" customHeight="1">
      <c r="A36" s="41"/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  <c r="BE36" s="41"/>
    </row>
    <row r="37" s="2" customFormat="1" ht="6.96" customHeight="1">
      <c r="A37" s="41"/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47"/>
      <c r="BE37" s="41"/>
    </row>
    <row r="41" s="2" customFormat="1" ht="6.96" customHeight="1">
      <c r="A41" s="41"/>
      <c r="B41" s="64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47"/>
      <c r="BE41" s="41"/>
    </row>
    <row r="42" s="2" customFormat="1" ht="24.96" customHeight="1">
      <c r="A42" s="41"/>
      <c r="B42" s="42"/>
      <c r="C42" s="26" t="s">
        <v>50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7"/>
      <c r="BE42" s="41"/>
    </row>
    <row r="43" s="2" customFormat="1" ht="6.96" customHeight="1">
      <c r="A43" s="41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7"/>
      <c r="BE43" s="41"/>
    </row>
    <row r="44" s="4" customFormat="1" ht="12" customHeight="1">
      <c r="A44" s="4"/>
      <c r="B44" s="66"/>
      <c r="C44" s="35" t="s">
        <v>13</v>
      </c>
      <c r="D44" s="67"/>
      <c r="E44" s="67"/>
      <c r="F44" s="67"/>
      <c r="G44" s="67"/>
      <c r="H44" s="67"/>
      <c r="I44" s="67"/>
      <c r="J44" s="67"/>
      <c r="K44" s="67"/>
      <c r="L44" s="67" t="str">
        <f>K5</f>
        <v>20071-14/2XC-SO-26</v>
      </c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8"/>
      <c r="BE44" s="4"/>
    </row>
    <row r="45" s="5" customFormat="1" ht="36.96" customHeight="1">
      <c r="A45" s="5"/>
      <c r="B45" s="69"/>
      <c r="C45" s="70" t="s">
        <v>16</v>
      </c>
      <c r="D45" s="71"/>
      <c r="E45" s="71"/>
      <c r="F45" s="71"/>
      <c r="G45" s="71"/>
      <c r="H45" s="71"/>
      <c r="I45" s="71"/>
      <c r="J45" s="71"/>
      <c r="K45" s="71"/>
      <c r="L45" s="72" t="str">
        <f>K6</f>
        <v>LC Horní Planec - Etapa II</v>
      </c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3"/>
      <c r="BE45" s="5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7"/>
      <c r="BE46" s="41"/>
    </row>
    <row r="47" s="2" customFormat="1" ht="12" customHeight="1">
      <c r="A47" s="41"/>
      <c r="B47" s="42"/>
      <c r="C47" s="35" t="s">
        <v>21</v>
      </c>
      <c r="D47" s="43"/>
      <c r="E47" s="43"/>
      <c r="F47" s="43"/>
      <c r="G47" s="43"/>
      <c r="H47" s="43"/>
      <c r="I47" s="43"/>
      <c r="J47" s="43"/>
      <c r="K47" s="43"/>
      <c r="L47" s="74" t="str">
        <f>IF(K8="","",K8)</f>
        <v>Sněžné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35" t="s">
        <v>23</v>
      </c>
      <c r="AJ47" s="43"/>
      <c r="AK47" s="43"/>
      <c r="AL47" s="43"/>
      <c r="AM47" s="75" t="str">
        <f>IF(AN8= "","",AN8)</f>
        <v>7. 9. 2020</v>
      </c>
      <c r="AN47" s="75"/>
      <c r="AO47" s="43"/>
      <c r="AP47" s="43"/>
      <c r="AQ47" s="43"/>
      <c r="AR47" s="47"/>
      <c r="B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7"/>
      <c r="BE48" s="41"/>
    </row>
    <row r="49" s="2" customFormat="1" ht="15.15" customHeight="1">
      <c r="A49" s="41"/>
      <c r="B49" s="42"/>
      <c r="C49" s="35" t="s">
        <v>25</v>
      </c>
      <c r="D49" s="43"/>
      <c r="E49" s="43"/>
      <c r="F49" s="43"/>
      <c r="G49" s="43"/>
      <c r="H49" s="43"/>
      <c r="I49" s="43"/>
      <c r="J49" s="43"/>
      <c r="K49" s="43"/>
      <c r="L49" s="67" t="str">
        <f>IF(E11= "","",E11)</f>
        <v>Městys Sněžné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35" t="s">
        <v>31</v>
      </c>
      <c r="AJ49" s="43"/>
      <c r="AK49" s="43"/>
      <c r="AL49" s="43"/>
      <c r="AM49" s="76" t="str">
        <f>IF(E17="","",E17)</f>
        <v xml:space="preserve"> </v>
      </c>
      <c r="AN49" s="67"/>
      <c r="AO49" s="67"/>
      <c r="AP49" s="67"/>
      <c r="AQ49" s="43"/>
      <c r="AR49" s="47"/>
      <c r="AS49" s="77" t="s">
        <v>51</v>
      </c>
      <c r="AT49" s="78"/>
      <c r="AU49" s="79"/>
      <c r="AV49" s="79"/>
      <c r="AW49" s="79"/>
      <c r="AX49" s="79"/>
      <c r="AY49" s="79"/>
      <c r="AZ49" s="79"/>
      <c r="BA49" s="79"/>
      <c r="BB49" s="79"/>
      <c r="BC49" s="79"/>
      <c r="BD49" s="80"/>
      <c r="BE49" s="41"/>
    </row>
    <row r="50" s="2" customFormat="1" ht="15.15" customHeight="1">
      <c r="A50" s="41"/>
      <c r="B50" s="42"/>
      <c r="C50" s="35" t="s">
        <v>29</v>
      </c>
      <c r="D50" s="43"/>
      <c r="E50" s="43"/>
      <c r="F50" s="43"/>
      <c r="G50" s="43"/>
      <c r="H50" s="43"/>
      <c r="I50" s="43"/>
      <c r="J50" s="43"/>
      <c r="K50" s="43"/>
      <c r="L50" s="67" t="str">
        <f>IF(E14= "Vyplň údaj","",E14)</f>
        <v/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35" t="s">
        <v>34</v>
      </c>
      <c r="AJ50" s="43"/>
      <c r="AK50" s="43"/>
      <c r="AL50" s="43"/>
      <c r="AM50" s="76" t="str">
        <f>IF(E20="","",E20)</f>
        <v xml:space="preserve"> </v>
      </c>
      <c r="AN50" s="67"/>
      <c r="AO50" s="67"/>
      <c r="AP50" s="67"/>
      <c r="AQ50" s="43"/>
      <c r="AR50" s="47"/>
      <c r="AS50" s="81"/>
      <c r="AT50" s="82"/>
      <c r="AU50" s="83"/>
      <c r="AV50" s="83"/>
      <c r="AW50" s="83"/>
      <c r="AX50" s="83"/>
      <c r="AY50" s="83"/>
      <c r="AZ50" s="83"/>
      <c r="BA50" s="83"/>
      <c r="BB50" s="83"/>
      <c r="BC50" s="83"/>
      <c r="BD50" s="84"/>
      <c r="BE50" s="41"/>
    </row>
    <row r="51" s="2" customFormat="1" ht="10.8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7"/>
      <c r="AS51" s="85"/>
      <c r="AT51" s="86"/>
      <c r="AU51" s="87"/>
      <c r="AV51" s="87"/>
      <c r="AW51" s="87"/>
      <c r="AX51" s="87"/>
      <c r="AY51" s="87"/>
      <c r="AZ51" s="87"/>
      <c r="BA51" s="87"/>
      <c r="BB51" s="87"/>
      <c r="BC51" s="87"/>
      <c r="BD51" s="88"/>
      <c r="BE51" s="41"/>
    </row>
    <row r="52" s="2" customFormat="1" ht="29.28" customHeight="1">
      <c r="A52" s="41"/>
      <c r="B52" s="42"/>
      <c r="C52" s="89" t="s">
        <v>52</v>
      </c>
      <c r="D52" s="90"/>
      <c r="E52" s="90"/>
      <c r="F52" s="90"/>
      <c r="G52" s="90"/>
      <c r="H52" s="91"/>
      <c r="I52" s="92" t="s">
        <v>53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3" t="s">
        <v>54</v>
      </c>
      <c r="AH52" s="90"/>
      <c r="AI52" s="90"/>
      <c r="AJ52" s="90"/>
      <c r="AK52" s="90"/>
      <c r="AL52" s="90"/>
      <c r="AM52" s="90"/>
      <c r="AN52" s="92" t="s">
        <v>55</v>
      </c>
      <c r="AO52" s="90"/>
      <c r="AP52" s="90"/>
      <c r="AQ52" s="94" t="s">
        <v>56</v>
      </c>
      <c r="AR52" s="47"/>
      <c r="AS52" s="95" t="s">
        <v>57</v>
      </c>
      <c r="AT52" s="96" t="s">
        <v>58</v>
      </c>
      <c r="AU52" s="96" t="s">
        <v>59</v>
      </c>
      <c r="AV52" s="96" t="s">
        <v>60</v>
      </c>
      <c r="AW52" s="96" t="s">
        <v>61</v>
      </c>
      <c r="AX52" s="96" t="s">
        <v>62</v>
      </c>
      <c r="AY52" s="96" t="s">
        <v>63</v>
      </c>
      <c r="AZ52" s="96" t="s">
        <v>64</v>
      </c>
      <c r="BA52" s="96" t="s">
        <v>65</v>
      </c>
      <c r="BB52" s="96" t="s">
        <v>66</v>
      </c>
      <c r="BC52" s="96" t="s">
        <v>67</v>
      </c>
      <c r="BD52" s="97" t="s">
        <v>68</v>
      </c>
      <c r="BE52" s="41"/>
    </row>
    <row r="53" s="2" customFormat="1" ht="10.8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7"/>
      <c r="AS53" s="98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100"/>
      <c r="BE53" s="41"/>
    </row>
    <row r="54" s="6" customFormat="1" ht="32.4" customHeight="1">
      <c r="A54" s="6"/>
      <c r="B54" s="101"/>
      <c r="C54" s="102" t="s">
        <v>69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4">
        <f>ROUND(AG55+AG59+AG60,2)</f>
        <v>0</v>
      </c>
      <c r="AH54" s="104"/>
      <c r="AI54" s="104"/>
      <c r="AJ54" s="104"/>
      <c r="AK54" s="104"/>
      <c r="AL54" s="104"/>
      <c r="AM54" s="104"/>
      <c r="AN54" s="105">
        <f>SUM(AG54,AT54)</f>
        <v>0</v>
      </c>
      <c r="AO54" s="105"/>
      <c r="AP54" s="105"/>
      <c r="AQ54" s="106" t="s">
        <v>19</v>
      </c>
      <c r="AR54" s="107"/>
      <c r="AS54" s="108">
        <f>ROUND(AS55+AS59+AS60,2)</f>
        <v>0</v>
      </c>
      <c r="AT54" s="109">
        <f>ROUND(SUM(AV54:AW54),2)</f>
        <v>0</v>
      </c>
      <c r="AU54" s="110">
        <f>ROUND(AU55+AU59+AU60,5)</f>
        <v>0</v>
      </c>
      <c r="AV54" s="109">
        <f>ROUND(AZ54*L29,2)</f>
        <v>0</v>
      </c>
      <c r="AW54" s="109">
        <f>ROUND(BA54*L30,2)</f>
        <v>0</v>
      </c>
      <c r="AX54" s="109">
        <f>ROUND(BB54*L29,2)</f>
        <v>0</v>
      </c>
      <c r="AY54" s="109">
        <f>ROUND(BC54*L30,2)</f>
        <v>0</v>
      </c>
      <c r="AZ54" s="109">
        <f>ROUND(AZ55+AZ59+AZ60,2)</f>
        <v>0</v>
      </c>
      <c r="BA54" s="109">
        <f>ROUND(BA55+BA59+BA60,2)</f>
        <v>0</v>
      </c>
      <c r="BB54" s="109">
        <f>ROUND(BB55+BB59+BB60,2)</f>
        <v>0</v>
      </c>
      <c r="BC54" s="109">
        <f>ROUND(BC55+BC59+BC60,2)</f>
        <v>0</v>
      </c>
      <c r="BD54" s="111">
        <f>ROUND(BD55+BD59+BD60,2)</f>
        <v>0</v>
      </c>
      <c r="BE54" s="6"/>
      <c r="BS54" s="112" t="s">
        <v>70</v>
      </c>
      <c r="BT54" s="112" t="s">
        <v>71</v>
      </c>
      <c r="BU54" s="113" t="s">
        <v>72</v>
      </c>
      <c r="BV54" s="112" t="s">
        <v>73</v>
      </c>
      <c r="BW54" s="112" t="s">
        <v>5</v>
      </c>
      <c r="BX54" s="112" t="s">
        <v>74</v>
      </c>
      <c r="CL54" s="112" t="s">
        <v>19</v>
      </c>
    </row>
    <row r="55" s="7" customFormat="1" ht="37.5" customHeight="1">
      <c r="A55" s="7"/>
      <c r="B55" s="114"/>
      <c r="C55" s="115"/>
      <c r="D55" s="116" t="s">
        <v>75</v>
      </c>
      <c r="E55" s="116"/>
      <c r="F55" s="116"/>
      <c r="G55" s="116"/>
      <c r="H55" s="116"/>
      <c r="I55" s="117"/>
      <c r="J55" s="116" t="s">
        <v>76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ROUND(SUM(AG56:AG58),2)</f>
        <v>0</v>
      </c>
      <c r="AH55" s="117"/>
      <c r="AI55" s="117"/>
      <c r="AJ55" s="117"/>
      <c r="AK55" s="117"/>
      <c r="AL55" s="117"/>
      <c r="AM55" s="117"/>
      <c r="AN55" s="119">
        <f>SUM(AG55,AT55)</f>
        <v>0</v>
      </c>
      <c r="AO55" s="117"/>
      <c r="AP55" s="117"/>
      <c r="AQ55" s="120" t="s">
        <v>77</v>
      </c>
      <c r="AR55" s="121"/>
      <c r="AS55" s="122">
        <f>ROUND(SUM(AS56:AS58),2)</f>
        <v>0</v>
      </c>
      <c r="AT55" s="123">
        <f>ROUND(SUM(AV55:AW55),2)</f>
        <v>0</v>
      </c>
      <c r="AU55" s="124">
        <f>ROUND(SUM(AU56:AU58),5)</f>
        <v>0</v>
      </c>
      <c r="AV55" s="123">
        <f>ROUND(AZ55*L29,2)</f>
        <v>0</v>
      </c>
      <c r="AW55" s="123">
        <f>ROUND(BA55*L30,2)</f>
        <v>0</v>
      </c>
      <c r="AX55" s="123">
        <f>ROUND(BB55*L29,2)</f>
        <v>0</v>
      </c>
      <c r="AY55" s="123">
        <f>ROUND(BC55*L30,2)</f>
        <v>0</v>
      </c>
      <c r="AZ55" s="123">
        <f>ROUND(SUM(AZ56:AZ58),2)</f>
        <v>0</v>
      </c>
      <c r="BA55" s="123">
        <f>ROUND(SUM(BA56:BA58),2)</f>
        <v>0</v>
      </c>
      <c r="BB55" s="123">
        <f>ROUND(SUM(BB56:BB58),2)</f>
        <v>0</v>
      </c>
      <c r="BC55" s="123">
        <f>ROUND(SUM(BC56:BC58),2)</f>
        <v>0</v>
      </c>
      <c r="BD55" s="125">
        <f>ROUND(SUM(BD56:BD58),2)</f>
        <v>0</v>
      </c>
      <c r="BE55" s="7"/>
      <c r="BS55" s="126" t="s">
        <v>70</v>
      </c>
      <c r="BT55" s="126" t="s">
        <v>78</v>
      </c>
      <c r="BV55" s="126" t="s">
        <v>73</v>
      </c>
      <c r="BW55" s="126" t="s">
        <v>79</v>
      </c>
      <c r="BX55" s="126" t="s">
        <v>5</v>
      </c>
      <c r="CL55" s="126" t="s">
        <v>19</v>
      </c>
      <c r="CM55" s="126" t="s">
        <v>80</v>
      </c>
    </row>
    <row r="56" s="4" customFormat="1" ht="35.25" customHeight="1">
      <c r="A56" s="4"/>
      <c r="B56" s="66"/>
      <c r="C56" s="127"/>
      <c r="D56" s="127"/>
      <c r="E56" s="128" t="s">
        <v>75</v>
      </c>
      <c r="F56" s="128"/>
      <c r="G56" s="128"/>
      <c r="H56" s="128"/>
      <c r="I56" s="128"/>
      <c r="J56" s="127"/>
      <c r="K56" s="128" t="s">
        <v>76</v>
      </c>
      <c r="L56" s="128"/>
      <c r="M56" s="128"/>
      <c r="N56" s="128"/>
      <c r="O56" s="128"/>
      <c r="P56" s="128"/>
      <c r="Q56" s="128"/>
      <c r="R56" s="128"/>
      <c r="S56" s="128"/>
      <c r="T56" s="128"/>
      <c r="U56" s="128"/>
      <c r="V56" s="128"/>
      <c r="W56" s="128"/>
      <c r="X56" s="128"/>
      <c r="Y56" s="128"/>
      <c r="Z56" s="128"/>
      <c r="AA56" s="128"/>
      <c r="AB56" s="128"/>
      <c r="AC56" s="128"/>
      <c r="AD56" s="128"/>
      <c r="AE56" s="128"/>
      <c r="AF56" s="128"/>
      <c r="AG56" s="129">
        <v>0</v>
      </c>
      <c r="AH56" s="127"/>
      <c r="AI56" s="127"/>
      <c r="AJ56" s="127"/>
      <c r="AK56" s="127"/>
      <c r="AL56" s="127"/>
      <c r="AM56" s="127"/>
      <c r="AN56" s="129">
        <f>SUM(AG56,AT56)</f>
        <v>0</v>
      </c>
      <c r="AO56" s="127"/>
      <c r="AP56" s="127"/>
      <c r="AQ56" s="130" t="s">
        <v>81</v>
      </c>
      <c r="AR56" s="68"/>
      <c r="AS56" s="131">
        <v>0</v>
      </c>
      <c r="AT56" s="132">
        <f>ROUND(SUM(AV56:AW56),2)</f>
        <v>0</v>
      </c>
      <c r="AU56" s="133"/>
      <c r="AV56" s="132"/>
      <c r="AW56" s="132"/>
      <c r="AX56" s="132"/>
      <c r="AY56" s="132"/>
      <c r="AZ56" s="132"/>
      <c r="BA56" s="132"/>
      <c r="BB56" s="132"/>
      <c r="BC56" s="132"/>
      <c r="BD56" s="134"/>
      <c r="BE56" s="4"/>
      <c r="BT56" s="135" t="s">
        <v>80</v>
      </c>
      <c r="BU56" s="135" t="s">
        <v>82</v>
      </c>
      <c r="BV56" s="135" t="s">
        <v>73</v>
      </c>
      <c r="BW56" s="135" t="s">
        <v>79</v>
      </c>
      <c r="BX56" s="135" t="s">
        <v>5</v>
      </c>
      <c r="CL56" s="135" t="s">
        <v>19</v>
      </c>
      <c r="CM56" s="135" t="s">
        <v>80</v>
      </c>
    </row>
    <row r="57" s="4" customFormat="1" ht="35.25" customHeight="1">
      <c r="A57" s="136" t="s">
        <v>83</v>
      </c>
      <c r="B57" s="66"/>
      <c r="C57" s="127"/>
      <c r="D57" s="127"/>
      <c r="E57" s="128" t="s">
        <v>84</v>
      </c>
      <c r="F57" s="128"/>
      <c r="G57" s="128"/>
      <c r="H57" s="128"/>
      <c r="I57" s="128"/>
      <c r="J57" s="127"/>
      <c r="K57" s="128" t="s">
        <v>85</v>
      </c>
      <c r="L57" s="128"/>
      <c r="M57" s="128"/>
      <c r="N57" s="128"/>
      <c r="O57" s="128"/>
      <c r="P57" s="128"/>
      <c r="Q57" s="128"/>
      <c r="R57" s="128"/>
      <c r="S57" s="128"/>
      <c r="T57" s="128"/>
      <c r="U57" s="128"/>
      <c r="V57" s="128"/>
      <c r="W57" s="128"/>
      <c r="X57" s="128"/>
      <c r="Y57" s="128"/>
      <c r="Z57" s="128"/>
      <c r="AA57" s="128"/>
      <c r="AB57" s="128"/>
      <c r="AC57" s="128"/>
      <c r="AD57" s="128"/>
      <c r="AE57" s="128"/>
      <c r="AF57" s="128"/>
      <c r="AG57" s="129">
        <f>'20044-14XC-SO-01-01 - 003...'!J32</f>
        <v>0</v>
      </c>
      <c r="AH57" s="127"/>
      <c r="AI57" s="127"/>
      <c r="AJ57" s="127"/>
      <c r="AK57" s="127"/>
      <c r="AL57" s="127"/>
      <c r="AM57" s="127"/>
      <c r="AN57" s="129">
        <f>SUM(AG57,AT57)</f>
        <v>0</v>
      </c>
      <c r="AO57" s="127"/>
      <c r="AP57" s="127"/>
      <c r="AQ57" s="130" t="s">
        <v>81</v>
      </c>
      <c r="AR57" s="68"/>
      <c r="AS57" s="131">
        <v>0</v>
      </c>
      <c r="AT57" s="132">
        <f>ROUND(SUM(AV57:AW57),2)</f>
        <v>0</v>
      </c>
      <c r="AU57" s="133">
        <f>'20044-14XC-SO-01-01 - 003...'!P91</f>
        <v>0</v>
      </c>
      <c r="AV57" s="132">
        <f>'20044-14XC-SO-01-01 - 003...'!J35</f>
        <v>0</v>
      </c>
      <c r="AW57" s="132">
        <f>'20044-14XC-SO-01-01 - 003...'!J36</f>
        <v>0</v>
      </c>
      <c r="AX57" s="132">
        <f>'20044-14XC-SO-01-01 - 003...'!J37</f>
        <v>0</v>
      </c>
      <c r="AY57" s="132">
        <f>'20044-14XC-SO-01-01 - 003...'!J38</f>
        <v>0</v>
      </c>
      <c r="AZ57" s="132">
        <f>'20044-14XC-SO-01-01 - 003...'!F35</f>
        <v>0</v>
      </c>
      <c r="BA57" s="132">
        <f>'20044-14XC-SO-01-01 - 003...'!F36</f>
        <v>0</v>
      </c>
      <c r="BB57" s="132">
        <f>'20044-14XC-SO-01-01 - 003...'!F37</f>
        <v>0</v>
      </c>
      <c r="BC57" s="132">
        <f>'20044-14XC-SO-01-01 - 003...'!F38</f>
        <v>0</v>
      </c>
      <c r="BD57" s="134">
        <f>'20044-14XC-SO-01-01 - 003...'!F39</f>
        <v>0</v>
      </c>
      <c r="BE57" s="4"/>
      <c r="BT57" s="135" t="s">
        <v>80</v>
      </c>
      <c r="BV57" s="135" t="s">
        <v>73</v>
      </c>
      <c r="BW57" s="135" t="s">
        <v>86</v>
      </c>
      <c r="BX57" s="135" t="s">
        <v>79</v>
      </c>
      <c r="CL57" s="135" t="s">
        <v>19</v>
      </c>
    </row>
    <row r="58" s="4" customFormat="1" ht="35.25" customHeight="1">
      <c r="A58" s="136" t="s">
        <v>83</v>
      </c>
      <c r="B58" s="66"/>
      <c r="C58" s="127"/>
      <c r="D58" s="127"/>
      <c r="E58" s="128" t="s">
        <v>87</v>
      </c>
      <c r="F58" s="128"/>
      <c r="G58" s="128"/>
      <c r="H58" s="128"/>
      <c r="I58" s="128"/>
      <c r="J58" s="127"/>
      <c r="K58" s="128" t="s">
        <v>88</v>
      </c>
      <c r="L58" s="128"/>
      <c r="M58" s="128"/>
      <c r="N58" s="128"/>
      <c r="O58" s="128"/>
      <c r="P58" s="128"/>
      <c r="Q58" s="128"/>
      <c r="R58" s="128"/>
      <c r="S58" s="128"/>
      <c r="T58" s="128"/>
      <c r="U58" s="128"/>
      <c r="V58" s="128"/>
      <c r="W58" s="128"/>
      <c r="X58" s="128"/>
      <c r="Y58" s="128"/>
      <c r="Z58" s="128"/>
      <c r="AA58" s="128"/>
      <c r="AB58" s="128"/>
      <c r="AC58" s="128"/>
      <c r="AD58" s="128"/>
      <c r="AE58" s="128"/>
      <c r="AF58" s="128"/>
      <c r="AG58" s="129">
        <f>'20044-14XC-SO-01-02 - VRN'!J32</f>
        <v>0</v>
      </c>
      <c r="AH58" s="127"/>
      <c r="AI58" s="127"/>
      <c r="AJ58" s="127"/>
      <c r="AK58" s="127"/>
      <c r="AL58" s="127"/>
      <c r="AM58" s="127"/>
      <c r="AN58" s="129">
        <f>SUM(AG58,AT58)</f>
        <v>0</v>
      </c>
      <c r="AO58" s="127"/>
      <c r="AP58" s="127"/>
      <c r="AQ58" s="130" t="s">
        <v>81</v>
      </c>
      <c r="AR58" s="68"/>
      <c r="AS58" s="131">
        <v>0</v>
      </c>
      <c r="AT58" s="132">
        <f>ROUND(SUM(AV58:AW58),2)</f>
        <v>0</v>
      </c>
      <c r="AU58" s="133">
        <f>'20044-14XC-SO-01-02 - VRN'!P90</f>
        <v>0</v>
      </c>
      <c r="AV58" s="132">
        <f>'20044-14XC-SO-01-02 - VRN'!J35</f>
        <v>0</v>
      </c>
      <c r="AW58" s="132">
        <f>'20044-14XC-SO-01-02 - VRN'!J36</f>
        <v>0</v>
      </c>
      <c r="AX58" s="132">
        <f>'20044-14XC-SO-01-02 - VRN'!J37</f>
        <v>0</v>
      </c>
      <c r="AY58" s="132">
        <f>'20044-14XC-SO-01-02 - VRN'!J38</f>
        <v>0</v>
      </c>
      <c r="AZ58" s="132">
        <f>'20044-14XC-SO-01-02 - VRN'!F35</f>
        <v>0</v>
      </c>
      <c r="BA58" s="132">
        <f>'20044-14XC-SO-01-02 - VRN'!F36</f>
        <v>0</v>
      </c>
      <c r="BB58" s="132">
        <f>'20044-14XC-SO-01-02 - VRN'!F37</f>
        <v>0</v>
      </c>
      <c r="BC58" s="132">
        <f>'20044-14XC-SO-01-02 - VRN'!F38</f>
        <v>0</v>
      </c>
      <c r="BD58" s="134">
        <f>'20044-14XC-SO-01-02 - VRN'!F39</f>
        <v>0</v>
      </c>
      <c r="BE58" s="4"/>
      <c r="BT58" s="135" t="s">
        <v>80</v>
      </c>
      <c r="BV58" s="135" t="s">
        <v>73</v>
      </c>
      <c r="BW58" s="135" t="s">
        <v>89</v>
      </c>
      <c r="BX58" s="135" t="s">
        <v>79</v>
      </c>
      <c r="CL58" s="135" t="s">
        <v>19</v>
      </c>
    </row>
    <row r="59" s="7" customFormat="1" ht="37.5" customHeight="1">
      <c r="A59" s="136" t="s">
        <v>83</v>
      </c>
      <c r="B59" s="114"/>
      <c r="C59" s="115"/>
      <c r="D59" s="116" t="s">
        <v>90</v>
      </c>
      <c r="E59" s="116"/>
      <c r="F59" s="116"/>
      <c r="G59" s="116"/>
      <c r="H59" s="116"/>
      <c r="I59" s="117"/>
      <c r="J59" s="116" t="s">
        <v>91</v>
      </c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9">
        <f>'20044-14XC-SO-02 - 006 - ...'!J30</f>
        <v>0</v>
      </c>
      <c r="AH59" s="117"/>
      <c r="AI59" s="117"/>
      <c r="AJ59" s="117"/>
      <c r="AK59" s="117"/>
      <c r="AL59" s="117"/>
      <c r="AM59" s="117"/>
      <c r="AN59" s="119">
        <f>SUM(AG59,AT59)</f>
        <v>0</v>
      </c>
      <c r="AO59" s="117"/>
      <c r="AP59" s="117"/>
      <c r="AQ59" s="120" t="s">
        <v>77</v>
      </c>
      <c r="AR59" s="121"/>
      <c r="AS59" s="122">
        <v>0</v>
      </c>
      <c r="AT59" s="123">
        <f>ROUND(SUM(AV59:AW59),2)</f>
        <v>0</v>
      </c>
      <c r="AU59" s="124">
        <f>'20044-14XC-SO-02 - 006 - ...'!P81</f>
        <v>0</v>
      </c>
      <c r="AV59" s="123">
        <f>'20044-14XC-SO-02 - 006 - ...'!J33</f>
        <v>0</v>
      </c>
      <c r="AW59" s="123">
        <f>'20044-14XC-SO-02 - 006 - ...'!J34</f>
        <v>0</v>
      </c>
      <c r="AX59" s="123">
        <f>'20044-14XC-SO-02 - 006 - ...'!J35</f>
        <v>0</v>
      </c>
      <c r="AY59" s="123">
        <f>'20044-14XC-SO-02 - 006 - ...'!J36</f>
        <v>0</v>
      </c>
      <c r="AZ59" s="123">
        <f>'20044-14XC-SO-02 - 006 - ...'!F33</f>
        <v>0</v>
      </c>
      <c r="BA59" s="123">
        <f>'20044-14XC-SO-02 - 006 - ...'!F34</f>
        <v>0</v>
      </c>
      <c r="BB59" s="123">
        <f>'20044-14XC-SO-02 - 006 - ...'!F35</f>
        <v>0</v>
      </c>
      <c r="BC59" s="123">
        <f>'20044-14XC-SO-02 - 006 - ...'!F36</f>
        <v>0</v>
      </c>
      <c r="BD59" s="125">
        <f>'20044-14XC-SO-02 - 006 - ...'!F37</f>
        <v>0</v>
      </c>
      <c r="BE59" s="7"/>
      <c r="BT59" s="126" t="s">
        <v>78</v>
      </c>
      <c r="BV59" s="126" t="s">
        <v>73</v>
      </c>
      <c r="BW59" s="126" t="s">
        <v>92</v>
      </c>
      <c r="BX59" s="126" t="s">
        <v>5</v>
      </c>
      <c r="CL59" s="126" t="s">
        <v>19</v>
      </c>
      <c r="CM59" s="126" t="s">
        <v>80</v>
      </c>
    </row>
    <row r="60" s="7" customFormat="1" ht="37.5" customHeight="1">
      <c r="A60" s="7"/>
      <c r="B60" s="114"/>
      <c r="C60" s="115"/>
      <c r="D60" s="116" t="s">
        <v>93</v>
      </c>
      <c r="E60" s="116"/>
      <c r="F60" s="116"/>
      <c r="G60" s="116"/>
      <c r="H60" s="116"/>
      <c r="I60" s="117"/>
      <c r="J60" s="116" t="s">
        <v>94</v>
      </c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8">
        <f>ROUND(SUM(AG61:AG64),2)</f>
        <v>0</v>
      </c>
      <c r="AH60" s="117"/>
      <c r="AI60" s="117"/>
      <c r="AJ60" s="117"/>
      <c r="AK60" s="117"/>
      <c r="AL60" s="117"/>
      <c r="AM60" s="117"/>
      <c r="AN60" s="119">
        <f>SUM(AG60,AT60)</f>
        <v>0</v>
      </c>
      <c r="AO60" s="117"/>
      <c r="AP60" s="117"/>
      <c r="AQ60" s="120" t="s">
        <v>77</v>
      </c>
      <c r="AR60" s="121"/>
      <c r="AS60" s="122">
        <f>ROUND(SUM(AS61:AS64),2)</f>
        <v>0</v>
      </c>
      <c r="AT60" s="123">
        <f>ROUND(SUM(AV60:AW60),2)</f>
        <v>0</v>
      </c>
      <c r="AU60" s="124">
        <f>ROUND(SUM(AU61:AU64),5)</f>
        <v>0</v>
      </c>
      <c r="AV60" s="123">
        <f>ROUND(AZ60*L29,2)</f>
        <v>0</v>
      </c>
      <c r="AW60" s="123">
        <f>ROUND(BA60*L30,2)</f>
        <v>0</v>
      </c>
      <c r="AX60" s="123">
        <f>ROUND(BB60*L29,2)</f>
        <v>0</v>
      </c>
      <c r="AY60" s="123">
        <f>ROUND(BC60*L30,2)</f>
        <v>0</v>
      </c>
      <c r="AZ60" s="123">
        <f>ROUND(SUM(AZ61:AZ64),2)</f>
        <v>0</v>
      </c>
      <c r="BA60" s="123">
        <f>ROUND(SUM(BA61:BA64),2)</f>
        <v>0</v>
      </c>
      <c r="BB60" s="123">
        <f>ROUND(SUM(BB61:BB64),2)</f>
        <v>0</v>
      </c>
      <c r="BC60" s="123">
        <f>ROUND(SUM(BC61:BC64),2)</f>
        <v>0</v>
      </c>
      <c r="BD60" s="125">
        <f>ROUND(SUM(BD61:BD64),2)</f>
        <v>0</v>
      </c>
      <c r="BE60" s="7"/>
      <c r="BS60" s="126" t="s">
        <v>70</v>
      </c>
      <c r="BT60" s="126" t="s">
        <v>78</v>
      </c>
      <c r="BV60" s="126" t="s">
        <v>73</v>
      </c>
      <c r="BW60" s="126" t="s">
        <v>95</v>
      </c>
      <c r="BX60" s="126" t="s">
        <v>5</v>
      </c>
      <c r="CL60" s="126" t="s">
        <v>19</v>
      </c>
      <c r="CM60" s="126" t="s">
        <v>80</v>
      </c>
    </row>
    <row r="61" s="4" customFormat="1" ht="35.25" customHeight="1">
      <c r="A61" s="4"/>
      <c r="B61" s="66"/>
      <c r="C61" s="127"/>
      <c r="D61" s="127"/>
      <c r="E61" s="128" t="s">
        <v>93</v>
      </c>
      <c r="F61" s="128"/>
      <c r="G61" s="128"/>
      <c r="H61" s="128"/>
      <c r="I61" s="128"/>
      <c r="J61" s="127"/>
      <c r="K61" s="128" t="s">
        <v>94</v>
      </c>
      <c r="L61" s="128"/>
      <c r="M61" s="128"/>
      <c r="N61" s="128"/>
      <c r="O61" s="128"/>
      <c r="P61" s="128"/>
      <c r="Q61" s="128"/>
      <c r="R61" s="128"/>
      <c r="S61" s="128"/>
      <c r="T61" s="128"/>
      <c r="U61" s="128"/>
      <c r="V61" s="128"/>
      <c r="W61" s="128"/>
      <c r="X61" s="128"/>
      <c r="Y61" s="128"/>
      <c r="Z61" s="128"/>
      <c r="AA61" s="128"/>
      <c r="AB61" s="128"/>
      <c r="AC61" s="128"/>
      <c r="AD61" s="128"/>
      <c r="AE61" s="128"/>
      <c r="AF61" s="128"/>
      <c r="AG61" s="129">
        <v>0</v>
      </c>
      <c r="AH61" s="127"/>
      <c r="AI61" s="127"/>
      <c r="AJ61" s="127"/>
      <c r="AK61" s="127"/>
      <c r="AL61" s="127"/>
      <c r="AM61" s="127"/>
      <c r="AN61" s="129">
        <f>SUM(AG61,AT61)</f>
        <v>0</v>
      </c>
      <c r="AO61" s="127"/>
      <c r="AP61" s="127"/>
      <c r="AQ61" s="130" t="s">
        <v>81</v>
      </c>
      <c r="AR61" s="68"/>
      <c r="AS61" s="131">
        <v>0</v>
      </c>
      <c r="AT61" s="132">
        <f>ROUND(SUM(AV61:AW61),2)</f>
        <v>0</v>
      </c>
      <c r="AU61" s="133"/>
      <c r="AV61" s="132"/>
      <c r="AW61" s="132"/>
      <c r="AX61" s="132"/>
      <c r="AY61" s="132"/>
      <c r="AZ61" s="132"/>
      <c r="BA61" s="132"/>
      <c r="BB61" s="132"/>
      <c r="BC61" s="132"/>
      <c r="BD61" s="134"/>
      <c r="BE61" s="4"/>
      <c r="BT61" s="135" t="s">
        <v>80</v>
      </c>
      <c r="BU61" s="135" t="s">
        <v>82</v>
      </c>
      <c r="BV61" s="135" t="s">
        <v>73</v>
      </c>
      <c r="BW61" s="135" t="s">
        <v>95</v>
      </c>
      <c r="BX61" s="135" t="s">
        <v>5</v>
      </c>
      <c r="CL61" s="135" t="s">
        <v>19</v>
      </c>
      <c r="CM61" s="135" t="s">
        <v>80</v>
      </c>
    </row>
    <row r="62" s="4" customFormat="1" ht="35.25" customHeight="1">
      <c r="A62" s="136" t="s">
        <v>83</v>
      </c>
      <c r="B62" s="66"/>
      <c r="C62" s="127"/>
      <c r="D62" s="127"/>
      <c r="E62" s="128" t="s">
        <v>96</v>
      </c>
      <c r="F62" s="128"/>
      <c r="G62" s="128"/>
      <c r="H62" s="128"/>
      <c r="I62" s="128"/>
      <c r="J62" s="127"/>
      <c r="K62" s="128" t="s">
        <v>97</v>
      </c>
      <c r="L62" s="128"/>
      <c r="M62" s="128"/>
      <c r="N62" s="128"/>
      <c r="O62" s="128"/>
      <c r="P62" s="128"/>
      <c r="Q62" s="128"/>
      <c r="R62" s="128"/>
      <c r="S62" s="128"/>
      <c r="T62" s="128"/>
      <c r="U62" s="128"/>
      <c r="V62" s="128"/>
      <c r="W62" s="128"/>
      <c r="X62" s="128"/>
      <c r="Y62" s="128"/>
      <c r="Z62" s="128"/>
      <c r="AA62" s="128"/>
      <c r="AB62" s="128"/>
      <c r="AC62" s="128"/>
      <c r="AD62" s="128"/>
      <c r="AE62" s="128"/>
      <c r="AF62" s="128"/>
      <c r="AG62" s="129">
        <f>'20044-14XC-SO-03-01 - 007...'!J32</f>
        <v>0</v>
      </c>
      <c r="AH62" s="127"/>
      <c r="AI62" s="127"/>
      <c r="AJ62" s="127"/>
      <c r="AK62" s="127"/>
      <c r="AL62" s="127"/>
      <c r="AM62" s="127"/>
      <c r="AN62" s="129">
        <f>SUM(AG62,AT62)</f>
        <v>0</v>
      </c>
      <c r="AO62" s="127"/>
      <c r="AP62" s="127"/>
      <c r="AQ62" s="130" t="s">
        <v>81</v>
      </c>
      <c r="AR62" s="68"/>
      <c r="AS62" s="131">
        <v>0</v>
      </c>
      <c r="AT62" s="132">
        <f>ROUND(SUM(AV62:AW62),2)</f>
        <v>0</v>
      </c>
      <c r="AU62" s="133">
        <f>'20044-14XC-SO-03-01 - 007...'!P91</f>
        <v>0</v>
      </c>
      <c r="AV62" s="132">
        <f>'20044-14XC-SO-03-01 - 007...'!J35</f>
        <v>0</v>
      </c>
      <c r="AW62" s="132">
        <f>'20044-14XC-SO-03-01 - 007...'!J36</f>
        <v>0</v>
      </c>
      <c r="AX62" s="132">
        <f>'20044-14XC-SO-03-01 - 007...'!J37</f>
        <v>0</v>
      </c>
      <c r="AY62" s="132">
        <f>'20044-14XC-SO-03-01 - 007...'!J38</f>
        <v>0</v>
      </c>
      <c r="AZ62" s="132">
        <f>'20044-14XC-SO-03-01 - 007...'!F35</f>
        <v>0</v>
      </c>
      <c r="BA62" s="132">
        <f>'20044-14XC-SO-03-01 - 007...'!F36</f>
        <v>0</v>
      </c>
      <c r="BB62" s="132">
        <f>'20044-14XC-SO-03-01 - 007...'!F37</f>
        <v>0</v>
      </c>
      <c r="BC62" s="132">
        <f>'20044-14XC-SO-03-01 - 007...'!F38</f>
        <v>0</v>
      </c>
      <c r="BD62" s="134">
        <f>'20044-14XC-SO-03-01 - 007...'!F39</f>
        <v>0</v>
      </c>
      <c r="BE62" s="4"/>
      <c r="BT62" s="135" t="s">
        <v>80</v>
      </c>
      <c r="BV62" s="135" t="s">
        <v>73</v>
      </c>
      <c r="BW62" s="135" t="s">
        <v>98</v>
      </c>
      <c r="BX62" s="135" t="s">
        <v>95</v>
      </c>
      <c r="CL62" s="135" t="s">
        <v>19</v>
      </c>
    </row>
    <row r="63" s="4" customFormat="1" ht="35.25" customHeight="1">
      <c r="A63" s="136" t="s">
        <v>83</v>
      </c>
      <c r="B63" s="66"/>
      <c r="C63" s="127"/>
      <c r="D63" s="127"/>
      <c r="E63" s="128" t="s">
        <v>99</v>
      </c>
      <c r="F63" s="128"/>
      <c r="G63" s="128"/>
      <c r="H63" s="128"/>
      <c r="I63" s="128"/>
      <c r="J63" s="127"/>
      <c r="K63" s="128" t="s">
        <v>100</v>
      </c>
      <c r="L63" s="128"/>
      <c r="M63" s="128"/>
      <c r="N63" s="128"/>
      <c r="O63" s="128"/>
      <c r="P63" s="128"/>
      <c r="Q63" s="128"/>
      <c r="R63" s="128"/>
      <c r="S63" s="128"/>
      <c r="T63" s="128"/>
      <c r="U63" s="128"/>
      <c r="V63" s="128"/>
      <c r="W63" s="128"/>
      <c r="X63" s="128"/>
      <c r="Y63" s="128"/>
      <c r="Z63" s="128"/>
      <c r="AA63" s="128"/>
      <c r="AB63" s="128"/>
      <c r="AC63" s="128"/>
      <c r="AD63" s="128"/>
      <c r="AE63" s="128"/>
      <c r="AF63" s="128"/>
      <c r="AG63" s="129">
        <f>'20044-14XC-SO-03-02 - 007...'!J32</f>
        <v>0</v>
      </c>
      <c r="AH63" s="127"/>
      <c r="AI63" s="127"/>
      <c r="AJ63" s="127"/>
      <c r="AK63" s="127"/>
      <c r="AL63" s="127"/>
      <c r="AM63" s="127"/>
      <c r="AN63" s="129">
        <f>SUM(AG63,AT63)</f>
        <v>0</v>
      </c>
      <c r="AO63" s="127"/>
      <c r="AP63" s="127"/>
      <c r="AQ63" s="130" t="s">
        <v>81</v>
      </c>
      <c r="AR63" s="68"/>
      <c r="AS63" s="131">
        <v>0</v>
      </c>
      <c r="AT63" s="132">
        <f>ROUND(SUM(AV63:AW63),2)</f>
        <v>0</v>
      </c>
      <c r="AU63" s="133">
        <f>'20044-14XC-SO-03-02 - 007...'!P93</f>
        <v>0</v>
      </c>
      <c r="AV63" s="132">
        <f>'20044-14XC-SO-03-02 - 007...'!J35</f>
        <v>0</v>
      </c>
      <c r="AW63" s="132">
        <f>'20044-14XC-SO-03-02 - 007...'!J36</f>
        <v>0</v>
      </c>
      <c r="AX63" s="132">
        <f>'20044-14XC-SO-03-02 - 007...'!J37</f>
        <v>0</v>
      </c>
      <c r="AY63" s="132">
        <f>'20044-14XC-SO-03-02 - 007...'!J38</f>
        <v>0</v>
      </c>
      <c r="AZ63" s="132">
        <f>'20044-14XC-SO-03-02 - 007...'!F35</f>
        <v>0</v>
      </c>
      <c r="BA63" s="132">
        <f>'20044-14XC-SO-03-02 - 007...'!F36</f>
        <v>0</v>
      </c>
      <c r="BB63" s="132">
        <f>'20044-14XC-SO-03-02 - 007...'!F37</f>
        <v>0</v>
      </c>
      <c r="BC63" s="132">
        <f>'20044-14XC-SO-03-02 - 007...'!F38</f>
        <v>0</v>
      </c>
      <c r="BD63" s="134">
        <f>'20044-14XC-SO-03-02 - 007...'!F39</f>
        <v>0</v>
      </c>
      <c r="BE63" s="4"/>
      <c r="BT63" s="135" t="s">
        <v>80</v>
      </c>
      <c r="BV63" s="135" t="s">
        <v>73</v>
      </c>
      <c r="BW63" s="135" t="s">
        <v>101</v>
      </c>
      <c r="BX63" s="135" t="s">
        <v>95</v>
      </c>
      <c r="CL63" s="135" t="s">
        <v>19</v>
      </c>
    </row>
    <row r="64" s="4" customFormat="1" ht="35.25" customHeight="1">
      <c r="A64" s="136" t="s">
        <v>83</v>
      </c>
      <c r="B64" s="66"/>
      <c r="C64" s="127"/>
      <c r="D64" s="127"/>
      <c r="E64" s="128" t="s">
        <v>102</v>
      </c>
      <c r="F64" s="128"/>
      <c r="G64" s="128"/>
      <c r="H64" s="128"/>
      <c r="I64" s="128"/>
      <c r="J64" s="127"/>
      <c r="K64" s="128" t="s">
        <v>103</v>
      </c>
      <c r="L64" s="128"/>
      <c r="M64" s="128"/>
      <c r="N64" s="128"/>
      <c r="O64" s="128"/>
      <c r="P64" s="128"/>
      <c r="Q64" s="128"/>
      <c r="R64" s="128"/>
      <c r="S64" s="128"/>
      <c r="T64" s="128"/>
      <c r="U64" s="128"/>
      <c r="V64" s="128"/>
      <c r="W64" s="128"/>
      <c r="X64" s="128"/>
      <c r="Y64" s="128"/>
      <c r="Z64" s="128"/>
      <c r="AA64" s="128"/>
      <c r="AB64" s="128"/>
      <c r="AC64" s="128"/>
      <c r="AD64" s="128"/>
      <c r="AE64" s="128"/>
      <c r="AF64" s="128"/>
      <c r="AG64" s="129">
        <f>'20044-14XC-SO-03-03 - 007...'!J32</f>
        <v>0</v>
      </c>
      <c r="AH64" s="127"/>
      <c r="AI64" s="127"/>
      <c r="AJ64" s="127"/>
      <c r="AK64" s="127"/>
      <c r="AL64" s="127"/>
      <c r="AM64" s="127"/>
      <c r="AN64" s="129">
        <f>SUM(AG64,AT64)</f>
        <v>0</v>
      </c>
      <c r="AO64" s="127"/>
      <c r="AP64" s="127"/>
      <c r="AQ64" s="130" t="s">
        <v>81</v>
      </c>
      <c r="AR64" s="68"/>
      <c r="AS64" s="137">
        <v>0</v>
      </c>
      <c r="AT64" s="138">
        <f>ROUND(SUM(AV64:AW64),2)</f>
        <v>0</v>
      </c>
      <c r="AU64" s="139">
        <f>'20044-14XC-SO-03-03 - 007...'!P89</f>
        <v>0</v>
      </c>
      <c r="AV64" s="138">
        <f>'20044-14XC-SO-03-03 - 007...'!J35</f>
        <v>0</v>
      </c>
      <c r="AW64" s="138">
        <f>'20044-14XC-SO-03-03 - 007...'!J36</f>
        <v>0</v>
      </c>
      <c r="AX64" s="138">
        <f>'20044-14XC-SO-03-03 - 007...'!J37</f>
        <v>0</v>
      </c>
      <c r="AY64" s="138">
        <f>'20044-14XC-SO-03-03 - 007...'!J38</f>
        <v>0</v>
      </c>
      <c r="AZ64" s="138">
        <f>'20044-14XC-SO-03-03 - 007...'!F35</f>
        <v>0</v>
      </c>
      <c r="BA64" s="138">
        <f>'20044-14XC-SO-03-03 - 007...'!F36</f>
        <v>0</v>
      </c>
      <c r="BB64" s="138">
        <f>'20044-14XC-SO-03-03 - 007...'!F37</f>
        <v>0</v>
      </c>
      <c r="BC64" s="138">
        <f>'20044-14XC-SO-03-03 - 007...'!F38</f>
        <v>0</v>
      </c>
      <c r="BD64" s="140">
        <f>'20044-14XC-SO-03-03 - 007...'!F39</f>
        <v>0</v>
      </c>
      <c r="BE64" s="4"/>
      <c r="BT64" s="135" t="s">
        <v>80</v>
      </c>
      <c r="BV64" s="135" t="s">
        <v>73</v>
      </c>
      <c r="BW64" s="135" t="s">
        <v>104</v>
      </c>
      <c r="BX64" s="135" t="s">
        <v>95</v>
      </c>
      <c r="CL64" s="135" t="s">
        <v>19</v>
      </c>
    </row>
    <row r="65" s="2" customFormat="1" ht="30" customHeight="1">
      <c r="A65" s="41"/>
      <c r="B65" s="42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7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="2" customFormat="1" ht="6.96" customHeight="1">
      <c r="A66" s="41"/>
      <c r="B66" s="62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47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</sheetData>
  <sheetProtection sheet="1" formatColumns="0" formatRows="0" objects="1" scenarios="1" spinCount="100000" saltValue="dMVrmzPUcXG+3T5+eUAD7ije1JC/fp4CsFbjblfLcU/zoz6ljHQEn5qG+bfE/PIrk2uFMz1Wh8wJlHffRrJxaA==" hashValue="6Xvj0ZycJJ3j9fd1PV6R8IISNJdnvElo6uMIOLUTunCQZ4u6LQUNIDcr591qjxLSv9Da7UD4IOJ7kB7SWULc0g==" algorithmName="SHA-512" password="CC35"/>
  <mergeCells count="78">
    <mergeCell ref="C52:G52"/>
    <mergeCell ref="D60:H60"/>
    <mergeCell ref="D59:H59"/>
    <mergeCell ref="D55:H55"/>
    <mergeCell ref="E58:I58"/>
    <mergeCell ref="E56:I56"/>
    <mergeCell ref="E57:I57"/>
    <mergeCell ref="E62:I62"/>
    <mergeCell ref="E63:I63"/>
    <mergeCell ref="E64:I64"/>
    <mergeCell ref="E61:I61"/>
    <mergeCell ref="I52:AF52"/>
    <mergeCell ref="J60:AF60"/>
    <mergeCell ref="J55:AF55"/>
    <mergeCell ref="J59:AF59"/>
    <mergeCell ref="K62:AF62"/>
    <mergeCell ref="K61:AF61"/>
    <mergeCell ref="K57:AF57"/>
    <mergeCell ref="K63:AF63"/>
    <mergeCell ref="K64:AF64"/>
    <mergeCell ref="K56:AF56"/>
    <mergeCell ref="K58:AF58"/>
    <mergeCell ref="L45:AO45"/>
    <mergeCell ref="AG54:AM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  <mergeCell ref="AG61:AM61"/>
    <mergeCell ref="AG63:AM63"/>
    <mergeCell ref="AG62:AM62"/>
    <mergeCell ref="AG52:AM52"/>
    <mergeCell ref="AG60:AM60"/>
    <mergeCell ref="AG64:AM64"/>
    <mergeCell ref="AG59:AM59"/>
    <mergeCell ref="AG56:AM56"/>
    <mergeCell ref="AG57:AM57"/>
    <mergeCell ref="AG58:AM58"/>
    <mergeCell ref="AG55:AM55"/>
    <mergeCell ref="AM47:AN47"/>
    <mergeCell ref="AM49:AP49"/>
    <mergeCell ref="AM50:AP50"/>
    <mergeCell ref="AN59:AP59"/>
    <mergeCell ref="AN64:AP64"/>
    <mergeCell ref="AN63:AP63"/>
    <mergeCell ref="AN56:AP56"/>
    <mergeCell ref="AN52:AP52"/>
    <mergeCell ref="AN61:AP61"/>
    <mergeCell ref="AN57:AP57"/>
    <mergeCell ref="AN60:AP60"/>
    <mergeCell ref="AN55:AP55"/>
    <mergeCell ref="AN62:AP62"/>
    <mergeCell ref="AN58:AP58"/>
    <mergeCell ref="AS49:AT51"/>
    <mergeCell ref="AN54:AP54"/>
  </mergeCells>
  <hyperlinks>
    <hyperlink ref="A57" location="'20044-14XC-SO-01-01 - 003...'!C2" display="/"/>
    <hyperlink ref="A58" location="'20044-14XC-SO-01-02 - VRN'!C2" display="/"/>
    <hyperlink ref="A59" location="'20044-14XC-SO-02 - 006 - ...'!C2" display="/"/>
    <hyperlink ref="A62" location="'20044-14XC-SO-03-01 - 007...'!C2" display="/"/>
    <hyperlink ref="A63" location="'20044-14XC-SO-03-02 - 007...'!C2" display="/"/>
    <hyperlink ref="A64" location="'20044-14XC-SO-03-03 - 007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86</v>
      </c>
      <c r="AZ2" s="141" t="s">
        <v>105</v>
      </c>
      <c r="BA2" s="141" t="s">
        <v>19</v>
      </c>
      <c r="BB2" s="141" t="s">
        <v>19</v>
      </c>
      <c r="BC2" s="141" t="s">
        <v>106</v>
      </c>
      <c r="BD2" s="141" t="s">
        <v>80</v>
      </c>
    </row>
    <row r="3" s="1" customFormat="1" ht="6.96" customHeight="1">
      <c r="B3" s="142"/>
      <c r="C3" s="143"/>
      <c r="D3" s="143"/>
      <c r="E3" s="143"/>
      <c r="F3" s="143"/>
      <c r="G3" s="143"/>
      <c r="H3" s="143"/>
      <c r="I3" s="143"/>
      <c r="J3" s="143"/>
      <c r="K3" s="143"/>
      <c r="L3" s="23"/>
      <c r="AT3" s="20" t="s">
        <v>80</v>
      </c>
      <c r="AZ3" s="141" t="s">
        <v>107</v>
      </c>
      <c r="BA3" s="141" t="s">
        <v>19</v>
      </c>
      <c r="BB3" s="141" t="s">
        <v>19</v>
      </c>
      <c r="BC3" s="141" t="s">
        <v>108</v>
      </c>
      <c r="BD3" s="141" t="s">
        <v>80</v>
      </c>
    </row>
    <row r="4" s="1" customFormat="1" ht="24.96" customHeight="1">
      <c r="B4" s="23"/>
      <c r="D4" s="144" t="s">
        <v>109</v>
      </c>
      <c r="L4" s="23"/>
      <c r="M4" s="145" t="s">
        <v>10</v>
      </c>
      <c r="AT4" s="20" t="s">
        <v>4</v>
      </c>
      <c r="AZ4" s="141" t="s">
        <v>110</v>
      </c>
      <c r="BA4" s="141" t="s">
        <v>19</v>
      </c>
      <c r="BB4" s="141" t="s">
        <v>19</v>
      </c>
      <c r="BC4" s="141" t="s">
        <v>111</v>
      </c>
      <c r="BD4" s="141" t="s">
        <v>80</v>
      </c>
    </row>
    <row r="5" s="1" customFormat="1" ht="6.96" customHeight="1">
      <c r="B5" s="23"/>
      <c r="L5" s="23"/>
      <c r="AZ5" s="141" t="s">
        <v>112</v>
      </c>
      <c r="BA5" s="141" t="s">
        <v>19</v>
      </c>
      <c r="BB5" s="141" t="s">
        <v>19</v>
      </c>
      <c r="BC5" s="141" t="s">
        <v>113</v>
      </c>
      <c r="BD5" s="141" t="s">
        <v>80</v>
      </c>
    </row>
    <row r="6" s="1" customFormat="1" ht="12" customHeight="1">
      <c r="B6" s="23"/>
      <c r="D6" s="146" t="s">
        <v>16</v>
      </c>
      <c r="L6" s="23"/>
      <c r="AZ6" s="141" t="s">
        <v>114</v>
      </c>
      <c r="BA6" s="141" t="s">
        <v>19</v>
      </c>
      <c r="BB6" s="141" t="s">
        <v>19</v>
      </c>
      <c r="BC6" s="141" t="s">
        <v>115</v>
      </c>
      <c r="BD6" s="141" t="s">
        <v>80</v>
      </c>
    </row>
    <row r="7" s="1" customFormat="1" ht="16.5" customHeight="1">
      <c r="B7" s="23"/>
      <c r="E7" s="147" t="str">
        <f>'Rekapitulace stavby'!K6</f>
        <v>LC Horní Planec - Etapa II</v>
      </c>
      <c r="F7" s="146"/>
      <c r="G7" s="146"/>
      <c r="H7" s="146"/>
      <c r="L7" s="23"/>
      <c r="AZ7" s="141" t="s">
        <v>116</v>
      </c>
      <c r="BA7" s="141" t="s">
        <v>19</v>
      </c>
      <c r="BB7" s="141" t="s">
        <v>19</v>
      </c>
      <c r="BC7" s="141" t="s">
        <v>117</v>
      </c>
      <c r="BD7" s="141" t="s">
        <v>80</v>
      </c>
    </row>
    <row r="8" s="1" customFormat="1" ht="12" customHeight="1">
      <c r="B8" s="23"/>
      <c r="D8" s="146" t="s">
        <v>118</v>
      </c>
      <c r="L8" s="23"/>
    </row>
    <row r="9" s="2" customFormat="1" ht="16.5" customHeight="1">
      <c r="A9" s="41"/>
      <c r="B9" s="47"/>
      <c r="C9" s="41"/>
      <c r="D9" s="41"/>
      <c r="E9" s="147" t="s">
        <v>119</v>
      </c>
      <c r="F9" s="41"/>
      <c r="G9" s="41"/>
      <c r="H9" s="41"/>
      <c r="I9" s="41"/>
      <c r="J9" s="41"/>
      <c r="K9" s="41"/>
      <c r="L9" s="148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6" t="s">
        <v>120</v>
      </c>
      <c r="E10" s="41"/>
      <c r="F10" s="41"/>
      <c r="G10" s="41"/>
      <c r="H10" s="41"/>
      <c r="I10" s="41"/>
      <c r="J10" s="41"/>
      <c r="K10" s="41"/>
      <c r="L10" s="148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30" customHeight="1">
      <c r="A11" s="41"/>
      <c r="B11" s="47"/>
      <c r="C11" s="41"/>
      <c r="D11" s="41"/>
      <c r="E11" s="149" t="s">
        <v>121</v>
      </c>
      <c r="F11" s="41"/>
      <c r="G11" s="41"/>
      <c r="H11" s="41"/>
      <c r="I11" s="41"/>
      <c r="J11" s="41"/>
      <c r="K11" s="41"/>
      <c r="L11" s="148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8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6" t="s">
        <v>18</v>
      </c>
      <c r="E13" s="41"/>
      <c r="F13" s="135" t="s">
        <v>19</v>
      </c>
      <c r="G13" s="41"/>
      <c r="H13" s="41"/>
      <c r="I13" s="146" t="s">
        <v>20</v>
      </c>
      <c r="J13" s="135" t="s">
        <v>19</v>
      </c>
      <c r="K13" s="41"/>
      <c r="L13" s="148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6" t="s">
        <v>21</v>
      </c>
      <c r="E14" s="41"/>
      <c r="F14" s="135" t="s">
        <v>22</v>
      </c>
      <c r="G14" s="41"/>
      <c r="H14" s="41"/>
      <c r="I14" s="146" t="s">
        <v>23</v>
      </c>
      <c r="J14" s="150" t="str">
        <f>'Rekapitulace stavby'!AN8</f>
        <v>7. 9. 2020</v>
      </c>
      <c r="K14" s="41"/>
      <c r="L14" s="148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8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6" t="s">
        <v>25</v>
      </c>
      <c r="E16" s="41"/>
      <c r="F16" s="41"/>
      <c r="G16" s="41"/>
      <c r="H16" s="41"/>
      <c r="I16" s="146" t="s">
        <v>26</v>
      </c>
      <c r="J16" s="135" t="s">
        <v>19</v>
      </c>
      <c r="K16" s="41"/>
      <c r="L16" s="148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5" t="s">
        <v>27</v>
      </c>
      <c r="F17" s="41"/>
      <c r="G17" s="41"/>
      <c r="H17" s="41"/>
      <c r="I17" s="146" t="s">
        <v>28</v>
      </c>
      <c r="J17" s="135" t="s">
        <v>19</v>
      </c>
      <c r="K17" s="41"/>
      <c r="L17" s="148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8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6" t="s">
        <v>29</v>
      </c>
      <c r="E19" s="41"/>
      <c r="F19" s="41"/>
      <c r="G19" s="41"/>
      <c r="H19" s="41"/>
      <c r="I19" s="146" t="s">
        <v>26</v>
      </c>
      <c r="J19" s="36" t="str">
        <f>'Rekapitulace stavby'!AN13</f>
        <v>Vyplň údaj</v>
      </c>
      <c r="K19" s="41"/>
      <c r="L19" s="148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5"/>
      <c r="G20" s="135"/>
      <c r="H20" s="135"/>
      <c r="I20" s="146" t="s">
        <v>28</v>
      </c>
      <c r="J20" s="36" t="str">
        <f>'Rekapitulace stavby'!AN14</f>
        <v>Vyplň údaj</v>
      </c>
      <c r="K20" s="41"/>
      <c r="L20" s="148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8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6" t="s">
        <v>31</v>
      </c>
      <c r="E22" s="41"/>
      <c r="F22" s="41"/>
      <c r="G22" s="41"/>
      <c r="H22" s="41"/>
      <c r="I22" s="146" t="s">
        <v>26</v>
      </c>
      <c r="J22" s="135" t="str">
        <f>IF('Rekapitulace stavby'!AN16="","",'Rekapitulace stavby'!AN16)</f>
        <v/>
      </c>
      <c r="K22" s="41"/>
      <c r="L22" s="148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5" t="str">
        <f>IF('Rekapitulace stavby'!E17="","",'Rekapitulace stavby'!E17)</f>
        <v xml:space="preserve"> </v>
      </c>
      <c r="F23" s="41"/>
      <c r="G23" s="41"/>
      <c r="H23" s="41"/>
      <c r="I23" s="146" t="s">
        <v>28</v>
      </c>
      <c r="J23" s="135" t="str">
        <f>IF('Rekapitulace stavby'!AN17="","",'Rekapitulace stavby'!AN17)</f>
        <v/>
      </c>
      <c r="K23" s="41"/>
      <c r="L23" s="148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8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6" t="s">
        <v>34</v>
      </c>
      <c r="E25" s="41"/>
      <c r="F25" s="41"/>
      <c r="G25" s="41"/>
      <c r="H25" s="41"/>
      <c r="I25" s="146" t="s">
        <v>26</v>
      </c>
      <c r="J25" s="135" t="s">
        <v>19</v>
      </c>
      <c r="K25" s="41"/>
      <c r="L25" s="148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5" t="s">
        <v>122</v>
      </c>
      <c r="F26" s="41"/>
      <c r="G26" s="41"/>
      <c r="H26" s="41"/>
      <c r="I26" s="146" t="s">
        <v>28</v>
      </c>
      <c r="J26" s="135" t="s">
        <v>19</v>
      </c>
      <c r="K26" s="41"/>
      <c r="L26" s="148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8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6" t="s">
        <v>35</v>
      </c>
      <c r="E28" s="41"/>
      <c r="F28" s="41"/>
      <c r="G28" s="41"/>
      <c r="H28" s="41"/>
      <c r="I28" s="41"/>
      <c r="J28" s="41"/>
      <c r="K28" s="41"/>
      <c r="L28" s="148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1"/>
      <c r="B29" s="152"/>
      <c r="C29" s="151"/>
      <c r="D29" s="151"/>
      <c r="E29" s="153" t="s">
        <v>19</v>
      </c>
      <c r="F29" s="153"/>
      <c r="G29" s="153"/>
      <c r="H29" s="153"/>
      <c r="I29" s="151"/>
      <c r="J29" s="151"/>
      <c r="K29" s="151"/>
      <c r="L29" s="154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8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5"/>
      <c r="E31" s="155"/>
      <c r="F31" s="155"/>
      <c r="G31" s="155"/>
      <c r="H31" s="155"/>
      <c r="I31" s="155"/>
      <c r="J31" s="155"/>
      <c r="K31" s="155"/>
      <c r="L31" s="148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6" t="s">
        <v>37</v>
      </c>
      <c r="E32" s="41"/>
      <c r="F32" s="41"/>
      <c r="G32" s="41"/>
      <c r="H32" s="41"/>
      <c r="I32" s="41"/>
      <c r="J32" s="157">
        <f>ROUND(J91, 2)</f>
        <v>0</v>
      </c>
      <c r="K32" s="41"/>
      <c r="L32" s="148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5"/>
      <c r="E33" s="155"/>
      <c r="F33" s="155"/>
      <c r="G33" s="155"/>
      <c r="H33" s="155"/>
      <c r="I33" s="155"/>
      <c r="J33" s="155"/>
      <c r="K33" s="155"/>
      <c r="L33" s="148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8" t="s">
        <v>39</v>
      </c>
      <c r="G34" s="41"/>
      <c r="H34" s="41"/>
      <c r="I34" s="158" t="s">
        <v>38</v>
      </c>
      <c r="J34" s="158" t="s">
        <v>40</v>
      </c>
      <c r="K34" s="41"/>
      <c r="L34" s="148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9" t="s">
        <v>41</v>
      </c>
      <c r="E35" s="146" t="s">
        <v>42</v>
      </c>
      <c r="F35" s="160">
        <f>ROUND((SUM(BE91:BE208)),  2)</f>
        <v>0</v>
      </c>
      <c r="G35" s="41"/>
      <c r="H35" s="41"/>
      <c r="I35" s="161">
        <v>0.20999999999999999</v>
      </c>
      <c r="J35" s="160">
        <f>ROUND(((SUM(BE91:BE208))*I35),  2)</f>
        <v>0</v>
      </c>
      <c r="K35" s="41"/>
      <c r="L35" s="148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6" t="s">
        <v>43</v>
      </c>
      <c r="F36" s="160">
        <f>ROUND((SUM(BF91:BF208)),  2)</f>
        <v>0</v>
      </c>
      <c r="G36" s="41"/>
      <c r="H36" s="41"/>
      <c r="I36" s="161">
        <v>0.12</v>
      </c>
      <c r="J36" s="160">
        <f>ROUND(((SUM(BF91:BF208))*I36),  2)</f>
        <v>0</v>
      </c>
      <c r="K36" s="41"/>
      <c r="L36" s="148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6" t="s">
        <v>44</v>
      </c>
      <c r="F37" s="160">
        <f>ROUND((SUM(BG91:BG208)),  2)</f>
        <v>0</v>
      </c>
      <c r="G37" s="41"/>
      <c r="H37" s="41"/>
      <c r="I37" s="161">
        <v>0.20999999999999999</v>
      </c>
      <c r="J37" s="160">
        <f>0</f>
        <v>0</v>
      </c>
      <c r="K37" s="41"/>
      <c r="L37" s="148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6" t="s">
        <v>45</v>
      </c>
      <c r="F38" s="160">
        <f>ROUND((SUM(BH91:BH208)),  2)</f>
        <v>0</v>
      </c>
      <c r="G38" s="41"/>
      <c r="H38" s="41"/>
      <c r="I38" s="161">
        <v>0.12</v>
      </c>
      <c r="J38" s="160">
        <f>0</f>
        <v>0</v>
      </c>
      <c r="K38" s="41"/>
      <c r="L38" s="148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6" t="s">
        <v>46</v>
      </c>
      <c r="F39" s="160">
        <f>ROUND((SUM(BI91:BI208)),  2)</f>
        <v>0</v>
      </c>
      <c r="G39" s="41"/>
      <c r="H39" s="41"/>
      <c r="I39" s="161">
        <v>0</v>
      </c>
      <c r="J39" s="160">
        <f>0</f>
        <v>0</v>
      </c>
      <c r="K39" s="41"/>
      <c r="L39" s="148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8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2"/>
      <c r="D41" s="163" t="s">
        <v>47</v>
      </c>
      <c r="E41" s="164"/>
      <c r="F41" s="164"/>
      <c r="G41" s="165" t="s">
        <v>48</v>
      </c>
      <c r="H41" s="166" t="s">
        <v>49</v>
      </c>
      <c r="I41" s="164"/>
      <c r="J41" s="167">
        <f>SUM(J32:J39)</f>
        <v>0</v>
      </c>
      <c r="K41" s="168"/>
      <c r="L41" s="148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9"/>
      <c r="C42" s="170"/>
      <c r="D42" s="170"/>
      <c r="E42" s="170"/>
      <c r="F42" s="170"/>
      <c r="G42" s="170"/>
      <c r="H42" s="170"/>
      <c r="I42" s="170"/>
      <c r="J42" s="170"/>
      <c r="K42" s="170"/>
      <c r="L42" s="148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1"/>
      <c r="C46" s="172"/>
      <c r="D46" s="172"/>
      <c r="E46" s="172"/>
      <c r="F46" s="172"/>
      <c r="G46" s="172"/>
      <c r="H46" s="172"/>
      <c r="I46" s="172"/>
      <c r="J46" s="172"/>
      <c r="K46" s="172"/>
      <c r="L46" s="148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123</v>
      </c>
      <c r="D47" s="43"/>
      <c r="E47" s="43"/>
      <c r="F47" s="43"/>
      <c r="G47" s="43"/>
      <c r="H47" s="43"/>
      <c r="I47" s="43"/>
      <c r="J47" s="43"/>
      <c r="K47" s="43"/>
      <c r="L47" s="148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8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8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173" t="str">
        <f>E7</f>
        <v>LC Horní Planec - Etapa II</v>
      </c>
      <c r="F50" s="35"/>
      <c r="G50" s="35"/>
      <c r="H50" s="35"/>
      <c r="I50" s="43"/>
      <c r="J50" s="43"/>
      <c r="K50" s="43"/>
      <c r="L50" s="148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118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3" t="s">
        <v>119</v>
      </c>
      <c r="F52" s="43"/>
      <c r="G52" s="43"/>
      <c r="H52" s="43"/>
      <c r="I52" s="43"/>
      <c r="J52" s="43"/>
      <c r="K52" s="43"/>
      <c r="L52" s="148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120</v>
      </c>
      <c r="D53" s="43"/>
      <c r="E53" s="43"/>
      <c r="F53" s="43"/>
      <c r="G53" s="43"/>
      <c r="H53" s="43"/>
      <c r="I53" s="43"/>
      <c r="J53" s="43"/>
      <c r="K53" s="43"/>
      <c r="L53" s="148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30" customHeight="1">
      <c r="A54" s="41"/>
      <c r="B54" s="42"/>
      <c r="C54" s="43"/>
      <c r="D54" s="43"/>
      <c r="E54" s="72" t="str">
        <f>E11</f>
        <v>20044-14XC-SO-01-01 - 003.52 - kamenivo zpevněné poplikocemnetovou suspenzí pro lesní cesty KAPS-LE</v>
      </c>
      <c r="F54" s="43"/>
      <c r="G54" s="43"/>
      <c r="H54" s="43"/>
      <c r="I54" s="43"/>
      <c r="J54" s="43"/>
      <c r="K54" s="43"/>
      <c r="L54" s="148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8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>Sněžné</v>
      </c>
      <c r="G56" s="43"/>
      <c r="H56" s="43"/>
      <c r="I56" s="35" t="s">
        <v>23</v>
      </c>
      <c r="J56" s="75" t="str">
        <f>IF(J14="","",J14)</f>
        <v>7. 9. 2020</v>
      </c>
      <c r="K56" s="43"/>
      <c r="L56" s="148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8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5.15" customHeight="1">
      <c r="A58" s="41"/>
      <c r="B58" s="42"/>
      <c r="C58" s="35" t="s">
        <v>25</v>
      </c>
      <c r="D58" s="43"/>
      <c r="E58" s="43"/>
      <c r="F58" s="30" t="str">
        <f>E17</f>
        <v>Městys Sněžné</v>
      </c>
      <c r="G58" s="43"/>
      <c r="H58" s="43"/>
      <c r="I58" s="35" t="s">
        <v>31</v>
      </c>
      <c r="J58" s="39" t="str">
        <f>E23</f>
        <v xml:space="preserve"> </v>
      </c>
      <c r="K58" s="43"/>
      <c r="L58" s="148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29</v>
      </c>
      <c r="D59" s="43"/>
      <c r="E59" s="43"/>
      <c r="F59" s="30" t="str">
        <f>IF(E20="","",E20)</f>
        <v>Vyplň údaj</v>
      </c>
      <c r="G59" s="43"/>
      <c r="H59" s="43"/>
      <c r="I59" s="35" t="s">
        <v>34</v>
      </c>
      <c r="J59" s="39" t="str">
        <f>E26</f>
        <v>Ing. Ondřej Ševčík</v>
      </c>
      <c r="K59" s="43"/>
      <c r="L59" s="148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8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4" t="s">
        <v>124</v>
      </c>
      <c r="D61" s="175"/>
      <c r="E61" s="175"/>
      <c r="F61" s="175"/>
      <c r="G61" s="175"/>
      <c r="H61" s="175"/>
      <c r="I61" s="175"/>
      <c r="J61" s="176" t="s">
        <v>125</v>
      </c>
      <c r="K61" s="175"/>
      <c r="L61" s="148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8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7" t="s">
        <v>69</v>
      </c>
      <c r="D63" s="43"/>
      <c r="E63" s="43"/>
      <c r="F63" s="43"/>
      <c r="G63" s="43"/>
      <c r="H63" s="43"/>
      <c r="I63" s="43"/>
      <c r="J63" s="105">
        <f>J91</f>
        <v>0</v>
      </c>
      <c r="K63" s="43"/>
      <c r="L63" s="148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126</v>
      </c>
    </row>
    <row r="64" s="9" customFormat="1" ht="24.96" customHeight="1">
      <c r="A64" s="9"/>
      <c r="B64" s="178"/>
      <c r="C64" s="179"/>
      <c r="D64" s="180" t="s">
        <v>127</v>
      </c>
      <c r="E64" s="181"/>
      <c r="F64" s="181"/>
      <c r="G64" s="181"/>
      <c r="H64" s="181"/>
      <c r="I64" s="181"/>
      <c r="J64" s="182">
        <f>J92</f>
        <v>0</v>
      </c>
      <c r="K64" s="179"/>
      <c r="L64" s="183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4"/>
      <c r="C65" s="127"/>
      <c r="D65" s="185" t="s">
        <v>128</v>
      </c>
      <c r="E65" s="186"/>
      <c r="F65" s="186"/>
      <c r="G65" s="186"/>
      <c r="H65" s="186"/>
      <c r="I65" s="186"/>
      <c r="J65" s="187">
        <f>J93</f>
        <v>0</v>
      </c>
      <c r="K65" s="127"/>
      <c r="L65" s="18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4"/>
      <c r="C66" s="127"/>
      <c r="D66" s="185" t="s">
        <v>129</v>
      </c>
      <c r="E66" s="186"/>
      <c r="F66" s="186"/>
      <c r="G66" s="186"/>
      <c r="H66" s="186"/>
      <c r="I66" s="186"/>
      <c r="J66" s="187">
        <f>J164</f>
        <v>0</v>
      </c>
      <c r="K66" s="127"/>
      <c r="L66" s="18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4"/>
      <c r="C67" s="127"/>
      <c r="D67" s="185" t="s">
        <v>130</v>
      </c>
      <c r="E67" s="186"/>
      <c r="F67" s="186"/>
      <c r="G67" s="186"/>
      <c r="H67" s="186"/>
      <c r="I67" s="186"/>
      <c r="J67" s="187">
        <f>J185</f>
        <v>0</v>
      </c>
      <c r="K67" s="127"/>
      <c r="L67" s="18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4"/>
      <c r="C68" s="127"/>
      <c r="D68" s="185" t="s">
        <v>131</v>
      </c>
      <c r="E68" s="186"/>
      <c r="F68" s="186"/>
      <c r="G68" s="186"/>
      <c r="H68" s="186"/>
      <c r="I68" s="186"/>
      <c r="J68" s="187">
        <f>J198</f>
        <v>0</v>
      </c>
      <c r="K68" s="127"/>
      <c r="L68" s="18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4"/>
      <c r="C69" s="127"/>
      <c r="D69" s="185" t="s">
        <v>132</v>
      </c>
      <c r="E69" s="186"/>
      <c r="F69" s="186"/>
      <c r="G69" s="186"/>
      <c r="H69" s="186"/>
      <c r="I69" s="186"/>
      <c r="J69" s="187">
        <f>J206</f>
        <v>0</v>
      </c>
      <c r="K69" s="127"/>
      <c r="L69" s="18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2" customFormat="1" ht="21.84" customHeight="1">
      <c r="A70" s="41"/>
      <c r="B70" s="42"/>
      <c r="C70" s="43"/>
      <c r="D70" s="43"/>
      <c r="E70" s="43"/>
      <c r="F70" s="43"/>
      <c r="G70" s="43"/>
      <c r="H70" s="43"/>
      <c r="I70" s="43"/>
      <c r="J70" s="43"/>
      <c r="K70" s="43"/>
      <c r="L70" s="148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6.96" customHeight="1">
      <c r="A71" s="41"/>
      <c r="B71" s="62"/>
      <c r="C71" s="63"/>
      <c r="D71" s="63"/>
      <c r="E71" s="63"/>
      <c r="F71" s="63"/>
      <c r="G71" s="63"/>
      <c r="H71" s="63"/>
      <c r="I71" s="63"/>
      <c r="J71" s="63"/>
      <c r="K71" s="63"/>
      <c r="L71" s="148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5" s="2" customFormat="1" ht="6.96" customHeight="1">
      <c r="A75" s="41"/>
      <c r="B75" s="64"/>
      <c r="C75" s="65"/>
      <c r="D75" s="65"/>
      <c r="E75" s="65"/>
      <c r="F75" s="65"/>
      <c r="G75" s="65"/>
      <c r="H75" s="65"/>
      <c r="I75" s="65"/>
      <c r="J75" s="65"/>
      <c r="K75" s="65"/>
      <c r="L75" s="148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24.96" customHeight="1">
      <c r="A76" s="41"/>
      <c r="B76" s="42"/>
      <c r="C76" s="26" t="s">
        <v>133</v>
      </c>
      <c r="D76" s="43"/>
      <c r="E76" s="43"/>
      <c r="F76" s="43"/>
      <c r="G76" s="43"/>
      <c r="H76" s="43"/>
      <c r="I76" s="43"/>
      <c r="J76" s="43"/>
      <c r="K76" s="43"/>
      <c r="L76" s="148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148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5" t="s">
        <v>16</v>
      </c>
      <c r="D78" s="43"/>
      <c r="E78" s="43"/>
      <c r="F78" s="43"/>
      <c r="G78" s="43"/>
      <c r="H78" s="43"/>
      <c r="I78" s="43"/>
      <c r="J78" s="43"/>
      <c r="K78" s="43"/>
      <c r="L78" s="148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6.5" customHeight="1">
      <c r="A79" s="41"/>
      <c r="B79" s="42"/>
      <c r="C79" s="43"/>
      <c r="D79" s="43"/>
      <c r="E79" s="173" t="str">
        <f>E7</f>
        <v>LC Horní Planec - Etapa II</v>
      </c>
      <c r="F79" s="35"/>
      <c r="G79" s="35"/>
      <c r="H79" s="35"/>
      <c r="I79" s="43"/>
      <c r="J79" s="43"/>
      <c r="K79" s="43"/>
      <c r="L79" s="148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1" customFormat="1" ht="12" customHeight="1">
      <c r="B80" s="24"/>
      <c r="C80" s="35" t="s">
        <v>118</v>
      </c>
      <c r="D80" s="25"/>
      <c r="E80" s="25"/>
      <c r="F80" s="25"/>
      <c r="G80" s="25"/>
      <c r="H80" s="25"/>
      <c r="I80" s="25"/>
      <c r="J80" s="25"/>
      <c r="K80" s="25"/>
      <c r="L80" s="23"/>
    </row>
    <row r="81" s="2" customFormat="1" ht="16.5" customHeight="1">
      <c r="A81" s="41"/>
      <c r="B81" s="42"/>
      <c r="C81" s="43"/>
      <c r="D81" s="43"/>
      <c r="E81" s="173" t="s">
        <v>119</v>
      </c>
      <c r="F81" s="43"/>
      <c r="G81" s="43"/>
      <c r="H81" s="43"/>
      <c r="I81" s="43"/>
      <c r="J81" s="43"/>
      <c r="K81" s="43"/>
      <c r="L81" s="148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2" customHeight="1">
      <c r="A82" s="41"/>
      <c r="B82" s="42"/>
      <c r="C82" s="35" t="s">
        <v>120</v>
      </c>
      <c r="D82" s="43"/>
      <c r="E82" s="43"/>
      <c r="F82" s="43"/>
      <c r="G82" s="43"/>
      <c r="H82" s="43"/>
      <c r="I82" s="43"/>
      <c r="J82" s="43"/>
      <c r="K82" s="43"/>
      <c r="L82" s="148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30" customHeight="1">
      <c r="A83" s="41"/>
      <c r="B83" s="42"/>
      <c r="C83" s="43"/>
      <c r="D83" s="43"/>
      <c r="E83" s="72" t="str">
        <f>E11</f>
        <v>20044-14XC-SO-01-01 - 003.52 - kamenivo zpevněné poplikocemnetovou suspenzí pro lesní cesty KAPS-LE</v>
      </c>
      <c r="F83" s="43"/>
      <c r="G83" s="43"/>
      <c r="H83" s="43"/>
      <c r="I83" s="43"/>
      <c r="J83" s="43"/>
      <c r="K83" s="43"/>
      <c r="L83" s="148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6.96" customHeight="1">
      <c r="A84" s="41"/>
      <c r="B84" s="42"/>
      <c r="C84" s="43"/>
      <c r="D84" s="43"/>
      <c r="E84" s="43"/>
      <c r="F84" s="43"/>
      <c r="G84" s="43"/>
      <c r="H84" s="43"/>
      <c r="I84" s="43"/>
      <c r="J84" s="43"/>
      <c r="K84" s="43"/>
      <c r="L84" s="148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2" customHeight="1">
      <c r="A85" s="41"/>
      <c r="B85" s="42"/>
      <c r="C85" s="35" t="s">
        <v>21</v>
      </c>
      <c r="D85" s="43"/>
      <c r="E85" s="43"/>
      <c r="F85" s="30" t="str">
        <f>F14</f>
        <v>Sněžné</v>
      </c>
      <c r="G85" s="43"/>
      <c r="H85" s="43"/>
      <c r="I85" s="35" t="s">
        <v>23</v>
      </c>
      <c r="J85" s="75" t="str">
        <f>IF(J14="","",J14)</f>
        <v>7. 9. 2020</v>
      </c>
      <c r="K85" s="43"/>
      <c r="L85" s="148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6.96" customHeight="1">
      <c r="A86" s="41"/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148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5.15" customHeight="1">
      <c r="A87" s="41"/>
      <c r="B87" s="42"/>
      <c r="C87" s="35" t="s">
        <v>25</v>
      </c>
      <c r="D87" s="43"/>
      <c r="E87" s="43"/>
      <c r="F87" s="30" t="str">
        <f>E17</f>
        <v>Městys Sněžné</v>
      </c>
      <c r="G87" s="43"/>
      <c r="H87" s="43"/>
      <c r="I87" s="35" t="s">
        <v>31</v>
      </c>
      <c r="J87" s="39" t="str">
        <f>E23</f>
        <v xml:space="preserve"> </v>
      </c>
      <c r="K87" s="43"/>
      <c r="L87" s="148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5.15" customHeight="1">
      <c r="A88" s="41"/>
      <c r="B88" s="42"/>
      <c r="C88" s="35" t="s">
        <v>29</v>
      </c>
      <c r="D88" s="43"/>
      <c r="E88" s="43"/>
      <c r="F88" s="30" t="str">
        <f>IF(E20="","",E20)</f>
        <v>Vyplň údaj</v>
      </c>
      <c r="G88" s="43"/>
      <c r="H88" s="43"/>
      <c r="I88" s="35" t="s">
        <v>34</v>
      </c>
      <c r="J88" s="39" t="str">
        <f>E26</f>
        <v>Ing. Ondřej Ševčík</v>
      </c>
      <c r="K88" s="43"/>
      <c r="L88" s="148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0.32" customHeight="1">
      <c r="A89" s="41"/>
      <c r="B89" s="42"/>
      <c r="C89" s="43"/>
      <c r="D89" s="43"/>
      <c r="E89" s="43"/>
      <c r="F89" s="43"/>
      <c r="G89" s="43"/>
      <c r="H89" s="43"/>
      <c r="I89" s="43"/>
      <c r="J89" s="43"/>
      <c r="K89" s="43"/>
      <c r="L89" s="148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11" customFormat="1" ht="29.28" customHeight="1">
      <c r="A90" s="189"/>
      <c r="B90" s="190"/>
      <c r="C90" s="191" t="s">
        <v>134</v>
      </c>
      <c r="D90" s="192" t="s">
        <v>56</v>
      </c>
      <c r="E90" s="192" t="s">
        <v>52</v>
      </c>
      <c r="F90" s="192" t="s">
        <v>53</v>
      </c>
      <c r="G90" s="192" t="s">
        <v>135</v>
      </c>
      <c r="H90" s="192" t="s">
        <v>136</v>
      </c>
      <c r="I90" s="192" t="s">
        <v>137</v>
      </c>
      <c r="J90" s="192" t="s">
        <v>125</v>
      </c>
      <c r="K90" s="193" t="s">
        <v>138</v>
      </c>
      <c r="L90" s="194"/>
      <c r="M90" s="95" t="s">
        <v>19</v>
      </c>
      <c r="N90" s="96" t="s">
        <v>41</v>
      </c>
      <c r="O90" s="96" t="s">
        <v>139</v>
      </c>
      <c r="P90" s="96" t="s">
        <v>140</v>
      </c>
      <c r="Q90" s="96" t="s">
        <v>141</v>
      </c>
      <c r="R90" s="96" t="s">
        <v>142</v>
      </c>
      <c r="S90" s="96" t="s">
        <v>143</v>
      </c>
      <c r="T90" s="97" t="s">
        <v>144</v>
      </c>
      <c r="U90" s="189"/>
      <c r="V90" s="189"/>
      <c r="W90" s="189"/>
      <c r="X90" s="189"/>
      <c r="Y90" s="189"/>
      <c r="Z90" s="189"/>
      <c r="AA90" s="189"/>
      <c r="AB90" s="189"/>
      <c r="AC90" s="189"/>
      <c r="AD90" s="189"/>
      <c r="AE90" s="189"/>
    </row>
    <row r="91" s="2" customFormat="1" ht="22.8" customHeight="1">
      <c r="A91" s="41"/>
      <c r="B91" s="42"/>
      <c r="C91" s="102" t="s">
        <v>145</v>
      </c>
      <c r="D91" s="43"/>
      <c r="E91" s="43"/>
      <c r="F91" s="43"/>
      <c r="G91" s="43"/>
      <c r="H91" s="43"/>
      <c r="I91" s="43"/>
      <c r="J91" s="195">
        <f>BK91</f>
        <v>0</v>
      </c>
      <c r="K91" s="43"/>
      <c r="L91" s="47"/>
      <c r="M91" s="98"/>
      <c r="N91" s="196"/>
      <c r="O91" s="99"/>
      <c r="P91" s="197">
        <f>P92</f>
        <v>0</v>
      </c>
      <c r="Q91" s="99"/>
      <c r="R91" s="197">
        <f>R92</f>
        <v>98.125186400000004</v>
      </c>
      <c r="S91" s="99"/>
      <c r="T91" s="198">
        <f>T92</f>
        <v>249.231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20" t="s">
        <v>70</v>
      </c>
      <c r="AU91" s="20" t="s">
        <v>126</v>
      </c>
      <c r="BK91" s="199">
        <f>BK92</f>
        <v>0</v>
      </c>
    </row>
    <row r="92" s="12" customFormat="1" ht="25.92" customHeight="1">
      <c r="A92" s="12"/>
      <c r="B92" s="200"/>
      <c r="C92" s="201"/>
      <c r="D92" s="202" t="s">
        <v>70</v>
      </c>
      <c r="E92" s="203" t="s">
        <v>146</v>
      </c>
      <c r="F92" s="203" t="s">
        <v>147</v>
      </c>
      <c r="G92" s="201"/>
      <c r="H92" s="201"/>
      <c r="I92" s="204"/>
      <c r="J92" s="205">
        <f>BK92</f>
        <v>0</v>
      </c>
      <c r="K92" s="201"/>
      <c r="L92" s="206"/>
      <c r="M92" s="207"/>
      <c r="N92" s="208"/>
      <c r="O92" s="208"/>
      <c r="P92" s="209">
        <f>P93+P164+P185+P198+P206</f>
        <v>0</v>
      </c>
      <c r="Q92" s="208"/>
      <c r="R92" s="209">
        <f>R93+R164+R185+R198+R206</f>
        <v>98.125186400000004</v>
      </c>
      <c r="S92" s="208"/>
      <c r="T92" s="210">
        <f>T93+T164+T185+T198+T206</f>
        <v>249.231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11" t="s">
        <v>78</v>
      </c>
      <c r="AT92" s="212" t="s">
        <v>70</v>
      </c>
      <c r="AU92" s="212" t="s">
        <v>71</v>
      </c>
      <c r="AY92" s="211" t="s">
        <v>148</v>
      </c>
      <c r="BK92" s="213">
        <f>BK93+BK164+BK185+BK198+BK206</f>
        <v>0</v>
      </c>
    </row>
    <row r="93" s="12" customFormat="1" ht="22.8" customHeight="1">
      <c r="A93" s="12"/>
      <c r="B93" s="200"/>
      <c r="C93" s="201"/>
      <c r="D93" s="202" t="s">
        <v>70</v>
      </c>
      <c r="E93" s="214" t="s">
        <v>78</v>
      </c>
      <c r="F93" s="214" t="s">
        <v>149</v>
      </c>
      <c r="G93" s="201"/>
      <c r="H93" s="201"/>
      <c r="I93" s="204"/>
      <c r="J93" s="215">
        <f>BK93</f>
        <v>0</v>
      </c>
      <c r="K93" s="201"/>
      <c r="L93" s="206"/>
      <c r="M93" s="207"/>
      <c r="N93" s="208"/>
      <c r="O93" s="208"/>
      <c r="P93" s="209">
        <f>SUM(P94:P163)</f>
        <v>0</v>
      </c>
      <c r="Q93" s="208"/>
      <c r="R93" s="209">
        <f>SUM(R94:R163)</f>
        <v>0.045946399999999998</v>
      </c>
      <c r="S93" s="208"/>
      <c r="T93" s="210">
        <f>SUM(T94:T163)</f>
        <v>159.375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11" t="s">
        <v>78</v>
      </c>
      <c r="AT93" s="212" t="s">
        <v>70</v>
      </c>
      <c r="AU93" s="212" t="s">
        <v>78</v>
      </c>
      <c r="AY93" s="211" t="s">
        <v>148</v>
      </c>
      <c r="BK93" s="213">
        <f>SUM(BK94:BK163)</f>
        <v>0</v>
      </c>
    </row>
    <row r="94" s="2" customFormat="1" ht="16.5" customHeight="1">
      <c r="A94" s="41"/>
      <c r="B94" s="42"/>
      <c r="C94" s="216" t="s">
        <v>78</v>
      </c>
      <c r="D94" s="216" t="s">
        <v>150</v>
      </c>
      <c r="E94" s="217" t="s">
        <v>151</v>
      </c>
      <c r="F94" s="218" t="s">
        <v>152</v>
      </c>
      <c r="G94" s="219" t="s">
        <v>153</v>
      </c>
      <c r="H94" s="220">
        <v>362</v>
      </c>
      <c r="I94" s="221"/>
      <c r="J94" s="222">
        <f>ROUND(I94*H94,2)</f>
        <v>0</v>
      </c>
      <c r="K94" s="218" t="s">
        <v>154</v>
      </c>
      <c r="L94" s="47"/>
      <c r="M94" s="223" t="s">
        <v>19</v>
      </c>
      <c r="N94" s="224" t="s">
        <v>42</v>
      </c>
      <c r="O94" s="87"/>
      <c r="P94" s="225">
        <f>O94*H94</f>
        <v>0</v>
      </c>
      <c r="Q94" s="225">
        <v>0</v>
      </c>
      <c r="R94" s="225">
        <f>Q94*H94</f>
        <v>0</v>
      </c>
      <c r="S94" s="225">
        <v>0</v>
      </c>
      <c r="T94" s="226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27" t="s">
        <v>155</v>
      </c>
      <c r="AT94" s="227" t="s">
        <v>150</v>
      </c>
      <c r="AU94" s="227" t="s">
        <v>80</v>
      </c>
      <c r="AY94" s="20" t="s">
        <v>148</v>
      </c>
      <c r="BE94" s="228">
        <f>IF(N94="základní",J94,0)</f>
        <v>0</v>
      </c>
      <c r="BF94" s="228">
        <f>IF(N94="snížená",J94,0)</f>
        <v>0</v>
      </c>
      <c r="BG94" s="228">
        <f>IF(N94="zákl. přenesená",J94,0)</f>
        <v>0</v>
      </c>
      <c r="BH94" s="228">
        <f>IF(N94="sníž. přenesená",J94,0)</f>
        <v>0</v>
      </c>
      <c r="BI94" s="228">
        <f>IF(N94="nulová",J94,0)</f>
        <v>0</v>
      </c>
      <c r="BJ94" s="20" t="s">
        <v>78</v>
      </c>
      <c r="BK94" s="228">
        <f>ROUND(I94*H94,2)</f>
        <v>0</v>
      </c>
      <c r="BL94" s="20" t="s">
        <v>155</v>
      </c>
      <c r="BM94" s="227" t="s">
        <v>156</v>
      </c>
    </row>
    <row r="95" s="2" customFormat="1">
      <c r="A95" s="41"/>
      <c r="B95" s="42"/>
      <c r="C95" s="43"/>
      <c r="D95" s="229" t="s">
        <v>157</v>
      </c>
      <c r="E95" s="43"/>
      <c r="F95" s="230" t="s">
        <v>158</v>
      </c>
      <c r="G95" s="43"/>
      <c r="H95" s="43"/>
      <c r="I95" s="231"/>
      <c r="J95" s="43"/>
      <c r="K95" s="43"/>
      <c r="L95" s="47"/>
      <c r="M95" s="232"/>
      <c r="N95" s="233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157</v>
      </c>
      <c r="AU95" s="20" t="s">
        <v>80</v>
      </c>
    </row>
    <row r="96" s="13" customFormat="1">
      <c r="A96" s="13"/>
      <c r="B96" s="234"/>
      <c r="C96" s="235"/>
      <c r="D96" s="236" t="s">
        <v>159</v>
      </c>
      <c r="E96" s="237" t="s">
        <v>19</v>
      </c>
      <c r="F96" s="238" t="s">
        <v>160</v>
      </c>
      <c r="G96" s="235"/>
      <c r="H96" s="239">
        <v>362</v>
      </c>
      <c r="I96" s="240"/>
      <c r="J96" s="235"/>
      <c r="K96" s="235"/>
      <c r="L96" s="241"/>
      <c r="M96" s="242"/>
      <c r="N96" s="243"/>
      <c r="O96" s="243"/>
      <c r="P96" s="243"/>
      <c r="Q96" s="243"/>
      <c r="R96" s="243"/>
      <c r="S96" s="243"/>
      <c r="T96" s="244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45" t="s">
        <v>159</v>
      </c>
      <c r="AU96" s="245" t="s">
        <v>80</v>
      </c>
      <c r="AV96" s="13" t="s">
        <v>80</v>
      </c>
      <c r="AW96" s="13" t="s">
        <v>33</v>
      </c>
      <c r="AX96" s="13" t="s">
        <v>71</v>
      </c>
      <c r="AY96" s="245" t="s">
        <v>148</v>
      </c>
    </row>
    <row r="97" s="14" customFormat="1">
      <c r="A97" s="14"/>
      <c r="B97" s="246"/>
      <c r="C97" s="247"/>
      <c r="D97" s="236" t="s">
        <v>159</v>
      </c>
      <c r="E97" s="248" t="s">
        <v>19</v>
      </c>
      <c r="F97" s="249" t="s">
        <v>161</v>
      </c>
      <c r="G97" s="247"/>
      <c r="H97" s="250">
        <v>362</v>
      </c>
      <c r="I97" s="251"/>
      <c r="J97" s="247"/>
      <c r="K97" s="247"/>
      <c r="L97" s="252"/>
      <c r="M97" s="253"/>
      <c r="N97" s="254"/>
      <c r="O97" s="254"/>
      <c r="P97" s="254"/>
      <c r="Q97" s="254"/>
      <c r="R97" s="254"/>
      <c r="S97" s="254"/>
      <c r="T97" s="255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56" t="s">
        <v>159</v>
      </c>
      <c r="AU97" s="256" t="s">
        <v>80</v>
      </c>
      <c r="AV97" s="14" t="s">
        <v>155</v>
      </c>
      <c r="AW97" s="14" t="s">
        <v>33</v>
      </c>
      <c r="AX97" s="14" t="s">
        <v>78</v>
      </c>
      <c r="AY97" s="256" t="s">
        <v>148</v>
      </c>
    </row>
    <row r="98" s="2" customFormat="1" ht="24.15" customHeight="1">
      <c r="A98" s="41"/>
      <c r="B98" s="42"/>
      <c r="C98" s="216" t="s">
        <v>80</v>
      </c>
      <c r="D98" s="216" t="s">
        <v>150</v>
      </c>
      <c r="E98" s="217" t="s">
        <v>162</v>
      </c>
      <c r="F98" s="218" t="s">
        <v>163</v>
      </c>
      <c r="G98" s="219" t="s">
        <v>153</v>
      </c>
      <c r="H98" s="220">
        <v>252.40000000000001</v>
      </c>
      <c r="I98" s="221"/>
      <c r="J98" s="222">
        <f>ROUND(I98*H98,2)</f>
        <v>0</v>
      </c>
      <c r="K98" s="218" t="s">
        <v>154</v>
      </c>
      <c r="L98" s="47"/>
      <c r="M98" s="223" t="s">
        <v>19</v>
      </c>
      <c r="N98" s="224" t="s">
        <v>42</v>
      </c>
      <c r="O98" s="87"/>
      <c r="P98" s="225">
        <f>O98*H98</f>
        <v>0</v>
      </c>
      <c r="Q98" s="225">
        <v>0</v>
      </c>
      <c r="R98" s="225">
        <f>Q98*H98</f>
        <v>0</v>
      </c>
      <c r="S98" s="225">
        <v>0</v>
      </c>
      <c r="T98" s="226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27" t="s">
        <v>155</v>
      </c>
      <c r="AT98" s="227" t="s">
        <v>150</v>
      </c>
      <c r="AU98" s="227" t="s">
        <v>80</v>
      </c>
      <c r="AY98" s="20" t="s">
        <v>148</v>
      </c>
      <c r="BE98" s="228">
        <f>IF(N98="základní",J98,0)</f>
        <v>0</v>
      </c>
      <c r="BF98" s="228">
        <f>IF(N98="snížená",J98,0)</f>
        <v>0</v>
      </c>
      <c r="BG98" s="228">
        <f>IF(N98="zákl. přenesená",J98,0)</f>
        <v>0</v>
      </c>
      <c r="BH98" s="228">
        <f>IF(N98="sníž. přenesená",J98,0)</f>
        <v>0</v>
      </c>
      <c r="BI98" s="228">
        <f>IF(N98="nulová",J98,0)</f>
        <v>0</v>
      </c>
      <c r="BJ98" s="20" t="s">
        <v>78</v>
      </c>
      <c r="BK98" s="228">
        <f>ROUND(I98*H98,2)</f>
        <v>0</v>
      </c>
      <c r="BL98" s="20" t="s">
        <v>155</v>
      </c>
      <c r="BM98" s="227" t="s">
        <v>164</v>
      </c>
    </row>
    <row r="99" s="2" customFormat="1">
      <c r="A99" s="41"/>
      <c r="B99" s="42"/>
      <c r="C99" s="43"/>
      <c r="D99" s="229" t="s">
        <v>157</v>
      </c>
      <c r="E99" s="43"/>
      <c r="F99" s="230" t="s">
        <v>165</v>
      </c>
      <c r="G99" s="43"/>
      <c r="H99" s="43"/>
      <c r="I99" s="231"/>
      <c r="J99" s="43"/>
      <c r="K99" s="43"/>
      <c r="L99" s="47"/>
      <c r="M99" s="232"/>
      <c r="N99" s="233"/>
      <c r="O99" s="87"/>
      <c r="P99" s="87"/>
      <c r="Q99" s="87"/>
      <c r="R99" s="87"/>
      <c r="S99" s="87"/>
      <c r="T99" s="88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0" t="s">
        <v>157</v>
      </c>
      <c r="AU99" s="20" t="s">
        <v>80</v>
      </c>
    </row>
    <row r="100" s="13" customFormat="1">
      <c r="A100" s="13"/>
      <c r="B100" s="234"/>
      <c r="C100" s="235"/>
      <c r="D100" s="236" t="s">
        <v>159</v>
      </c>
      <c r="E100" s="237" t="s">
        <v>19</v>
      </c>
      <c r="F100" s="238" t="s">
        <v>166</v>
      </c>
      <c r="G100" s="235"/>
      <c r="H100" s="239">
        <v>252.40000000000001</v>
      </c>
      <c r="I100" s="240"/>
      <c r="J100" s="235"/>
      <c r="K100" s="235"/>
      <c r="L100" s="241"/>
      <c r="M100" s="242"/>
      <c r="N100" s="243"/>
      <c r="O100" s="243"/>
      <c r="P100" s="243"/>
      <c r="Q100" s="243"/>
      <c r="R100" s="243"/>
      <c r="S100" s="243"/>
      <c r="T100" s="244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45" t="s">
        <v>159</v>
      </c>
      <c r="AU100" s="245" t="s">
        <v>80</v>
      </c>
      <c r="AV100" s="13" t="s">
        <v>80</v>
      </c>
      <c r="AW100" s="13" t="s">
        <v>33</v>
      </c>
      <c r="AX100" s="13" t="s">
        <v>71</v>
      </c>
      <c r="AY100" s="245" t="s">
        <v>148</v>
      </c>
    </row>
    <row r="101" s="14" customFormat="1">
      <c r="A101" s="14"/>
      <c r="B101" s="246"/>
      <c r="C101" s="247"/>
      <c r="D101" s="236" t="s">
        <v>159</v>
      </c>
      <c r="E101" s="248" t="s">
        <v>107</v>
      </c>
      <c r="F101" s="249" t="s">
        <v>161</v>
      </c>
      <c r="G101" s="247"/>
      <c r="H101" s="250">
        <v>252.40000000000001</v>
      </c>
      <c r="I101" s="251"/>
      <c r="J101" s="247"/>
      <c r="K101" s="247"/>
      <c r="L101" s="252"/>
      <c r="M101" s="253"/>
      <c r="N101" s="254"/>
      <c r="O101" s="254"/>
      <c r="P101" s="254"/>
      <c r="Q101" s="254"/>
      <c r="R101" s="254"/>
      <c r="S101" s="254"/>
      <c r="T101" s="255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56" t="s">
        <v>159</v>
      </c>
      <c r="AU101" s="256" t="s">
        <v>80</v>
      </c>
      <c r="AV101" s="14" t="s">
        <v>155</v>
      </c>
      <c r="AW101" s="14" t="s">
        <v>33</v>
      </c>
      <c r="AX101" s="14" t="s">
        <v>78</v>
      </c>
      <c r="AY101" s="256" t="s">
        <v>148</v>
      </c>
    </row>
    <row r="102" s="2" customFormat="1" ht="16.5" customHeight="1">
      <c r="A102" s="41"/>
      <c r="B102" s="42"/>
      <c r="C102" s="216" t="s">
        <v>117</v>
      </c>
      <c r="D102" s="216" t="s">
        <v>150</v>
      </c>
      <c r="E102" s="217" t="s">
        <v>167</v>
      </c>
      <c r="F102" s="218" t="s">
        <v>168</v>
      </c>
      <c r="G102" s="219" t="s">
        <v>169</v>
      </c>
      <c r="H102" s="220">
        <v>10</v>
      </c>
      <c r="I102" s="221"/>
      <c r="J102" s="222">
        <f>ROUND(I102*H102,2)</f>
        <v>0</v>
      </c>
      <c r="K102" s="218" t="s">
        <v>154</v>
      </c>
      <c r="L102" s="47"/>
      <c r="M102" s="223" t="s">
        <v>19</v>
      </c>
      <c r="N102" s="224" t="s">
        <v>42</v>
      </c>
      <c r="O102" s="87"/>
      <c r="P102" s="225">
        <f>O102*H102</f>
        <v>0</v>
      </c>
      <c r="Q102" s="225">
        <v>9.0000000000000006E-05</v>
      </c>
      <c r="R102" s="225">
        <f>Q102*H102</f>
        <v>0.00090000000000000008</v>
      </c>
      <c r="S102" s="225">
        <v>0</v>
      </c>
      <c r="T102" s="226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27" t="s">
        <v>155</v>
      </c>
      <c r="AT102" s="227" t="s">
        <v>150</v>
      </c>
      <c r="AU102" s="227" t="s">
        <v>80</v>
      </c>
      <c r="AY102" s="20" t="s">
        <v>148</v>
      </c>
      <c r="BE102" s="228">
        <f>IF(N102="základní",J102,0)</f>
        <v>0</v>
      </c>
      <c r="BF102" s="228">
        <f>IF(N102="snížená",J102,0)</f>
        <v>0</v>
      </c>
      <c r="BG102" s="228">
        <f>IF(N102="zákl. přenesená",J102,0)</f>
        <v>0</v>
      </c>
      <c r="BH102" s="228">
        <f>IF(N102="sníž. přenesená",J102,0)</f>
        <v>0</v>
      </c>
      <c r="BI102" s="228">
        <f>IF(N102="nulová",J102,0)</f>
        <v>0</v>
      </c>
      <c r="BJ102" s="20" t="s">
        <v>78</v>
      </c>
      <c r="BK102" s="228">
        <f>ROUND(I102*H102,2)</f>
        <v>0</v>
      </c>
      <c r="BL102" s="20" t="s">
        <v>155</v>
      </c>
      <c r="BM102" s="227" t="s">
        <v>170</v>
      </c>
    </row>
    <row r="103" s="2" customFormat="1">
      <c r="A103" s="41"/>
      <c r="B103" s="42"/>
      <c r="C103" s="43"/>
      <c r="D103" s="229" t="s">
        <v>157</v>
      </c>
      <c r="E103" s="43"/>
      <c r="F103" s="230" t="s">
        <v>171</v>
      </c>
      <c r="G103" s="43"/>
      <c r="H103" s="43"/>
      <c r="I103" s="231"/>
      <c r="J103" s="43"/>
      <c r="K103" s="43"/>
      <c r="L103" s="47"/>
      <c r="M103" s="232"/>
      <c r="N103" s="233"/>
      <c r="O103" s="87"/>
      <c r="P103" s="87"/>
      <c r="Q103" s="87"/>
      <c r="R103" s="87"/>
      <c r="S103" s="87"/>
      <c r="T103" s="88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20" t="s">
        <v>157</v>
      </c>
      <c r="AU103" s="20" t="s">
        <v>80</v>
      </c>
    </row>
    <row r="104" s="13" customFormat="1">
      <c r="A104" s="13"/>
      <c r="B104" s="234"/>
      <c r="C104" s="235"/>
      <c r="D104" s="236" t="s">
        <v>159</v>
      </c>
      <c r="E104" s="237" t="s">
        <v>19</v>
      </c>
      <c r="F104" s="238" t="s">
        <v>112</v>
      </c>
      <c r="G104" s="235"/>
      <c r="H104" s="239">
        <v>10</v>
      </c>
      <c r="I104" s="240"/>
      <c r="J104" s="235"/>
      <c r="K104" s="235"/>
      <c r="L104" s="241"/>
      <c r="M104" s="242"/>
      <c r="N104" s="243"/>
      <c r="O104" s="243"/>
      <c r="P104" s="243"/>
      <c r="Q104" s="243"/>
      <c r="R104" s="243"/>
      <c r="S104" s="243"/>
      <c r="T104" s="244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45" t="s">
        <v>159</v>
      </c>
      <c r="AU104" s="245" t="s">
        <v>80</v>
      </c>
      <c r="AV104" s="13" t="s">
        <v>80</v>
      </c>
      <c r="AW104" s="13" t="s">
        <v>33</v>
      </c>
      <c r="AX104" s="13" t="s">
        <v>78</v>
      </c>
      <c r="AY104" s="245" t="s">
        <v>148</v>
      </c>
    </row>
    <row r="105" s="2" customFormat="1" ht="16.5" customHeight="1">
      <c r="A105" s="41"/>
      <c r="B105" s="42"/>
      <c r="C105" s="216" t="s">
        <v>155</v>
      </c>
      <c r="D105" s="216" t="s">
        <v>150</v>
      </c>
      <c r="E105" s="217" t="s">
        <v>172</v>
      </c>
      <c r="F105" s="218" t="s">
        <v>173</v>
      </c>
      <c r="G105" s="219" t="s">
        <v>169</v>
      </c>
      <c r="H105" s="220">
        <v>6</v>
      </c>
      <c r="I105" s="221"/>
      <c r="J105" s="222">
        <f>ROUND(I105*H105,2)</f>
        <v>0</v>
      </c>
      <c r="K105" s="218" t="s">
        <v>154</v>
      </c>
      <c r="L105" s="47"/>
      <c r="M105" s="223" t="s">
        <v>19</v>
      </c>
      <c r="N105" s="224" t="s">
        <v>42</v>
      </c>
      <c r="O105" s="87"/>
      <c r="P105" s="225">
        <f>O105*H105</f>
        <v>0</v>
      </c>
      <c r="Q105" s="225">
        <v>0.0001782</v>
      </c>
      <c r="R105" s="225">
        <f>Q105*H105</f>
        <v>0.0010692</v>
      </c>
      <c r="S105" s="225">
        <v>0</v>
      </c>
      <c r="T105" s="226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27" t="s">
        <v>155</v>
      </c>
      <c r="AT105" s="227" t="s">
        <v>150</v>
      </c>
      <c r="AU105" s="227" t="s">
        <v>80</v>
      </c>
      <c r="AY105" s="20" t="s">
        <v>148</v>
      </c>
      <c r="BE105" s="228">
        <f>IF(N105="základní",J105,0)</f>
        <v>0</v>
      </c>
      <c r="BF105" s="228">
        <f>IF(N105="snížená",J105,0)</f>
        <v>0</v>
      </c>
      <c r="BG105" s="228">
        <f>IF(N105="zákl. přenesená",J105,0)</f>
        <v>0</v>
      </c>
      <c r="BH105" s="228">
        <f>IF(N105="sníž. přenesená",J105,0)</f>
        <v>0</v>
      </c>
      <c r="BI105" s="228">
        <f>IF(N105="nulová",J105,0)</f>
        <v>0</v>
      </c>
      <c r="BJ105" s="20" t="s">
        <v>78</v>
      </c>
      <c r="BK105" s="228">
        <f>ROUND(I105*H105,2)</f>
        <v>0</v>
      </c>
      <c r="BL105" s="20" t="s">
        <v>155</v>
      </c>
      <c r="BM105" s="227" t="s">
        <v>174</v>
      </c>
    </row>
    <row r="106" s="2" customFormat="1">
      <c r="A106" s="41"/>
      <c r="B106" s="42"/>
      <c r="C106" s="43"/>
      <c r="D106" s="229" t="s">
        <v>157</v>
      </c>
      <c r="E106" s="43"/>
      <c r="F106" s="230" t="s">
        <v>175</v>
      </c>
      <c r="G106" s="43"/>
      <c r="H106" s="43"/>
      <c r="I106" s="231"/>
      <c r="J106" s="43"/>
      <c r="K106" s="43"/>
      <c r="L106" s="47"/>
      <c r="M106" s="232"/>
      <c r="N106" s="233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157</v>
      </c>
      <c r="AU106" s="20" t="s">
        <v>80</v>
      </c>
    </row>
    <row r="107" s="13" customFormat="1">
      <c r="A107" s="13"/>
      <c r="B107" s="234"/>
      <c r="C107" s="235"/>
      <c r="D107" s="236" t="s">
        <v>159</v>
      </c>
      <c r="E107" s="237" t="s">
        <v>19</v>
      </c>
      <c r="F107" s="238" t="s">
        <v>114</v>
      </c>
      <c r="G107" s="235"/>
      <c r="H107" s="239">
        <v>6</v>
      </c>
      <c r="I107" s="240"/>
      <c r="J107" s="235"/>
      <c r="K107" s="235"/>
      <c r="L107" s="241"/>
      <c r="M107" s="242"/>
      <c r="N107" s="243"/>
      <c r="O107" s="243"/>
      <c r="P107" s="243"/>
      <c r="Q107" s="243"/>
      <c r="R107" s="243"/>
      <c r="S107" s="243"/>
      <c r="T107" s="244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5" t="s">
        <v>159</v>
      </c>
      <c r="AU107" s="245" t="s">
        <v>80</v>
      </c>
      <c r="AV107" s="13" t="s">
        <v>80</v>
      </c>
      <c r="AW107" s="13" t="s">
        <v>33</v>
      </c>
      <c r="AX107" s="13" t="s">
        <v>78</v>
      </c>
      <c r="AY107" s="245" t="s">
        <v>148</v>
      </c>
    </row>
    <row r="108" s="2" customFormat="1" ht="16.5" customHeight="1">
      <c r="A108" s="41"/>
      <c r="B108" s="42"/>
      <c r="C108" s="216" t="s">
        <v>176</v>
      </c>
      <c r="D108" s="216" t="s">
        <v>150</v>
      </c>
      <c r="E108" s="217" t="s">
        <v>177</v>
      </c>
      <c r="F108" s="218" t="s">
        <v>178</v>
      </c>
      <c r="G108" s="219" t="s">
        <v>169</v>
      </c>
      <c r="H108" s="220">
        <v>3</v>
      </c>
      <c r="I108" s="221"/>
      <c r="J108" s="222">
        <f>ROUND(I108*H108,2)</f>
        <v>0</v>
      </c>
      <c r="K108" s="218" t="s">
        <v>154</v>
      </c>
      <c r="L108" s="47"/>
      <c r="M108" s="223" t="s">
        <v>19</v>
      </c>
      <c r="N108" s="224" t="s">
        <v>42</v>
      </c>
      <c r="O108" s="87"/>
      <c r="P108" s="225">
        <f>O108*H108</f>
        <v>0</v>
      </c>
      <c r="Q108" s="225">
        <v>0.00035639999999999999</v>
      </c>
      <c r="R108" s="225">
        <f>Q108*H108</f>
        <v>0.0010692</v>
      </c>
      <c r="S108" s="225">
        <v>0</v>
      </c>
      <c r="T108" s="226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27" t="s">
        <v>155</v>
      </c>
      <c r="AT108" s="227" t="s">
        <v>150</v>
      </c>
      <c r="AU108" s="227" t="s">
        <v>80</v>
      </c>
      <c r="AY108" s="20" t="s">
        <v>148</v>
      </c>
      <c r="BE108" s="228">
        <f>IF(N108="základní",J108,0)</f>
        <v>0</v>
      </c>
      <c r="BF108" s="228">
        <f>IF(N108="snížená",J108,0)</f>
        <v>0</v>
      </c>
      <c r="BG108" s="228">
        <f>IF(N108="zákl. přenesená",J108,0)</f>
        <v>0</v>
      </c>
      <c r="BH108" s="228">
        <f>IF(N108="sníž. přenesená",J108,0)</f>
        <v>0</v>
      </c>
      <c r="BI108" s="228">
        <f>IF(N108="nulová",J108,0)</f>
        <v>0</v>
      </c>
      <c r="BJ108" s="20" t="s">
        <v>78</v>
      </c>
      <c r="BK108" s="228">
        <f>ROUND(I108*H108,2)</f>
        <v>0</v>
      </c>
      <c r="BL108" s="20" t="s">
        <v>155</v>
      </c>
      <c r="BM108" s="227" t="s">
        <v>179</v>
      </c>
    </row>
    <row r="109" s="2" customFormat="1">
      <c r="A109" s="41"/>
      <c r="B109" s="42"/>
      <c r="C109" s="43"/>
      <c r="D109" s="229" t="s">
        <v>157</v>
      </c>
      <c r="E109" s="43"/>
      <c r="F109" s="230" t="s">
        <v>180</v>
      </c>
      <c r="G109" s="43"/>
      <c r="H109" s="43"/>
      <c r="I109" s="231"/>
      <c r="J109" s="43"/>
      <c r="K109" s="43"/>
      <c r="L109" s="47"/>
      <c r="M109" s="232"/>
      <c r="N109" s="233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157</v>
      </c>
      <c r="AU109" s="20" t="s">
        <v>80</v>
      </c>
    </row>
    <row r="110" s="13" customFormat="1">
      <c r="A110" s="13"/>
      <c r="B110" s="234"/>
      <c r="C110" s="235"/>
      <c r="D110" s="236" t="s">
        <v>159</v>
      </c>
      <c r="E110" s="237" t="s">
        <v>19</v>
      </c>
      <c r="F110" s="238" t="s">
        <v>116</v>
      </c>
      <c r="G110" s="235"/>
      <c r="H110" s="239">
        <v>3</v>
      </c>
      <c r="I110" s="240"/>
      <c r="J110" s="235"/>
      <c r="K110" s="235"/>
      <c r="L110" s="241"/>
      <c r="M110" s="242"/>
      <c r="N110" s="243"/>
      <c r="O110" s="243"/>
      <c r="P110" s="243"/>
      <c r="Q110" s="243"/>
      <c r="R110" s="243"/>
      <c r="S110" s="243"/>
      <c r="T110" s="244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5" t="s">
        <v>159</v>
      </c>
      <c r="AU110" s="245" t="s">
        <v>80</v>
      </c>
      <c r="AV110" s="13" t="s">
        <v>80</v>
      </c>
      <c r="AW110" s="13" t="s">
        <v>33</v>
      </c>
      <c r="AX110" s="13" t="s">
        <v>78</v>
      </c>
      <c r="AY110" s="245" t="s">
        <v>148</v>
      </c>
    </row>
    <row r="111" s="2" customFormat="1" ht="16.5" customHeight="1">
      <c r="A111" s="41"/>
      <c r="B111" s="42"/>
      <c r="C111" s="216" t="s">
        <v>115</v>
      </c>
      <c r="D111" s="216" t="s">
        <v>150</v>
      </c>
      <c r="E111" s="217" t="s">
        <v>181</v>
      </c>
      <c r="F111" s="218" t="s">
        <v>182</v>
      </c>
      <c r="G111" s="219" t="s">
        <v>169</v>
      </c>
      <c r="H111" s="220">
        <v>10</v>
      </c>
      <c r="I111" s="221"/>
      <c r="J111" s="222">
        <f>ROUND(I111*H111,2)</f>
        <v>0</v>
      </c>
      <c r="K111" s="218" t="s">
        <v>154</v>
      </c>
      <c r="L111" s="47"/>
      <c r="M111" s="223" t="s">
        <v>19</v>
      </c>
      <c r="N111" s="224" t="s">
        <v>42</v>
      </c>
      <c r="O111" s="87"/>
      <c r="P111" s="225">
        <f>O111*H111</f>
        <v>0</v>
      </c>
      <c r="Q111" s="225">
        <v>0</v>
      </c>
      <c r="R111" s="225">
        <f>Q111*H111</f>
        <v>0</v>
      </c>
      <c r="S111" s="225">
        <v>0</v>
      </c>
      <c r="T111" s="226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27" t="s">
        <v>155</v>
      </c>
      <c r="AT111" s="227" t="s">
        <v>150</v>
      </c>
      <c r="AU111" s="227" t="s">
        <v>80</v>
      </c>
      <c r="AY111" s="20" t="s">
        <v>148</v>
      </c>
      <c r="BE111" s="228">
        <f>IF(N111="základní",J111,0)</f>
        <v>0</v>
      </c>
      <c r="BF111" s="228">
        <f>IF(N111="snížená",J111,0)</f>
        <v>0</v>
      </c>
      <c r="BG111" s="228">
        <f>IF(N111="zákl. přenesená",J111,0)</f>
        <v>0</v>
      </c>
      <c r="BH111" s="228">
        <f>IF(N111="sníž. přenesená",J111,0)</f>
        <v>0</v>
      </c>
      <c r="BI111" s="228">
        <f>IF(N111="nulová",J111,0)</f>
        <v>0</v>
      </c>
      <c r="BJ111" s="20" t="s">
        <v>78</v>
      </c>
      <c r="BK111" s="228">
        <f>ROUND(I111*H111,2)</f>
        <v>0</v>
      </c>
      <c r="BL111" s="20" t="s">
        <v>155</v>
      </c>
      <c r="BM111" s="227" t="s">
        <v>183</v>
      </c>
    </row>
    <row r="112" s="2" customFormat="1">
      <c r="A112" s="41"/>
      <c r="B112" s="42"/>
      <c r="C112" s="43"/>
      <c r="D112" s="229" t="s">
        <v>157</v>
      </c>
      <c r="E112" s="43"/>
      <c r="F112" s="230" t="s">
        <v>184</v>
      </c>
      <c r="G112" s="43"/>
      <c r="H112" s="43"/>
      <c r="I112" s="231"/>
      <c r="J112" s="43"/>
      <c r="K112" s="43"/>
      <c r="L112" s="47"/>
      <c r="M112" s="232"/>
      <c r="N112" s="233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157</v>
      </c>
      <c r="AU112" s="20" t="s">
        <v>80</v>
      </c>
    </row>
    <row r="113" s="13" customFormat="1">
      <c r="A113" s="13"/>
      <c r="B113" s="234"/>
      <c r="C113" s="235"/>
      <c r="D113" s="236" t="s">
        <v>159</v>
      </c>
      <c r="E113" s="237" t="s">
        <v>19</v>
      </c>
      <c r="F113" s="238" t="s">
        <v>113</v>
      </c>
      <c r="G113" s="235"/>
      <c r="H113" s="239">
        <v>10</v>
      </c>
      <c r="I113" s="240"/>
      <c r="J113" s="235"/>
      <c r="K113" s="235"/>
      <c r="L113" s="241"/>
      <c r="M113" s="242"/>
      <c r="N113" s="243"/>
      <c r="O113" s="243"/>
      <c r="P113" s="243"/>
      <c r="Q113" s="243"/>
      <c r="R113" s="243"/>
      <c r="S113" s="243"/>
      <c r="T113" s="244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45" t="s">
        <v>159</v>
      </c>
      <c r="AU113" s="245" t="s">
        <v>80</v>
      </c>
      <c r="AV113" s="13" t="s">
        <v>80</v>
      </c>
      <c r="AW113" s="13" t="s">
        <v>33</v>
      </c>
      <c r="AX113" s="13" t="s">
        <v>71</v>
      </c>
      <c r="AY113" s="245" t="s">
        <v>148</v>
      </c>
    </row>
    <row r="114" s="14" customFormat="1">
      <c r="A114" s="14"/>
      <c r="B114" s="246"/>
      <c r="C114" s="247"/>
      <c r="D114" s="236" t="s">
        <v>159</v>
      </c>
      <c r="E114" s="248" t="s">
        <v>112</v>
      </c>
      <c r="F114" s="249" t="s">
        <v>161</v>
      </c>
      <c r="G114" s="247"/>
      <c r="H114" s="250">
        <v>10</v>
      </c>
      <c r="I114" s="251"/>
      <c r="J114" s="247"/>
      <c r="K114" s="247"/>
      <c r="L114" s="252"/>
      <c r="M114" s="253"/>
      <c r="N114" s="254"/>
      <c r="O114" s="254"/>
      <c r="P114" s="254"/>
      <c r="Q114" s="254"/>
      <c r="R114" s="254"/>
      <c r="S114" s="254"/>
      <c r="T114" s="255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56" t="s">
        <v>159</v>
      </c>
      <c r="AU114" s="256" t="s">
        <v>80</v>
      </c>
      <c r="AV114" s="14" t="s">
        <v>155</v>
      </c>
      <c r="AW114" s="14" t="s">
        <v>33</v>
      </c>
      <c r="AX114" s="14" t="s">
        <v>78</v>
      </c>
      <c r="AY114" s="256" t="s">
        <v>148</v>
      </c>
    </row>
    <row r="115" s="2" customFormat="1" ht="16.5" customHeight="1">
      <c r="A115" s="41"/>
      <c r="B115" s="42"/>
      <c r="C115" s="216" t="s">
        <v>185</v>
      </c>
      <c r="D115" s="216" t="s">
        <v>150</v>
      </c>
      <c r="E115" s="217" t="s">
        <v>186</v>
      </c>
      <c r="F115" s="218" t="s">
        <v>187</v>
      </c>
      <c r="G115" s="219" t="s">
        <v>169</v>
      </c>
      <c r="H115" s="220">
        <v>6</v>
      </c>
      <c r="I115" s="221"/>
      <c r="J115" s="222">
        <f>ROUND(I115*H115,2)</f>
        <v>0</v>
      </c>
      <c r="K115" s="218" t="s">
        <v>154</v>
      </c>
      <c r="L115" s="47"/>
      <c r="M115" s="223" t="s">
        <v>19</v>
      </c>
      <c r="N115" s="224" t="s">
        <v>42</v>
      </c>
      <c r="O115" s="87"/>
      <c r="P115" s="225">
        <f>O115*H115</f>
        <v>0</v>
      </c>
      <c r="Q115" s="225">
        <v>0</v>
      </c>
      <c r="R115" s="225">
        <f>Q115*H115</f>
        <v>0</v>
      </c>
      <c r="S115" s="225">
        <v>0</v>
      </c>
      <c r="T115" s="226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27" t="s">
        <v>155</v>
      </c>
      <c r="AT115" s="227" t="s">
        <v>150</v>
      </c>
      <c r="AU115" s="227" t="s">
        <v>80</v>
      </c>
      <c r="AY115" s="20" t="s">
        <v>148</v>
      </c>
      <c r="BE115" s="228">
        <f>IF(N115="základní",J115,0)</f>
        <v>0</v>
      </c>
      <c r="BF115" s="228">
        <f>IF(N115="snížená",J115,0)</f>
        <v>0</v>
      </c>
      <c r="BG115" s="228">
        <f>IF(N115="zákl. přenesená",J115,0)</f>
        <v>0</v>
      </c>
      <c r="BH115" s="228">
        <f>IF(N115="sníž. přenesená",J115,0)</f>
        <v>0</v>
      </c>
      <c r="BI115" s="228">
        <f>IF(N115="nulová",J115,0)</f>
        <v>0</v>
      </c>
      <c r="BJ115" s="20" t="s">
        <v>78</v>
      </c>
      <c r="BK115" s="228">
        <f>ROUND(I115*H115,2)</f>
        <v>0</v>
      </c>
      <c r="BL115" s="20" t="s">
        <v>155</v>
      </c>
      <c r="BM115" s="227" t="s">
        <v>188</v>
      </c>
    </row>
    <row r="116" s="2" customFormat="1">
      <c r="A116" s="41"/>
      <c r="B116" s="42"/>
      <c r="C116" s="43"/>
      <c r="D116" s="229" t="s">
        <v>157</v>
      </c>
      <c r="E116" s="43"/>
      <c r="F116" s="230" t="s">
        <v>189</v>
      </c>
      <c r="G116" s="43"/>
      <c r="H116" s="43"/>
      <c r="I116" s="231"/>
      <c r="J116" s="43"/>
      <c r="K116" s="43"/>
      <c r="L116" s="47"/>
      <c r="M116" s="232"/>
      <c r="N116" s="233"/>
      <c r="O116" s="87"/>
      <c r="P116" s="87"/>
      <c r="Q116" s="87"/>
      <c r="R116" s="87"/>
      <c r="S116" s="87"/>
      <c r="T116" s="88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20" t="s">
        <v>157</v>
      </c>
      <c r="AU116" s="20" t="s">
        <v>80</v>
      </c>
    </row>
    <row r="117" s="13" customFormat="1">
      <c r="A117" s="13"/>
      <c r="B117" s="234"/>
      <c r="C117" s="235"/>
      <c r="D117" s="236" t="s">
        <v>159</v>
      </c>
      <c r="E117" s="237" t="s">
        <v>19</v>
      </c>
      <c r="F117" s="238" t="s">
        <v>115</v>
      </c>
      <c r="G117" s="235"/>
      <c r="H117" s="239">
        <v>6</v>
      </c>
      <c r="I117" s="240"/>
      <c r="J117" s="235"/>
      <c r="K117" s="235"/>
      <c r="L117" s="241"/>
      <c r="M117" s="242"/>
      <c r="N117" s="243"/>
      <c r="O117" s="243"/>
      <c r="P117" s="243"/>
      <c r="Q117" s="243"/>
      <c r="R117" s="243"/>
      <c r="S117" s="243"/>
      <c r="T117" s="244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5" t="s">
        <v>159</v>
      </c>
      <c r="AU117" s="245" t="s">
        <v>80</v>
      </c>
      <c r="AV117" s="13" t="s">
        <v>80</v>
      </c>
      <c r="AW117" s="13" t="s">
        <v>33</v>
      </c>
      <c r="AX117" s="13" t="s">
        <v>71</v>
      </c>
      <c r="AY117" s="245" t="s">
        <v>148</v>
      </c>
    </row>
    <row r="118" s="14" customFormat="1">
      <c r="A118" s="14"/>
      <c r="B118" s="246"/>
      <c r="C118" s="247"/>
      <c r="D118" s="236" t="s">
        <v>159</v>
      </c>
      <c r="E118" s="248" t="s">
        <v>114</v>
      </c>
      <c r="F118" s="249" t="s">
        <v>161</v>
      </c>
      <c r="G118" s="247"/>
      <c r="H118" s="250">
        <v>6</v>
      </c>
      <c r="I118" s="251"/>
      <c r="J118" s="247"/>
      <c r="K118" s="247"/>
      <c r="L118" s="252"/>
      <c r="M118" s="253"/>
      <c r="N118" s="254"/>
      <c r="O118" s="254"/>
      <c r="P118" s="254"/>
      <c r="Q118" s="254"/>
      <c r="R118" s="254"/>
      <c r="S118" s="254"/>
      <c r="T118" s="255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56" t="s">
        <v>159</v>
      </c>
      <c r="AU118" s="256" t="s">
        <v>80</v>
      </c>
      <c r="AV118" s="14" t="s">
        <v>155</v>
      </c>
      <c r="AW118" s="14" t="s">
        <v>33</v>
      </c>
      <c r="AX118" s="14" t="s">
        <v>78</v>
      </c>
      <c r="AY118" s="256" t="s">
        <v>148</v>
      </c>
    </row>
    <row r="119" s="2" customFormat="1" ht="16.5" customHeight="1">
      <c r="A119" s="41"/>
      <c r="B119" s="42"/>
      <c r="C119" s="216" t="s">
        <v>190</v>
      </c>
      <c r="D119" s="216" t="s">
        <v>150</v>
      </c>
      <c r="E119" s="217" t="s">
        <v>191</v>
      </c>
      <c r="F119" s="218" t="s">
        <v>192</v>
      </c>
      <c r="G119" s="219" t="s">
        <v>169</v>
      </c>
      <c r="H119" s="220">
        <v>3</v>
      </c>
      <c r="I119" s="221"/>
      <c r="J119" s="222">
        <f>ROUND(I119*H119,2)</f>
        <v>0</v>
      </c>
      <c r="K119" s="218" t="s">
        <v>154</v>
      </c>
      <c r="L119" s="47"/>
      <c r="M119" s="223" t="s">
        <v>19</v>
      </c>
      <c r="N119" s="224" t="s">
        <v>42</v>
      </c>
      <c r="O119" s="87"/>
      <c r="P119" s="225">
        <f>O119*H119</f>
        <v>0</v>
      </c>
      <c r="Q119" s="225">
        <v>0</v>
      </c>
      <c r="R119" s="225">
        <f>Q119*H119</f>
        <v>0</v>
      </c>
      <c r="S119" s="225">
        <v>0</v>
      </c>
      <c r="T119" s="226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27" t="s">
        <v>155</v>
      </c>
      <c r="AT119" s="227" t="s">
        <v>150</v>
      </c>
      <c r="AU119" s="227" t="s">
        <v>80</v>
      </c>
      <c r="AY119" s="20" t="s">
        <v>148</v>
      </c>
      <c r="BE119" s="228">
        <f>IF(N119="základní",J119,0)</f>
        <v>0</v>
      </c>
      <c r="BF119" s="228">
        <f>IF(N119="snížená",J119,0)</f>
        <v>0</v>
      </c>
      <c r="BG119" s="228">
        <f>IF(N119="zákl. přenesená",J119,0)</f>
        <v>0</v>
      </c>
      <c r="BH119" s="228">
        <f>IF(N119="sníž. přenesená",J119,0)</f>
        <v>0</v>
      </c>
      <c r="BI119" s="228">
        <f>IF(N119="nulová",J119,0)</f>
        <v>0</v>
      </c>
      <c r="BJ119" s="20" t="s">
        <v>78</v>
      </c>
      <c r="BK119" s="228">
        <f>ROUND(I119*H119,2)</f>
        <v>0</v>
      </c>
      <c r="BL119" s="20" t="s">
        <v>155</v>
      </c>
      <c r="BM119" s="227" t="s">
        <v>193</v>
      </c>
    </row>
    <row r="120" s="2" customFormat="1">
      <c r="A120" s="41"/>
      <c r="B120" s="42"/>
      <c r="C120" s="43"/>
      <c r="D120" s="229" t="s">
        <v>157</v>
      </c>
      <c r="E120" s="43"/>
      <c r="F120" s="230" t="s">
        <v>194</v>
      </c>
      <c r="G120" s="43"/>
      <c r="H120" s="43"/>
      <c r="I120" s="231"/>
      <c r="J120" s="43"/>
      <c r="K120" s="43"/>
      <c r="L120" s="47"/>
      <c r="M120" s="232"/>
      <c r="N120" s="233"/>
      <c r="O120" s="87"/>
      <c r="P120" s="87"/>
      <c r="Q120" s="87"/>
      <c r="R120" s="87"/>
      <c r="S120" s="87"/>
      <c r="T120" s="88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20" t="s">
        <v>157</v>
      </c>
      <c r="AU120" s="20" t="s">
        <v>80</v>
      </c>
    </row>
    <row r="121" s="13" customFormat="1">
      <c r="A121" s="13"/>
      <c r="B121" s="234"/>
      <c r="C121" s="235"/>
      <c r="D121" s="236" t="s">
        <v>159</v>
      </c>
      <c r="E121" s="237" t="s">
        <v>19</v>
      </c>
      <c r="F121" s="238" t="s">
        <v>117</v>
      </c>
      <c r="G121" s="235"/>
      <c r="H121" s="239">
        <v>3</v>
      </c>
      <c r="I121" s="240"/>
      <c r="J121" s="235"/>
      <c r="K121" s="235"/>
      <c r="L121" s="241"/>
      <c r="M121" s="242"/>
      <c r="N121" s="243"/>
      <c r="O121" s="243"/>
      <c r="P121" s="243"/>
      <c r="Q121" s="243"/>
      <c r="R121" s="243"/>
      <c r="S121" s="243"/>
      <c r="T121" s="244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5" t="s">
        <v>159</v>
      </c>
      <c r="AU121" s="245" t="s">
        <v>80</v>
      </c>
      <c r="AV121" s="13" t="s">
        <v>80</v>
      </c>
      <c r="AW121" s="13" t="s">
        <v>33</v>
      </c>
      <c r="AX121" s="13" t="s">
        <v>71</v>
      </c>
      <c r="AY121" s="245" t="s">
        <v>148</v>
      </c>
    </row>
    <row r="122" s="14" customFormat="1">
      <c r="A122" s="14"/>
      <c r="B122" s="246"/>
      <c r="C122" s="247"/>
      <c r="D122" s="236" t="s">
        <v>159</v>
      </c>
      <c r="E122" s="248" t="s">
        <v>116</v>
      </c>
      <c r="F122" s="249" t="s">
        <v>161</v>
      </c>
      <c r="G122" s="247"/>
      <c r="H122" s="250">
        <v>3</v>
      </c>
      <c r="I122" s="251"/>
      <c r="J122" s="247"/>
      <c r="K122" s="247"/>
      <c r="L122" s="252"/>
      <c r="M122" s="253"/>
      <c r="N122" s="254"/>
      <c r="O122" s="254"/>
      <c r="P122" s="254"/>
      <c r="Q122" s="254"/>
      <c r="R122" s="254"/>
      <c r="S122" s="254"/>
      <c r="T122" s="255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56" t="s">
        <v>159</v>
      </c>
      <c r="AU122" s="256" t="s">
        <v>80</v>
      </c>
      <c r="AV122" s="14" t="s">
        <v>155</v>
      </c>
      <c r="AW122" s="14" t="s">
        <v>33</v>
      </c>
      <c r="AX122" s="14" t="s">
        <v>78</v>
      </c>
      <c r="AY122" s="256" t="s">
        <v>148</v>
      </c>
    </row>
    <row r="123" s="2" customFormat="1" ht="37.8" customHeight="1">
      <c r="A123" s="41"/>
      <c r="B123" s="42"/>
      <c r="C123" s="216" t="s">
        <v>195</v>
      </c>
      <c r="D123" s="216" t="s">
        <v>150</v>
      </c>
      <c r="E123" s="217" t="s">
        <v>196</v>
      </c>
      <c r="F123" s="218" t="s">
        <v>197</v>
      </c>
      <c r="G123" s="219" t="s">
        <v>153</v>
      </c>
      <c r="H123" s="220">
        <v>375</v>
      </c>
      <c r="I123" s="221"/>
      <c r="J123" s="222">
        <f>ROUND(I123*H123,2)</f>
        <v>0</v>
      </c>
      <c r="K123" s="218" t="s">
        <v>154</v>
      </c>
      <c r="L123" s="47"/>
      <c r="M123" s="223" t="s">
        <v>19</v>
      </c>
      <c r="N123" s="224" t="s">
        <v>42</v>
      </c>
      <c r="O123" s="87"/>
      <c r="P123" s="225">
        <f>O123*H123</f>
        <v>0</v>
      </c>
      <c r="Q123" s="225">
        <v>0</v>
      </c>
      <c r="R123" s="225">
        <f>Q123*H123</f>
        <v>0</v>
      </c>
      <c r="S123" s="225">
        <v>0.42499999999999999</v>
      </c>
      <c r="T123" s="226">
        <f>S123*H123</f>
        <v>159.375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27" t="s">
        <v>155</v>
      </c>
      <c r="AT123" s="227" t="s">
        <v>150</v>
      </c>
      <c r="AU123" s="227" t="s">
        <v>80</v>
      </c>
      <c r="AY123" s="20" t="s">
        <v>148</v>
      </c>
      <c r="BE123" s="228">
        <f>IF(N123="základní",J123,0)</f>
        <v>0</v>
      </c>
      <c r="BF123" s="228">
        <f>IF(N123="snížená",J123,0)</f>
        <v>0</v>
      </c>
      <c r="BG123" s="228">
        <f>IF(N123="zákl. přenesená",J123,0)</f>
        <v>0</v>
      </c>
      <c r="BH123" s="228">
        <f>IF(N123="sníž. přenesená",J123,0)</f>
        <v>0</v>
      </c>
      <c r="BI123" s="228">
        <f>IF(N123="nulová",J123,0)</f>
        <v>0</v>
      </c>
      <c r="BJ123" s="20" t="s">
        <v>78</v>
      </c>
      <c r="BK123" s="228">
        <f>ROUND(I123*H123,2)</f>
        <v>0</v>
      </c>
      <c r="BL123" s="20" t="s">
        <v>155</v>
      </c>
      <c r="BM123" s="227" t="s">
        <v>198</v>
      </c>
    </row>
    <row r="124" s="2" customFormat="1">
      <c r="A124" s="41"/>
      <c r="B124" s="42"/>
      <c r="C124" s="43"/>
      <c r="D124" s="229" t="s">
        <v>157</v>
      </c>
      <c r="E124" s="43"/>
      <c r="F124" s="230" t="s">
        <v>199</v>
      </c>
      <c r="G124" s="43"/>
      <c r="H124" s="43"/>
      <c r="I124" s="231"/>
      <c r="J124" s="43"/>
      <c r="K124" s="43"/>
      <c r="L124" s="47"/>
      <c r="M124" s="232"/>
      <c r="N124" s="233"/>
      <c r="O124" s="87"/>
      <c r="P124" s="87"/>
      <c r="Q124" s="87"/>
      <c r="R124" s="87"/>
      <c r="S124" s="87"/>
      <c r="T124" s="88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T124" s="20" t="s">
        <v>157</v>
      </c>
      <c r="AU124" s="20" t="s">
        <v>80</v>
      </c>
    </row>
    <row r="125" s="13" customFormat="1">
      <c r="A125" s="13"/>
      <c r="B125" s="234"/>
      <c r="C125" s="235"/>
      <c r="D125" s="236" t="s">
        <v>159</v>
      </c>
      <c r="E125" s="237" t="s">
        <v>19</v>
      </c>
      <c r="F125" s="238" t="s">
        <v>200</v>
      </c>
      <c r="G125" s="235"/>
      <c r="H125" s="239">
        <v>375</v>
      </c>
      <c r="I125" s="240"/>
      <c r="J125" s="235"/>
      <c r="K125" s="235"/>
      <c r="L125" s="241"/>
      <c r="M125" s="242"/>
      <c r="N125" s="243"/>
      <c r="O125" s="243"/>
      <c r="P125" s="243"/>
      <c r="Q125" s="243"/>
      <c r="R125" s="243"/>
      <c r="S125" s="243"/>
      <c r="T125" s="244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5" t="s">
        <v>159</v>
      </c>
      <c r="AU125" s="245" t="s">
        <v>80</v>
      </c>
      <c r="AV125" s="13" t="s">
        <v>80</v>
      </c>
      <c r="AW125" s="13" t="s">
        <v>33</v>
      </c>
      <c r="AX125" s="13" t="s">
        <v>71</v>
      </c>
      <c r="AY125" s="245" t="s">
        <v>148</v>
      </c>
    </row>
    <row r="126" s="14" customFormat="1">
      <c r="A126" s="14"/>
      <c r="B126" s="246"/>
      <c r="C126" s="247"/>
      <c r="D126" s="236" t="s">
        <v>159</v>
      </c>
      <c r="E126" s="248" t="s">
        <v>201</v>
      </c>
      <c r="F126" s="249" t="s">
        <v>161</v>
      </c>
      <c r="G126" s="247"/>
      <c r="H126" s="250">
        <v>375</v>
      </c>
      <c r="I126" s="251"/>
      <c r="J126" s="247"/>
      <c r="K126" s="247"/>
      <c r="L126" s="252"/>
      <c r="M126" s="253"/>
      <c r="N126" s="254"/>
      <c r="O126" s="254"/>
      <c r="P126" s="254"/>
      <c r="Q126" s="254"/>
      <c r="R126" s="254"/>
      <c r="S126" s="254"/>
      <c r="T126" s="255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6" t="s">
        <v>159</v>
      </c>
      <c r="AU126" s="256" t="s">
        <v>80</v>
      </c>
      <c r="AV126" s="14" t="s">
        <v>155</v>
      </c>
      <c r="AW126" s="14" t="s">
        <v>33</v>
      </c>
      <c r="AX126" s="14" t="s">
        <v>78</v>
      </c>
      <c r="AY126" s="256" t="s">
        <v>148</v>
      </c>
    </row>
    <row r="127" s="2" customFormat="1" ht="21.75" customHeight="1">
      <c r="A127" s="41"/>
      <c r="B127" s="42"/>
      <c r="C127" s="216" t="s">
        <v>113</v>
      </c>
      <c r="D127" s="216" t="s">
        <v>150</v>
      </c>
      <c r="E127" s="217" t="s">
        <v>202</v>
      </c>
      <c r="F127" s="218" t="s">
        <v>203</v>
      </c>
      <c r="G127" s="219" t="s">
        <v>204</v>
      </c>
      <c r="H127" s="220">
        <v>36.200000000000003</v>
      </c>
      <c r="I127" s="221"/>
      <c r="J127" s="222">
        <f>ROUND(I127*H127,2)</f>
        <v>0</v>
      </c>
      <c r="K127" s="218" t="s">
        <v>154</v>
      </c>
      <c r="L127" s="47"/>
      <c r="M127" s="223" t="s">
        <v>19</v>
      </c>
      <c r="N127" s="224" t="s">
        <v>42</v>
      </c>
      <c r="O127" s="87"/>
      <c r="P127" s="225">
        <f>O127*H127</f>
        <v>0</v>
      </c>
      <c r="Q127" s="225">
        <v>0</v>
      </c>
      <c r="R127" s="225">
        <f>Q127*H127</f>
        <v>0</v>
      </c>
      <c r="S127" s="225">
        <v>0</v>
      </c>
      <c r="T127" s="226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27" t="s">
        <v>155</v>
      </c>
      <c r="AT127" s="227" t="s">
        <v>150</v>
      </c>
      <c r="AU127" s="227" t="s">
        <v>80</v>
      </c>
      <c r="AY127" s="20" t="s">
        <v>148</v>
      </c>
      <c r="BE127" s="228">
        <f>IF(N127="základní",J127,0)</f>
        <v>0</v>
      </c>
      <c r="BF127" s="228">
        <f>IF(N127="snížená",J127,0)</f>
        <v>0</v>
      </c>
      <c r="BG127" s="228">
        <f>IF(N127="zákl. přenesená",J127,0)</f>
        <v>0</v>
      </c>
      <c r="BH127" s="228">
        <f>IF(N127="sníž. přenesená",J127,0)</f>
        <v>0</v>
      </c>
      <c r="BI127" s="228">
        <f>IF(N127="nulová",J127,0)</f>
        <v>0</v>
      </c>
      <c r="BJ127" s="20" t="s">
        <v>78</v>
      </c>
      <c r="BK127" s="228">
        <f>ROUND(I127*H127,2)</f>
        <v>0</v>
      </c>
      <c r="BL127" s="20" t="s">
        <v>155</v>
      </c>
      <c r="BM127" s="227" t="s">
        <v>205</v>
      </c>
    </row>
    <row r="128" s="2" customFormat="1">
      <c r="A128" s="41"/>
      <c r="B128" s="42"/>
      <c r="C128" s="43"/>
      <c r="D128" s="229" t="s">
        <v>157</v>
      </c>
      <c r="E128" s="43"/>
      <c r="F128" s="230" t="s">
        <v>206</v>
      </c>
      <c r="G128" s="43"/>
      <c r="H128" s="43"/>
      <c r="I128" s="231"/>
      <c r="J128" s="43"/>
      <c r="K128" s="43"/>
      <c r="L128" s="47"/>
      <c r="M128" s="232"/>
      <c r="N128" s="233"/>
      <c r="O128" s="87"/>
      <c r="P128" s="87"/>
      <c r="Q128" s="87"/>
      <c r="R128" s="87"/>
      <c r="S128" s="87"/>
      <c r="T128" s="88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T128" s="20" t="s">
        <v>157</v>
      </c>
      <c r="AU128" s="20" t="s">
        <v>80</v>
      </c>
    </row>
    <row r="129" s="13" customFormat="1">
      <c r="A129" s="13"/>
      <c r="B129" s="234"/>
      <c r="C129" s="235"/>
      <c r="D129" s="236" t="s">
        <v>159</v>
      </c>
      <c r="E129" s="237" t="s">
        <v>19</v>
      </c>
      <c r="F129" s="238" t="s">
        <v>207</v>
      </c>
      <c r="G129" s="235"/>
      <c r="H129" s="239">
        <v>36.200000000000003</v>
      </c>
      <c r="I129" s="240"/>
      <c r="J129" s="235"/>
      <c r="K129" s="235"/>
      <c r="L129" s="241"/>
      <c r="M129" s="242"/>
      <c r="N129" s="243"/>
      <c r="O129" s="243"/>
      <c r="P129" s="243"/>
      <c r="Q129" s="243"/>
      <c r="R129" s="243"/>
      <c r="S129" s="243"/>
      <c r="T129" s="244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5" t="s">
        <v>159</v>
      </c>
      <c r="AU129" s="245" t="s">
        <v>80</v>
      </c>
      <c r="AV129" s="13" t="s">
        <v>80</v>
      </c>
      <c r="AW129" s="13" t="s">
        <v>33</v>
      </c>
      <c r="AX129" s="13" t="s">
        <v>71</v>
      </c>
      <c r="AY129" s="245" t="s">
        <v>148</v>
      </c>
    </row>
    <row r="130" s="14" customFormat="1">
      <c r="A130" s="14"/>
      <c r="B130" s="246"/>
      <c r="C130" s="247"/>
      <c r="D130" s="236" t="s">
        <v>159</v>
      </c>
      <c r="E130" s="248" t="s">
        <v>110</v>
      </c>
      <c r="F130" s="249" t="s">
        <v>161</v>
      </c>
      <c r="G130" s="247"/>
      <c r="H130" s="250">
        <v>36.200000000000003</v>
      </c>
      <c r="I130" s="251"/>
      <c r="J130" s="247"/>
      <c r="K130" s="247"/>
      <c r="L130" s="252"/>
      <c r="M130" s="253"/>
      <c r="N130" s="254"/>
      <c r="O130" s="254"/>
      <c r="P130" s="254"/>
      <c r="Q130" s="254"/>
      <c r="R130" s="254"/>
      <c r="S130" s="254"/>
      <c r="T130" s="255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6" t="s">
        <v>159</v>
      </c>
      <c r="AU130" s="256" t="s">
        <v>80</v>
      </c>
      <c r="AV130" s="14" t="s">
        <v>155</v>
      </c>
      <c r="AW130" s="14" t="s">
        <v>33</v>
      </c>
      <c r="AX130" s="14" t="s">
        <v>78</v>
      </c>
      <c r="AY130" s="256" t="s">
        <v>148</v>
      </c>
    </row>
    <row r="131" s="2" customFormat="1" ht="24.15" customHeight="1">
      <c r="A131" s="41"/>
      <c r="B131" s="42"/>
      <c r="C131" s="216" t="s">
        <v>208</v>
      </c>
      <c r="D131" s="216" t="s">
        <v>150</v>
      </c>
      <c r="E131" s="217" t="s">
        <v>209</v>
      </c>
      <c r="F131" s="218" t="s">
        <v>210</v>
      </c>
      <c r="G131" s="219" t="s">
        <v>169</v>
      </c>
      <c r="H131" s="220">
        <v>10</v>
      </c>
      <c r="I131" s="221"/>
      <c r="J131" s="222">
        <f>ROUND(I131*H131,2)</f>
        <v>0</v>
      </c>
      <c r="K131" s="218" t="s">
        <v>154</v>
      </c>
      <c r="L131" s="47"/>
      <c r="M131" s="223" t="s">
        <v>19</v>
      </c>
      <c r="N131" s="224" t="s">
        <v>42</v>
      </c>
      <c r="O131" s="87"/>
      <c r="P131" s="225">
        <f>O131*H131</f>
        <v>0</v>
      </c>
      <c r="Q131" s="225">
        <v>0</v>
      </c>
      <c r="R131" s="225">
        <f>Q131*H131</f>
        <v>0</v>
      </c>
      <c r="S131" s="225">
        <v>0</v>
      </c>
      <c r="T131" s="226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27" t="s">
        <v>155</v>
      </c>
      <c r="AT131" s="227" t="s">
        <v>150</v>
      </c>
      <c r="AU131" s="227" t="s">
        <v>80</v>
      </c>
      <c r="AY131" s="20" t="s">
        <v>148</v>
      </c>
      <c r="BE131" s="228">
        <f>IF(N131="základní",J131,0)</f>
        <v>0</v>
      </c>
      <c r="BF131" s="228">
        <f>IF(N131="snížená",J131,0)</f>
        <v>0</v>
      </c>
      <c r="BG131" s="228">
        <f>IF(N131="zákl. přenesená",J131,0)</f>
        <v>0</v>
      </c>
      <c r="BH131" s="228">
        <f>IF(N131="sníž. přenesená",J131,0)</f>
        <v>0</v>
      </c>
      <c r="BI131" s="228">
        <f>IF(N131="nulová",J131,0)</f>
        <v>0</v>
      </c>
      <c r="BJ131" s="20" t="s">
        <v>78</v>
      </c>
      <c r="BK131" s="228">
        <f>ROUND(I131*H131,2)</f>
        <v>0</v>
      </c>
      <c r="BL131" s="20" t="s">
        <v>155</v>
      </c>
      <c r="BM131" s="227" t="s">
        <v>211</v>
      </c>
    </row>
    <row r="132" s="2" customFormat="1">
      <c r="A132" s="41"/>
      <c r="B132" s="42"/>
      <c r="C132" s="43"/>
      <c r="D132" s="229" t="s">
        <v>157</v>
      </c>
      <c r="E132" s="43"/>
      <c r="F132" s="230" t="s">
        <v>212</v>
      </c>
      <c r="G132" s="43"/>
      <c r="H132" s="43"/>
      <c r="I132" s="231"/>
      <c r="J132" s="43"/>
      <c r="K132" s="43"/>
      <c r="L132" s="47"/>
      <c r="M132" s="232"/>
      <c r="N132" s="233"/>
      <c r="O132" s="87"/>
      <c r="P132" s="87"/>
      <c r="Q132" s="87"/>
      <c r="R132" s="87"/>
      <c r="S132" s="87"/>
      <c r="T132" s="88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20" t="s">
        <v>157</v>
      </c>
      <c r="AU132" s="20" t="s">
        <v>80</v>
      </c>
    </row>
    <row r="133" s="13" customFormat="1">
      <c r="A133" s="13"/>
      <c r="B133" s="234"/>
      <c r="C133" s="235"/>
      <c r="D133" s="236" t="s">
        <v>159</v>
      </c>
      <c r="E133" s="237" t="s">
        <v>19</v>
      </c>
      <c r="F133" s="238" t="s">
        <v>112</v>
      </c>
      <c r="G133" s="235"/>
      <c r="H133" s="239">
        <v>10</v>
      </c>
      <c r="I133" s="240"/>
      <c r="J133" s="235"/>
      <c r="K133" s="235"/>
      <c r="L133" s="241"/>
      <c r="M133" s="242"/>
      <c r="N133" s="243"/>
      <c r="O133" s="243"/>
      <c r="P133" s="243"/>
      <c r="Q133" s="243"/>
      <c r="R133" s="243"/>
      <c r="S133" s="243"/>
      <c r="T133" s="244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5" t="s">
        <v>159</v>
      </c>
      <c r="AU133" s="245" t="s">
        <v>80</v>
      </c>
      <c r="AV133" s="13" t="s">
        <v>80</v>
      </c>
      <c r="AW133" s="13" t="s">
        <v>33</v>
      </c>
      <c r="AX133" s="13" t="s">
        <v>78</v>
      </c>
      <c r="AY133" s="245" t="s">
        <v>148</v>
      </c>
    </row>
    <row r="134" s="2" customFormat="1" ht="24.15" customHeight="1">
      <c r="A134" s="41"/>
      <c r="B134" s="42"/>
      <c r="C134" s="216" t="s">
        <v>8</v>
      </c>
      <c r="D134" s="216" t="s">
        <v>150</v>
      </c>
      <c r="E134" s="217" t="s">
        <v>213</v>
      </c>
      <c r="F134" s="218" t="s">
        <v>214</v>
      </c>
      <c r="G134" s="219" t="s">
        <v>169</v>
      </c>
      <c r="H134" s="220">
        <v>6</v>
      </c>
      <c r="I134" s="221"/>
      <c r="J134" s="222">
        <f>ROUND(I134*H134,2)</f>
        <v>0</v>
      </c>
      <c r="K134" s="218" t="s">
        <v>154</v>
      </c>
      <c r="L134" s="47"/>
      <c r="M134" s="223" t="s">
        <v>19</v>
      </c>
      <c r="N134" s="224" t="s">
        <v>42</v>
      </c>
      <c r="O134" s="87"/>
      <c r="P134" s="225">
        <f>O134*H134</f>
        <v>0</v>
      </c>
      <c r="Q134" s="225">
        <v>0</v>
      </c>
      <c r="R134" s="225">
        <f>Q134*H134</f>
        <v>0</v>
      </c>
      <c r="S134" s="225">
        <v>0</v>
      </c>
      <c r="T134" s="226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27" t="s">
        <v>155</v>
      </c>
      <c r="AT134" s="227" t="s">
        <v>150</v>
      </c>
      <c r="AU134" s="227" t="s">
        <v>80</v>
      </c>
      <c r="AY134" s="20" t="s">
        <v>148</v>
      </c>
      <c r="BE134" s="228">
        <f>IF(N134="základní",J134,0)</f>
        <v>0</v>
      </c>
      <c r="BF134" s="228">
        <f>IF(N134="snížená",J134,0)</f>
        <v>0</v>
      </c>
      <c r="BG134" s="228">
        <f>IF(N134="zákl. přenesená",J134,0)</f>
        <v>0</v>
      </c>
      <c r="BH134" s="228">
        <f>IF(N134="sníž. přenesená",J134,0)</f>
        <v>0</v>
      </c>
      <c r="BI134" s="228">
        <f>IF(N134="nulová",J134,0)</f>
        <v>0</v>
      </c>
      <c r="BJ134" s="20" t="s">
        <v>78</v>
      </c>
      <c r="BK134" s="228">
        <f>ROUND(I134*H134,2)</f>
        <v>0</v>
      </c>
      <c r="BL134" s="20" t="s">
        <v>155</v>
      </c>
      <c r="BM134" s="227" t="s">
        <v>215</v>
      </c>
    </row>
    <row r="135" s="2" customFormat="1">
      <c r="A135" s="41"/>
      <c r="B135" s="42"/>
      <c r="C135" s="43"/>
      <c r="D135" s="229" t="s">
        <v>157</v>
      </c>
      <c r="E135" s="43"/>
      <c r="F135" s="230" t="s">
        <v>216</v>
      </c>
      <c r="G135" s="43"/>
      <c r="H135" s="43"/>
      <c r="I135" s="231"/>
      <c r="J135" s="43"/>
      <c r="K135" s="43"/>
      <c r="L135" s="47"/>
      <c r="M135" s="232"/>
      <c r="N135" s="233"/>
      <c r="O135" s="87"/>
      <c r="P135" s="87"/>
      <c r="Q135" s="87"/>
      <c r="R135" s="87"/>
      <c r="S135" s="87"/>
      <c r="T135" s="88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T135" s="20" t="s">
        <v>157</v>
      </c>
      <c r="AU135" s="20" t="s">
        <v>80</v>
      </c>
    </row>
    <row r="136" s="13" customFormat="1">
      <c r="A136" s="13"/>
      <c r="B136" s="234"/>
      <c r="C136" s="235"/>
      <c r="D136" s="236" t="s">
        <v>159</v>
      </c>
      <c r="E136" s="237" t="s">
        <v>19</v>
      </c>
      <c r="F136" s="238" t="s">
        <v>114</v>
      </c>
      <c r="G136" s="235"/>
      <c r="H136" s="239">
        <v>6</v>
      </c>
      <c r="I136" s="240"/>
      <c r="J136" s="235"/>
      <c r="K136" s="235"/>
      <c r="L136" s="241"/>
      <c r="M136" s="242"/>
      <c r="N136" s="243"/>
      <c r="O136" s="243"/>
      <c r="P136" s="243"/>
      <c r="Q136" s="243"/>
      <c r="R136" s="243"/>
      <c r="S136" s="243"/>
      <c r="T136" s="244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5" t="s">
        <v>159</v>
      </c>
      <c r="AU136" s="245" t="s">
        <v>80</v>
      </c>
      <c r="AV136" s="13" t="s">
        <v>80</v>
      </c>
      <c r="AW136" s="13" t="s">
        <v>33</v>
      </c>
      <c r="AX136" s="13" t="s">
        <v>78</v>
      </c>
      <c r="AY136" s="245" t="s">
        <v>148</v>
      </c>
    </row>
    <row r="137" s="2" customFormat="1" ht="24.15" customHeight="1">
      <c r="A137" s="41"/>
      <c r="B137" s="42"/>
      <c r="C137" s="216" t="s">
        <v>217</v>
      </c>
      <c r="D137" s="216" t="s">
        <v>150</v>
      </c>
      <c r="E137" s="217" t="s">
        <v>218</v>
      </c>
      <c r="F137" s="218" t="s">
        <v>219</v>
      </c>
      <c r="G137" s="219" t="s">
        <v>169</v>
      </c>
      <c r="H137" s="220">
        <v>3</v>
      </c>
      <c r="I137" s="221"/>
      <c r="J137" s="222">
        <f>ROUND(I137*H137,2)</f>
        <v>0</v>
      </c>
      <c r="K137" s="218" t="s">
        <v>154</v>
      </c>
      <c r="L137" s="47"/>
      <c r="M137" s="223" t="s">
        <v>19</v>
      </c>
      <c r="N137" s="224" t="s">
        <v>42</v>
      </c>
      <c r="O137" s="87"/>
      <c r="P137" s="225">
        <f>O137*H137</f>
        <v>0</v>
      </c>
      <c r="Q137" s="225">
        <v>0</v>
      </c>
      <c r="R137" s="225">
        <f>Q137*H137</f>
        <v>0</v>
      </c>
      <c r="S137" s="225">
        <v>0</v>
      </c>
      <c r="T137" s="226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27" t="s">
        <v>155</v>
      </c>
      <c r="AT137" s="227" t="s">
        <v>150</v>
      </c>
      <c r="AU137" s="227" t="s">
        <v>80</v>
      </c>
      <c r="AY137" s="20" t="s">
        <v>148</v>
      </c>
      <c r="BE137" s="228">
        <f>IF(N137="základní",J137,0)</f>
        <v>0</v>
      </c>
      <c r="BF137" s="228">
        <f>IF(N137="snížená",J137,0)</f>
        <v>0</v>
      </c>
      <c r="BG137" s="228">
        <f>IF(N137="zákl. přenesená",J137,0)</f>
        <v>0</v>
      </c>
      <c r="BH137" s="228">
        <f>IF(N137="sníž. přenesená",J137,0)</f>
        <v>0</v>
      </c>
      <c r="BI137" s="228">
        <f>IF(N137="nulová",J137,0)</f>
        <v>0</v>
      </c>
      <c r="BJ137" s="20" t="s">
        <v>78</v>
      </c>
      <c r="BK137" s="228">
        <f>ROUND(I137*H137,2)</f>
        <v>0</v>
      </c>
      <c r="BL137" s="20" t="s">
        <v>155</v>
      </c>
      <c r="BM137" s="227" t="s">
        <v>220</v>
      </c>
    </row>
    <row r="138" s="2" customFormat="1">
      <c r="A138" s="41"/>
      <c r="B138" s="42"/>
      <c r="C138" s="43"/>
      <c r="D138" s="229" t="s">
        <v>157</v>
      </c>
      <c r="E138" s="43"/>
      <c r="F138" s="230" t="s">
        <v>221</v>
      </c>
      <c r="G138" s="43"/>
      <c r="H138" s="43"/>
      <c r="I138" s="231"/>
      <c r="J138" s="43"/>
      <c r="K138" s="43"/>
      <c r="L138" s="47"/>
      <c r="M138" s="232"/>
      <c r="N138" s="233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20" t="s">
        <v>157</v>
      </c>
      <c r="AU138" s="20" t="s">
        <v>80</v>
      </c>
    </row>
    <row r="139" s="13" customFormat="1">
      <c r="A139" s="13"/>
      <c r="B139" s="234"/>
      <c r="C139" s="235"/>
      <c r="D139" s="236" t="s">
        <v>159</v>
      </c>
      <c r="E139" s="237" t="s">
        <v>19</v>
      </c>
      <c r="F139" s="238" t="s">
        <v>116</v>
      </c>
      <c r="G139" s="235"/>
      <c r="H139" s="239">
        <v>3</v>
      </c>
      <c r="I139" s="240"/>
      <c r="J139" s="235"/>
      <c r="K139" s="235"/>
      <c r="L139" s="241"/>
      <c r="M139" s="242"/>
      <c r="N139" s="243"/>
      <c r="O139" s="243"/>
      <c r="P139" s="243"/>
      <c r="Q139" s="243"/>
      <c r="R139" s="243"/>
      <c r="S139" s="243"/>
      <c r="T139" s="244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5" t="s">
        <v>159</v>
      </c>
      <c r="AU139" s="245" t="s">
        <v>80</v>
      </c>
      <c r="AV139" s="13" t="s">
        <v>80</v>
      </c>
      <c r="AW139" s="13" t="s">
        <v>33</v>
      </c>
      <c r="AX139" s="13" t="s">
        <v>78</v>
      </c>
      <c r="AY139" s="245" t="s">
        <v>148</v>
      </c>
    </row>
    <row r="140" s="2" customFormat="1" ht="33" customHeight="1">
      <c r="A140" s="41"/>
      <c r="B140" s="42"/>
      <c r="C140" s="216" t="s">
        <v>222</v>
      </c>
      <c r="D140" s="216" t="s">
        <v>150</v>
      </c>
      <c r="E140" s="217" t="s">
        <v>223</v>
      </c>
      <c r="F140" s="218" t="s">
        <v>224</v>
      </c>
      <c r="G140" s="219" t="s">
        <v>169</v>
      </c>
      <c r="H140" s="220">
        <v>10</v>
      </c>
      <c r="I140" s="221"/>
      <c r="J140" s="222">
        <f>ROUND(I140*H140,2)</f>
        <v>0</v>
      </c>
      <c r="K140" s="218" t="s">
        <v>154</v>
      </c>
      <c r="L140" s="47"/>
      <c r="M140" s="223" t="s">
        <v>19</v>
      </c>
      <c r="N140" s="224" t="s">
        <v>42</v>
      </c>
      <c r="O140" s="87"/>
      <c r="P140" s="225">
        <f>O140*H140</f>
        <v>0</v>
      </c>
      <c r="Q140" s="225">
        <v>0</v>
      </c>
      <c r="R140" s="225">
        <f>Q140*H140</f>
        <v>0</v>
      </c>
      <c r="S140" s="225">
        <v>0</v>
      </c>
      <c r="T140" s="226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27" t="s">
        <v>155</v>
      </c>
      <c r="AT140" s="227" t="s">
        <v>150</v>
      </c>
      <c r="AU140" s="227" t="s">
        <v>80</v>
      </c>
      <c r="AY140" s="20" t="s">
        <v>148</v>
      </c>
      <c r="BE140" s="228">
        <f>IF(N140="základní",J140,0)</f>
        <v>0</v>
      </c>
      <c r="BF140" s="228">
        <f>IF(N140="snížená",J140,0)</f>
        <v>0</v>
      </c>
      <c r="BG140" s="228">
        <f>IF(N140="zákl. přenesená",J140,0)</f>
        <v>0</v>
      </c>
      <c r="BH140" s="228">
        <f>IF(N140="sníž. přenesená",J140,0)</f>
        <v>0</v>
      </c>
      <c r="BI140" s="228">
        <f>IF(N140="nulová",J140,0)</f>
        <v>0</v>
      </c>
      <c r="BJ140" s="20" t="s">
        <v>78</v>
      </c>
      <c r="BK140" s="228">
        <f>ROUND(I140*H140,2)</f>
        <v>0</v>
      </c>
      <c r="BL140" s="20" t="s">
        <v>155</v>
      </c>
      <c r="BM140" s="227" t="s">
        <v>225</v>
      </c>
    </row>
    <row r="141" s="2" customFormat="1">
      <c r="A141" s="41"/>
      <c r="B141" s="42"/>
      <c r="C141" s="43"/>
      <c r="D141" s="229" t="s">
        <v>157</v>
      </c>
      <c r="E141" s="43"/>
      <c r="F141" s="230" t="s">
        <v>226</v>
      </c>
      <c r="G141" s="43"/>
      <c r="H141" s="43"/>
      <c r="I141" s="231"/>
      <c r="J141" s="43"/>
      <c r="K141" s="43"/>
      <c r="L141" s="47"/>
      <c r="M141" s="232"/>
      <c r="N141" s="233"/>
      <c r="O141" s="87"/>
      <c r="P141" s="87"/>
      <c r="Q141" s="87"/>
      <c r="R141" s="87"/>
      <c r="S141" s="87"/>
      <c r="T141" s="88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20" t="s">
        <v>157</v>
      </c>
      <c r="AU141" s="20" t="s">
        <v>80</v>
      </c>
    </row>
    <row r="142" s="13" customFormat="1">
      <c r="A142" s="13"/>
      <c r="B142" s="234"/>
      <c r="C142" s="235"/>
      <c r="D142" s="236" t="s">
        <v>159</v>
      </c>
      <c r="E142" s="237" t="s">
        <v>19</v>
      </c>
      <c r="F142" s="238" t="s">
        <v>112</v>
      </c>
      <c r="G142" s="235"/>
      <c r="H142" s="239">
        <v>10</v>
      </c>
      <c r="I142" s="240"/>
      <c r="J142" s="235"/>
      <c r="K142" s="235"/>
      <c r="L142" s="241"/>
      <c r="M142" s="242"/>
      <c r="N142" s="243"/>
      <c r="O142" s="243"/>
      <c r="P142" s="243"/>
      <c r="Q142" s="243"/>
      <c r="R142" s="243"/>
      <c r="S142" s="243"/>
      <c r="T142" s="244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5" t="s">
        <v>159</v>
      </c>
      <c r="AU142" s="245" t="s">
        <v>80</v>
      </c>
      <c r="AV142" s="13" t="s">
        <v>80</v>
      </c>
      <c r="AW142" s="13" t="s">
        <v>33</v>
      </c>
      <c r="AX142" s="13" t="s">
        <v>78</v>
      </c>
      <c r="AY142" s="245" t="s">
        <v>148</v>
      </c>
    </row>
    <row r="143" s="2" customFormat="1" ht="33" customHeight="1">
      <c r="A143" s="41"/>
      <c r="B143" s="42"/>
      <c r="C143" s="216" t="s">
        <v>227</v>
      </c>
      <c r="D143" s="216" t="s">
        <v>150</v>
      </c>
      <c r="E143" s="217" t="s">
        <v>228</v>
      </c>
      <c r="F143" s="218" t="s">
        <v>229</v>
      </c>
      <c r="G143" s="219" t="s">
        <v>169</v>
      </c>
      <c r="H143" s="220">
        <v>6</v>
      </c>
      <c r="I143" s="221"/>
      <c r="J143" s="222">
        <f>ROUND(I143*H143,2)</f>
        <v>0</v>
      </c>
      <c r="K143" s="218" t="s">
        <v>154</v>
      </c>
      <c r="L143" s="47"/>
      <c r="M143" s="223" t="s">
        <v>19</v>
      </c>
      <c r="N143" s="224" t="s">
        <v>42</v>
      </c>
      <c r="O143" s="87"/>
      <c r="P143" s="225">
        <f>O143*H143</f>
        <v>0</v>
      </c>
      <c r="Q143" s="225">
        <v>0</v>
      </c>
      <c r="R143" s="225">
        <f>Q143*H143</f>
        <v>0</v>
      </c>
      <c r="S143" s="225">
        <v>0</v>
      </c>
      <c r="T143" s="226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27" t="s">
        <v>155</v>
      </c>
      <c r="AT143" s="227" t="s">
        <v>150</v>
      </c>
      <c r="AU143" s="227" t="s">
        <v>80</v>
      </c>
      <c r="AY143" s="20" t="s">
        <v>148</v>
      </c>
      <c r="BE143" s="228">
        <f>IF(N143="základní",J143,0)</f>
        <v>0</v>
      </c>
      <c r="BF143" s="228">
        <f>IF(N143="snížená",J143,0)</f>
        <v>0</v>
      </c>
      <c r="BG143" s="228">
        <f>IF(N143="zákl. přenesená",J143,0)</f>
        <v>0</v>
      </c>
      <c r="BH143" s="228">
        <f>IF(N143="sníž. přenesená",J143,0)</f>
        <v>0</v>
      </c>
      <c r="BI143" s="228">
        <f>IF(N143="nulová",J143,0)</f>
        <v>0</v>
      </c>
      <c r="BJ143" s="20" t="s">
        <v>78</v>
      </c>
      <c r="BK143" s="228">
        <f>ROUND(I143*H143,2)</f>
        <v>0</v>
      </c>
      <c r="BL143" s="20" t="s">
        <v>155</v>
      </c>
      <c r="BM143" s="227" t="s">
        <v>230</v>
      </c>
    </row>
    <row r="144" s="2" customFormat="1">
      <c r="A144" s="41"/>
      <c r="B144" s="42"/>
      <c r="C144" s="43"/>
      <c r="D144" s="229" t="s">
        <v>157</v>
      </c>
      <c r="E144" s="43"/>
      <c r="F144" s="230" t="s">
        <v>231</v>
      </c>
      <c r="G144" s="43"/>
      <c r="H144" s="43"/>
      <c r="I144" s="231"/>
      <c r="J144" s="43"/>
      <c r="K144" s="43"/>
      <c r="L144" s="47"/>
      <c r="M144" s="232"/>
      <c r="N144" s="233"/>
      <c r="O144" s="87"/>
      <c r="P144" s="87"/>
      <c r="Q144" s="87"/>
      <c r="R144" s="87"/>
      <c r="S144" s="87"/>
      <c r="T144" s="88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T144" s="20" t="s">
        <v>157</v>
      </c>
      <c r="AU144" s="20" t="s">
        <v>80</v>
      </c>
    </row>
    <row r="145" s="13" customFormat="1">
      <c r="A145" s="13"/>
      <c r="B145" s="234"/>
      <c r="C145" s="235"/>
      <c r="D145" s="236" t="s">
        <v>159</v>
      </c>
      <c r="E145" s="237" t="s">
        <v>19</v>
      </c>
      <c r="F145" s="238" t="s">
        <v>114</v>
      </c>
      <c r="G145" s="235"/>
      <c r="H145" s="239">
        <v>6</v>
      </c>
      <c r="I145" s="240"/>
      <c r="J145" s="235"/>
      <c r="K145" s="235"/>
      <c r="L145" s="241"/>
      <c r="M145" s="242"/>
      <c r="N145" s="243"/>
      <c r="O145" s="243"/>
      <c r="P145" s="243"/>
      <c r="Q145" s="243"/>
      <c r="R145" s="243"/>
      <c r="S145" s="243"/>
      <c r="T145" s="244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5" t="s">
        <v>159</v>
      </c>
      <c r="AU145" s="245" t="s">
        <v>80</v>
      </c>
      <c r="AV145" s="13" t="s">
        <v>80</v>
      </c>
      <c r="AW145" s="13" t="s">
        <v>33</v>
      </c>
      <c r="AX145" s="13" t="s">
        <v>78</v>
      </c>
      <c r="AY145" s="245" t="s">
        <v>148</v>
      </c>
    </row>
    <row r="146" s="2" customFormat="1" ht="33" customHeight="1">
      <c r="A146" s="41"/>
      <c r="B146" s="42"/>
      <c r="C146" s="216" t="s">
        <v>232</v>
      </c>
      <c r="D146" s="216" t="s">
        <v>150</v>
      </c>
      <c r="E146" s="217" t="s">
        <v>233</v>
      </c>
      <c r="F146" s="218" t="s">
        <v>234</v>
      </c>
      <c r="G146" s="219" t="s">
        <v>169</v>
      </c>
      <c r="H146" s="220">
        <v>3</v>
      </c>
      <c r="I146" s="221"/>
      <c r="J146" s="222">
        <f>ROUND(I146*H146,2)</f>
        <v>0</v>
      </c>
      <c r="K146" s="218" t="s">
        <v>154</v>
      </c>
      <c r="L146" s="47"/>
      <c r="M146" s="223" t="s">
        <v>19</v>
      </c>
      <c r="N146" s="224" t="s">
        <v>42</v>
      </c>
      <c r="O146" s="87"/>
      <c r="P146" s="225">
        <f>O146*H146</f>
        <v>0</v>
      </c>
      <c r="Q146" s="225">
        <v>0</v>
      </c>
      <c r="R146" s="225">
        <f>Q146*H146</f>
        <v>0</v>
      </c>
      <c r="S146" s="225">
        <v>0</v>
      </c>
      <c r="T146" s="226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27" t="s">
        <v>155</v>
      </c>
      <c r="AT146" s="227" t="s">
        <v>150</v>
      </c>
      <c r="AU146" s="227" t="s">
        <v>80</v>
      </c>
      <c r="AY146" s="20" t="s">
        <v>148</v>
      </c>
      <c r="BE146" s="228">
        <f>IF(N146="základní",J146,0)</f>
        <v>0</v>
      </c>
      <c r="BF146" s="228">
        <f>IF(N146="snížená",J146,0)</f>
        <v>0</v>
      </c>
      <c r="BG146" s="228">
        <f>IF(N146="zákl. přenesená",J146,0)</f>
        <v>0</v>
      </c>
      <c r="BH146" s="228">
        <f>IF(N146="sníž. přenesená",J146,0)</f>
        <v>0</v>
      </c>
      <c r="BI146" s="228">
        <f>IF(N146="nulová",J146,0)</f>
        <v>0</v>
      </c>
      <c r="BJ146" s="20" t="s">
        <v>78</v>
      </c>
      <c r="BK146" s="228">
        <f>ROUND(I146*H146,2)</f>
        <v>0</v>
      </c>
      <c r="BL146" s="20" t="s">
        <v>155</v>
      </c>
      <c r="BM146" s="227" t="s">
        <v>235</v>
      </c>
    </row>
    <row r="147" s="2" customFormat="1">
      <c r="A147" s="41"/>
      <c r="B147" s="42"/>
      <c r="C147" s="43"/>
      <c r="D147" s="229" t="s">
        <v>157</v>
      </c>
      <c r="E147" s="43"/>
      <c r="F147" s="230" t="s">
        <v>236</v>
      </c>
      <c r="G147" s="43"/>
      <c r="H147" s="43"/>
      <c r="I147" s="231"/>
      <c r="J147" s="43"/>
      <c r="K147" s="43"/>
      <c r="L147" s="47"/>
      <c r="M147" s="232"/>
      <c r="N147" s="233"/>
      <c r="O147" s="87"/>
      <c r="P147" s="87"/>
      <c r="Q147" s="87"/>
      <c r="R147" s="87"/>
      <c r="S147" s="87"/>
      <c r="T147" s="88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20" t="s">
        <v>157</v>
      </c>
      <c r="AU147" s="20" t="s">
        <v>80</v>
      </c>
    </row>
    <row r="148" s="13" customFormat="1">
      <c r="A148" s="13"/>
      <c r="B148" s="234"/>
      <c r="C148" s="235"/>
      <c r="D148" s="236" t="s">
        <v>159</v>
      </c>
      <c r="E148" s="237" t="s">
        <v>19</v>
      </c>
      <c r="F148" s="238" t="s">
        <v>116</v>
      </c>
      <c r="G148" s="235"/>
      <c r="H148" s="239">
        <v>3</v>
      </c>
      <c r="I148" s="240"/>
      <c r="J148" s="235"/>
      <c r="K148" s="235"/>
      <c r="L148" s="241"/>
      <c r="M148" s="242"/>
      <c r="N148" s="243"/>
      <c r="O148" s="243"/>
      <c r="P148" s="243"/>
      <c r="Q148" s="243"/>
      <c r="R148" s="243"/>
      <c r="S148" s="243"/>
      <c r="T148" s="244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5" t="s">
        <v>159</v>
      </c>
      <c r="AU148" s="245" t="s">
        <v>80</v>
      </c>
      <c r="AV148" s="13" t="s">
        <v>80</v>
      </c>
      <c r="AW148" s="13" t="s">
        <v>33</v>
      </c>
      <c r="AX148" s="13" t="s">
        <v>78</v>
      </c>
      <c r="AY148" s="245" t="s">
        <v>148</v>
      </c>
    </row>
    <row r="149" s="2" customFormat="1" ht="37.8" customHeight="1">
      <c r="A149" s="41"/>
      <c r="B149" s="42"/>
      <c r="C149" s="216" t="s">
        <v>237</v>
      </c>
      <c r="D149" s="216" t="s">
        <v>150</v>
      </c>
      <c r="E149" s="217" t="s">
        <v>238</v>
      </c>
      <c r="F149" s="218" t="s">
        <v>239</v>
      </c>
      <c r="G149" s="219" t="s">
        <v>204</v>
      </c>
      <c r="H149" s="220">
        <v>36.200000000000003</v>
      </c>
      <c r="I149" s="221"/>
      <c r="J149" s="222">
        <f>ROUND(I149*H149,2)</f>
        <v>0</v>
      </c>
      <c r="K149" s="218" t="s">
        <v>154</v>
      </c>
      <c r="L149" s="47"/>
      <c r="M149" s="223" t="s">
        <v>19</v>
      </c>
      <c r="N149" s="224" t="s">
        <v>42</v>
      </c>
      <c r="O149" s="87"/>
      <c r="P149" s="225">
        <f>O149*H149</f>
        <v>0</v>
      </c>
      <c r="Q149" s="225">
        <v>0</v>
      </c>
      <c r="R149" s="225">
        <f>Q149*H149</f>
        <v>0</v>
      </c>
      <c r="S149" s="225">
        <v>0</v>
      </c>
      <c r="T149" s="226">
        <f>S149*H149</f>
        <v>0</v>
      </c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R149" s="227" t="s">
        <v>155</v>
      </c>
      <c r="AT149" s="227" t="s">
        <v>150</v>
      </c>
      <c r="AU149" s="227" t="s">
        <v>80</v>
      </c>
      <c r="AY149" s="20" t="s">
        <v>148</v>
      </c>
      <c r="BE149" s="228">
        <f>IF(N149="základní",J149,0)</f>
        <v>0</v>
      </c>
      <c r="BF149" s="228">
        <f>IF(N149="snížená",J149,0)</f>
        <v>0</v>
      </c>
      <c r="BG149" s="228">
        <f>IF(N149="zákl. přenesená",J149,0)</f>
        <v>0</v>
      </c>
      <c r="BH149" s="228">
        <f>IF(N149="sníž. přenesená",J149,0)</f>
        <v>0</v>
      </c>
      <c r="BI149" s="228">
        <f>IF(N149="nulová",J149,0)</f>
        <v>0</v>
      </c>
      <c r="BJ149" s="20" t="s">
        <v>78</v>
      </c>
      <c r="BK149" s="228">
        <f>ROUND(I149*H149,2)</f>
        <v>0</v>
      </c>
      <c r="BL149" s="20" t="s">
        <v>155</v>
      </c>
      <c r="BM149" s="227" t="s">
        <v>240</v>
      </c>
    </row>
    <row r="150" s="2" customFormat="1">
      <c r="A150" s="41"/>
      <c r="B150" s="42"/>
      <c r="C150" s="43"/>
      <c r="D150" s="229" t="s">
        <v>157</v>
      </c>
      <c r="E150" s="43"/>
      <c r="F150" s="230" t="s">
        <v>241</v>
      </c>
      <c r="G150" s="43"/>
      <c r="H150" s="43"/>
      <c r="I150" s="231"/>
      <c r="J150" s="43"/>
      <c r="K150" s="43"/>
      <c r="L150" s="47"/>
      <c r="M150" s="232"/>
      <c r="N150" s="233"/>
      <c r="O150" s="87"/>
      <c r="P150" s="87"/>
      <c r="Q150" s="87"/>
      <c r="R150" s="87"/>
      <c r="S150" s="87"/>
      <c r="T150" s="88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T150" s="20" t="s">
        <v>157</v>
      </c>
      <c r="AU150" s="20" t="s">
        <v>80</v>
      </c>
    </row>
    <row r="151" s="13" customFormat="1">
      <c r="A151" s="13"/>
      <c r="B151" s="234"/>
      <c r="C151" s="235"/>
      <c r="D151" s="236" t="s">
        <v>159</v>
      </c>
      <c r="E151" s="237" t="s">
        <v>19</v>
      </c>
      <c r="F151" s="238" t="s">
        <v>110</v>
      </c>
      <c r="G151" s="235"/>
      <c r="H151" s="239">
        <v>36.200000000000003</v>
      </c>
      <c r="I151" s="240"/>
      <c r="J151" s="235"/>
      <c r="K151" s="235"/>
      <c r="L151" s="241"/>
      <c r="M151" s="242"/>
      <c r="N151" s="243"/>
      <c r="O151" s="243"/>
      <c r="P151" s="243"/>
      <c r="Q151" s="243"/>
      <c r="R151" s="243"/>
      <c r="S151" s="243"/>
      <c r="T151" s="244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5" t="s">
        <v>159</v>
      </c>
      <c r="AU151" s="245" t="s">
        <v>80</v>
      </c>
      <c r="AV151" s="13" t="s">
        <v>80</v>
      </c>
      <c r="AW151" s="13" t="s">
        <v>33</v>
      </c>
      <c r="AX151" s="13" t="s">
        <v>78</v>
      </c>
      <c r="AY151" s="245" t="s">
        <v>148</v>
      </c>
    </row>
    <row r="152" s="2" customFormat="1" ht="24.15" customHeight="1">
      <c r="A152" s="41"/>
      <c r="B152" s="42"/>
      <c r="C152" s="216" t="s">
        <v>242</v>
      </c>
      <c r="D152" s="216" t="s">
        <v>150</v>
      </c>
      <c r="E152" s="217" t="s">
        <v>243</v>
      </c>
      <c r="F152" s="218" t="s">
        <v>244</v>
      </c>
      <c r="G152" s="219" t="s">
        <v>204</v>
      </c>
      <c r="H152" s="220">
        <v>36.200000000000003</v>
      </c>
      <c r="I152" s="221"/>
      <c r="J152" s="222">
        <f>ROUND(I152*H152,2)</f>
        <v>0</v>
      </c>
      <c r="K152" s="218" t="s">
        <v>154</v>
      </c>
      <c r="L152" s="47"/>
      <c r="M152" s="223" t="s">
        <v>19</v>
      </c>
      <c r="N152" s="224" t="s">
        <v>42</v>
      </c>
      <c r="O152" s="87"/>
      <c r="P152" s="225">
        <f>O152*H152</f>
        <v>0</v>
      </c>
      <c r="Q152" s="225">
        <v>0</v>
      </c>
      <c r="R152" s="225">
        <f>Q152*H152</f>
        <v>0</v>
      </c>
      <c r="S152" s="225">
        <v>0</v>
      </c>
      <c r="T152" s="226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27" t="s">
        <v>155</v>
      </c>
      <c r="AT152" s="227" t="s">
        <v>150</v>
      </c>
      <c r="AU152" s="227" t="s">
        <v>80</v>
      </c>
      <c r="AY152" s="20" t="s">
        <v>148</v>
      </c>
      <c r="BE152" s="228">
        <f>IF(N152="základní",J152,0)</f>
        <v>0</v>
      </c>
      <c r="BF152" s="228">
        <f>IF(N152="snížená",J152,0)</f>
        <v>0</v>
      </c>
      <c r="BG152" s="228">
        <f>IF(N152="zákl. přenesená",J152,0)</f>
        <v>0</v>
      </c>
      <c r="BH152" s="228">
        <f>IF(N152="sníž. přenesená",J152,0)</f>
        <v>0</v>
      </c>
      <c r="BI152" s="228">
        <f>IF(N152="nulová",J152,0)</f>
        <v>0</v>
      </c>
      <c r="BJ152" s="20" t="s">
        <v>78</v>
      </c>
      <c r="BK152" s="228">
        <f>ROUND(I152*H152,2)</f>
        <v>0</v>
      </c>
      <c r="BL152" s="20" t="s">
        <v>155</v>
      </c>
      <c r="BM152" s="227" t="s">
        <v>245</v>
      </c>
    </row>
    <row r="153" s="2" customFormat="1">
      <c r="A153" s="41"/>
      <c r="B153" s="42"/>
      <c r="C153" s="43"/>
      <c r="D153" s="229" t="s">
        <v>157</v>
      </c>
      <c r="E153" s="43"/>
      <c r="F153" s="230" t="s">
        <v>246</v>
      </c>
      <c r="G153" s="43"/>
      <c r="H153" s="43"/>
      <c r="I153" s="231"/>
      <c r="J153" s="43"/>
      <c r="K153" s="43"/>
      <c r="L153" s="47"/>
      <c r="M153" s="232"/>
      <c r="N153" s="233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20" t="s">
        <v>157</v>
      </c>
      <c r="AU153" s="20" t="s">
        <v>80</v>
      </c>
    </row>
    <row r="154" s="13" customFormat="1">
      <c r="A154" s="13"/>
      <c r="B154" s="234"/>
      <c r="C154" s="235"/>
      <c r="D154" s="236" t="s">
        <v>159</v>
      </c>
      <c r="E154" s="237" t="s">
        <v>19</v>
      </c>
      <c r="F154" s="238" t="s">
        <v>110</v>
      </c>
      <c r="G154" s="235"/>
      <c r="H154" s="239">
        <v>36.200000000000003</v>
      </c>
      <c r="I154" s="240"/>
      <c r="J154" s="235"/>
      <c r="K154" s="235"/>
      <c r="L154" s="241"/>
      <c r="M154" s="242"/>
      <c r="N154" s="243"/>
      <c r="O154" s="243"/>
      <c r="P154" s="243"/>
      <c r="Q154" s="243"/>
      <c r="R154" s="243"/>
      <c r="S154" s="243"/>
      <c r="T154" s="244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5" t="s">
        <v>159</v>
      </c>
      <c r="AU154" s="245" t="s">
        <v>80</v>
      </c>
      <c r="AV154" s="13" t="s">
        <v>80</v>
      </c>
      <c r="AW154" s="13" t="s">
        <v>33</v>
      </c>
      <c r="AX154" s="13" t="s">
        <v>71</v>
      </c>
      <c r="AY154" s="245" t="s">
        <v>148</v>
      </c>
    </row>
    <row r="155" s="14" customFormat="1">
      <c r="A155" s="14"/>
      <c r="B155" s="246"/>
      <c r="C155" s="247"/>
      <c r="D155" s="236" t="s">
        <v>159</v>
      </c>
      <c r="E155" s="248" t="s">
        <v>19</v>
      </c>
      <c r="F155" s="249" t="s">
        <v>161</v>
      </c>
      <c r="G155" s="247"/>
      <c r="H155" s="250">
        <v>36.200000000000003</v>
      </c>
      <c r="I155" s="251"/>
      <c r="J155" s="247"/>
      <c r="K155" s="247"/>
      <c r="L155" s="252"/>
      <c r="M155" s="253"/>
      <c r="N155" s="254"/>
      <c r="O155" s="254"/>
      <c r="P155" s="254"/>
      <c r="Q155" s="254"/>
      <c r="R155" s="254"/>
      <c r="S155" s="254"/>
      <c r="T155" s="255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6" t="s">
        <v>159</v>
      </c>
      <c r="AU155" s="256" t="s">
        <v>80</v>
      </c>
      <c r="AV155" s="14" t="s">
        <v>155</v>
      </c>
      <c r="AW155" s="14" t="s">
        <v>33</v>
      </c>
      <c r="AX155" s="14" t="s">
        <v>78</v>
      </c>
      <c r="AY155" s="256" t="s">
        <v>148</v>
      </c>
    </row>
    <row r="156" s="2" customFormat="1" ht="16.5" customHeight="1">
      <c r="A156" s="41"/>
      <c r="B156" s="42"/>
      <c r="C156" s="216" t="s">
        <v>247</v>
      </c>
      <c r="D156" s="216" t="s">
        <v>150</v>
      </c>
      <c r="E156" s="217" t="s">
        <v>248</v>
      </c>
      <c r="F156" s="218" t="s">
        <v>249</v>
      </c>
      <c r="G156" s="219" t="s">
        <v>153</v>
      </c>
      <c r="H156" s="220">
        <v>2965.6999999999998</v>
      </c>
      <c r="I156" s="221"/>
      <c r="J156" s="222">
        <f>ROUND(I156*H156,2)</f>
        <v>0</v>
      </c>
      <c r="K156" s="218" t="s">
        <v>154</v>
      </c>
      <c r="L156" s="47"/>
      <c r="M156" s="223" t="s">
        <v>19</v>
      </c>
      <c r="N156" s="224" t="s">
        <v>42</v>
      </c>
      <c r="O156" s="87"/>
      <c r="P156" s="225">
        <f>O156*H156</f>
        <v>0</v>
      </c>
      <c r="Q156" s="225">
        <v>0</v>
      </c>
      <c r="R156" s="225">
        <f>Q156*H156</f>
        <v>0</v>
      </c>
      <c r="S156" s="225">
        <v>0</v>
      </c>
      <c r="T156" s="226">
        <f>S156*H156</f>
        <v>0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27" t="s">
        <v>155</v>
      </c>
      <c r="AT156" s="227" t="s">
        <v>150</v>
      </c>
      <c r="AU156" s="227" t="s">
        <v>80</v>
      </c>
      <c r="AY156" s="20" t="s">
        <v>148</v>
      </c>
      <c r="BE156" s="228">
        <f>IF(N156="základní",J156,0)</f>
        <v>0</v>
      </c>
      <c r="BF156" s="228">
        <f>IF(N156="snížená",J156,0)</f>
        <v>0</v>
      </c>
      <c r="BG156" s="228">
        <f>IF(N156="zákl. přenesená",J156,0)</f>
        <v>0</v>
      </c>
      <c r="BH156" s="228">
        <f>IF(N156="sníž. přenesená",J156,0)</f>
        <v>0</v>
      </c>
      <c r="BI156" s="228">
        <f>IF(N156="nulová",J156,0)</f>
        <v>0</v>
      </c>
      <c r="BJ156" s="20" t="s">
        <v>78</v>
      </c>
      <c r="BK156" s="228">
        <f>ROUND(I156*H156,2)</f>
        <v>0</v>
      </c>
      <c r="BL156" s="20" t="s">
        <v>155</v>
      </c>
      <c r="BM156" s="227" t="s">
        <v>250</v>
      </c>
    </row>
    <row r="157" s="2" customFormat="1">
      <c r="A157" s="41"/>
      <c r="B157" s="42"/>
      <c r="C157" s="43"/>
      <c r="D157" s="229" t="s">
        <v>157</v>
      </c>
      <c r="E157" s="43"/>
      <c r="F157" s="230" t="s">
        <v>251</v>
      </c>
      <c r="G157" s="43"/>
      <c r="H157" s="43"/>
      <c r="I157" s="231"/>
      <c r="J157" s="43"/>
      <c r="K157" s="43"/>
      <c r="L157" s="47"/>
      <c r="M157" s="232"/>
      <c r="N157" s="233"/>
      <c r="O157" s="87"/>
      <c r="P157" s="87"/>
      <c r="Q157" s="87"/>
      <c r="R157" s="87"/>
      <c r="S157" s="87"/>
      <c r="T157" s="88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T157" s="20" t="s">
        <v>157</v>
      </c>
      <c r="AU157" s="20" t="s">
        <v>80</v>
      </c>
    </row>
    <row r="158" s="13" customFormat="1">
      <c r="A158" s="13"/>
      <c r="B158" s="234"/>
      <c r="C158" s="235"/>
      <c r="D158" s="236" t="s">
        <v>159</v>
      </c>
      <c r="E158" s="237" t="s">
        <v>19</v>
      </c>
      <c r="F158" s="238" t="s">
        <v>252</v>
      </c>
      <c r="G158" s="235"/>
      <c r="H158" s="239">
        <v>2965.6999999999998</v>
      </c>
      <c r="I158" s="240"/>
      <c r="J158" s="235"/>
      <c r="K158" s="235"/>
      <c r="L158" s="241"/>
      <c r="M158" s="242"/>
      <c r="N158" s="243"/>
      <c r="O158" s="243"/>
      <c r="P158" s="243"/>
      <c r="Q158" s="243"/>
      <c r="R158" s="243"/>
      <c r="S158" s="243"/>
      <c r="T158" s="244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5" t="s">
        <v>159</v>
      </c>
      <c r="AU158" s="245" t="s">
        <v>80</v>
      </c>
      <c r="AV158" s="13" t="s">
        <v>80</v>
      </c>
      <c r="AW158" s="13" t="s">
        <v>33</v>
      </c>
      <c r="AX158" s="13" t="s">
        <v>71</v>
      </c>
      <c r="AY158" s="245" t="s">
        <v>148</v>
      </c>
    </row>
    <row r="159" s="14" customFormat="1">
      <c r="A159" s="14"/>
      <c r="B159" s="246"/>
      <c r="C159" s="247"/>
      <c r="D159" s="236" t="s">
        <v>159</v>
      </c>
      <c r="E159" s="248" t="s">
        <v>19</v>
      </c>
      <c r="F159" s="249" t="s">
        <v>161</v>
      </c>
      <c r="G159" s="247"/>
      <c r="H159" s="250">
        <v>2965.6999999999998</v>
      </c>
      <c r="I159" s="251"/>
      <c r="J159" s="247"/>
      <c r="K159" s="247"/>
      <c r="L159" s="252"/>
      <c r="M159" s="253"/>
      <c r="N159" s="254"/>
      <c r="O159" s="254"/>
      <c r="P159" s="254"/>
      <c r="Q159" s="254"/>
      <c r="R159" s="254"/>
      <c r="S159" s="254"/>
      <c r="T159" s="255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6" t="s">
        <v>159</v>
      </c>
      <c r="AU159" s="256" t="s">
        <v>80</v>
      </c>
      <c r="AV159" s="14" t="s">
        <v>155</v>
      </c>
      <c r="AW159" s="14" t="s">
        <v>33</v>
      </c>
      <c r="AX159" s="14" t="s">
        <v>78</v>
      </c>
      <c r="AY159" s="256" t="s">
        <v>148</v>
      </c>
    </row>
    <row r="160" s="2" customFormat="1" ht="16.5" customHeight="1">
      <c r="A160" s="41"/>
      <c r="B160" s="42"/>
      <c r="C160" s="216" t="s">
        <v>253</v>
      </c>
      <c r="D160" s="216" t="s">
        <v>150</v>
      </c>
      <c r="E160" s="217" t="s">
        <v>254</v>
      </c>
      <c r="F160" s="218" t="s">
        <v>255</v>
      </c>
      <c r="G160" s="219" t="s">
        <v>153</v>
      </c>
      <c r="H160" s="220">
        <v>252.40000000000001</v>
      </c>
      <c r="I160" s="221"/>
      <c r="J160" s="222">
        <f>ROUND(I160*H160,2)</f>
        <v>0</v>
      </c>
      <c r="K160" s="218" t="s">
        <v>19</v>
      </c>
      <c r="L160" s="47"/>
      <c r="M160" s="223" t="s">
        <v>19</v>
      </c>
      <c r="N160" s="224" t="s">
        <v>42</v>
      </c>
      <c r="O160" s="87"/>
      <c r="P160" s="225">
        <f>O160*H160</f>
        <v>0</v>
      </c>
      <c r="Q160" s="225">
        <v>0.00017000000000000001</v>
      </c>
      <c r="R160" s="225">
        <f>Q160*H160</f>
        <v>0.042908000000000002</v>
      </c>
      <c r="S160" s="225">
        <v>0</v>
      </c>
      <c r="T160" s="226">
        <f>S160*H160</f>
        <v>0</v>
      </c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R160" s="227" t="s">
        <v>155</v>
      </c>
      <c r="AT160" s="227" t="s">
        <v>150</v>
      </c>
      <c r="AU160" s="227" t="s">
        <v>80</v>
      </c>
      <c r="AY160" s="20" t="s">
        <v>148</v>
      </c>
      <c r="BE160" s="228">
        <f>IF(N160="základní",J160,0)</f>
        <v>0</v>
      </c>
      <c r="BF160" s="228">
        <f>IF(N160="snížená",J160,0)</f>
        <v>0</v>
      </c>
      <c r="BG160" s="228">
        <f>IF(N160="zákl. přenesená",J160,0)</f>
        <v>0</v>
      </c>
      <c r="BH160" s="228">
        <f>IF(N160="sníž. přenesená",J160,0)</f>
        <v>0</v>
      </c>
      <c r="BI160" s="228">
        <f>IF(N160="nulová",J160,0)</f>
        <v>0</v>
      </c>
      <c r="BJ160" s="20" t="s">
        <v>78</v>
      </c>
      <c r="BK160" s="228">
        <f>ROUND(I160*H160,2)</f>
        <v>0</v>
      </c>
      <c r="BL160" s="20" t="s">
        <v>155</v>
      </c>
      <c r="BM160" s="227" t="s">
        <v>256</v>
      </c>
    </row>
    <row r="161" s="2" customFormat="1">
      <c r="A161" s="41"/>
      <c r="B161" s="42"/>
      <c r="C161" s="43"/>
      <c r="D161" s="236" t="s">
        <v>257</v>
      </c>
      <c r="E161" s="43"/>
      <c r="F161" s="257" t="s">
        <v>258</v>
      </c>
      <c r="G161" s="43"/>
      <c r="H161" s="43"/>
      <c r="I161" s="231"/>
      <c r="J161" s="43"/>
      <c r="K161" s="43"/>
      <c r="L161" s="47"/>
      <c r="M161" s="232"/>
      <c r="N161" s="233"/>
      <c r="O161" s="87"/>
      <c r="P161" s="87"/>
      <c r="Q161" s="87"/>
      <c r="R161" s="87"/>
      <c r="S161" s="87"/>
      <c r="T161" s="88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T161" s="20" t="s">
        <v>257</v>
      </c>
      <c r="AU161" s="20" t="s">
        <v>80</v>
      </c>
    </row>
    <row r="162" s="13" customFormat="1">
      <c r="A162" s="13"/>
      <c r="B162" s="234"/>
      <c r="C162" s="235"/>
      <c r="D162" s="236" t="s">
        <v>159</v>
      </c>
      <c r="E162" s="237" t="s">
        <v>19</v>
      </c>
      <c r="F162" s="238" t="s">
        <v>107</v>
      </c>
      <c r="G162" s="235"/>
      <c r="H162" s="239">
        <v>252.40000000000001</v>
      </c>
      <c r="I162" s="240"/>
      <c r="J162" s="235"/>
      <c r="K162" s="235"/>
      <c r="L162" s="241"/>
      <c r="M162" s="242"/>
      <c r="N162" s="243"/>
      <c r="O162" s="243"/>
      <c r="P162" s="243"/>
      <c r="Q162" s="243"/>
      <c r="R162" s="243"/>
      <c r="S162" s="243"/>
      <c r="T162" s="244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5" t="s">
        <v>159</v>
      </c>
      <c r="AU162" s="245" t="s">
        <v>80</v>
      </c>
      <c r="AV162" s="13" t="s">
        <v>80</v>
      </c>
      <c r="AW162" s="13" t="s">
        <v>33</v>
      </c>
      <c r="AX162" s="13" t="s">
        <v>71</v>
      </c>
      <c r="AY162" s="245" t="s">
        <v>148</v>
      </c>
    </row>
    <row r="163" s="14" customFormat="1">
      <c r="A163" s="14"/>
      <c r="B163" s="246"/>
      <c r="C163" s="247"/>
      <c r="D163" s="236" t="s">
        <v>159</v>
      </c>
      <c r="E163" s="248" t="s">
        <v>19</v>
      </c>
      <c r="F163" s="249" t="s">
        <v>161</v>
      </c>
      <c r="G163" s="247"/>
      <c r="H163" s="250">
        <v>252.40000000000001</v>
      </c>
      <c r="I163" s="251"/>
      <c r="J163" s="247"/>
      <c r="K163" s="247"/>
      <c r="L163" s="252"/>
      <c r="M163" s="253"/>
      <c r="N163" s="254"/>
      <c r="O163" s="254"/>
      <c r="P163" s="254"/>
      <c r="Q163" s="254"/>
      <c r="R163" s="254"/>
      <c r="S163" s="254"/>
      <c r="T163" s="255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6" t="s">
        <v>159</v>
      </c>
      <c r="AU163" s="256" t="s">
        <v>80</v>
      </c>
      <c r="AV163" s="14" t="s">
        <v>155</v>
      </c>
      <c r="AW163" s="14" t="s">
        <v>33</v>
      </c>
      <c r="AX163" s="14" t="s">
        <v>78</v>
      </c>
      <c r="AY163" s="256" t="s">
        <v>148</v>
      </c>
    </row>
    <row r="164" s="12" customFormat="1" ht="22.8" customHeight="1">
      <c r="A164" s="12"/>
      <c r="B164" s="200"/>
      <c r="C164" s="201"/>
      <c r="D164" s="202" t="s">
        <v>70</v>
      </c>
      <c r="E164" s="214" t="s">
        <v>176</v>
      </c>
      <c r="F164" s="214" t="s">
        <v>259</v>
      </c>
      <c r="G164" s="201"/>
      <c r="H164" s="201"/>
      <c r="I164" s="204"/>
      <c r="J164" s="215">
        <f>BK164</f>
        <v>0</v>
      </c>
      <c r="K164" s="201"/>
      <c r="L164" s="206"/>
      <c r="M164" s="207"/>
      <c r="N164" s="208"/>
      <c r="O164" s="208"/>
      <c r="P164" s="209">
        <f>SUM(P165:P184)</f>
        <v>0</v>
      </c>
      <c r="Q164" s="208"/>
      <c r="R164" s="209">
        <f>SUM(R165:R184)</f>
        <v>0</v>
      </c>
      <c r="S164" s="208"/>
      <c r="T164" s="210">
        <f>SUM(T165:T184)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11" t="s">
        <v>78</v>
      </c>
      <c r="AT164" s="212" t="s">
        <v>70</v>
      </c>
      <c r="AU164" s="212" t="s">
        <v>78</v>
      </c>
      <c r="AY164" s="211" t="s">
        <v>148</v>
      </c>
      <c r="BK164" s="213">
        <f>SUM(BK165:BK184)</f>
        <v>0</v>
      </c>
    </row>
    <row r="165" s="2" customFormat="1" ht="21.75" customHeight="1">
      <c r="A165" s="41"/>
      <c r="B165" s="42"/>
      <c r="C165" s="216" t="s">
        <v>7</v>
      </c>
      <c r="D165" s="216" t="s">
        <v>150</v>
      </c>
      <c r="E165" s="217" t="s">
        <v>260</v>
      </c>
      <c r="F165" s="218" t="s">
        <v>261</v>
      </c>
      <c r="G165" s="219" t="s">
        <v>153</v>
      </c>
      <c r="H165" s="220">
        <v>2871.0500000000002</v>
      </c>
      <c r="I165" s="221"/>
      <c r="J165" s="222">
        <f>ROUND(I165*H165,2)</f>
        <v>0</v>
      </c>
      <c r="K165" s="218" t="s">
        <v>154</v>
      </c>
      <c r="L165" s="47"/>
      <c r="M165" s="223" t="s">
        <v>19</v>
      </c>
      <c r="N165" s="224" t="s">
        <v>42</v>
      </c>
      <c r="O165" s="87"/>
      <c r="P165" s="225">
        <f>O165*H165</f>
        <v>0</v>
      </c>
      <c r="Q165" s="225">
        <v>0</v>
      </c>
      <c r="R165" s="225">
        <f>Q165*H165</f>
        <v>0</v>
      </c>
      <c r="S165" s="225">
        <v>0</v>
      </c>
      <c r="T165" s="226">
        <f>S165*H165</f>
        <v>0</v>
      </c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R165" s="227" t="s">
        <v>155</v>
      </c>
      <c r="AT165" s="227" t="s">
        <v>150</v>
      </c>
      <c r="AU165" s="227" t="s">
        <v>80</v>
      </c>
      <c r="AY165" s="20" t="s">
        <v>148</v>
      </c>
      <c r="BE165" s="228">
        <f>IF(N165="základní",J165,0)</f>
        <v>0</v>
      </c>
      <c r="BF165" s="228">
        <f>IF(N165="snížená",J165,0)</f>
        <v>0</v>
      </c>
      <c r="BG165" s="228">
        <f>IF(N165="zákl. přenesená",J165,0)</f>
        <v>0</v>
      </c>
      <c r="BH165" s="228">
        <f>IF(N165="sníž. přenesená",J165,0)</f>
        <v>0</v>
      </c>
      <c r="BI165" s="228">
        <f>IF(N165="nulová",J165,0)</f>
        <v>0</v>
      </c>
      <c r="BJ165" s="20" t="s">
        <v>78</v>
      </c>
      <c r="BK165" s="228">
        <f>ROUND(I165*H165,2)</f>
        <v>0</v>
      </c>
      <c r="BL165" s="20" t="s">
        <v>155</v>
      </c>
      <c r="BM165" s="227" t="s">
        <v>262</v>
      </c>
    </row>
    <row r="166" s="2" customFormat="1">
      <c r="A166" s="41"/>
      <c r="B166" s="42"/>
      <c r="C166" s="43"/>
      <c r="D166" s="229" t="s">
        <v>157</v>
      </c>
      <c r="E166" s="43"/>
      <c r="F166" s="230" t="s">
        <v>263</v>
      </c>
      <c r="G166" s="43"/>
      <c r="H166" s="43"/>
      <c r="I166" s="231"/>
      <c r="J166" s="43"/>
      <c r="K166" s="43"/>
      <c r="L166" s="47"/>
      <c r="M166" s="232"/>
      <c r="N166" s="233"/>
      <c r="O166" s="87"/>
      <c r="P166" s="87"/>
      <c r="Q166" s="87"/>
      <c r="R166" s="87"/>
      <c r="S166" s="87"/>
      <c r="T166" s="88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T166" s="20" t="s">
        <v>157</v>
      </c>
      <c r="AU166" s="20" t="s">
        <v>80</v>
      </c>
    </row>
    <row r="167" s="13" customFormat="1">
      <c r="A167" s="13"/>
      <c r="B167" s="234"/>
      <c r="C167" s="235"/>
      <c r="D167" s="236" t="s">
        <v>159</v>
      </c>
      <c r="E167" s="237" t="s">
        <v>19</v>
      </c>
      <c r="F167" s="238" t="s">
        <v>264</v>
      </c>
      <c r="G167" s="235"/>
      <c r="H167" s="239">
        <v>2871.0500000000002</v>
      </c>
      <c r="I167" s="240"/>
      <c r="J167" s="235"/>
      <c r="K167" s="235"/>
      <c r="L167" s="241"/>
      <c r="M167" s="242"/>
      <c r="N167" s="243"/>
      <c r="O167" s="243"/>
      <c r="P167" s="243"/>
      <c r="Q167" s="243"/>
      <c r="R167" s="243"/>
      <c r="S167" s="243"/>
      <c r="T167" s="244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5" t="s">
        <v>159</v>
      </c>
      <c r="AU167" s="245" t="s">
        <v>80</v>
      </c>
      <c r="AV167" s="13" t="s">
        <v>80</v>
      </c>
      <c r="AW167" s="13" t="s">
        <v>33</v>
      </c>
      <c r="AX167" s="13" t="s">
        <v>71</v>
      </c>
      <c r="AY167" s="245" t="s">
        <v>148</v>
      </c>
    </row>
    <row r="168" s="14" customFormat="1">
      <c r="A168" s="14"/>
      <c r="B168" s="246"/>
      <c r="C168" s="247"/>
      <c r="D168" s="236" t="s">
        <v>159</v>
      </c>
      <c r="E168" s="248" t="s">
        <v>19</v>
      </c>
      <c r="F168" s="249" t="s">
        <v>161</v>
      </c>
      <c r="G168" s="247"/>
      <c r="H168" s="250">
        <v>2871.0500000000002</v>
      </c>
      <c r="I168" s="251"/>
      <c r="J168" s="247"/>
      <c r="K168" s="247"/>
      <c r="L168" s="252"/>
      <c r="M168" s="253"/>
      <c r="N168" s="254"/>
      <c r="O168" s="254"/>
      <c r="P168" s="254"/>
      <c r="Q168" s="254"/>
      <c r="R168" s="254"/>
      <c r="S168" s="254"/>
      <c r="T168" s="255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6" t="s">
        <v>159</v>
      </c>
      <c r="AU168" s="256" t="s">
        <v>80</v>
      </c>
      <c r="AV168" s="14" t="s">
        <v>155</v>
      </c>
      <c r="AW168" s="14" t="s">
        <v>33</v>
      </c>
      <c r="AX168" s="14" t="s">
        <v>78</v>
      </c>
      <c r="AY168" s="256" t="s">
        <v>148</v>
      </c>
    </row>
    <row r="169" s="2" customFormat="1" ht="16.5" customHeight="1">
      <c r="A169" s="41"/>
      <c r="B169" s="42"/>
      <c r="C169" s="216" t="s">
        <v>265</v>
      </c>
      <c r="D169" s="216" t="s">
        <v>150</v>
      </c>
      <c r="E169" s="217" t="s">
        <v>266</v>
      </c>
      <c r="F169" s="218" t="s">
        <v>267</v>
      </c>
      <c r="G169" s="219" t="s">
        <v>153</v>
      </c>
      <c r="H169" s="220">
        <v>2019.2000000000001</v>
      </c>
      <c r="I169" s="221"/>
      <c r="J169" s="222">
        <f>ROUND(I169*H169,2)</f>
        <v>0</v>
      </c>
      <c r="K169" s="218" t="s">
        <v>19</v>
      </c>
      <c r="L169" s="47"/>
      <c r="M169" s="223" t="s">
        <v>19</v>
      </c>
      <c r="N169" s="224" t="s">
        <v>42</v>
      </c>
      <c r="O169" s="87"/>
      <c r="P169" s="225">
        <f>O169*H169</f>
        <v>0</v>
      </c>
      <c r="Q169" s="225">
        <v>0</v>
      </c>
      <c r="R169" s="225">
        <f>Q169*H169</f>
        <v>0</v>
      </c>
      <c r="S169" s="225">
        <v>0</v>
      </c>
      <c r="T169" s="226">
        <f>S169*H169</f>
        <v>0</v>
      </c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R169" s="227" t="s">
        <v>155</v>
      </c>
      <c r="AT169" s="227" t="s">
        <v>150</v>
      </c>
      <c r="AU169" s="227" t="s">
        <v>80</v>
      </c>
      <c r="AY169" s="20" t="s">
        <v>148</v>
      </c>
      <c r="BE169" s="228">
        <f>IF(N169="základní",J169,0)</f>
        <v>0</v>
      </c>
      <c r="BF169" s="228">
        <f>IF(N169="snížená",J169,0)</f>
        <v>0</v>
      </c>
      <c r="BG169" s="228">
        <f>IF(N169="zákl. přenesená",J169,0)</f>
        <v>0</v>
      </c>
      <c r="BH169" s="228">
        <f>IF(N169="sníž. přenesená",J169,0)</f>
        <v>0</v>
      </c>
      <c r="BI169" s="228">
        <f>IF(N169="nulová",J169,0)</f>
        <v>0</v>
      </c>
      <c r="BJ169" s="20" t="s">
        <v>78</v>
      </c>
      <c r="BK169" s="228">
        <f>ROUND(I169*H169,2)</f>
        <v>0</v>
      </c>
      <c r="BL169" s="20" t="s">
        <v>155</v>
      </c>
      <c r="BM169" s="227" t="s">
        <v>268</v>
      </c>
    </row>
    <row r="170" s="2" customFormat="1">
      <c r="A170" s="41"/>
      <c r="B170" s="42"/>
      <c r="C170" s="43"/>
      <c r="D170" s="236" t="s">
        <v>257</v>
      </c>
      <c r="E170" s="43"/>
      <c r="F170" s="257" t="s">
        <v>269</v>
      </c>
      <c r="G170" s="43"/>
      <c r="H170" s="43"/>
      <c r="I170" s="231"/>
      <c r="J170" s="43"/>
      <c r="K170" s="43"/>
      <c r="L170" s="47"/>
      <c r="M170" s="232"/>
      <c r="N170" s="233"/>
      <c r="O170" s="87"/>
      <c r="P170" s="87"/>
      <c r="Q170" s="87"/>
      <c r="R170" s="87"/>
      <c r="S170" s="87"/>
      <c r="T170" s="88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T170" s="20" t="s">
        <v>257</v>
      </c>
      <c r="AU170" s="20" t="s">
        <v>80</v>
      </c>
    </row>
    <row r="171" s="15" customFormat="1">
      <c r="A171" s="15"/>
      <c r="B171" s="258"/>
      <c r="C171" s="259"/>
      <c r="D171" s="236" t="s">
        <v>159</v>
      </c>
      <c r="E171" s="260" t="s">
        <v>19</v>
      </c>
      <c r="F171" s="261" t="s">
        <v>270</v>
      </c>
      <c r="G171" s="259"/>
      <c r="H171" s="260" t="s">
        <v>19</v>
      </c>
      <c r="I171" s="262"/>
      <c r="J171" s="259"/>
      <c r="K171" s="259"/>
      <c r="L171" s="263"/>
      <c r="M171" s="264"/>
      <c r="N171" s="265"/>
      <c r="O171" s="265"/>
      <c r="P171" s="265"/>
      <c r="Q171" s="265"/>
      <c r="R171" s="265"/>
      <c r="S171" s="265"/>
      <c r="T171" s="266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67" t="s">
        <v>159</v>
      </c>
      <c r="AU171" s="267" t="s">
        <v>80</v>
      </c>
      <c r="AV171" s="15" t="s">
        <v>78</v>
      </c>
      <c r="AW171" s="15" t="s">
        <v>33</v>
      </c>
      <c r="AX171" s="15" t="s">
        <v>71</v>
      </c>
      <c r="AY171" s="267" t="s">
        <v>148</v>
      </c>
    </row>
    <row r="172" s="13" customFormat="1">
      <c r="A172" s="13"/>
      <c r="B172" s="234"/>
      <c r="C172" s="235"/>
      <c r="D172" s="236" t="s">
        <v>159</v>
      </c>
      <c r="E172" s="237" t="s">
        <v>19</v>
      </c>
      <c r="F172" s="238" t="s">
        <v>271</v>
      </c>
      <c r="G172" s="235"/>
      <c r="H172" s="239">
        <v>2650.1999999999998</v>
      </c>
      <c r="I172" s="240"/>
      <c r="J172" s="235"/>
      <c r="K172" s="235"/>
      <c r="L172" s="241"/>
      <c r="M172" s="242"/>
      <c r="N172" s="243"/>
      <c r="O172" s="243"/>
      <c r="P172" s="243"/>
      <c r="Q172" s="243"/>
      <c r="R172" s="243"/>
      <c r="S172" s="243"/>
      <c r="T172" s="244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5" t="s">
        <v>159</v>
      </c>
      <c r="AU172" s="245" t="s">
        <v>80</v>
      </c>
      <c r="AV172" s="13" t="s">
        <v>80</v>
      </c>
      <c r="AW172" s="13" t="s">
        <v>33</v>
      </c>
      <c r="AX172" s="13" t="s">
        <v>71</v>
      </c>
      <c r="AY172" s="245" t="s">
        <v>148</v>
      </c>
    </row>
    <row r="173" s="16" customFormat="1">
      <c r="A173" s="16"/>
      <c r="B173" s="268"/>
      <c r="C173" s="269"/>
      <c r="D173" s="236" t="s">
        <v>159</v>
      </c>
      <c r="E173" s="270" t="s">
        <v>19</v>
      </c>
      <c r="F173" s="271" t="s">
        <v>272</v>
      </c>
      <c r="G173" s="269"/>
      <c r="H173" s="272">
        <v>2650.1999999999998</v>
      </c>
      <c r="I173" s="273"/>
      <c r="J173" s="269"/>
      <c r="K173" s="269"/>
      <c r="L173" s="274"/>
      <c r="M173" s="275"/>
      <c r="N173" s="276"/>
      <c r="O173" s="276"/>
      <c r="P173" s="276"/>
      <c r="Q173" s="276"/>
      <c r="R173" s="276"/>
      <c r="S173" s="276"/>
      <c r="T173" s="277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T173" s="278" t="s">
        <v>159</v>
      </c>
      <c r="AU173" s="278" t="s">
        <v>80</v>
      </c>
      <c r="AV173" s="16" t="s">
        <v>117</v>
      </c>
      <c r="AW173" s="16" t="s">
        <v>33</v>
      </c>
      <c r="AX173" s="16" t="s">
        <v>71</v>
      </c>
      <c r="AY173" s="278" t="s">
        <v>148</v>
      </c>
    </row>
    <row r="174" s="13" customFormat="1">
      <c r="A174" s="13"/>
      <c r="B174" s="234"/>
      <c r="C174" s="235"/>
      <c r="D174" s="236" t="s">
        <v>159</v>
      </c>
      <c r="E174" s="237" t="s">
        <v>19</v>
      </c>
      <c r="F174" s="238" t="s">
        <v>273</v>
      </c>
      <c r="G174" s="235"/>
      <c r="H174" s="239">
        <v>-631</v>
      </c>
      <c r="I174" s="240"/>
      <c r="J174" s="235"/>
      <c r="K174" s="235"/>
      <c r="L174" s="241"/>
      <c r="M174" s="242"/>
      <c r="N174" s="243"/>
      <c r="O174" s="243"/>
      <c r="P174" s="243"/>
      <c r="Q174" s="243"/>
      <c r="R174" s="243"/>
      <c r="S174" s="243"/>
      <c r="T174" s="244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5" t="s">
        <v>159</v>
      </c>
      <c r="AU174" s="245" t="s">
        <v>80</v>
      </c>
      <c r="AV174" s="13" t="s">
        <v>80</v>
      </c>
      <c r="AW174" s="13" t="s">
        <v>33</v>
      </c>
      <c r="AX174" s="13" t="s">
        <v>71</v>
      </c>
      <c r="AY174" s="245" t="s">
        <v>148</v>
      </c>
    </row>
    <row r="175" s="16" customFormat="1">
      <c r="A175" s="16"/>
      <c r="B175" s="268"/>
      <c r="C175" s="269"/>
      <c r="D175" s="236" t="s">
        <v>159</v>
      </c>
      <c r="E175" s="270" t="s">
        <v>105</v>
      </c>
      <c r="F175" s="271" t="s">
        <v>272</v>
      </c>
      <c r="G175" s="269"/>
      <c r="H175" s="272">
        <v>-631</v>
      </c>
      <c r="I175" s="273"/>
      <c r="J175" s="269"/>
      <c r="K175" s="269"/>
      <c r="L175" s="274"/>
      <c r="M175" s="275"/>
      <c r="N175" s="276"/>
      <c r="O175" s="276"/>
      <c r="P175" s="276"/>
      <c r="Q175" s="276"/>
      <c r="R175" s="276"/>
      <c r="S175" s="276"/>
      <c r="T175" s="277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T175" s="278" t="s">
        <v>159</v>
      </c>
      <c r="AU175" s="278" t="s">
        <v>80</v>
      </c>
      <c r="AV175" s="16" t="s">
        <v>117</v>
      </c>
      <c r="AW175" s="16" t="s">
        <v>33</v>
      </c>
      <c r="AX175" s="16" t="s">
        <v>71</v>
      </c>
      <c r="AY175" s="278" t="s">
        <v>148</v>
      </c>
    </row>
    <row r="176" s="14" customFormat="1">
      <c r="A176" s="14"/>
      <c r="B176" s="246"/>
      <c r="C176" s="247"/>
      <c r="D176" s="236" t="s">
        <v>159</v>
      </c>
      <c r="E176" s="248" t="s">
        <v>19</v>
      </c>
      <c r="F176" s="249" t="s">
        <v>161</v>
      </c>
      <c r="G176" s="247"/>
      <c r="H176" s="250">
        <v>2019.2000000000001</v>
      </c>
      <c r="I176" s="251"/>
      <c r="J176" s="247"/>
      <c r="K176" s="247"/>
      <c r="L176" s="252"/>
      <c r="M176" s="253"/>
      <c r="N176" s="254"/>
      <c r="O176" s="254"/>
      <c r="P176" s="254"/>
      <c r="Q176" s="254"/>
      <c r="R176" s="254"/>
      <c r="S176" s="254"/>
      <c r="T176" s="255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6" t="s">
        <v>159</v>
      </c>
      <c r="AU176" s="256" t="s">
        <v>80</v>
      </c>
      <c r="AV176" s="14" t="s">
        <v>155</v>
      </c>
      <c r="AW176" s="14" t="s">
        <v>33</v>
      </c>
      <c r="AX176" s="14" t="s">
        <v>78</v>
      </c>
      <c r="AY176" s="256" t="s">
        <v>148</v>
      </c>
    </row>
    <row r="177" s="2" customFormat="1" ht="16.5" customHeight="1">
      <c r="A177" s="41"/>
      <c r="B177" s="42"/>
      <c r="C177" s="216" t="s">
        <v>274</v>
      </c>
      <c r="D177" s="216" t="s">
        <v>150</v>
      </c>
      <c r="E177" s="217" t="s">
        <v>275</v>
      </c>
      <c r="F177" s="218" t="s">
        <v>276</v>
      </c>
      <c r="G177" s="219" t="s">
        <v>153</v>
      </c>
      <c r="H177" s="220">
        <v>631</v>
      </c>
      <c r="I177" s="221"/>
      <c r="J177" s="222">
        <f>ROUND(I177*H177,2)</f>
        <v>0</v>
      </c>
      <c r="K177" s="218" t="s">
        <v>19</v>
      </c>
      <c r="L177" s="47"/>
      <c r="M177" s="223" t="s">
        <v>19</v>
      </c>
      <c r="N177" s="224" t="s">
        <v>42</v>
      </c>
      <c r="O177" s="87"/>
      <c r="P177" s="225">
        <f>O177*H177</f>
        <v>0</v>
      </c>
      <c r="Q177" s="225">
        <v>0</v>
      </c>
      <c r="R177" s="225">
        <f>Q177*H177</f>
        <v>0</v>
      </c>
      <c r="S177" s="225">
        <v>0</v>
      </c>
      <c r="T177" s="226">
        <f>S177*H177</f>
        <v>0</v>
      </c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R177" s="227" t="s">
        <v>155</v>
      </c>
      <c r="AT177" s="227" t="s">
        <v>150</v>
      </c>
      <c r="AU177" s="227" t="s">
        <v>80</v>
      </c>
      <c r="AY177" s="20" t="s">
        <v>148</v>
      </c>
      <c r="BE177" s="228">
        <f>IF(N177="základní",J177,0)</f>
        <v>0</v>
      </c>
      <c r="BF177" s="228">
        <f>IF(N177="snížená",J177,0)</f>
        <v>0</v>
      </c>
      <c r="BG177" s="228">
        <f>IF(N177="zákl. přenesená",J177,0)</f>
        <v>0</v>
      </c>
      <c r="BH177" s="228">
        <f>IF(N177="sníž. přenesená",J177,0)</f>
        <v>0</v>
      </c>
      <c r="BI177" s="228">
        <f>IF(N177="nulová",J177,0)</f>
        <v>0</v>
      </c>
      <c r="BJ177" s="20" t="s">
        <v>78</v>
      </c>
      <c r="BK177" s="228">
        <f>ROUND(I177*H177,2)</f>
        <v>0</v>
      </c>
      <c r="BL177" s="20" t="s">
        <v>155</v>
      </c>
      <c r="BM177" s="227" t="s">
        <v>277</v>
      </c>
    </row>
    <row r="178" s="2" customFormat="1">
      <c r="A178" s="41"/>
      <c r="B178" s="42"/>
      <c r="C178" s="43"/>
      <c r="D178" s="236" t="s">
        <v>257</v>
      </c>
      <c r="E178" s="43"/>
      <c r="F178" s="257" t="s">
        <v>269</v>
      </c>
      <c r="G178" s="43"/>
      <c r="H178" s="43"/>
      <c r="I178" s="231"/>
      <c r="J178" s="43"/>
      <c r="K178" s="43"/>
      <c r="L178" s="47"/>
      <c r="M178" s="232"/>
      <c r="N178" s="233"/>
      <c r="O178" s="87"/>
      <c r="P178" s="87"/>
      <c r="Q178" s="87"/>
      <c r="R178" s="87"/>
      <c r="S178" s="87"/>
      <c r="T178" s="88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T178" s="20" t="s">
        <v>257</v>
      </c>
      <c r="AU178" s="20" t="s">
        <v>80</v>
      </c>
    </row>
    <row r="179" s="13" customFormat="1">
      <c r="A179" s="13"/>
      <c r="B179" s="234"/>
      <c r="C179" s="235"/>
      <c r="D179" s="236" t="s">
        <v>159</v>
      </c>
      <c r="E179" s="237" t="s">
        <v>19</v>
      </c>
      <c r="F179" s="238" t="s">
        <v>278</v>
      </c>
      <c r="G179" s="235"/>
      <c r="H179" s="239">
        <v>631</v>
      </c>
      <c r="I179" s="240"/>
      <c r="J179" s="235"/>
      <c r="K179" s="235"/>
      <c r="L179" s="241"/>
      <c r="M179" s="242"/>
      <c r="N179" s="243"/>
      <c r="O179" s="243"/>
      <c r="P179" s="243"/>
      <c r="Q179" s="243"/>
      <c r="R179" s="243"/>
      <c r="S179" s="243"/>
      <c r="T179" s="244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5" t="s">
        <v>159</v>
      </c>
      <c r="AU179" s="245" t="s">
        <v>80</v>
      </c>
      <c r="AV179" s="13" t="s">
        <v>80</v>
      </c>
      <c r="AW179" s="13" t="s">
        <v>33</v>
      </c>
      <c r="AX179" s="13" t="s">
        <v>71</v>
      </c>
      <c r="AY179" s="245" t="s">
        <v>148</v>
      </c>
    </row>
    <row r="180" s="14" customFormat="1">
      <c r="A180" s="14"/>
      <c r="B180" s="246"/>
      <c r="C180" s="247"/>
      <c r="D180" s="236" t="s">
        <v>159</v>
      </c>
      <c r="E180" s="248" t="s">
        <v>19</v>
      </c>
      <c r="F180" s="249" t="s">
        <v>161</v>
      </c>
      <c r="G180" s="247"/>
      <c r="H180" s="250">
        <v>631</v>
      </c>
      <c r="I180" s="251"/>
      <c r="J180" s="247"/>
      <c r="K180" s="247"/>
      <c r="L180" s="252"/>
      <c r="M180" s="253"/>
      <c r="N180" s="254"/>
      <c r="O180" s="254"/>
      <c r="P180" s="254"/>
      <c r="Q180" s="254"/>
      <c r="R180" s="254"/>
      <c r="S180" s="254"/>
      <c r="T180" s="255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6" t="s">
        <v>159</v>
      </c>
      <c r="AU180" s="256" t="s">
        <v>80</v>
      </c>
      <c r="AV180" s="14" t="s">
        <v>155</v>
      </c>
      <c r="AW180" s="14" t="s">
        <v>33</v>
      </c>
      <c r="AX180" s="14" t="s">
        <v>78</v>
      </c>
      <c r="AY180" s="256" t="s">
        <v>148</v>
      </c>
    </row>
    <row r="181" s="2" customFormat="1" ht="16.5" customHeight="1">
      <c r="A181" s="41"/>
      <c r="B181" s="42"/>
      <c r="C181" s="216" t="s">
        <v>279</v>
      </c>
      <c r="D181" s="216" t="s">
        <v>150</v>
      </c>
      <c r="E181" s="217" t="s">
        <v>280</v>
      </c>
      <c r="F181" s="218" t="s">
        <v>281</v>
      </c>
      <c r="G181" s="219" t="s">
        <v>204</v>
      </c>
      <c r="H181" s="220">
        <v>63.100000000000001</v>
      </c>
      <c r="I181" s="221"/>
      <c r="J181" s="222">
        <f>ROUND(I181*H181,2)</f>
        <v>0</v>
      </c>
      <c r="K181" s="218" t="s">
        <v>154</v>
      </c>
      <c r="L181" s="47"/>
      <c r="M181" s="223" t="s">
        <v>19</v>
      </c>
      <c r="N181" s="224" t="s">
        <v>42</v>
      </c>
      <c r="O181" s="87"/>
      <c r="P181" s="225">
        <f>O181*H181</f>
        <v>0</v>
      </c>
      <c r="Q181" s="225">
        <v>0</v>
      </c>
      <c r="R181" s="225">
        <f>Q181*H181</f>
        <v>0</v>
      </c>
      <c r="S181" s="225">
        <v>0</v>
      </c>
      <c r="T181" s="226">
        <f>S181*H181</f>
        <v>0</v>
      </c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R181" s="227" t="s">
        <v>155</v>
      </c>
      <c r="AT181" s="227" t="s">
        <v>150</v>
      </c>
      <c r="AU181" s="227" t="s">
        <v>80</v>
      </c>
      <c r="AY181" s="20" t="s">
        <v>148</v>
      </c>
      <c r="BE181" s="228">
        <f>IF(N181="základní",J181,0)</f>
        <v>0</v>
      </c>
      <c r="BF181" s="228">
        <f>IF(N181="snížená",J181,0)</f>
        <v>0</v>
      </c>
      <c r="BG181" s="228">
        <f>IF(N181="zákl. přenesená",J181,0)</f>
        <v>0</v>
      </c>
      <c r="BH181" s="228">
        <f>IF(N181="sníž. přenesená",J181,0)</f>
        <v>0</v>
      </c>
      <c r="BI181" s="228">
        <f>IF(N181="nulová",J181,0)</f>
        <v>0</v>
      </c>
      <c r="BJ181" s="20" t="s">
        <v>78</v>
      </c>
      <c r="BK181" s="228">
        <f>ROUND(I181*H181,2)</f>
        <v>0</v>
      </c>
      <c r="BL181" s="20" t="s">
        <v>155</v>
      </c>
      <c r="BM181" s="227" t="s">
        <v>282</v>
      </c>
    </row>
    <row r="182" s="2" customFormat="1">
      <c r="A182" s="41"/>
      <c r="B182" s="42"/>
      <c r="C182" s="43"/>
      <c r="D182" s="229" t="s">
        <v>157</v>
      </c>
      <c r="E182" s="43"/>
      <c r="F182" s="230" t="s">
        <v>283</v>
      </c>
      <c r="G182" s="43"/>
      <c r="H182" s="43"/>
      <c r="I182" s="231"/>
      <c r="J182" s="43"/>
      <c r="K182" s="43"/>
      <c r="L182" s="47"/>
      <c r="M182" s="232"/>
      <c r="N182" s="233"/>
      <c r="O182" s="87"/>
      <c r="P182" s="87"/>
      <c r="Q182" s="87"/>
      <c r="R182" s="87"/>
      <c r="S182" s="87"/>
      <c r="T182" s="88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T182" s="20" t="s">
        <v>157</v>
      </c>
      <c r="AU182" s="20" t="s">
        <v>80</v>
      </c>
    </row>
    <row r="183" s="13" customFormat="1">
      <c r="A183" s="13"/>
      <c r="B183" s="234"/>
      <c r="C183" s="235"/>
      <c r="D183" s="236" t="s">
        <v>159</v>
      </c>
      <c r="E183" s="237" t="s">
        <v>19</v>
      </c>
      <c r="F183" s="238" t="s">
        <v>284</v>
      </c>
      <c r="G183" s="235"/>
      <c r="H183" s="239">
        <v>63.100000000000001</v>
      </c>
      <c r="I183" s="240"/>
      <c r="J183" s="235"/>
      <c r="K183" s="235"/>
      <c r="L183" s="241"/>
      <c r="M183" s="242"/>
      <c r="N183" s="243"/>
      <c r="O183" s="243"/>
      <c r="P183" s="243"/>
      <c r="Q183" s="243"/>
      <c r="R183" s="243"/>
      <c r="S183" s="243"/>
      <c r="T183" s="244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5" t="s">
        <v>159</v>
      </c>
      <c r="AU183" s="245" t="s">
        <v>80</v>
      </c>
      <c r="AV183" s="13" t="s">
        <v>80</v>
      </c>
      <c r="AW183" s="13" t="s">
        <v>33</v>
      </c>
      <c r="AX183" s="13" t="s">
        <v>71</v>
      </c>
      <c r="AY183" s="245" t="s">
        <v>148</v>
      </c>
    </row>
    <row r="184" s="14" customFormat="1">
      <c r="A184" s="14"/>
      <c r="B184" s="246"/>
      <c r="C184" s="247"/>
      <c r="D184" s="236" t="s">
        <v>159</v>
      </c>
      <c r="E184" s="248" t="s">
        <v>19</v>
      </c>
      <c r="F184" s="249" t="s">
        <v>161</v>
      </c>
      <c r="G184" s="247"/>
      <c r="H184" s="250">
        <v>63.100000000000001</v>
      </c>
      <c r="I184" s="251"/>
      <c r="J184" s="247"/>
      <c r="K184" s="247"/>
      <c r="L184" s="252"/>
      <c r="M184" s="253"/>
      <c r="N184" s="254"/>
      <c r="O184" s="254"/>
      <c r="P184" s="254"/>
      <c r="Q184" s="254"/>
      <c r="R184" s="254"/>
      <c r="S184" s="254"/>
      <c r="T184" s="255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6" t="s">
        <v>159</v>
      </c>
      <c r="AU184" s="256" t="s">
        <v>80</v>
      </c>
      <c r="AV184" s="14" t="s">
        <v>155</v>
      </c>
      <c r="AW184" s="14" t="s">
        <v>33</v>
      </c>
      <c r="AX184" s="14" t="s">
        <v>78</v>
      </c>
      <c r="AY184" s="256" t="s">
        <v>148</v>
      </c>
    </row>
    <row r="185" s="12" customFormat="1" ht="22.8" customHeight="1">
      <c r="A185" s="12"/>
      <c r="B185" s="200"/>
      <c r="C185" s="201"/>
      <c r="D185" s="202" t="s">
        <v>70</v>
      </c>
      <c r="E185" s="214" t="s">
        <v>195</v>
      </c>
      <c r="F185" s="214" t="s">
        <v>285</v>
      </c>
      <c r="G185" s="201"/>
      <c r="H185" s="201"/>
      <c r="I185" s="204"/>
      <c r="J185" s="215">
        <f>BK185</f>
        <v>0</v>
      </c>
      <c r="K185" s="201"/>
      <c r="L185" s="206"/>
      <c r="M185" s="207"/>
      <c r="N185" s="208"/>
      <c r="O185" s="208"/>
      <c r="P185" s="209">
        <f>SUM(P186:P197)</f>
        <v>0</v>
      </c>
      <c r="Q185" s="208"/>
      <c r="R185" s="209">
        <f>SUM(R186:R197)</f>
        <v>98.079239999999999</v>
      </c>
      <c r="S185" s="208"/>
      <c r="T185" s="210">
        <f>SUM(T186:T197)</f>
        <v>89.855999999999995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211" t="s">
        <v>78</v>
      </c>
      <c r="AT185" s="212" t="s">
        <v>70</v>
      </c>
      <c r="AU185" s="212" t="s">
        <v>78</v>
      </c>
      <c r="AY185" s="211" t="s">
        <v>148</v>
      </c>
      <c r="BK185" s="213">
        <f>SUM(BK186:BK197)</f>
        <v>0</v>
      </c>
    </row>
    <row r="186" s="2" customFormat="1" ht="44.25" customHeight="1">
      <c r="A186" s="41"/>
      <c r="B186" s="42"/>
      <c r="C186" s="216" t="s">
        <v>286</v>
      </c>
      <c r="D186" s="216" t="s">
        <v>150</v>
      </c>
      <c r="E186" s="217" t="s">
        <v>287</v>
      </c>
      <c r="F186" s="218" t="s">
        <v>288</v>
      </c>
      <c r="G186" s="219" t="s">
        <v>289</v>
      </c>
      <c r="H186" s="220">
        <v>23</v>
      </c>
      <c r="I186" s="221"/>
      <c r="J186" s="222">
        <f>ROUND(I186*H186,2)</f>
        <v>0</v>
      </c>
      <c r="K186" s="218" t="s">
        <v>154</v>
      </c>
      <c r="L186" s="47"/>
      <c r="M186" s="223" t="s">
        <v>19</v>
      </c>
      <c r="N186" s="224" t="s">
        <v>42</v>
      </c>
      <c r="O186" s="87"/>
      <c r="P186" s="225">
        <f>O186*H186</f>
        <v>0</v>
      </c>
      <c r="Q186" s="225">
        <v>0</v>
      </c>
      <c r="R186" s="225">
        <f>Q186*H186</f>
        <v>0</v>
      </c>
      <c r="S186" s="225">
        <v>0.45000000000000001</v>
      </c>
      <c r="T186" s="226">
        <f>S186*H186</f>
        <v>10.35</v>
      </c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R186" s="227" t="s">
        <v>155</v>
      </c>
      <c r="AT186" s="227" t="s">
        <v>150</v>
      </c>
      <c r="AU186" s="227" t="s">
        <v>80</v>
      </c>
      <c r="AY186" s="20" t="s">
        <v>148</v>
      </c>
      <c r="BE186" s="228">
        <f>IF(N186="základní",J186,0)</f>
        <v>0</v>
      </c>
      <c r="BF186" s="228">
        <f>IF(N186="snížená",J186,0)</f>
        <v>0</v>
      </c>
      <c r="BG186" s="228">
        <f>IF(N186="zákl. přenesená",J186,0)</f>
        <v>0</v>
      </c>
      <c r="BH186" s="228">
        <f>IF(N186="sníž. přenesená",J186,0)</f>
        <v>0</v>
      </c>
      <c r="BI186" s="228">
        <f>IF(N186="nulová",J186,0)</f>
        <v>0</v>
      </c>
      <c r="BJ186" s="20" t="s">
        <v>78</v>
      </c>
      <c r="BK186" s="228">
        <f>ROUND(I186*H186,2)</f>
        <v>0</v>
      </c>
      <c r="BL186" s="20" t="s">
        <v>155</v>
      </c>
      <c r="BM186" s="227" t="s">
        <v>290</v>
      </c>
    </row>
    <row r="187" s="2" customFormat="1">
      <c r="A187" s="41"/>
      <c r="B187" s="42"/>
      <c r="C187" s="43"/>
      <c r="D187" s="229" t="s">
        <v>157</v>
      </c>
      <c r="E187" s="43"/>
      <c r="F187" s="230" t="s">
        <v>291</v>
      </c>
      <c r="G187" s="43"/>
      <c r="H187" s="43"/>
      <c r="I187" s="231"/>
      <c r="J187" s="43"/>
      <c r="K187" s="43"/>
      <c r="L187" s="47"/>
      <c r="M187" s="232"/>
      <c r="N187" s="233"/>
      <c r="O187" s="87"/>
      <c r="P187" s="87"/>
      <c r="Q187" s="87"/>
      <c r="R187" s="87"/>
      <c r="S187" s="87"/>
      <c r="T187" s="88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T187" s="20" t="s">
        <v>157</v>
      </c>
      <c r="AU187" s="20" t="s">
        <v>80</v>
      </c>
    </row>
    <row r="188" s="13" customFormat="1">
      <c r="A188" s="13"/>
      <c r="B188" s="234"/>
      <c r="C188" s="235"/>
      <c r="D188" s="236" t="s">
        <v>159</v>
      </c>
      <c r="E188" s="237" t="s">
        <v>19</v>
      </c>
      <c r="F188" s="238" t="s">
        <v>292</v>
      </c>
      <c r="G188" s="235"/>
      <c r="H188" s="239">
        <v>23</v>
      </c>
      <c r="I188" s="240"/>
      <c r="J188" s="235"/>
      <c r="K188" s="235"/>
      <c r="L188" s="241"/>
      <c r="M188" s="242"/>
      <c r="N188" s="243"/>
      <c r="O188" s="243"/>
      <c r="P188" s="243"/>
      <c r="Q188" s="243"/>
      <c r="R188" s="243"/>
      <c r="S188" s="243"/>
      <c r="T188" s="244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5" t="s">
        <v>159</v>
      </c>
      <c r="AU188" s="245" t="s">
        <v>80</v>
      </c>
      <c r="AV188" s="13" t="s">
        <v>80</v>
      </c>
      <c r="AW188" s="13" t="s">
        <v>33</v>
      </c>
      <c r="AX188" s="13" t="s">
        <v>71</v>
      </c>
      <c r="AY188" s="245" t="s">
        <v>148</v>
      </c>
    </row>
    <row r="189" s="14" customFormat="1">
      <c r="A189" s="14"/>
      <c r="B189" s="246"/>
      <c r="C189" s="247"/>
      <c r="D189" s="236" t="s">
        <v>159</v>
      </c>
      <c r="E189" s="248" t="s">
        <v>19</v>
      </c>
      <c r="F189" s="249" t="s">
        <v>161</v>
      </c>
      <c r="G189" s="247"/>
      <c r="H189" s="250">
        <v>23</v>
      </c>
      <c r="I189" s="251"/>
      <c r="J189" s="247"/>
      <c r="K189" s="247"/>
      <c r="L189" s="252"/>
      <c r="M189" s="253"/>
      <c r="N189" s="254"/>
      <c r="O189" s="254"/>
      <c r="P189" s="254"/>
      <c r="Q189" s="254"/>
      <c r="R189" s="254"/>
      <c r="S189" s="254"/>
      <c r="T189" s="255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6" t="s">
        <v>159</v>
      </c>
      <c r="AU189" s="256" t="s">
        <v>80</v>
      </c>
      <c r="AV189" s="14" t="s">
        <v>155</v>
      </c>
      <c r="AW189" s="14" t="s">
        <v>33</v>
      </c>
      <c r="AX189" s="14" t="s">
        <v>78</v>
      </c>
      <c r="AY189" s="256" t="s">
        <v>148</v>
      </c>
    </row>
    <row r="190" s="2" customFormat="1" ht="37.8" customHeight="1">
      <c r="A190" s="41"/>
      <c r="B190" s="42"/>
      <c r="C190" s="216" t="s">
        <v>293</v>
      </c>
      <c r="D190" s="216" t="s">
        <v>150</v>
      </c>
      <c r="E190" s="217" t="s">
        <v>294</v>
      </c>
      <c r="F190" s="218" t="s">
        <v>295</v>
      </c>
      <c r="G190" s="219" t="s">
        <v>153</v>
      </c>
      <c r="H190" s="220">
        <v>631</v>
      </c>
      <c r="I190" s="221"/>
      <c r="J190" s="222">
        <f>ROUND(I190*H190,2)</f>
        <v>0</v>
      </c>
      <c r="K190" s="218" t="s">
        <v>154</v>
      </c>
      <c r="L190" s="47"/>
      <c r="M190" s="223" t="s">
        <v>19</v>
      </c>
      <c r="N190" s="224" t="s">
        <v>42</v>
      </c>
      <c r="O190" s="87"/>
      <c r="P190" s="225">
        <f>O190*H190</f>
        <v>0</v>
      </c>
      <c r="Q190" s="225">
        <v>0</v>
      </c>
      <c r="R190" s="225">
        <f>Q190*H190</f>
        <v>0</v>
      </c>
      <c r="S190" s="225">
        <v>0.126</v>
      </c>
      <c r="T190" s="226">
        <f>S190*H190</f>
        <v>79.506</v>
      </c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R190" s="227" t="s">
        <v>155</v>
      </c>
      <c r="AT190" s="227" t="s">
        <v>150</v>
      </c>
      <c r="AU190" s="227" t="s">
        <v>80</v>
      </c>
      <c r="AY190" s="20" t="s">
        <v>148</v>
      </c>
      <c r="BE190" s="228">
        <f>IF(N190="základní",J190,0)</f>
        <v>0</v>
      </c>
      <c r="BF190" s="228">
        <f>IF(N190="snížená",J190,0)</f>
        <v>0</v>
      </c>
      <c r="BG190" s="228">
        <f>IF(N190="zákl. přenesená",J190,0)</f>
        <v>0</v>
      </c>
      <c r="BH190" s="228">
        <f>IF(N190="sníž. přenesená",J190,0)</f>
        <v>0</v>
      </c>
      <c r="BI190" s="228">
        <f>IF(N190="nulová",J190,0)</f>
        <v>0</v>
      </c>
      <c r="BJ190" s="20" t="s">
        <v>78</v>
      </c>
      <c r="BK190" s="228">
        <f>ROUND(I190*H190,2)</f>
        <v>0</v>
      </c>
      <c r="BL190" s="20" t="s">
        <v>155</v>
      </c>
      <c r="BM190" s="227" t="s">
        <v>296</v>
      </c>
    </row>
    <row r="191" s="2" customFormat="1">
      <c r="A191" s="41"/>
      <c r="B191" s="42"/>
      <c r="C191" s="43"/>
      <c r="D191" s="229" t="s">
        <v>157</v>
      </c>
      <c r="E191" s="43"/>
      <c r="F191" s="230" t="s">
        <v>297</v>
      </c>
      <c r="G191" s="43"/>
      <c r="H191" s="43"/>
      <c r="I191" s="231"/>
      <c r="J191" s="43"/>
      <c r="K191" s="43"/>
      <c r="L191" s="47"/>
      <c r="M191" s="232"/>
      <c r="N191" s="233"/>
      <c r="O191" s="87"/>
      <c r="P191" s="87"/>
      <c r="Q191" s="87"/>
      <c r="R191" s="87"/>
      <c r="S191" s="87"/>
      <c r="T191" s="88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T191" s="20" t="s">
        <v>157</v>
      </c>
      <c r="AU191" s="20" t="s">
        <v>80</v>
      </c>
    </row>
    <row r="192" s="13" customFormat="1">
      <c r="A192" s="13"/>
      <c r="B192" s="234"/>
      <c r="C192" s="235"/>
      <c r="D192" s="236" t="s">
        <v>159</v>
      </c>
      <c r="E192" s="237" t="s">
        <v>19</v>
      </c>
      <c r="F192" s="238" t="s">
        <v>298</v>
      </c>
      <c r="G192" s="235"/>
      <c r="H192" s="239">
        <v>631</v>
      </c>
      <c r="I192" s="240"/>
      <c r="J192" s="235"/>
      <c r="K192" s="235"/>
      <c r="L192" s="241"/>
      <c r="M192" s="242"/>
      <c r="N192" s="243"/>
      <c r="O192" s="243"/>
      <c r="P192" s="243"/>
      <c r="Q192" s="243"/>
      <c r="R192" s="243"/>
      <c r="S192" s="243"/>
      <c r="T192" s="244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5" t="s">
        <v>159</v>
      </c>
      <c r="AU192" s="245" t="s">
        <v>80</v>
      </c>
      <c r="AV192" s="13" t="s">
        <v>80</v>
      </c>
      <c r="AW192" s="13" t="s">
        <v>33</v>
      </c>
      <c r="AX192" s="13" t="s">
        <v>71</v>
      </c>
      <c r="AY192" s="245" t="s">
        <v>148</v>
      </c>
    </row>
    <row r="193" s="14" customFormat="1">
      <c r="A193" s="14"/>
      <c r="B193" s="246"/>
      <c r="C193" s="247"/>
      <c r="D193" s="236" t="s">
        <v>159</v>
      </c>
      <c r="E193" s="248" t="s">
        <v>19</v>
      </c>
      <c r="F193" s="249" t="s">
        <v>161</v>
      </c>
      <c r="G193" s="247"/>
      <c r="H193" s="250">
        <v>631</v>
      </c>
      <c r="I193" s="251"/>
      <c r="J193" s="247"/>
      <c r="K193" s="247"/>
      <c r="L193" s="252"/>
      <c r="M193" s="253"/>
      <c r="N193" s="254"/>
      <c r="O193" s="254"/>
      <c r="P193" s="254"/>
      <c r="Q193" s="254"/>
      <c r="R193" s="254"/>
      <c r="S193" s="254"/>
      <c r="T193" s="255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6" t="s">
        <v>159</v>
      </c>
      <c r="AU193" s="256" t="s">
        <v>80</v>
      </c>
      <c r="AV193" s="14" t="s">
        <v>155</v>
      </c>
      <c r="AW193" s="14" t="s">
        <v>33</v>
      </c>
      <c r="AX193" s="14" t="s">
        <v>78</v>
      </c>
      <c r="AY193" s="256" t="s">
        <v>148</v>
      </c>
    </row>
    <row r="194" s="2" customFormat="1" ht="16.5" customHeight="1">
      <c r="A194" s="41"/>
      <c r="B194" s="42"/>
      <c r="C194" s="216" t="s">
        <v>299</v>
      </c>
      <c r="D194" s="216" t="s">
        <v>150</v>
      </c>
      <c r="E194" s="217" t="s">
        <v>300</v>
      </c>
      <c r="F194" s="218" t="s">
        <v>301</v>
      </c>
      <c r="G194" s="219" t="s">
        <v>289</v>
      </c>
      <c r="H194" s="220">
        <v>14</v>
      </c>
      <c r="I194" s="221"/>
      <c r="J194" s="222">
        <f>ROUND(I194*H194,2)</f>
        <v>0</v>
      </c>
      <c r="K194" s="218" t="s">
        <v>19</v>
      </c>
      <c r="L194" s="47"/>
      <c r="M194" s="223" t="s">
        <v>19</v>
      </c>
      <c r="N194" s="224" t="s">
        <v>42</v>
      </c>
      <c r="O194" s="87"/>
      <c r="P194" s="225">
        <f>O194*H194</f>
        <v>0</v>
      </c>
      <c r="Q194" s="225">
        <v>7.0056599999999998</v>
      </c>
      <c r="R194" s="225">
        <f>Q194*H194</f>
        <v>98.079239999999999</v>
      </c>
      <c r="S194" s="225">
        <v>0</v>
      </c>
      <c r="T194" s="226">
        <f>S194*H194</f>
        <v>0</v>
      </c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R194" s="227" t="s">
        <v>155</v>
      </c>
      <c r="AT194" s="227" t="s">
        <v>150</v>
      </c>
      <c r="AU194" s="227" t="s">
        <v>80</v>
      </c>
      <c r="AY194" s="20" t="s">
        <v>148</v>
      </c>
      <c r="BE194" s="228">
        <f>IF(N194="základní",J194,0)</f>
        <v>0</v>
      </c>
      <c r="BF194" s="228">
        <f>IF(N194="snížená",J194,0)</f>
        <v>0</v>
      </c>
      <c r="BG194" s="228">
        <f>IF(N194="zákl. přenesená",J194,0)</f>
        <v>0</v>
      </c>
      <c r="BH194" s="228">
        <f>IF(N194="sníž. přenesená",J194,0)</f>
        <v>0</v>
      </c>
      <c r="BI194" s="228">
        <f>IF(N194="nulová",J194,0)</f>
        <v>0</v>
      </c>
      <c r="BJ194" s="20" t="s">
        <v>78</v>
      </c>
      <c r="BK194" s="228">
        <f>ROUND(I194*H194,2)</f>
        <v>0</v>
      </c>
      <c r="BL194" s="20" t="s">
        <v>155</v>
      </c>
      <c r="BM194" s="227" t="s">
        <v>302</v>
      </c>
    </row>
    <row r="195" s="2" customFormat="1">
      <c r="A195" s="41"/>
      <c r="B195" s="42"/>
      <c r="C195" s="43"/>
      <c r="D195" s="236" t="s">
        <v>257</v>
      </c>
      <c r="E195" s="43"/>
      <c r="F195" s="257" t="s">
        <v>303</v>
      </c>
      <c r="G195" s="43"/>
      <c r="H195" s="43"/>
      <c r="I195" s="231"/>
      <c r="J195" s="43"/>
      <c r="K195" s="43"/>
      <c r="L195" s="47"/>
      <c r="M195" s="232"/>
      <c r="N195" s="233"/>
      <c r="O195" s="87"/>
      <c r="P195" s="87"/>
      <c r="Q195" s="87"/>
      <c r="R195" s="87"/>
      <c r="S195" s="87"/>
      <c r="T195" s="88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T195" s="20" t="s">
        <v>257</v>
      </c>
      <c r="AU195" s="20" t="s">
        <v>80</v>
      </c>
    </row>
    <row r="196" s="13" customFormat="1">
      <c r="A196" s="13"/>
      <c r="B196" s="234"/>
      <c r="C196" s="235"/>
      <c r="D196" s="236" t="s">
        <v>159</v>
      </c>
      <c r="E196" s="237" t="s">
        <v>19</v>
      </c>
      <c r="F196" s="238" t="s">
        <v>304</v>
      </c>
      <c r="G196" s="235"/>
      <c r="H196" s="239">
        <v>14</v>
      </c>
      <c r="I196" s="240"/>
      <c r="J196" s="235"/>
      <c r="K196" s="235"/>
      <c r="L196" s="241"/>
      <c r="M196" s="242"/>
      <c r="N196" s="243"/>
      <c r="O196" s="243"/>
      <c r="P196" s="243"/>
      <c r="Q196" s="243"/>
      <c r="R196" s="243"/>
      <c r="S196" s="243"/>
      <c r="T196" s="244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5" t="s">
        <v>159</v>
      </c>
      <c r="AU196" s="245" t="s">
        <v>80</v>
      </c>
      <c r="AV196" s="13" t="s">
        <v>80</v>
      </c>
      <c r="AW196" s="13" t="s">
        <v>33</v>
      </c>
      <c r="AX196" s="13" t="s">
        <v>71</v>
      </c>
      <c r="AY196" s="245" t="s">
        <v>148</v>
      </c>
    </row>
    <row r="197" s="14" customFormat="1">
      <c r="A197" s="14"/>
      <c r="B197" s="246"/>
      <c r="C197" s="247"/>
      <c r="D197" s="236" t="s">
        <v>159</v>
      </c>
      <c r="E197" s="248" t="s">
        <v>19</v>
      </c>
      <c r="F197" s="249" t="s">
        <v>161</v>
      </c>
      <c r="G197" s="247"/>
      <c r="H197" s="250">
        <v>14</v>
      </c>
      <c r="I197" s="251"/>
      <c r="J197" s="247"/>
      <c r="K197" s="247"/>
      <c r="L197" s="252"/>
      <c r="M197" s="253"/>
      <c r="N197" s="254"/>
      <c r="O197" s="254"/>
      <c r="P197" s="254"/>
      <c r="Q197" s="254"/>
      <c r="R197" s="254"/>
      <c r="S197" s="254"/>
      <c r="T197" s="255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6" t="s">
        <v>159</v>
      </c>
      <c r="AU197" s="256" t="s">
        <v>80</v>
      </c>
      <c r="AV197" s="14" t="s">
        <v>155</v>
      </c>
      <c r="AW197" s="14" t="s">
        <v>33</v>
      </c>
      <c r="AX197" s="14" t="s">
        <v>78</v>
      </c>
      <c r="AY197" s="256" t="s">
        <v>148</v>
      </c>
    </row>
    <row r="198" s="12" customFormat="1" ht="22.8" customHeight="1">
      <c r="A198" s="12"/>
      <c r="B198" s="200"/>
      <c r="C198" s="201"/>
      <c r="D198" s="202" t="s">
        <v>70</v>
      </c>
      <c r="E198" s="214" t="s">
        <v>305</v>
      </c>
      <c r="F198" s="214" t="s">
        <v>306</v>
      </c>
      <c r="G198" s="201"/>
      <c r="H198" s="201"/>
      <c r="I198" s="204"/>
      <c r="J198" s="215">
        <f>BK198</f>
        <v>0</v>
      </c>
      <c r="K198" s="201"/>
      <c r="L198" s="206"/>
      <c r="M198" s="207"/>
      <c r="N198" s="208"/>
      <c r="O198" s="208"/>
      <c r="P198" s="209">
        <f>SUM(P199:P205)</f>
        <v>0</v>
      </c>
      <c r="Q198" s="208"/>
      <c r="R198" s="209">
        <f>SUM(R199:R205)</f>
        <v>0</v>
      </c>
      <c r="S198" s="208"/>
      <c r="T198" s="210">
        <f>SUM(T199:T205)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211" t="s">
        <v>78</v>
      </c>
      <c r="AT198" s="212" t="s">
        <v>70</v>
      </c>
      <c r="AU198" s="212" t="s">
        <v>78</v>
      </c>
      <c r="AY198" s="211" t="s">
        <v>148</v>
      </c>
      <c r="BK198" s="213">
        <f>SUM(BK199:BK205)</f>
        <v>0</v>
      </c>
    </row>
    <row r="199" s="2" customFormat="1" ht="24.15" customHeight="1">
      <c r="A199" s="41"/>
      <c r="B199" s="42"/>
      <c r="C199" s="216" t="s">
        <v>307</v>
      </c>
      <c r="D199" s="216" t="s">
        <v>150</v>
      </c>
      <c r="E199" s="217" t="s">
        <v>308</v>
      </c>
      <c r="F199" s="218" t="s">
        <v>309</v>
      </c>
      <c r="G199" s="219" t="s">
        <v>310</v>
      </c>
      <c r="H199" s="220">
        <v>249.231</v>
      </c>
      <c r="I199" s="221"/>
      <c r="J199" s="222">
        <f>ROUND(I199*H199,2)</f>
        <v>0</v>
      </c>
      <c r="K199" s="218" t="s">
        <v>154</v>
      </c>
      <c r="L199" s="47"/>
      <c r="M199" s="223" t="s">
        <v>19</v>
      </c>
      <c r="N199" s="224" t="s">
        <v>42</v>
      </c>
      <c r="O199" s="87"/>
      <c r="P199" s="225">
        <f>O199*H199</f>
        <v>0</v>
      </c>
      <c r="Q199" s="225">
        <v>0</v>
      </c>
      <c r="R199" s="225">
        <f>Q199*H199</f>
        <v>0</v>
      </c>
      <c r="S199" s="225">
        <v>0</v>
      </c>
      <c r="T199" s="226">
        <f>S199*H199</f>
        <v>0</v>
      </c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R199" s="227" t="s">
        <v>155</v>
      </c>
      <c r="AT199" s="227" t="s">
        <v>150</v>
      </c>
      <c r="AU199" s="227" t="s">
        <v>80</v>
      </c>
      <c r="AY199" s="20" t="s">
        <v>148</v>
      </c>
      <c r="BE199" s="228">
        <f>IF(N199="základní",J199,0)</f>
        <v>0</v>
      </c>
      <c r="BF199" s="228">
        <f>IF(N199="snížená",J199,0)</f>
        <v>0</v>
      </c>
      <c r="BG199" s="228">
        <f>IF(N199="zákl. přenesená",J199,0)</f>
        <v>0</v>
      </c>
      <c r="BH199" s="228">
        <f>IF(N199="sníž. přenesená",J199,0)</f>
        <v>0</v>
      </c>
      <c r="BI199" s="228">
        <f>IF(N199="nulová",J199,0)</f>
        <v>0</v>
      </c>
      <c r="BJ199" s="20" t="s">
        <v>78</v>
      </c>
      <c r="BK199" s="228">
        <f>ROUND(I199*H199,2)</f>
        <v>0</v>
      </c>
      <c r="BL199" s="20" t="s">
        <v>155</v>
      </c>
      <c r="BM199" s="227" t="s">
        <v>311</v>
      </c>
    </row>
    <row r="200" s="2" customFormat="1">
      <c r="A200" s="41"/>
      <c r="B200" s="42"/>
      <c r="C200" s="43"/>
      <c r="D200" s="229" t="s">
        <v>157</v>
      </c>
      <c r="E200" s="43"/>
      <c r="F200" s="230" t="s">
        <v>312</v>
      </c>
      <c r="G200" s="43"/>
      <c r="H200" s="43"/>
      <c r="I200" s="231"/>
      <c r="J200" s="43"/>
      <c r="K200" s="43"/>
      <c r="L200" s="47"/>
      <c r="M200" s="232"/>
      <c r="N200" s="233"/>
      <c r="O200" s="87"/>
      <c r="P200" s="87"/>
      <c r="Q200" s="87"/>
      <c r="R200" s="87"/>
      <c r="S200" s="87"/>
      <c r="T200" s="88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T200" s="20" t="s">
        <v>157</v>
      </c>
      <c r="AU200" s="20" t="s">
        <v>80</v>
      </c>
    </row>
    <row r="201" s="2" customFormat="1" ht="24.15" customHeight="1">
      <c r="A201" s="41"/>
      <c r="B201" s="42"/>
      <c r="C201" s="216" t="s">
        <v>313</v>
      </c>
      <c r="D201" s="216" t="s">
        <v>150</v>
      </c>
      <c r="E201" s="217" t="s">
        <v>314</v>
      </c>
      <c r="F201" s="218" t="s">
        <v>315</v>
      </c>
      <c r="G201" s="219" t="s">
        <v>310</v>
      </c>
      <c r="H201" s="220">
        <v>7227.6989999999996</v>
      </c>
      <c r="I201" s="221"/>
      <c r="J201" s="222">
        <f>ROUND(I201*H201,2)</f>
        <v>0</v>
      </c>
      <c r="K201" s="218" t="s">
        <v>154</v>
      </c>
      <c r="L201" s="47"/>
      <c r="M201" s="223" t="s">
        <v>19</v>
      </c>
      <c r="N201" s="224" t="s">
        <v>42</v>
      </c>
      <c r="O201" s="87"/>
      <c r="P201" s="225">
        <f>O201*H201</f>
        <v>0</v>
      </c>
      <c r="Q201" s="225">
        <v>0</v>
      </c>
      <c r="R201" s="225">
        <f>Q201*H201</f>
        <v>0</v>
      </c>
      <c r="S201" s="225">
        <v>0</v>
      </c>
      <c r="T201" s="226">
        <f>S201*H201</f>
        <v>0</v>
      </c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R201" s="227" t="s">
        <v>155</v>
      </c>
      <c r="AT201" s="227" t="s">
        <v>150</v>
      </c>
      <c r="AU201" s="227" t="s">
        <v>80</v>
      </c>
      <c r="AY201" s="20" t="s">
        <v>148</v>
      </c>
      <c r="BE201" s="228">
        <f>IF(N201="základní",J201,0)</f>
        <v>0</v>
      </c>
      <c r="BF201" s="228">
        <f>IF(N201="snížená",J201,0)</f>
        <v>0</v>
      </c>
      <c r="BG201" s="228">
        <f>IF(N201="zákl. přenesená",J201,0)</f>
        <v>0</v>
      </c>
      <c r="BH201" s="228">
        <f>IF(N201="sníž. přenesená",J201,0)</f>
        <v>0</v>
      </c>
      <c r="BI201" s="228">
        <f>IF(N201="nulová",J201,0)</f>
        <v>0</v>
      </c>
      <c r="BJ201" s="20" t="s">
        <v>78</v>
      </c>
      <c r="BK201" s="228">
        <f>ROUND(I201*H201,2)</f>
        <v>0</v>
      </c>
      <c r="BL201" s="20" t="s">
        <v>155</v>
      </c>
      <c r="BM201" s="227" t="s">
        <v>316</v>
      </c>
    </row>
    <row r="202" s="2" customFormat="1">
      <c r="A202" s="41"/>
      <c r="B202" s="42"/>
      <c r="C202" s="43"/>
      <c r="D202" s="229" t="s">
        <v>157</v>
      </c>
      <c r="E202" s="43"/>
      <c r="F202" s="230" t="s">
        <v>317</v>
      </c>
      <c r="G202" s="43"/>
      <c r="H202" s="43"/>
      <c r="I202" s="231"/>
      <c r="J202" s="43"/>
      <c r="K202" s="43"/>
      <c r="L202" s="47"/>
      <c r="M202" s="232"/>
      <c r="N202" s="233"/>
      <c r="O202" s="87"/>
      <c r="P202" s="87"/>
      <c r="Q202" s="87"/>
      <c r="R202" s="87"/>
      <c r="S202" s="87"/>
      <c r="T202" s="88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T202" s="20" t="s">
        <v>157</v>
      </c>
      <c r="AU202" s="20" t="s">
        <v>80</v>
      </c>
    </row>
    <row r="203" s="13" customFormat="1">
      <c r="A203" s="13"/>
      <c r="B203" s="234"/>
      <c r="C203" s="235"/>
      <c r="D203" s="236" t="s">
        <v>159</v>
      </c>
      <c r="E203" s="235"/>
      <c r="F203" s="238" t="s">
        <v>318</v>
      </c>
      <c r="G203" s="235"/>
      <c r="H203" s="239">
        <v>7227.6989999999996</v>
      </c>
      <c r="I203" s="240"/>
      <c r="J203" s="235"/>
      <c r="K203" s="235"/>
      <c r="L203" s="241"/>
      <c r="M203" s="242"/>
      <c r="N203" s="243"/>
      <c r="O203" s="243"/>
      <c r="P203" s="243"/>
      <c r="Q203" s="243"/>
      <c r="R203" s="243"/>
      <c r="S203" s="243"/>
      <c r="T203" s="244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5" t="s">
        <v>159</v>
      </c>
      <c r="AU203" s="245" t="s">
        <v>80</v>
      </c>
      <c r="AV203" s="13" t="s">
        <v>80</v>
      </c>
      <c r="AW203" s="13" t="s">
        <v>4</v>
      </c>
      <c r="AX203" s="13" t="s">
        <v>78</v>
      </c>
      <c r="AY203" s="245" t="s">
        <v>148</v>
      </c>
    </row>
    <row r="204" s="2" customFormat="1" ht="24.15" customHeight="1">
      <c r="A204" s="41"/>
      <c r="B204" s="42"/>
      <c r="C204" s="216" t="s">
        <v>319</v>
      </c>
      <c r="D204" s="216" t="s">
        <v>150</v>
      </c>
      <c r="E204" s="217" t="s">
        <v>320</v>
      </c>
      <c r="F204" s="218" t="s">
        <v>321</v>
      </c>
      <c r="G204" s="219" t="s">
        <v>310</v>
      </c>
      <c r="H204" s="220">
        <v>249.231</v>
      </c>
      <c r="I204" s="221"/>
      <c r="J204" s="222">
        <f>ROUND(I204*H204,2)</f>
        <v>0</v>
      </c>
      <c r="K204" s="218" t="s">
        <v>154</v>
      </c>
      <c r="L204" s="47"/>
      <c r="M204" s="223" t="s">
        <v>19</v>
      </c>
      <c r="N204" s="224" t="s">
        <v>42</v>
      </c>
      <c r="O204" s="87"/>
      <c r="P204" s="225">
        <f>O204*H204</f>
        <v>0</v>
      </c>
      <c r="Q204" s="225">
        <v>0</v>
      </c>
      <c r="R204" s="225">
        <f>Q204*H204</f>
        <v>0</v>
      </c>
      <c r="S204" s="225">
        <v>0</v>
      </c>
      <c r="T204" s="226">
        <f>S204*H204</f>
        <v>0</v>
      </c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R204" s="227" t="s">
        <v>155</v>
      </c>
      <c r="AT204" s="227" t="s">
        <v>150</v>
      </c>
      <c r="AU204" s="227" t="s">
        <v>80</v>
      </c>
      <c r="AY204" s="20" t="s">
        <v>148</v>
      </c>
      <c r="BE204" s="228">
        <f>IF(N204="základní",J204,0)</f>
        <v>0</v>
      </c>
      <c r="BF204" s="228">
        <f>IF(N204="snížená",J204,0)</f>
        <v>0</v>
      </c>
      <c r="BG204" s="228">
        <f>IF(N204="zákl. přenesená",J204,0)</f>
        <v>0</v>
      </c>
      <c r="BH204" s="228">
        <f>IF(N204="sníž. přenesená",J204,0)</f>
        <v>0</v>
      </c>
      <c r="BI204" s="228">
        <f>IF(N204="nulová",J204,0)</f>
        <v>0</v>
      </c>
      <c r="BJ204" s="20" t="s">
        <v>78</v>
      </c>
      <c r="BK204" s="228">
        <f>ROUND(I204*H204,2)</f>
        <v>0</v>
      </c>
      <c r="BL204" s="20" t="s">
        <v>155</v>
      </c>
      <c r="BM204" s="227" t="s">
        <v>322</v>
      </c>
    </row>
    <row r="205" s="2" customFormat="1">
      <c r="A205" s="41"/>
      <c r="B205" s="42"/>
      <c r="C205" s="43"/>
      <c r="D205" s="229" t="s">
        <v>157</v>
      </c>
      <c r="E205" s="43"/>
      <c r="F205" s="230" t="s">
        <v>323</v>
      </c>
      <c r="G205" s="43"/>
      <c r="H205" s="43"/>
      <c r="I205" s="231"/>
      <c r="J205" s="43"/>
      <c r="K205" s="43"/>
      <c r="L205" s="47"/>
      <c r="M205" s="232"/>
      <c r="N205" s="233"/>
      <c r="O205" s="87"/>
      <c r="P205" s="87"/>
      <c r="Q205" s="87"/>
      <c r="R205" s="87"/>
      <c r="S205" s="87"/>
      <c r="T205" s="88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T205" s="20" t="s">
        <v>157</v>
      </c>
      <c r="AU205" s="20" t="s">
        <v>80</v>
      </c>
    </row>
    <row r="206" s="12" customFormat="1" ht="22.8" customHeight="1">
      <c r="A206" s="12"/>
      <c r="B206" s="200"/>
      <c r="C206" s="201"/>
      <c r="D206" s="202" t="s">
        <v>70</v>
      </c>
      <c r="E206" s="214" t="s">
        <v>324</v>
      </c>
      <c r="F206" s="214" t="s">
        <v>325</v>
      </c>
      <c r="G206" s="201"/>
      <c r="H206" s="201"/>
      <c r="I206" s="204"/>
      <c r="J206" s="215">
        <f>BK206</f>
        <v>0</v>
      </c>
      <c r="K206" s="201"/>
      <c r="L206" s="206"/>
      <c r="M206" s="207"/>
      <c r="N206" s="208"/>
      <c r="O206" s="208"/>
      <c r="P206" s="209">
        <f>SUM(P207:P208)</f>
        <v>0</v>
      </c>
      <c r="Q206" s="208"/>
      <c r="R206" s="209">
        <f>SUM(R207:R208)</f>
        <v>0</v>
      </c>
      <c r="S206" s="208"/>
      <c r="T206" s="210">
        <f>SUM(T207:T208)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211" t="s">
        <v>78</v>
      </c>
      <c r="AT206" s="212" t="s">
        <v>70</v>
      </c>
      <c r="AU206" s="212" t="s">
        <v>78</v>
      </c>
      <c r="AY206" s="211" t="s">
        <v>148</v>
      </c>
      <c r="BK206" s="213">
        <f>SUM(BK207:BK208)</f>
        <v>0</v>
      </c>
    </row>
    <row r="207" s="2" customFormat="1" ht="24.15" customHeight="1">
      <c r="A207" s="41"/>
      <c r="B207" s="42"/>
      <c r="C207" s="216" t="s">
        <v>326</v>
      </c>
      <c r="D207" s="216" t="s">
        <v>150</v>
      </c>
      <c r="E207" s="217" t="s">
        <v>327</v>
      </c>
      <c r="F207" s="218" t="s">
        <v>328</v>
      </c>
      <c r="G207" s="219" t="s">
        <v>310</v>
      </c>
      <c r="H207" s="220">
        <v>98.125</v>
      </c>
      <c r="I207" s="221"/>
      <c r="J207" s="222">
        <f>ROUND(I207*H207,2)</f>
        <v>0</v>
      </c>
      <c r="K207" s="218" t="s">
        <v>154</v>
      </c>
      <c r="L207" s="47"/>
      <c r="M207" s="223" t="s">
        <v>19</v>
      </c>
      <c r="N207" s="224" t="s">
        <v>42</v>
      </c>
      <c r="O207" s="87"/>
      <c r="P207" s="225">
        <f>O207*H207</f>
        <v>0</v>
      </c>
      <c r="Q207" s="225">
        <v>0</v>
      </c>
      <c r="R207" s="225">
        <f>Q207*H207</f>
        <v>0</v>
      </c>
      <c r="S207" s="225">
        <v>0</v>
      </c>
      <c r="T207" s="226">
        <f>S207*H207</f>
        <v>0</v>
      </c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R207" s="227" t="s">
        <v>155</v>
      </c>
      <c r="AT207" s="227" t="s">
        <v>150</v>
      </c>
      <c r="AU207" s="227" t="s">
        <v>80</v>
      </c>
      <c r="AY207" s="20" t="s">
        <v>148</v>
      </c>
      <c r="BE207" s="228">
        <f>IF(N207="základní",J207,0)</f>
        <v>0</v>
      </c>
      <c r="BF207" s="228">
        <f>IF(N207="snížená",J207,0)</f>
        <v>0</v>
      </c>
      <c r="BG207" s="228">
        <f>IF(N207="zákl. přenesená",J207,0)</f>
        <v>0</v>
      </c>
      <c r="BH207" s="228">
        <f>IF(N207="sníž. přenesená",J207,0)</f>
        <v>0</v>
      </c>
      <c r="BI207" s="228">
        <f>IF(N207="nulová",J207,0)</f>
        <v>0</v>
      </c>
      <c r="BJ207" s="20" t="s">
        <v>78</v>
      </c>
      <c r="BK207" s="228">
        <f>ROUND(I207*H207,2)</f>
        <v>0</v>
      </c>
      <c r="BL207" s="20" t="s">
        <v>155</v>
      </c>
      <c r="BM207" s="227" t="s">
        <v>329</v>
      </c>
    </row>
    <row r="208" s="2" customFormat="1">
      <c r="A208" s="41"/>
      <c r="B208" s="42"/>
      <c r="C208" s="43"/>
      <c r="D208" s="229" t="s">
        <v>157</v>
      </c>
      <c r="E208" s="43"/>
      <c r="F208" s="230" t="s">
        <v>330</v>
      </c>
      <c r="G208" s="43"/>
      <c r="H208" s="43"/>
      <c r="I208" s="231"/>
      <c r="J208" s="43"/>
      <c r="K208" s="43"/>
      <c r="L208" s="47"/>
      <c r="M208" s="279"/>
      <c r="N208" s="280"/>
      <c r="O208" s="281"/>
      <c r="P208" s="281"/>
      <c r="Q208" s="281"/>
      <c r="R208" s="281"/>
      <c r="S208" s="281"/>
      <c r="T208" s="282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T208" s="20" t="s">
        <v>157</v>
      </c>
      <c r="AU208" s="20" t="s">
        <v>80</v>
      </c>
    </row>
    <row r="209" s="2" customFormat="1" ht="6.96" customHeight="1">
      <c r="A209" s="41"/>
      <c r="B209" s="62"/>
      <c r="C209" s="63"/>
      <c r="D209" s="63"/>
      <c r="E209" s="63"/>
      <c r="F209" s="63"/>
      <c r="G209" s="63"/>
      <c r="H209" s="63"/>
      <c r="I209" s="63"/>
      <c r="J209" s="63"/>
      <c r="K209" s="63"/>
      <c r="L209" s="47"/>
      <c r="M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</row>
  </sheetData>
  <sheetProtection sheet="1" autoFilter="0" formatColumns="0" formatRows="0" objects="1" scenarios="1" spinCount="100000" saltValue="d1o5mMOubfuYkRZYUItcTdedfeN8i3ZFEyMFLK5p3uXEfhXBg1jxKkK3K7l9eAQ24HIuddK5FLgvjL3nKyh51A==" hashValue="3JLzFGOilZ/KdiuL3K3cc5cvQVRouk0cZCcDWFIYqTUPbj6EiLVZLz1eRSDyfswp6GzcmCkIIYzzqhhp6hk5aw==" algorithmName="SHA-512" password="CC35"/>
  <autoFilter ref="C90:K208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9:H79"/>
    <mergeCell ref="E81:H81"/>
    <mergeCell ref="E83:H83"/>
    <mergeCell ref="L2:V2"/>
  </mergeCells>
  <hyperlinks>
    <hyperlink ref="F95" r:id="rId1" display="https://podminky.urs.cz/item/CS_URS_2026_01/111151103"/>
    <hyperlink ref="F99" r:id="rId2" display="https://podminky.urs.cz/item/CS_URS_2026_01/111211101"/>
    <hyperlink ref="F103" r:id="rId3" display="https://podminky.urs.cz/item/CS_URS_2026_01/112211111"/>
    <hyperlink ref="F106" r:id="rId4" display="https://podminky.urs.cz/item/CS_URS_2026_01/112211112"/>
    <hyperlink ref="F109" r:id="rId5" display="https://podminky.urs.cz/item/CS_URS_2026_01/112211113"/>
    <hyperlink ref="F112" r:id="rId6" display="https://podminky.urs.cz/item/CS_URS_2026_01/112251101"/>
    <hyperlink ref="F116" r:id="rId7" display="https://podminky.urs.cz/item/CS_URS_2026_01/112251102"/>
    <hyperlink ref="F120" r:id="rId8" display="https://podminky.urs.cz/item/CS_URS_2026_01/112251103"/>
    <hyperlink ref="F124" r:id="rId9" display="https://podminky.urs.cz/item/CS_URS_2026_01/113106242"/>
    <hyperlink ref="F128" r:id="rId10" display="https://podminky.urs.cz/item/CS_URS_2026_01/122251103"/>
    <hyperlink ref="F132" r:id="rId11" display="https://podminky.urs.cz/item/CS_URS_2026_01/162201421"/>
    <hyperlink ref="F135" r:id="rId12" display="https://podminky.urs.cz/item/CS_URS_2026_01/162201422"/>
    <hyperlink ref="F138" r:id="rId13" display="https://podminky.urs.cz/item/CS_URS_2026_01/162201423"/>
    <hyperlink ref="F141" r:id="rId14" display="https://podminky.urs.cz/item/CS_URS_2026_01/162301971"/>
    <hyperlink ref="F144" r:id="rId15" display="https://podminky.urs.cz/item/CS_URS_2026_01/162301972"/>
    <hyperlink ref="F147" r:id="rId16" display="https://podminky.urs.cz/item/CS_URS_2026_01/162301973"/>
    <hyperlink ref="F150" r:id="rId17" display="https://podminky.urs.cz/item/CS_URS_2026_01/162451106"/>
    <hyperlink ref="F153" r:id="rId18" display="https://podminky.urs.cz/item/CS_URS_2026_01/171251101"/>
    <hyperlink ref="F157" r:id="rId19" display="https://podminky.urs.cz/item/CS_URS_2026_01/181152302"/>
    <hyperlink ref="F166" r:id="rId20" display="https://podminky.urs.cz/item/CS_URS_2026_01/564851111"/>
    <hyperlink ref="F182" r:id="rId21" display="https://podminky.urs.cz/item/CS_URS_2026_01/569903311"/>
    <hyperlink ref="F187" r:id="rId22" display="https://podminky.urs.cz/item/CS_URS_2026_01/938902112"/>
    <hyperlink ref="F191" r:id="rId23" display="https://podminky.urs.cz/item/CS_URS_2026_01/938909611"/>
    <hyperlink ref="F200" r:id="rId24" display="https://podminky.urs.cz/item/CS_URS_2026_01/997221571"/>
    <hyperlink ref="F202" r:id="rId25" display="https://podminky.urs.cz/item/CS_URS_2026_01/997221579"/>
    <hyperlink ref="F205" r:id="rId26" display="https://podminky.urs.cz/item/CS_URS_2026_01/997221862"/>
    <hyperlink ref="F208" r:id="rId27" display="https://podminky.urs.cz/item/CS_URS_2026_01/9982251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8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89</v>
      </c>
    </row>
    <row r="3" s="1" customFormat="1" ht="6.96" customHeight="1">
      <c r="B3" s="142"/>
      <c r="C3" s="143"/>
      <c r="D3" s="143"/>
      <c r="E3" s="143"/>
      <c r="F3" s="143"/>
      <c r="G3" s="143"/>
      <c r="H3" s="143"/>
      <c r="I3" s="143"/>
      <c r="J3" s="143"/>
      <c r="K3" s="143"/>
      <c r="L3" s="23"/>
      <c r="AT3" s="20" t="s">
        <v>80</v>
      </c>
    </row>
    <row r="4" s="1" customFormat="1" ht="24.96" customHeight="1">
      <c r="B4" s="23"/>
      <c r="D4" s="144" t="s">
        <v>109</v>
      </c>
      <c r="L4" s="23"/>
      <c r="M4" s="145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6" t="s">
        <v>16</v>
      </c>
      <c r="L6" s="23"/>
    </row>
    <row r="7" s="1" customFormat="1" ht="16.5" customHeight="1">
      <c r="B7" s="23"/>
      <c r="E7" s="147" t="str">
        <f>'Rekapitulace stavby'!K6</f>
        <v>LC Horní Planec - Etapa II</v>
      </c>
      <c r="F7" s="146"/>
      <c r="G7" s="146"/>
      <c r="H7" s="146"/>
      <c r="L7" s="23"/>
    </row>
    <row r="8" s="1" customFormat="1" ht="12" customHeight="1">
      <c r="B8" s="23"/>
      <c r="D8" s="146" t="s">
        <v>118</v>
      </c>
      <c r="L8" s="23"/>
    </row>
    <row r="9" s="2" customFormat="1" ht="16.5" customHeight="1">
      <c r="A9" s="41"/>
      <c r="B9" s="47"/>
      <c r="C9" s="41"/>
      <c r="D9" s="41"/>
      <c r="E9" s="147" t="s">
        <v>119</v>
      </c>
      <c r="F9" s="41"/>
      <c r="G9" s="41"/>
      <c r="H9" s="41"/>
      <c r="I9" s="41"/>
      <c r="J9" s="41"/>
      <c r="K9" s="41"/>
      <c r="L9" s="148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6" t="s">
        <v>120</v>
      </c>
      <c r="E10" s="41"/>
      <c r="F10" s="41"/>
      <c r="G10" s="41"/>
      <c r="H10" s="41"/>
      <c r="I10" s="41"/>
      <c r="J10" s="41"/>
      <c r="K10" s="41"/>
      <c r="L10" s="148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9" t="s">
        <v>331</v>
      </c>
      <c r="F11" s="41"/>
      <c r="G11" s="41"/>
      <c r="H11" s="41"/>
      <c r="I11" s="41"/>
      <c r="J11" s="41"/>
      <c r="K11" s="41"/>
      <c r="L11" s="148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8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6" t="s">
        <v>18</v>
      </c>
      <c r="E13" s="41"/>
      <c r="F13" s="135" t="s">
        <v>19</v>
      </c>
      <c r="G13" s="41"/>
      <c r="H13" s="41"/>
      <c r="I13" s="146" t="s">
        <v>20</v>
      </c>
      <c r="J13" s="135" t="s">
        <v>19</v>
      </c>
      <c r="K13" s="41"/>
      <c r="L13" s="148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6" t="s">
        <v>21</v>
      </c>
      <c r="E14" s="41"/>
      <c r="F14" s="135" t="s">
        <v>22</v>
      </c>
      <c r="G14" s="41"/>
      <c r="H14" s="41"/>
      <c r="I14" s="146" t="s">
        <v>23</v>
      </c>
      <c r="J14" s="150" t="str">
        <f>'Rekapitulace stavby'!AN8</f>
        <v>7. 9. 2020</v>
      </c>
      <c r="K14" s="41"/>
      <c r="L14" s="148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8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6" t="s">
        <v>25</v>
      </c>
      <c r="E16" s="41"/>
      <c r="F16" s="41"/>
      <c r="G16" s="41"/>
      <c r="H16" s="41"/>
      <c r="I16" s="146" t="s">
        <v>26</v>
      </c>
      <c r="J16" s="135" t="s">
        <v>19</v>
      </c>
      <c r="K16" s="41"/>
      <c r="L16" s="148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5" t="s">
        <v>27</v>
      </c>
      <c r="F17" s="41"/>
      <c r="G17" s="41"/>
      <c r="H17" s="41"/>
      <c r="I17" s="146" t="s">
        <v>28</v>
      </c>
      <c r="J17" s="135" t="s">
        <v>19</v>
      </c>
      <c r="K17" s="41"/>
      <c r="L17" s="148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8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6" t="s">
        <v>29</v>
      </c>
      <c r="E19" s="41"/>
      <c r="F19" s="41"/>
      <c r="G19" s="41"/>
      <c r="H19" s="41"/>
      <c r="I19" s="146" t="s">
        <v>26</v>
      </c>
      <c r="J19" s="36" t="str">
        <f>'Rekapitulace stavby'!AN13</f>
        <v>Vyplň údaj</v>
      </c>
      <c r="K19" s="41"/>
      <c r="L19" s="148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5"/>
      <c r="G20" s="135"/>
      <c r="H20" s="135"/>
      <c r="I20" s="146" t="s">
        <v>28</v>
      </c>
      <c r="J20" s="36" t="str">
        <f>'Rekapitulace stavby'!AN14</f>
        <v>Vyplň údaj</v>
      </c>
      <c r="K20" s="41"/>
      <c r="L20" s="148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8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6" t="s">
        <v>31</v>
      </c>
      <c r="E22" s="41"/>
      <c r="F22" s="41"/>
      <c r="G22" s="41"/>
      <c r="H22" s="41"/>
      <c r="I22" s="146" t="s">
        <v>26</v>
      </c>
      <c r="J22" s="135" t="str">
        <f>IF('Rekapitulace stavby'!AN16="","",'Rekapitulace stavby'!AN16)</f>
        <v/>
      </c>
      <c r="K22" s="41"/>
      <c r="L22" s="148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5" t="str">
        <f>IF('Rekapitulace stavby'!E17="","",'Rekapitulace stavby'!E17)</f>
        <v xml:space="preserve"> </v>
      </c>
      <c r="F23" s="41"/>
      <c r="G23" s="41"/>
      <c r="H23" s="41"/>
      <c r="I23" s="146" t="s">
        <v>28</v>
      </c>
      <c r="J23" s="135" t="str">
        <f>IF('Rekapitulace stavby'!AN17="","",'Rekapitulace stavby'!AN17)</f>
        <v/>
      </c>
      <c r="K23" s="41"/>
      <c r="L23" s="148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8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6" t="s">
        <v>34</v>
      </c>
      <c r="E25" s="41"/>
      <c r="F25" s="41"/>
      <c r="G25" s="41"/>
      <c r="H25" s="41"/>
      <c r="I25" s="146" t="s">
        <v>26</v>
      </c>
      <c r="J25" s="135" t="s">
        <v>19</v>
      </c>
      <c r="K25" s="41"/>
      <c r="L25" s="148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5" t="s">
        <v>122</v>
      </c>
      <c r="F26" s="41"/>
      <c r="G26" s="41"/>
      <c r="H26" s="41"/>
      <c r="I26" s="146" t="s">
        <v>28</v>
      </c>
      <c r="J26" s="135" t="s">
        <v>19</v>
      </c>
      <c r="K26" s="41"/>
      <c r="L26" s="148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8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6" t="s">
        <v>35</v>
      </c>
      <c r="E28" s="41"/>
      <c r="F28" s="41"/>
      <c r="G28" s="41"/>
      <c r="H28" s="41"/>
      <c r="I28" s="41"/>
      <c r="J28" s="41"/>
      <c r="K28" s="41"/>
      <c r="L28" s="148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1"/>
      <c r="B29" s="152"/>
      <c r="C29" s="151"/>
      <c r="D29" s="151"/>
      <c r="E29" s="153" t="s">
        <v>19</v>
      </c>
      <c r="F29" s="153"/>
      <c r="G29" s="153"/>
      <c r="H29" s="153"/>
      <c r="I29" s="151"/>
      <c r="J29" s="151"/>
      <c r="K29" s="151"/>
      <c r="L29" s="154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8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5"/>
      <c r="E31" s="155"/>
      <c r="F31" s="155"/>
      <c r="G31" s="155"/>
      <c r="H31" s="155"/>
      <c r="I31" s="155"/>
      <c r="J31" s="155"/>
      <c r="K31" s="155"/>
      <c r="L31" s="148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6" t="s">
        <v>37</v>
      </c>
      <c r="E32" s="41"/>
      <c r="F32" s="41"/>
      <c r="G32" s="41"/>
      <c r="H32" s="41"/>
      <c r="I32" s="41"/>
      <c r="J32" s="157">
        <f>ROUND(J90, 2)</f>
        <v>0</v>
      </c>
      <c r="K32" s="41"/>
      <c r="L32" s="148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5"/>
      <c r="E33" s="155"/>
      <c r="F33" s="155"/>
      <c r="G33" s="155"/>
      <c r="H33" s="155"/>
      <c r="I33" s="155"/>
      <c r="J33" s="155"/>
      <c r="K33" s="155"/>
      <c r="L33" s="148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8" t="s">
        <v>39</v>
      </c>
      <c r="G34" s="41"/>
      <c r="H34" s="41"/>
      <c r="I34" s="158" t="s">
        <v>38</v>
      </c>
      <c r="J34" s="158" t="s">
        <v>40</v>
      </c>
      <c r="K34" s="41"/>
      <c r="L34" s="148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9" t="s">
        <v>41</v>
      </c>
      <c r="E35" s="146" t="s">
        <v>42</v>
      </c>
      <c r="F35" s="160">
        <f>ROUND((SUM(BE90:BE119)),  2)</f>
        <v>0</v>
      </c>
      <c r="G35" s="41"/>
      <c r="H35" s="41"/>
      <c r="I35" s="161">
        <v>0.20999999999999999</v>
      </c>
      <c r="J35" s="160">
        <f>ROUND(((SUM(BE90:BE119))*I35),  2)</f>
        <v>0</v>
      </c>
      <c r="K35" s="41"/>
      <c r="L35" s="148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6" t="s">
        <v>43</v>
      </c>
      <c r="F36" s="160">
        <f>ROUND((SUM(BF90:BF119)),  2)</f>
        <v>0</v>
      </c>
      <c r="G36" s="41"/>
      <c r="H36" s="41"/>
      <c r="I36" s="161">
        <v>0.12</v>
      </c>
      <c r="J36" s="160">
        <f>ROUND(((SUM(BF90:BF119))*I36),  2)</f>
        <v>0</v>
      </c>
      <c r="K36" s="41"/>
      <c r="L36" s="148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6" t="s">
        <v>44</v>
      </c>
      <c r="F37" s="160">
        <f>ROUND((SUM(BG90:BG119)),  2)</f>
        <v>0</v>
      </c>
      <c r="G37" s="41"/>
      <c r="H37" s="41"/>
      <c r="I37" s="161">
        <v>0.20999999999999999</v>
      </c>
      <c r="J37" s="160">
        <f>0</f>
        <v>0</v>
      </c>
      <c r="K37" s="41"/>
      <c r="L37" s="148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6" t="s">
        <v>45</v>
      </c>
      <c r="F38" s="160">
        <f>ROUND((SUM(BH90:BH119)),  2)</f>
        <v>0</v>
      </c>
      <c r="G38" s="41"/>
      <c r="H38" s="41"/>
      <c r="I38" s="161">
        <v>0.12</v>
      </c>
      <c r="J38" s="160">
        <f>0</f>
        <v>0</v>
      </c>
      <c r="K38" s="41"/>
      <c r="L38" s="148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6" t="s">
        <v>46</v>
      </c>
      <c r="F39" s="160">
        <f>ROUND((SUM(BI90:BI119)),  2)</f>
        <v>0</v>
      </c>
      <c r="G39" s="41"/>
      <c r="H39" s="41"/>
      <c r="I39" s="161">
        <v>0</v>
      </c>
      <c r="J39" s="160">
        <f>0</f>
        <v>0</v>
      </c>
      <c r="K39" s="41"/>
      <c r="L39" s="148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8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2"/>
      <c r="D41" s="163" t="s">
        <v>47</v>
      </c>
      <c r="E41" s="164"/>
      <c r="F41" s="164"/>
      <c r="G41" s="165" t="s">
        <v>48</v>
      </c>
      <c r="H41" s="166" t="s">
        <v>49</v>
      </c>
      <c r="I41" s="164"/>
      <c r="J41" s="167">
        <f>SUM(J32:J39)</f>
        <v>0</v>
      </c>
      <c r="K41" s="168"/>
      <c r="L41" s="148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9"/>
      <c r="C42" s="170"/>
      <c r="D42" s="170"/>
      <c r="E42" s="170"/>
      <c r="F42" s="170"/>
      <c r="G42" s="170"/>
      <c r="H42" s="170"/>
      <c r="I42" s="170"/>
      <c r="J42" s="170"/>
      <c r="K42" s="170"/>
      <c r="L42" s="148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1"/>
      <c r="C46" s="172"/>
      <c r="D46" s="172"/>
      <c r="E46" s="172"/>
      <c r="F46" s="172"/>
      <c r="G46" s="172"/>
      <c r="H46" s="172"/>
      <c r="I46" s="172"/>
      <c r="J46" s="172"/>
      <c r="K46" s="172"/>
      <c r="L46" s="148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123</v>
      </c>
      <c r="D47" s="43"/>
      <c r="E47" s="43"/>
      <c r="F47" s="43"/>
      <c r="G47" s="43"/>
      <c r="H47" s="43"/>
      <c r="I47" s="43"/>
      <c r="J47" s="43"/>
      <c r="K47" s="43"/>
      <c r="L47" s="148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8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8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173" t="str">
        <f>E7</f>
        <v>LC Horní Planec - Etapa II</v>
      </c>
      <c r="F50" s="35"/>
      <c r="G50" s="35"/>
      <c r="H50" s="35"/>
      <c r="I50" s="43"/>
      <c r="J50" s="43"/>
      <c r="K50" s="43"/>
      <c r="L50" s="148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118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3" t="s">
        <v>119</v>
      </c>
      <c r="F52" s="43"/>
      <c r="G52" s="43"/>
      <c r="H52" s="43"/>
      <c r="I52" s="43"/>
      <c r="J52" s="43"/>
      <c r="K52" s="43"/>
      <c r="L52" s="148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120</v>
      </c>
      <c r="D53" s="43"/>
      <c r="E53" s="43"/>
      <c r="F53" s="43"/>
      <c r="G53" s="43"/>
      <c r="H53" s="43"/>
      <c r="I53" s="43"/>
      <c r="J53" s="43"/>
      <c r="K53" s="43"/>
      <c r="L53" s="148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20044-14XC-SO-01-02 - VRN</v>
      </c>
      <c r="F54" s="43"/>
      <c r="G54" s="43"/>
      <c r="H54" s="43"/>
      <c r="I54" s="43"/>
      <c r="J54" s="43"/>
      <c r="K54" s="43"/>
      <c r="L54" s="148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8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>Sněžné</v>
      </c>
      <c r="G56" s="43"/>
      <c r="H56" s="43"/>
      <c r="I56" s="35" t="s">
        <v>23</v>
      </c>
      <c r="J56" s="75" t="str">
        <f>IF(J14="","",J14)</f>
        <v>7. 9. 2020</v>
      </c>
      <c r="K56" s="43"/>
      <c r="L56" s="148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8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5.15" customHeight="1">
      <c r="A58" s="41"/>
      <c r="B58" s="42"/>
      <c r="C58" s="35" t="s">
        <v>25</v>
      </c>
      <c r="D58" s="43"/>
      <c r="E58" s="43"/>
      <c r="F58" s="30" t="str">
        <f>E17</f>
        <v>Městys Sněžné</v>
      </c>
      <c r="G58" s="43"/>
      <c r="H58" s="43"/>
      <c r="I58" s="35" t="s">
        <v>31</v>
      </c>
      <c r="J58" s="39" t="str">
        <f>E23</f>
        <v xml:space="preserve"> </v>
      </c>
      <c r="K58" s="43"/>
      <c r="L58" s="148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29</v>
      </c>
      <c r="D59" s="43"/>
      <c r="E59" s="43"/>
      <c r="F59" s="30" t="str">
        <f>IF(E20="","",E20)</f>
        <v>Vyplň údaj</v>
      </c>
      <c r="G59" s="43"/>
      <c r="H59" s="43"/>
      <c r="I59" s="35" t="s">
        <v>34</v>
      </c>
      <c r="J59" s="39" t="str">
        <f>E26</f>
        <v>Ing. Ondřej Ševčík</v>
      </c>
      <c r="K59" s="43"/>
      <c r="L59" s="148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8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4" t="s">
        <v>124</v>
      </c>
      <c r="D61" s="175"/>
      <c r="E61" s="175"/>
      <c r="F61" s="175"/>
      <c r="G61" s="175"/>
      <c r="H61" s="175"/>
      <c r="I61" s="175"/>
      <c r="J61" s="176" t="s">
        <v>125</v>
      </c>
      <c r="K61" s="175"/>
      <c r="L61" s="148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8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7" t="s">
        <v>69</v>
      </c>
      <c r="D63" s="43"/>
      <c r="E63" s="43"/>
      <c r="F63" s="43"/>
      <c r="G63" s="43"/>
      <c r="H63" s="43"/>
      <c r="I63" s="43"/>
      <c r="J63" s="105">
        <f>J90</f>
        <v>0</v>
      </c>
      <c r="K63" s="43"/>
      <c r="L63" s="148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126</v>
      </c>
    </row>
    <row r="64" s="9" customFormat="1" ht="24.96" customHeight="1">
      <c r="A64" s="9"/>
      <c r="B64" s="178"/>
      <c r="C64" s="179"/>
      <c r="D64" s="180" t="s">
        <v>332</v>
      </c>
      <c r="E64" s="181"/>
      <c r="F64" s="181"/>
      <c r="G64" s="181"/>
      <c r="H64" s="181"/>
      <c r="I64" s="181"/>
      <c r="J64" s="182">
        <f>J91</f>
        <v>0</v>
      </c>
      <c r="K64" s="179"/>
      <c r="L64" s="183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4"/>
      <c r="C65" s="127"/>
      <c r="D65" s="185" t="s">
        <v>333</v>
      </c>
      <c r="E65" s="186"/>
      <c r="F65" s="186"/>
      <c r="G65" s="186"/>
      <c r="H65" s="186"/>
      <c r="I65" s="186"/>
      <c r="J65" s="187">
        <f>J92</f>
        <v>0</v>
      </c>
      <c r="K65" s="127"/>
      <c r="L65" s="18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4"/>
      <c r="C66" s="127"/>
      <c r="D66" s="185" t="s">
        <v>334</v>
      </c>
      <c r="E66" s="186"/>
      <c r="F66" s="186"/>
      <c r="G66" s="186"/>
      <c r="H66" s="186"/>
      <c r="I66" s="186"/>
      <c r="J66" s="187">
        <f>J96</f>
        <v>0</v>
      </c>
      <c r="K66" s="127"/>
      <c r="L66" s="18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4.88" customHeight="1">
      <c r="A67" s="10"/>
      <c r="B67" s="184"/>
      <c r="C67" s="127"/>
      <c r="D67" s="185" t="s">
        <v>335</v>
      </c>
      <c r="E67" s="186"/>
      <c r="F67" s="186"/>
      <c r="G67" s="186"/>
      <c r="H67" s="186"/>
      <c r="I67" s="186"/>
      <c r="J67" s="187">
        <f>J100</f>
        <v>0</v>
      </c>
      <c r="K67" s="127"/>
      <c r="L67" s="18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4.88" customHeight="1">
      <c r="A68" s="10"/>
      <c r="B68" s="184"/>
      <c r="C68" s="127"/>
      <c r="D68" s="185" t="s">
        <v>336</v>
      </c>
      <c r="E68" s="186"/>
      <c r="F68" s="186"/>
      <c r="G68" s="186"/>
      <c r="H68" s="186"/>
      <c r="I68" s="186"/>
      <c r="J68" s="187">
        <f>J114</f>
        <v>0</v>
      </c>
      <c r="K68" s="127"/>
      <c r="L68" s="18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41"/>
      <c r="B69" s="42"/>
      <c r="C69" s="43"/>
      <c r="D69" s="43"/>
      <c r="E69" s="43"/>
      <c r="F69" s="43"/>
      <c r="G69" s="43"/>
      <c r="H69" s="43"/>
      <c r="I69" s="43"/>
      <c r="J69" s="43"/>
      <c r="K69" s="43"/>
      <c r="L69" s="148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6.96" customHeight="1">
      <c r="A70" s="41"/>
      <c r="B70" s="62"/>
      <c r="C70" s="63"/>
      <c r="D70" s="63"/>
      <c r="E70" s="63"/>
      <c r="F70" s="63"/>
      <c r="G70" s="63"/>
      <c r="H70" s="63"/>
      <c r="I70" s="63"/>
      <c r="J70" s="63"/>
      <c r="K70" s="63"/>
      <c r="L70" s="148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4" s="2" customFormat="1" ht="6.96" customHeight="1">
      <c r="A74" s="41"/>
      <c r="B74" s="64"/>
      <c r="C74" s="65"/>
      <c r="D74" s="65"/>
      <c r="E74" s="65"/>
      <c r="F74" s="65"/>
      <c r="G74" s="65"/>
      <c r="H74" s="65"/>
      <c r="I74" s="65"/>
      <c r="J74" s="65"/>
      <c r="K74" s="65"/>
      <c r="L74" s="148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24.96" customHeight="1">
      <c r="A75" s="41"/>
      <c r="B75" s="42"/>
      <c r="C75" s="26" t="s">
        <v>133</v>
      </c>
      <c r="D75" s="43"/>
      <c r="E75" s="43"/>
      <c r="F75" s="43"/>
      <c r="G75" s="43"/>
      <c r="H75" s="43"/>
      <c r="I75" s="43"/>
      <c r="J75" s="43"/>
      <c r="K75" s="43"/>
      <c r="L75" s="148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6.96" customHeight="1">
      <c r="A76" s="41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148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2" customHeight="1">
      <c r="A77" s="41"/>
      <c r="B77" s="42"/>
      <c r="C77" s="35" t="s">
        <v>16</v>
      </c>
      <c r="D77" s="43"/>
      <c r="E77" s="43"/>
      <c r="F77" s="43"/>
      <c r="G77" s="43"/>
      <c r="H77" s="43"/>
      <c r="I77" s="43"/>
      <c r="J77" s="43"/>
      <c r="K77" s="43"/>
      <c r="L77" s="148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6.5" customHeight="1">
      <c r="A78" s="41"/>
      <c r="B78" s="42"/>
      <c r="C78" s="43"/>
      <c r="D78" s="43"/>
      <c r="E78" s="173" t="str">
        <f>E7</f>
        <v>LC Horní Planec - Etapa II</v>
      </c>
      <c r="F78" s="35"/>
      <c r="G78" s="35"/>
      <c r="H78" s="35"/>
      <c r="I78" s="43"/>
      <c r="J78" s="43"/>
      <c r="K78" s="43"/>
      <c r="L78" s="148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1" customFormat="1" ht="12" customHeight="1">
      <c r="B79" s="24"/>
      <c r="C79" s="35" t="s">
        <v>118</v>
      </c>
      <c r="D79" s="25"/>
      <c r="E79" s="25"/>
      <c r="F79" s="25"/>
      <c r="G79" s="25"/>
      <c r="H79" s="25"/>
      <c r="I79" s="25"/>
      <c r="J79" s="25"/>
      <c r="K79" s="25"/>
      <c r="L79" s="23"/>
    </row>
    <row r="80" s="2" customFormat="1" ht="16.5" customHeight="1">
      <c r="A80" s="41"/>
      <c r="B80" s="42"/>
      <c r="C80" s="43"/>
      <c r="D80" s="43"/>
      <c r="E80" s="173" t="s">
        <v>119</v>
      </c>
      <c r="F80" s="43"/>
      <c r="G80" s="43"/>
      <c r="H80" s="43"/>
      <c r="I80" s="43"/>
      <c r="J80" s="43"/>
      <c r="K80" s="43"/>
      <c r="L80" s="148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2" customHeight="1">
      <c r="A81" s="41"/>
      <c r="B81" s="42"/>
      <c r="C81" s="35" t="s">
        <v>120</v>
      </c>
      <c r="D81" s="43"/>
      <c r="E81" s="43"/>
      <c r="F81" s="43"/>
      <c r="G81" s="43"/>
      <c r="H81" s="43"/>
      <c r="I81" s="43"/>
      <c r="J81" s="43"/>
      <c r="K81" s="43"/>
      <c r="L81" s="148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6.5" customHeight="1">
      <c r="A82" s="41"/>
      <c r="B82" s="42"/>
      <c r="C82" s="43"/>
      <c r="D82" s="43"/>
      <c r="E82" s="72" t="str">
        <f>E11</f>
        <v>20044-14XC-SO-01-02 - VRN</v>
      </c>
      <c r="F82" s="43"/>
      <c r="G82" s="43"/>
      <c r="H82" s="43"/>
      <c r="I82" s="43"/>
      <c r="J82" s="43"/>
      <c r="K82" s="43"/>
      <c r="L82" s="148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48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2" customHeight="1">
      <c r="A84" s="41"/>
      <c r="B84" s="42"/>
      <c r="C84" s="35" t="s">
        <v>21</v>
      </c>
      <c r="D84" s="43"/>
      <c r="E84" s="43"/>
      <c r="F84" s="30" t="str">
        <f>F14</f>
        <v>Sněžné</v>
      </c>
      <c r="G84" s="43"/>
      <c r="H84" s="43"/>
      <c r="I84" s="35" t="s">
        <v>23</v>
      </c>
      <c r="J84" s="75" t="str">
        <f>IF(J14="","",J14)</f>
        <v>7. 9. 2020</v>
      </c>
      <c r="K84" s="43"/>
      <c r="L84" s="148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6.96" customHeight="1">
      <c r="A85" s="41"/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148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5.15" customHeight="1">
      <c r="A86" s="41"/>
      <c r="B86" s="42"/>
      <c r="C86" s="35" t="s">
        <v>25</v>
      </c>
      <c r="D86" s="43"/>
      <c r="E86" s="43"/>
      <c r="F86" s="30" t="str">
        <f>E17</f>
        <v>Městys Sněžné</v>
      </c>
      <c r="G86" s="43"/>
      <c r="H86" s="43"/>
      <c r="I86" s="35" t="s">
        <v>31</v>
      </c>
      <c r="J86" s="39" t="str">
        <f>E23</f>
        <v xml:space="preserve"> </v>
      </c>
      <c r="K86" s="43"/>
      <c r="L86" s="148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5.15" customHeight="1">
      <c r="A87" s="41"/>
      <c r="B87" s="42"/>
      <c r="C87" s="35" t="s">
        <v>29</v>
      </c>
      <c r="D87" s="43"/>
      <c r="E87" s="43"/>
      <c r="F87" s="30" t="str">
        <f>IF(E20="","",E20)</f>
        <v>Vyplň údaj</v>
      </c>
      <c r="G87" s="43"/>
      <c r="H87" s="43"/>
      <c r="I87" s="35" t="s">
        <v>34</v>
      </c>
      <c r="J87" s="39" t="str">
        <f>E26</f>
        <v>Ing. Ondřej Ševčík</v>
      </c>
      <c r="K87" s="43"/>
      <c r="L87" s="148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0.32" customHeight="1">
      <c r="A88" s="41"/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148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11" customFormat="1" ht="29.28" customHeight="1">
      <c r="A89" s="189"/>
      <c r="B89" s="190"/>
      <c r="C89" s="191" t="s">
        <v>134</v>
      </c>
      <c r="D89" s="192" t="s">
        <v>56</v>
      </c>
      <c r="E89" s="192" t="s">
        <v>52</v>
      </c>
      <c r="F89" s="192" t="s">
        <v>53</v>
      </c>
      <c r="G89" s="192" t="s">
        <v>135</v>
      </c>
      <c r="H89" s="192" t="s">
        <v>136</v>
      </c>
      <c r="I89" s="192" t="s">
        <v>137</v>
      </c>
      <c r="J89" s="192" t="s">
        <v>125</v>
      </c>
      <c r="K89" s="193" t="s">
        <v>138</v>
      </c>
      <c r="L89" s="194"/>
      <c r="M89" s="95" t="s">
        <v>19</v>
      </c>
      <c r="N89" s="96" t="s">
        <v>41</v>
      </c>
      <c r="O89" s="96" t="s">
        <v>139</v>
      </c>
      <c r="P89" s="96" t="s">
        <v>140</v>
      </c>
      <c r="Q89" s="96" t="s">
        <v>141</v>
      </c>
      <c r="R89" s="96" t="s">
        <v>142</v>
      </c>
      <c r="S89" s="96" t="s">
        <v>143</v>
      </c>
      <c r="T89" s="97" t="s">
        <v>144</v>
      </c>
      <c r="U89" s="189"/>
      <c r="V89" s="189"/>
      <c r="W89" s="189"/>
      <c r="X89" s="189"/>
      <c r="Y89" s="189"/>
      <c r="Z89" s="189"/>
      <c r="AA89" s="189"/>
      <c r="AB89" s="189"/>
      <c r="AC89" s="189"/>
      <c r="AD89" s="189"/>
      <c r="AE89" s="189"/>
    </row>
    <row r="90" s="2" customFormat="1" ht="22.8" customHeight="1">
      <c r="A90" s="41"/>
      <c r="B90" s="42"/>
      <c r="C90" s="102" t="s">
        <v>145</v>
      </c>
      <c r="D90" s="43"/>
      <c r="E90" s="43"/>
      <c r="F90" s="43"/>
      <c r="G90" s="43"/>
      <c r="H90" s="43"/>
      <c r="I90" s="43"/>
      <c r="J90" s="195">
        <f>BK90</f>
        <v>0</v>
      </c>
      <c r="K90" s="43"/>
      <c r="L90" s="47"/>
      <c r="M90" s="98"/>
      <c r="N90" s="196"/>
      <c r="O90" s="99"/>
      <c r="P90" s="197">
        <f>P91</f>
        <v>0</v>
      </c>
      <c r="Q90" s="99"/>
      <c r="R90" s="197">
        <f>R91</f>
        <v>0</v>
      </c>
      <c r="S90" s="99"/>
      <c r="T90" s="198">
        <f>T91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T90" s="20" t="s">
        <v>70</v>
      </c>
      <c r="AU90" s="20" t="s">
        <v>126</v>
      </c>
      <c r="BK90" s="199">
        <f>BK91</f>
        <v>0</v>
      </c>
    </row>
    <row r="91" s="12" customFormat="1" ht="25.92" customHeight="1">
      <c r="A91" s="12"/>
      <c r="B91" s="200"/>
      <c r="C91" s="201"/>
      <c r="D91" s="202" t="s">
        <v>70</v>
      </c>
      <c r="E91" s="203" t="s">
        <v>337</v>
      </c>
      <c r="F91" s="203" t="s">
        <v>337</v>
      </c>
      <c r="G91" s="201"/>
      <c r="H91" s="201"/>
      <c r="I91" s="204"/>
      <c r="J91" s="205">
        <f>BK91</f>
        <v>0</v>
      </c>
      <c r="K91" s="201"/>
      <c r="L91" s="206"/>
      <c r="M91" s="207"/>
      <c r="N91" s="208"/>
      <c r="O91" s="208"/>
      <c r="P91" s="209">
        <f>P92+P96</f>
        <v>0</v>
      </c>
      <c r="Q91" s="208"/>
      <c r="R91" s="209">
        <f>R92+R96</f>
        <v>0</v>
      </c>
      <c r="S91" s="208"/>
      <c r="T91" s="210">
        <f>T92+T96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11" t="s">
        <v>78</v>
      </c>
      <c r="AT91" s="212" t="s">
        <v>70</v>
      </c>
      <c r="AU91" s="212" t="s">
        <v>71</v>
      </c>
      <c r="AY91" s="211" t="s">
        <v>148</v>
      </c>
      <c r="BK91" s="213">
        <f>BK92+BK96</f>
        <v>0</v>
      </c>
    </row>
    <row r="92" s="12" customFormat="1" ht="22.8" customHeight="1">
      <c r="A92" s="12"/>
      <c r="B92" s="200"/>
      <c r="C92" s="201"/>
      <c r="D92" s="202" t="s">
        <v>70</v>
      </c>
      <c r="E92" s="214" t="s">
        <v>88</v>
      </c>
      <c r="F92" s="214" t="s">
        <v>338</v>
      </c>
      <c r="G92" s="201"/>
      <c r="H92" s="201"/>
      <c r="I92" s="204"/>
      <c r="J92" s="215">
        <f>BK92</f>
        <v>0</v>
      </c>
      <c r="K92" s="201"/>
      <c r="L92" s="206"/>
      <c r="M92" s="207"/>
      <c r="N92" s="208"/>
      <c r="O92" s="208"/>
      <c r="P92" s="209">
        <f>SUM(P93:P95)</f>
        <v>0</v>
      </c>
      <c r="Q92" s="208"/>
      <c r="R92" s="209">
        <f>SUM(R93:R95)</f>
        <v>0</v>
      </c>
      <c r="S92" s="208"/>
      <c r="T92" s="210">
        <f>SUM(T93:T95)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11" t="s">
        <v>78</v>
      </c>
      <c r="AT92" s="212" t="s">
        <v>70</v>
      </c>
      <c r="AU92" s="212" t="s">
        <v>78</v>
      </c>
      <c r="AY92" s="211" t="s">
        <v>148</v>
      </c>
      <c r="BK92" s="213">
        <f>SUM(BK93:BK95)</f>
        <v>0</v>
      </c>
    </row>
    <row r="93" s="2" customFormat="1" ht="16.5" customHeight="1">
      <c r="A93" s="41"/>
      <c r="B93" s="42"/>
      <c r="C93" s="216" t="s">
        <v>78</v>
      </c>
      <c r="D93" s="216" t="s">
        <v>150</v>
      </c>
      <c r="E93" s="217" t="s">
        <v>339</v>
      </c>
      <c r="F93" s="218" t="s">
        <v>340</v>
      </c>
      <c r="G93" s="219" t="s">
        <v>341</v>
      </c>
      <c r="H93" s="220">
        <v>1</v>
      </c>
      <c r="I93" s="221"/>
      <c r="J93" s="222">
        <f>ROUND(I93*H93,2)</f>
        <v>0</v>
      </c>
      <c r="K93" s="218" t="s">
        <v>19</v>
      </c>
      <c r="L93" s="47"/>
      <c r="M93" s="223" t="s">
        <v>19</v>
      </c>
      <c r="N93" s="224" t="s">
        <v>42</v>
      </c>
      <c r="O93" s="87"/>
      <c r="P93" s="225">
        <f>O93*H93</f>
        <v>0</v>
      </c>
      <c r="Q93" s="225">
        <v>0</v>
      </c>
      <c r="R93" s="225">
        <f>Q93*H93</f>
        <v>0</v>
      </c>
      <c r="S93" s="225">
        <v>0</v>
      </c>
      <c r="T93" s="226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27" t="s">
        <v>342</v>
      </c>
      <c r="AT93" s="227" t="s">
        <v>150</v>
      </c>
      <c r="AU93" s="227" t="s">
        <v>80</v>
      </c>
      <c r="AY93" s="20" t="s">
        <v>148</v>
      </c>
      <c r="BE93" s="228">
        <f>IF(N93="základní",J93,0)</f>
        <v>0</v>
      </c>
      <c r="BF93" s="228">
        <f>IF(N93="snížená",J93,0)</f>
        <v>0</v>
      </c>
      <c r="BG93" s="228">
        <f>IF(N93="zákl. přenesená",J93,0)</f>
        <v>0</v>
      </c>
      <c r="BH93" s="228">
        <f>IF(N93="sníž. přenesená",J93,0)</f>
        <v>0</v>
      </c>
      <c r="BI93" s="228">
        <f>IF(N93="nulová",J93,0)</f>
        <v>0</v>
      </c>
      <c r="BJ93" s="20" t="s">
        <v>78</v>
      </c>
      <c r="BK93" s="228">
        <f>ROUND(I93*H93,2)</f>
        <v>0</v>
      </c>
      <c r="BL93" s="20" t="s">
        <v>342</v>
      </c>
      <c r="BM93" s="227" t="s">
        <v>343</v>
      </c>
    </row>
    <row r="94" s="2" customFormat="1">
      <c r="A94" s="41"/>
      <c r="B94" s="42"/>
      <c r="C94" s="43"/>
      <c r="D94" s="236" t="s">
        <v>257</v>
      </c>
      <c r="E94" s="43"/>
      <c r="F94" s="257" t="s">
        <v>344</v>
      </c>
      <c r="G94" s="43"/>
      <c r="H94" s="43"/>
      <c r="I94" s="231"/>
      <c r="J94" s="43"/>
      <c r="K94" s="43"/>
      <c r="L94" s="47"/>
      <c r="M94" s="232"/>
      <c r="N94" s="233"/>
      <c r="O94" s="87"/>
      <c r="P94" s="87"/>
      <c r="Q94" s="87"/>
      <c r="R94" s="87"/>
      <c r="S94" s="87"/>
      <c r="T94" s="88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20" t="s">
        <v>257</v>
      </c>
      <c r="AU94" s="20" t="s">
        <v>80</v>
      </c>
    </row>
    <row r="95" s="2" customFormat="1" ht="24.15" customHeight="1">
      <c r="A95" s="41"/>
      <c r="B95" s="42"/>
      <c r="C95" s="216" t="s">
        <v>80</v>
      </c>
      <c r="D95" s="216" t="s">
        <v>150</v>
      </c>
      <c r="E95" s="217" t="s">
        <v>345</v>
      </c>
      <c r="F95" s="218" t="s">
        <v>346</v>
      </c>
      <c r="G95" s="219" t="s">
        <v>341</v>
      </c>
      <c r="H95" s="220">
        <v>1</v>
      </c>
      <c r="I95" s="221"/>
      <c r="J95" s="222">
        <f>ROUND(I95*H95,2)</f>
        <v>0</v>
      </c>
      <c r="K95" s="218" t="s">
        <v>19</v>
      </c>
      <c r="L95" s="47"/>
      <c r="M95" s="223" t="s">
        <v>19</v>
      </c>
      <c r="N95" s="224" t="s">
        <v>42</v>
      </c>
      <c r="O95" s="87"/>
      <c r="P95" s="225">
        <f>O95*H95</f>
        <v>0</v>
      </c>
      <c r="Q95" s="225">
        <v>0</v>
      </c>
      <c r="R95" s="225">
        <f>Q95*H95</f>
        <v>0</v>
      </c>
      <c r="S95" s="225">
        <v>0</v>
      </c>
      <c r="T95" s="226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27" t="s">
        <v>342</v>
      </c>
      <c r="AT95" s="227" t="s">
        <v>150</v>
      </c>
      <c r="AU95" s="227" t="s">
        <v>80</v>
      </c>
      <c r="AY95" s="20" t="s">
        <v>148</v>
      </c>
      <c r="BE95" s="228">
        <f>IF(N95="základní",J95,0)</f>
        <v>0</v>
      </c>
      <c r="BF95" s="228">
        <f>IF(N95="snížená",J95,0)</f>
        <v>0</v>
      </c>
      <c r="BG95" s="228">
        <f>IF(N95="zákl. přenesená",J95,0)</f>
        <v>0</v>
      </c>
      <c r="BH95" s="228">
        <f>IF(N95="sníž. přenesená",J95,0)</f>
        <v>0</v>
      </c>
      <c r="BI95" s="228">
        <f>IF(N95="nulová",J95,0)</f>
        <v>0</v>
      </c>
      <c r="BJ95" s="20" t="s">
        <v>78</v>
      </c>
      <c r="BK95" s="228">
        <f>ROUND(I95*H95,2)</f>
        <v>0</v>
      </c>
      <c r="BL95" s="20" t="s">
        <v>342</v>
      </c>
      <c r="BM95" s="227" t="s">
        <v>347</v>
      </c>
    </row>
    <row r="96" s="12" customFormat="1" ht="22.8" customHeight="1">
      <c r="A96" s="12"/>
      <c r="B96" s="200"/>
      <c r="C96" s="201"/>
      <c r="D96" s="202" t="s">
        <v>70</v>
      </c>
      <c r="E96" s="214" t="s">
        <v>348</v>
      </c>
      <c r="F96" s="214" t="s">
        <v>349</v>
      </c>
      <c r="G96" s="201"/>
      <c r="H96" s="201"/>
      <c r="I96" s="204"/>
      <c r="J96" s="215">
        <f>BK96</f>
        <v>0</v>
      </c>
      <c r="K96" s="201"/>
      <c r="L96" s="206"/>
      <c r="M96" s="207"/>
      <c r="N96" s="208"/>
      <c r="O96" s="208"/>
      <c r="P96" s="209">
        <f>P97+SUM(P98:P100)+P114</f>
        <v>0</v>
      </c>
      <c r="Q96" s="208"/>
      <c r="R96" s="209">
        <f>R97+SUM(R98:R100)+R114</f>
        <v>0</v>
      </c>
      <c r="S96" s="208"/>
      <c r="T96" s="210">
        <f>T97+SUM(T98:T100)+T114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11" t="s">
        <v>78</v>
      </c>
      <c r="AT96" s="212" t="s">
        <v>70</v>
      </c>
      <c r="AU96" s="212" t="s">
        <v>78</v>
      </c>
      <c r="AY96" s="211" t="s">
        <v>148</v>
      </c>
      <c r="BK96" s="213">
        <f>BK97+SUM(BK98:BK100)+BK114</f>
        <v>0</v>
      </c>
    </row>
    <row r="97" s="2" customFormat="1" ht="24.15" customHeight="1">
      <c r="A97" s="41"/>
      <c r="B97" s="42"/>
      <c r="C97" s="216" t="s">
        <v>117</v>
      </c>
      <c r="D97" s="216" t="s">
        <v>150</v>
      </c>
      <c r="E97" s="217" t="s">
        <v>350</v>
      </c>
      <c r="F97" s="218" t="s">
        <v>351</v>
      </c>
      <c r="G97" s="219" t="s">
        <v>341</v>
      </c>
      <c r="H97" s="220">
        <v>1</v>
      </c>
      <c r="I97" s="221"/>
      <c r="J97" s="222">
        <f>ROUND(I97*H97,2)</f>
        <v>0</v>
      </c>
      <c r="K97" s="218" t="s">
        <v>19</v>
      </c>
      <c r="L97" s="47"/>
      <c r="M97" s="223" t="s">
        <v>19</v>
      </c>
      <c r="N97" s="224" t="s">
        <v>42</v>
      </c>
      <c r="O97" s="87"/>
      <c r="P97" s="225">
        <f>O97*H97</f>
        <v>0</v>
      </c>
      <c r="Q97" s="225">
        <v>0</v>
      </c>
      <c r="R97" s="225">
        <f>Q97*H97</f>
        <v>0</v>
      </c>
      <c r="S97" s="225">
        <v>0</v>
      </c>
      <c r="T97" s="226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27" t="s">
        <v>342</v>
      </c>
      <c r="AT97" s="227" t="s">
        <v>150</v>
      </c>
      <c r="AU97" s="227" t="s">
        <v>80</v>
      </c>
      <c r="AY97" s="20" t="s">
        <v>148</v>
      </c>
      <c r="BE97" s="228">
        <f>IF(N97="základní",J97,0)</f>
        <v>0</v>
      </c>
      <c r="BF97" s="228">
        <f>IF(N97="snížená",J97,0)</f>
        <v>0</v>
      </c>
      <c r="BG97" s="228">
        <f>IF(N97="zákl. přenesená",J97,0)</f>
        <v>0</v>
      </c>
      <c r="BH97" s="228">
        <f>IF(N97="sníž. přenesená",J97,0)</f>
        <v>0</v>
      </c>
      <c r="BI97" s="228">
        <f>IF(N97="nulová",J97,0)</f>
        <v>0</v>
      </c>
      <c r="BJ97" s="20" t="s">
        <v>78</v>
      </c>
      <c r="BK97" s="228">
        <f>ROUND(I97*H97,2)</f>
        <v>0</v>
      </c>
      <c r="BL97" s="20" t="s">
        <v>342</v>
      </c>
      <c r="BM97" s="227" t="s">
        <v>352</v>
      </c>
    </row>
    <row r="98" s="2" customFormat="1">
      <c r="A98" s="41"/>
      <c r="B98" s="42"/>
      <c r="C98" s="43"/>
      <c r="D98" s="236" t="s">
        <v>257</v>
      </c>
      <c r="E98" s="43"/>
      <c r="F98" s="257" t="s">
        <v>353</v>
      </c>
      <c r="G98" s="43"/>
      <c r="H98" s="43"/>
      <c r="I98" s="231"/>
      <c r="J98" s="43"/>
      <c r="K98" s="43"/>
      <c r="L98" s="47"/>
      <c r="M98" s="232"/>
      <c r="N98" s="233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257</v>
      </c>
      <c r="AU98" s="20" t="s">
        <v>80</v>
      </c>
    </row>
    <row r="99" s="2" customFormat="1" ht="16.5" customHeight="1">
      <c r="A99" s="41"/>
      <c r="B99" s="42"/>
      <c r="C99" s="216" t="s">
        <v>155</v>
      </c>
      <c r="D99" s="216" t="s">
        <v>150</v>
      </c>
      <c r="E99" s="217" t="s">
        <v>354</v>
      </c>
      <c r="F99" s="218" t="s">
        <v>355</v>
      </c>
      <c r="G99" s="219" t="s">
        <v>341</v>
      </c>
      <c r="H99" s="220">
        <v>1</v>
      </c>
      <c r="I99" s="221"/>
      <c r="J99" s="222">
        <f>ROUND(I99*H99,2)</f>
        <v>0</v>
      </c>
      <c r="K99" s="218" t="s">
        <v>19</v>
      </c>
      <c r="L99" s="47"/>
      <c r="M99" s="223" t="s">
        <v>19</v>
      </c>
      <c r="N99" s="224" t="s">
        <v>42</v>
      </c>
      <c r="O99" s="87"/>
      <c r="P99" s="225">
        <f>O99*H99</f>
        <v>0</v>
      </c>
      <c r="Q99" s="225">
        <v>0</v>
      </c>
      <c r="R99" s="225">
        <f>Q99*H99</f>
        <v>0</v>
      </c>
      <c r="S99" s="225">
        <v>0</v>
      </c>
      <c r="T99" s="226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27" t="s">
        <v>342</v>
      </c>
      <c r="AT99" s="227" t="s">
        <v>150</v>
      </c>
      <c r="AU99" s="227" t="s">
        <v>80</v>
      </c>
      <c r="AY99" s="20" t="s">
        <v>148</v>
      </c>
      <c r="BE99" s="228">
        <f>IF(N99="základní",J99,0)</f>
        <v>0</v>
      </c>
      <c r="BF99" s="228">
        <f>IF(N99="snížená",J99,0)</f>
        <v>0</v>
      </c>
      <c r="BG99" s="228">
        <f>IF(N99="zákl. přenesená",J99,0)</f>
        <v>0</v>
      </c>
      <c r="BH99" s="228">
        <f>IF(N99="sníž. přenesená",J99,0)</f>
        <v>0</v>
      </c>
      <c r="BI99" s="228">
        <f>IF(N99="nulová",J99,0)</f>
        <v>0</v>
      </c>
      <c r="BJ99" s="20" t="s">
        <v>78</v>
      </c>
      <c r="BK99" s="228">
        <f>ROUND(I99*H99,2)</f>
        <v>0</v>
      </c>
      <c r="BL99" s="20" t="s">
        <v>342</v>
      </c>
      <c r="BM99" s="227" t="s">
        <v>356</v>
      </c>
    </row>
    <row r="100" s="12" customFormat="1" ht="20.88" customHeight="1">
      <c r="A100" s="12"/>
      <c r="B100" s="200"/>
      <c r="C100" s="201"/>
      <c r="D100" s="202" t="s">
        <v>70</v>
      </c>
      <c r="E100" s="214" t="s">
        <v>357</v>
      </c>
      <c r="F100" s="214" t="s">
        <v>358</v>
      </c>
      <c r="G100" s="201"/>
      <c r="H100" s="201"/>
      <c r="I100" s="204"/>
      <c r="J100" s="215">
        <f>BK100</f>
        <v>0</v>
      </c>
      <c r="K100" s="201"/>
      <c r="L100" s="206"/>
      <c r="M100" s="207"/>
      <c r="N100" s="208"/>
      <c r="O100" s="208"/>
      <c r="P100" s="209">
        <f>SUM(P101:P113)</f>
        <v>0</v>
      </c>
      <c r="Q100" s="208"/>
      <c r="R100" s="209">
        <f>SUM(R101:R113)</f>
        <v>0</v>
      </c>
      <c r="S100" s="208"/>
      <c r="T100" s="210">
        <f>SUM(T101:T113)</f>
        <v>0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211" t="s">
        <v>78</v>
      </c>
      <c r="AT100" s="212" t="s">
        <v>70</v>
      </c>
      <c r="AU100" s="212" t="s">
        <v>80</v>
      </c>
      <c r="AY100" s="211" t="s">
        <v>148</v>
      </c>
      <c r="BK100" s="213">
        <f>SUM(BK101:BK113)</f>
        <v>0</v>
      </c>
    </row>
    <row r="101" s="2" customFormat="1" ht="16.5" customHeight="1">
      <c r="A101" s="41"/>
      <c r="B101" s="42"/>
      <c r="C101" s="216" t="s">
        <v>176</v>
      </c>
      <c r="D101" s="216" t="s">
        <v>150</v>
      </c>
      <c r="E101" s="217" t="s">
        <v>359</v>
      </c>
      <c r="F101" s="218" t="s">
        <v>360</v>
      </c>
      <c r="G101" s="219" t="s">
        <v>169</v>
      </c>
      <c r="H101" s="220">
        <v>6</v>
      </c>
      <c r="I101" s="221"/>
      <c r="J101" s="222">
        <f>ROUND(I101*H101,2)</f>
        <v>0</v>
      </c>
      <c r="K101" s="218" t="s">
        <v>19</v>
      </c>
      <c r="L101" s="47"/>
      <c r="M101" s="223" t="s">
        <v>19</v>
      </c>
      <c r="N101" s="224" t="s">
        <v>42</v>
      </c>
      <c r="O101" s="87"/>
      <c r="P101" s="225">
        <f>O101*H101</f>
        <v>0</v>
      </c>
      <c r="Q101" s="225">
        <v>0</v>
      </c>
      <c r="R101" s="225">
        <f>Q101*H101</f>
        <v>0</v>
      </c>
      <c r="S101" s="225">
        <v>0</v>
      </c>
      <c r="T101" s="226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27" t="s">
        <v>342</v>
      </c>
      <c r="AT101" s="227" t="s">
        <v>150</v>
      </c>
      <c r="AU101" s="227" t="s">
        <v>117</v>
      </c>
      <c r="AY101" s="20" t="s">
        <v>148</v>
      </c>
      <c r="BE101" s="228">
        <f>IF(N101="základní",J101,0)</f>
        <v>0</v>
      </c>
      <c r="BF101" s="228">
        <f>IF(N101="snížená",J101,0)</f>
        <v>0</v>
      </c>
      <c r="BG101" s="228">
        <f>IF(N101="zákl. přenesená",J101,0)</f>
        <v>0</v>
      </c>
      <c r="BH101" s="228">
        <f>IF(N101="sníž. přenesená",J101,0)</f>
        <v>0</v>
      </c>
      <c r="BI101" s="228">
        <f>IF(N101="nulová",J101,0)</f>
        <v>0</v>
      </c>
      <c r="BJ101" s="20" t="s">
        <v>78</v>
      </c>
      <c r="BK101" s="228">
        <f>ROUND(I101*H101,2)</f>
        <v>0</v>
      </c>
      <c r="BL101" s="20" t="s">
        <v>342</v>
      </c>
      <c r="BM101" s="227" t="s">
        <v>361</v>
      </c>
    </row>
    <row r="102" s="2" customFormat="1">
      <c r="A102" s="41"/>
      <c r="B102" s="42"/>
      <c r="C102" s="43"/>
      <c r="D102" s="236" t="s">
        <v>257</v>
      </c>
      <c r="E102" s="43"/>
      <c r="F102" s="257" t="s">
        <v>362</v>
      </c>
      <c r="G102" s="43"/>
      <c r="H102" s="43"/>
      <c r="I102" s="231"/>
      <c r="J102" s="43"/>
      <c r="K102" s="43"/>
      <c r="L102" s="47"/>
      <c r="M102" s="232"/>
      <c r="N102" s="233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257</v>
      </c>
      <c r="AU102" s="20" t="s">
        <v>117</v>
      </c>
    </row>
    <row r="103" s="13" customFormat="1">
      <c r="A103" s="13"/>
      <c r="B103" s="234"/>
      <c r="C103" s="235"/>
      <c r="D103" s="236" t="s">
        <v>159</v>
      </c>
      <c r="E103" s="237" t="s">
        <v>19</v>
      </c>
      <c r="F103" s="238" t="s">
        <v>363</v>
      </c>
      <c r="G103" s="235"/>
      <c r="H103" s="239">
        <v>6.3099999999999996</v>
      </c>
      <c r="I103" s="240"/>
      <c r="J103" s="235"/>
      <c r="K103" s="235"/>
      <c r="L103" s="241"/>
      <c r="M103" s="242"/>
      <c r="N103" s="243"/>
      <c r="O103" s="243"/>
      <c r="P103" s="243"/>
      <c r="Q103" s="243"/>
      <c r="R103" s="243"/>
      <c r="S103" s="243"/>
      <c r="T103" s="244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5" t="s">
        <v>159</v>
      </c>
      <c r="AU103" s="245" t="s">
        <v>117</v>
      </c>
      <c r="AV103" s="13" t="s">
        <v>80</v>
      </c>
      <c r="AW103" s="13" t="s">
        <v>33</v>
      </c>
      <c r="AX103" s="13" t="s">
        <v>71</v>
      </c>
      <c r="AY103" s="245" t="s">
        <v>148</v>
      </c>
    </row>
    <row r="104" s="14" customFormat="1">
      <c r="A104" s="14"/>
      <c r="B104" s="246"/>
      <c r="C104" s="247"/>
      <c r="D104" s="236" t="s">
        <v>159</v>
      </c>
      <c r="E104" s="248" t="s">
        <v>19</v>
      </c>
      <c r="F104" s="249" t="s">
        <v>161</v>
      </c>
      <c r="G104" s="247"/>
      <c r="H104" s="250">
        <v>6.3099999999999996</v>
      </c>
      <c r="I104" s="251"/>
      <c r="J104" s="247"/>
      <c r="K104" s="247"/>
      <c r="L104" s="252"/>
      <c r="M104" s="253"/>
      <c r="N104" s="254"/>
      <c r="O104" s="254"/>
      <c r="P104" s="254"/>
      <c r="Q104" s="254"/>
      <c r="R104" s="254"/>
      <c r="S104" s="254"/>
      <c r="T104" s="255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56" t="s">
        <v>159</v>
      </c>
      <c r="AU104" s="256" t="s">
        <v>117</v>
      </c>
      <c r="AV104" s="14" t="s">
        <v>155</v>
      </c>
      <c r="AW104" s="14" t="s">
        <v>33</v>
      </c>
      <c r="AX104" s="14" t="s">
        <v>71</v>
      </c>
      <c r="AY104" s="256" t="s">
        <v>148</v>
      </c>
    </row>
    <row r="105" s="13" customFormat="1">
      <c r="A105" s="13"/>
      <c r="B105" s="234"/>
      <c r="C105" s="235"/>
      <c r="D105" s="236" t="s">
        <v>159</v>
      </c>
      <c r="E105" s="237" t="s">
        <v>19</v>
      </c>
      <c r="F105" s="238" t="s">
        <v>115</v>
      </c>
      <c r="G105" s="235"/>
      <c r="H105" s="239">
        <v>6</v>
      </c>
      <c r="I105" s="240"/>
      <c r="J105" s="235"/>
      <c r="K105" s="235"/>
      <c r="L105" s="241"/>
      <c r="M105" s="242"/>
      <c r="N105" s="243"/>
      <c r="O105" s="243"/>
      <c r="P105" s="243"/>
      <c r="Q105" s="243"/>
      <c r="R105" s="243"/>
      <c r="S105" s="243"/>
      <c r="T105" s="244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5" t="s">
        <v>159</v>
      </c>
      <c r="AU105" s="245" t="s">
        <v>117</v>
      </c>
      <c r="AV105" s="13" t="s">
        <v>80</v>
      </c>
      <c r="AW105" s="13" t="s">
        <v>33</v>
      </c>
      <c r="AX105" s="13" t="s">
        <v>71</v>
      </c>
      <c r="AY105" s="245" t="s">
        <v>148</v>
      </c>
    </row>
    <row r="106" s="14" customFormat="1">
      <c r="A106" s="14"/>
      <c r="B106" s="246"/>
      <c r="C106" s="247"/>
      <c r="D106" s="236" t="s">
        <v>159</v>
      </c>
      <c r="E106" s="248" t="s">
        <v>19</v>
      </c>
      <c r="F106" s="249" t="s">
        <v>161</v>
      </c>
      <c r="G106" s="247"/>
      <c r="H106" s="250">
        <v>6</v>
      </c>
      <c r="I106" s="251"/>
      <c r="J106" s="247"/>
      <c r="K106" s="247"/>
      <c r="L106" s="252"/>
      <c r="M106" s="253"/>
      <c r="N106" s="254"/>
      <c r="O106" s="254"/>
      <c r="P106" s="254"/>
      <c r="Q106" s="254"/>
      <c r="R106" s="254"/>
      <c r="S106" s="254"/>
      <c r="T106" s="255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56" t="s">
        <v>159</v>
      </c>
      <c r="AU106" s="256" t="s">
        <v>117</v>
      </c>
      <c r="AV106" s="14" t="s">
        <v>155</v>
      </c>
      <c r="AW106" s="14" t="s">
        <v>33</v>
      </c>
      <c r="AX106" s="14" t="s">
        <v>78</v>
      </c>
      <c r="AY106" s="256" t="s">
        <v>148</v>
      </c>
    </row>
    <row r="107" s="2" customFormat="1" ht="16.5" customHeight="1">
      <c r="A107" s="41"/>
      <c r="B107" s="42"/>
      <c r="C107" s="216" t="s">
        <v>115</v>
      </c>
      <c r="D107" s="216" t="s">
        <v>150</v>
      </c>
      <c r="E107" s="217" t="s">
        <v>364</v>
      </c>
      <c r="F107" s="218" t="s">
        <v>365</v>
      </c>
      <c r="G107" s="219" t="s">
        <v>169</v>
      </c>
      <c r="H107" s="220">
        <v>6</v>
      </c>
      <c r="I107" s="221"/>
      <c r="J107" s="222">
        <f>ROUND(I107*H107,2)</f>
        <v>0</v>
      </c>
      <c r="K107" s="218" t="s">
        <v>19</v>
      </c>
      <c r="L107" s="47"/>
      <c r="M107" s="223" t="s">
        <v>19</v>
      </c>
      <c r="N107" s="224" t="s">
        <v>42</v>
      </c>
      <c r="O107" s="87"/>
      <c r="P107" s="225">
        <f>O107*H107</f>
        <v>0</v>
      </c>
      <c r="Q107" s="225">
        <v>0</v>
      </c>
      <c r="R107" s="225">
        <f>Q107*H107</f>
        <v>0</v>
      </c>
      <c r="S107" s="225">
        <v>0</v>
      </c>
      <c r="T107" s="226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27" t="s">
        <v>342</v>
      </c>
      <c r="AT107" s="227" t="s">
        <v>150</v>
      </c>
      <c r="AU107" s="227" t="s">
        <v>117</v>
      </c>
      <c r="AY107" s="20" t="s">
        <v>148</v>
      </c>
      <c r="BE107" s="228">
        <f>IF(N107="základní",J107,0)</f>
        <v>0</v>
      </c>
      <c r="BF107" s="228">
        <f>IF(N107="snížená",J107,0)</f>
        <v>0</v>
      </c>
      <c r="BG107" s="228">
        <f>IF(N107="zákl. přenesená",J107,0)</f>
        <v>0</v>
      </c>
      <c r="BH107" s="228">
        <f>IF(N107="sníž. přenesená",J107,0)</f>
        <v>0</v>
      </c>
      <c r="BI107" s="228">
        <f>IF(N107="nulová",J107,0)</f>
        <v>0</v>
      </c>
      <c r="BJ107" s="20" t="s">
        <v>78</v>
      </c>
      <c r="BK107" s="228">
        <f>ROUND(I107*H107,2)</f>
        <v>0</v>
      </c>
      <c r="BL107" s="20" t="s">
        <v>342</v>
      </c>
      <c r="BM107" s="227" t="s">
        <v>366</v>
      </c>
    </row>
    <row r="108" s="13" customFormat="1">
      <c r="A108" s="13"/>
      <c r="B108" s="234"/>
      <c r="C108" s="235"/>
      <c r="D108" s="236" t="s">
        <v>159</v>
      </c>
      <c r="E108" s="237" t="s">
        <v>19</v>
      </c>
      <c r="F108" s="238" t="s">
        <v>363</v>
      </c>
      <c r="G108" s="235"/>
      <c r="H108" s="239">
        <v>6.3099999999999996</v>
      </c>
      <c r="I108" s="240"/>
      <c r="J108" s="235"/>
      <c r="K108" s="235"/>
      <c r="L108" s="241"/>
      <c r="M108" s="242"/>
      <c r="N108" s="243"/>
      <c r="O108" s="243"/>
      <c r="P108" s="243"/>
      <c r="Q108" s="243"/>
      <c r="R108" s="243"/>
      <c r="S108" s="243"/>
      <c r="T108" s="244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5" t="s">
        <v>159</v>
      </c>
      <c r="AU108" s="245" t="s">
        <v>117</v>
      </c>
      <c r="AV108" s="13" t="s">
        <v>80</v>
      </c>
      <c r="AW108" s="13" t="s">
        <v>33</v>
      </c>
      <c r="AX108" s="13" t="s">
        <v>71</v>
      </c>
      <c r="AY108" s="245" t="s">
        <v>148</v>
      </c>
    </row>
    <row r="109" s="14" customFormat="1">
      <c r="A109" s="14"/>
      <c r="B109" s="246"/>
      <c r="C109" s="247"/>
      <c r="D109" s="236" t="s">
        <v>159</v>
      </c>
      <c r="E109" s="248" t="s">
        <v>19</v>
      </c>
      <c r="F109" s="249" t="s">
        <v>161</v>
      </c>
      <c r="G109" s="247"/>
      <c r="H109" s="250">
        <v>6.3099999999999996</v>
      </c>
      <c r="I109" s="251"/>
      <c r="J109" s="247"/>
      <c r="K109" s="247"/>
      <c r="L109" s="252"/>
      <c r="M109" s="253"/>
      <c r="N109" s="254"/>
      <c r="O109" s="254"/>
      <c r="P109" s="254"/>
      <c r="Q109" s="254"/>
      <c r="R109" s="254"/>
      <c r="S109" s="254"/>
      <c r="T109" s="255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56" t="s">
        <v>159</v>
      </c>
      <c r="AU109" s="256" t="s">
        <v>117</v>
      </c>
      <c r="AV109" s="14" t="s">
        <v>155</v>
      </c>
      <c r="AW109" s="14" t="s">
        <v>33</v>
      </c>
      <c r="AX109" s="14" t="s">
        <v>71</v>
      </c>
      <c r="AY109" s="256" t="s">
        <v>148</v>
      </c>
    </row>
    <row r="110" s="13" customFormat="1">
      <c r="A110" s="13"/>
      <c r="B110" s="234"/>
      <c r="C110" s="235"/>
      <c r="D110" s="236" t="s">
        <v>159</v>
      </c>
      <c r="E110" s="237" t="s">
        <v>19</v>
      </c>
      <c r="F110" s="238" t="s">
        <v>115</v>
      </c>
      <c r="G110" s="235"/>
      <c r="H110" s="239">
        <v>6</v>
      </c>
      <c r="I110" s="240"/>
      <c r="J110" s="235"/>
      <c r="K110" s="235"/>
      <c r="L110" s="241"/>
      <c r="M110" s="242"/>
      <c r="N110" s="243"/>
      <c r="O110" s="243"/>
      <c r="P110" s="243"/>
      <c r="Q110" s="243"/>
      <c r="R110" s="243"/>
      <c r="S110" s="243"/>
      <c r="T110" s="244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5" t="s">
        <v>159</v>
      </c>
      <c r="AU110" s="245" t="s">
        <v>117</v>
      </c>
      <c r="AV110" s="13" t="s">
        <v>80</v>
      </c>
      <c r="AW110" s="13" t="s">
        <v>33</v>
      </c>
      <c r="AX110" s="13" t="s">
        <v>71</v>
      </c>
      <c r="AY110" s="245" t="s">
        <v>148</v>
      </c>
    </row>
    <row r="111" s="14" customFormat="1">
      <c r="A111" s="14"/>
      <c r="B111" s="246"/>
      <c r="C111" s="247"/>
      <c r="D111" s="236" t="s">
        <v>159</v>
      </c>
      <c r="E111" s="248" t="s">
        <v>19</v>
      </c>
      <c r="F111" s="249" t="s">
        <v>161</v>
      </c>
      <c r="G111" s="247"/>
      <c r="H111" s="250">
        <v>6</v>
      </c>
      <c r="I111" s="251"/>
      <c r="J111" s="247"/>
      <c r="K111" s="247"/>
      <c r="L111" s="252"/>
      <c r="M111" s="253"/>
      <c r="N111" s="254"/>
      <c r="O111" s="254"/>
      <c r="P111" s="254"/>
      <c r="Q111" s="254"/>
      <c r="R111" s="254"/>
      <c r="S111" s="254"/>
      <c r="T111" s="255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56" t="s">
        <v>159</v>
      </c>
      <c r="AU111" s="256" t="s">
        <v>117</v>
      </c>
      <c r="AV111" s="14" t="s">
        <v>155</v>
      </c>
      <c r="AW111" s="14" t="s">
        <v>33</v>
      </c>
      <c r="AX111" s="14" t="s">
        <v>78</v>
      </c>
      <c r="AY111" s="256" t="s">
        <v>148</v>
      </c>
    </row>
    <row r="112" s="2" customFormat="1" ht="16.5" customHeight="1">
      <c r="A112" s="41"/>
      <c r="B112" s="42"/>
      <c r="C112" s="216" t="s">
        <v>185</v>
      </c>
      <c r="D112" s="216" t="s">
        <v>150</v>
      </c>
      <c r="E112" s="217" t="s">
        <v>367</v>
      </c>
      <c r="F112" s="218" t="s">
        <v>368</v>
      </c>
      <c r="G112" s="219" t="s">
        <v>341</v>
      </c>
      <c r="H112" s="220">
        <v>1</v>
      </c>
      <c r="I112" s="221"/>
      <c r="J112" s="222">
        <f>ROUND(I112*H112,2)</f>
        <v>0</v>
      </c>
      <c r="K112" s="218" t="s">
        <v>19</v>
      </c>
      <c r="L112" s="47"/>
      <c r="M112" s="223" t="s">
        <v>19</v>
      </c>
      <c r="N112" s="224" t="s">
        <v>42</v>
      </c>
      <c r="O112" s="87"/>
      <c r="P112" s="225">
        <f>O112*H112</f>
        <v>0</v>
      </c>
      <c r="Q112" s="225">
        <v>0</v>
      </c>
      <c r="R112" s="225">
        <f>Q112*H112</f>
        <v>0</v>
      </c>
      <c r="S112" s="225">
        <v>0</v>
      </c>
      <c r="T112" s="226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27" t="s">
        <v>342</v>
      </c>
      <c r="AT112" s="227" t="s">
        <v>150</v>
      </c>
      <c r="AU112" s="227" t="s">
        <v>117</v>
      </c>
      <c r="AY112" s="20" t="s">
        <v>148</v>
      </c>
      <c r="BE112" s="228">
        <f>IF(N112="základní",J112,0)</f>
        <v>0</v>
      </c>
      <c r="BF112" s="228">
        <f>IF(N112="snížená",J112,0)</f>
        <v>0</v>
      </c>
      <c r="BG112" s="228">
        <f>IF(N112="zákl. přenesená",J112,0)</f>
        <v>0</v>
      </c>
      <c r="BH112" s="228">
        <f>IF(N112="sníž. přenesená",J112,0)</f>
        <v>0</v>
      </c>
      <c r="BI112" s="228">
        <f>IF(N112="nulová",J112,0)</f>
        <v>0</v>
      </c>
      <c r="BJ112" s="20" t="s">
        <v>78</v>
      </c>
      <c r="BK112" s="228">
        <f>ROUND(I112*H112,2)</f>
        <v>0</v>
      </c>
      <c r="BL112" s="20" t="s">
        <v>342</v>
      </c>
      <c r="BM112" s="227" t="s">
        <v>369</v>
      </c>
    </row>
    <row r="113" s="2" customFormat="1">
      <c r="A113" s="41"/>
      <c r="B113" s="42"/>
      <c r="C113" s="43"/>
      <c r="D113" s="236" t="s">
        <v>257</v>
      </c>
      <c r="E113" s="43"/>
      <c r="F113" s="257" t="s">
        <v>370</v>
      </c>
      <c r="G113" s="43"/>
      <c r="H113" s="43"/>
      <c r="I113" s="231"/>
      <c r="J113" s="43"/>
      <c r="K113" s="43"/>
      <c r="L113" s="47"/>
      <c r="M113" s="232"/>
      <c r="N113" s="233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0" t="s">
        <v>257</v>
      </c>
      <c r="AU113" s="20" t="s">
        <v>117</v>
      </c>
    </row>
    <row r="114" s="12" customFormat="1" ht="20.88" customHeight="1">
      <c r="A114" s="12"/>
      <c r="B114" s="200"/>
      <c r="C114" s="201"/>
      <c r="D114" s="202" t="s">
        <v>70</v>
      </c>
      <c r="E114" s="214" t="s">
        <v>371</v>
      </c>
      <c r="F114" s="214" t="s">
        <v>372</v>
      </c>
      <c r="G114" s="201"/>
      <c r="H114" s="201"/>
      <c r="I114" s="204"/>
      <c r="J114" s="215">
        <f>BK114</f>
        <v>0</v>
      </c>
      <c r="K114" s="201"/>
      <c r="L114" s="206"/>
      <c r="M114" s="207"/>
      <c r="N114" s="208"/>
      <c r="O114" s="208"/>
      <c r="P114" s="209">
        <f>SUM(P115:P119)</f>
        <v>0</v>
      </c>
      <c r="Q114" s="208"/>
      <c r="R114" s="209">
        <f>SUM(R115:R119)</f>
        <v>0</v>
      </c>
      <c r="S114" s="208"/>
      <c r="T114" s="210">
        <f>SUM(T115:T119)</f>
        <v>0</v>
      </c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R114" s="211" t="s">
        <v>78</v>
      </c>
      <c r="AT114" s="212" t="s">
        <v>70</v>
      </c>
      <c r="AU114" s="212" t="s">
        <v>80</v>
      </c>
      <c r="AY114" s="211" t="s">
        <v>148</v>
      </c>
      <c r="BK114" s="213">
        <f>SUM(BK115:BK119)</f>
        <v>0</v>
      </c>
    </row>
    <row r="115" s="2" customFormat="1" ht="16.5" customHeight="1">
      <c r="A115" s="41"/>
      <c r="B115" s="42"/>
      <c r="C115" s="216" t="s">
        <v>190</v>
      </c>
      <c r="D115" s="216" t="s">
        <v>150</v>
      </c>
      <c r="E115" s="217" t="s">
        <v>373</v>
      </c>
      <c r="F115" s="218" t="s">
        <v>374</v>
      </c>
      <c r="G115" s="219" t="s">
        <v>169</v>
      </c>
      <c r="H115" s="220">
        <v>6</v>
      </c>
      <c r="I115" s="221"/>
      <c r="J115" s="222">
        <f>ROUND(I115*H115,2)</f>
        <v>0</v>
      </c>
      <c r="K115" s="218" t="s">
        <v>19</v>
      </c>
      <c r="L115" s="47"/>
      <c r="M115" s="223" t="s">
        <v>19</v>
      </c>
      <c r="N115" s="224" t="s">
        <v>42</v>
      </c>
      <c r="O115" s="87"/>
      <c r="P115" s="225">
        <f>O115*H115</f>
        <v>0</v>
      </c>
      <c r="Q115" s="225">
        <v>0</v>
      </c>
      <c r="R115" s="225">
        <f>Q115*H115</f>
        <v>0</v>
      </c>
      <c r="S115" s="225">
        <v>0</v>
      </c>
      <c r="T115" s="226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27" t="s">
        <v>342</v>
      </c>
      <c r="AT115" s="227" t="s">
        <v>150</v>
      </c>
      <c r="AU115" s="227" t="s">
        <v>117</v>
      </c>
      <c r="AY115" s="20" t="s">
        <v>148</v>
      </c>
      <c r="BE115" s="228">
        <f>IF(N115="základní",J115,0)</f>
        <v>0</v>
      </c>
      <c r="BF115" s="228">
        <f>IF(N115="snížená",J115,0)</f>
        <v>0</v>
      </c>
      <c r="BG115" s="228">
        <f>IF(N115="zákl. přenesená",J115,0)</f>
        <v>0</v>
      </c>
      <c r="BH115" s="228">
        <f>IF(N115="sníž. přenesená",J115,0)</f>
        <v>0</v>
      </c>
      <c r="BI115" s="228">
        <f>IF(N115="nulová",J115,0)</f>
        <v>0</v>
      </c>
      <c r="BJ115" s="20" t="s">
        <v>78</v>
      </c>
      <c r="BK115" s="228">
        <f>ROUND(I115*H115,2)</f>
        <v>0</v>
      </c>
      <c r="BL115" s="20" t="s">
        <v>342</v>
      </c>
      <c r="BM115" s="227" t="s">
        <v>375</v>
      </c>
    </row>
    <row r="116" s="13" customFormat="1">
      <c r="A116" s="13"/>
      <c r="B116" s="234"/>
      <c r="C116" s="235"/>
      <c r="D116" s="236" t="s">
        <v>159</v>
      </c>
      <c r="E116" s="237" t="s">
        <v>19</v>
      </c>
      <c r="F116" s="238" t="s">
        <v>363</v>
      </c>
      <c r="G116" s="235"/>
      <c r="H116" s="239">
        <v>6.3099999999999996</v>
      </c>
      <c r="I116" s="240"/>
      <c r="J116" s="235"/>
      <c r="K116" s="235"/>
      <c r="L116" s="241"/>
      <c r="M116" s="242"/>
      <c r="N116" s="243"/>
      <c r="O116" s="243"/>
      <c r="P116" s="243"/>
      <c r="Q116" s="243"/>
      <c r="R116" s="243"/>
      <c r="S116" s="243"/>
      <c r="T116" s="244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5" t="s">
        <v>159</v>
      </c>
      <c r="AU116" s="245" t="s">
        <v>117</v>
      </c>
      <c r="AV116" s="13" t="s">
        <v>80</v>
      </c>
      <c r="AW116" s="13" t="s">
        <v>33</v>
      </c>
      <c r="AX116" s="13" t="s">
        <v>71</v>
      </c>
      <c r="AY116" s="245" t="s">
        <v>148</v>
      </c>
    </row>
    <row r="117" s="14" customFormat="1">
      <c r="A117" s="14"/>
      <c r="B117" s="246"/>
      <c r="C117" s="247"/>
      <c r="D117" s="236" t="s">
        <v>159</v>
      </c>
      <c r="E117" s="248" t="s">
        <v>19</v>
      </c>
      <c r="F117" s="249" t="s">
        <v>161</v>
      </c>
      <c r="G117" s="247"/>
      <c r="H117" s="250">
        <v>6.3099999999999996</v>
      </c>
      <c r="I117" s="251"/>
      <c r="J117" s="247"/>
      <c r="K117" s="247"/>
      <c r="L117" s="252"/>
      <c r="M117" s="253"/>
      <c r="N117" s="254"/>
      <c r="O117" s="254"/>
      <c r="P117" s="254"/>
      <c r="Q117" s="254"/>
      <c r="R117" s="254"/>
      <c r="S117" s="254"/>
      <c r="T117" s="255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56" t="s">
        <v>159</v>
      </c>
      <c r="AU117" s="256" t="s">
        <v>117</v>
      </c>
      <c r="AV117" s="14" t="s">
        <v>155</v>
      </c>
      <c r="AW117" s="14" t="s">
        <v>33</v>
      </c>
      <c r="AX117" s="14" t="s">
        <v>71</v>
      </c>
      <c r="AY117" s="256" t="s">
        <v>148</v>
      </c>
    </row>
    <row r="118" s="13" customFormat="1">
      <c r="A118" s="13"/>
      <c r="B118" s="234"/>
      <c r="C118" s="235"/>
      <c r="D118" s="236" t="s">
        <v>159</v>
      </c>
      <c r="E118" s="237" t="s">
        <v>19</v>
      </c>
      <c r="F118" s="238" t="s">
        <v>115</v>
      </c>
      <c r="G118" s="235"/>
      <c r="H118" s="239">
        <v>6</v>
      </c>
      <c r="I118" s="240"/>
      <c r="J118" s="235"/>
      <c r="K118" s="235"/>
      <c r="L118" s="241"/>
      <c r="M118" s="242"/>
      <c r="N118" s="243"/>
      <c r="O118" s="243"/>
      <c r="P118" s="243"/>
      <c r="Q118" s="243"/>
      <c r="R118" s="243"/>
      <c r="S118" s="243"/>
      <c r="T118" s="244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45" t="s">
        <v>159</v>
      </c>
      <c r="AU118" s="245" t="s">
        <v>117</v>
      </c>
      <c r="AV118" s="13" t="s">
        <v>80</v>
      </c>
      <c r="AW118" s="13" t="s">
        <v>33</v>
      </c>
      <c r="AX118" s="13" t="s">
        <v>71</v>
      </c>
      <c r="AY118" s="245" t="s">
        <v>148</v>
      </c>
    </row>
    <row r="119" s="14" customFormat="1">
      <c r="A119" s="14"/>
      <c r="B119" s="246"/>
      <c r="C119" s="247"/>
      <c r="D119" s="236" t="s">
        <v>159</v>
      </c>
      <c r="E119" s="248" t="s">
        <v>19</v>
      </c>
      <c r="F119" s="249" t="s">
        <v>161</v>
      </c>
      <c r="G119" s="247"/>
      <c r="H119" s="250">
        <v>6</v>
      </c>
      <c r="I119" s="251"/>
      <c r="J119" s="247"/>
      <c r="K119" s="247"/>
      <c r="L119" s="252"/>
      <c r="M119" s="283"/>
      <c r="N119" s="284"/>
      <c r="O119" s="284"/>
      <c r="P119" s="284"/>
      <c r="Q119" s="284"/>
      <c r="R119" s="284"/>
      <c r="S119" s="284"/>
      <c r="T119" s="285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56" t="s">
        <v>159</v>
      </c>
      <c r="AU119" s="256" t="s">
        <v>117</v>
      </c>
      <c r="AV119" s="14" t="s">
        <v>155</v>
      </c>
      <c r="AW119" s="14" t="s">
        <v>33</v>
      </c>
      <c r="AX119" s="14" t="s">
        <v>78</v>
      </c>
      <c r="AY119" s="256" t="s">
        <v>148</v>
      </c>
    </row>
    <row r="120" s="2" customFormat="1" ht="6.96" customHeight="1">
      <c r="A120" s="41"/>
      <c r="B120" s="62"/>
      <c r="C120" s="63"/>
      <c r="D120" s="63"/>
      <c r="E120" s="63"/>
      <c r="F120" s="63"/>
      <c r="G120" s="63"/>
      <c r="H120" s="63"/>
      <c r="I120" s="63"/>
      <c r="J120" s="63"/>
      <c r="K120" s="63"/>
      <c r="L120" s="47"/>
      <c r="M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</row>
  </sheetData>
  <sheetProtection sheet="1" autoFilter="0" formatColumns="0" formatRows="0" objects="1" scenarios="1" spinCount="100000" saltValue="dPJIxkJjKui4e3zlrhPikaItTRAcYi9vSgkiBBIrd6R7mkQlu0sIGnJnyenM/XRRe3/eIaAaLFifMNFHh83g+g==" hashValue="Z8+gijFOFBfww8RexKniH6Me4p1Nad5aeVCI4CXK6V0z1/vdeX81QTTj299OLWPzocNXusVPqsnIxjXwgaWIWg==" algorithmName="SHA-512" password="CC35"/>
  <autoFilter ref="C89:K119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8:H78"/>
    <mergeCell ref="E80:H80"/>
    <mergeCell ref="E82:H82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92</v>
      </c>
    </row>
    <row r="3" s="1" customFormat="1" ht="6.96" customHeight="1">
      <c r="B3" s="142"/>
      <c r="C3" s="143"/>
      <c r="D3" s="143"/>
      <c r="E3" s="143"/>
      <c r="F3" s="143"/>
      <c r="G3" s="143"/>
      <c r="H3" s="143"/>
      <c r="I3" s="143"/>
      <c r="J3" s="143"/>
      <c r="K3" s="143"/>
      <c r="L3" s="23"/>
      <c r="AT3" s="20" t="s">
        <v>80</v>
      </c>
    </row>
    <row r="4" s="1" customFormat="1" ht="24.96" customHeight="1">
      <c r="B4" s="23"/>
      <c r="D4" s="144" t="s">
        <v>109</v>
      </c>
      <c r="L4" s="23"/>
      <c r="M4" s="145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6" t="s">
        <v>16</v>
      </c>
      <c r="L6" s="23"/>
    </row>
    <row r="7" s="1" customFormat="1" ht="16.5" customHeight="1">
      <c r="B7" s="23"/>
      <c r="E7" s="147" t="str">
        <f>'Rekapitulace stavby'!K6</f>
        <v>LC Horní Planec - Etapa II</v>
      </c>
      <c r="F7" s="146"/>
      <c r="G7" s="146"/>
      <c r="H7" s="146"/>
      <c r="L7" s="23"/>
    </row>
    <row r="8" s="2" customFormat="1" ht="12" customHeight="1">
      <c r="A8" s="41"/>
      <c r="B8" s="47"/>
      <c r="C8" s="41"/>
      <c r="D8" s="146" t="s">
        <v>118</v>
      </c>
      <c r="E8" s="41"/>
      <c r="F8" s="41"/>
      <c r="G8" s="41"/>
      <c r="H8" s="41"/>
      <c r="I8" s="41"/>
      <c r="J8" s="41"/>
      <c r="K8" s="41"/>
      <c r="L8" s="148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30" customHeight="1">
      <c r="A9" s="41"/>
      <c r="B9" s="47"/>
      <c r="C9" s="41"/>
      <c r="D9" s="41"/>
      <c r="E9" s="149" t="s">
        <v>376</v>
      </c>
      <c r="F9" s="41"/>
      <c r="G9" s="41"/>
      <c r="H9" s="41"/>
      <c r="I9" s="41"/>
      <c r="J9" s="41"/>
      <c r="K9" s="41"/>
      <c r="L9" s="148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48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46" t="s">
        <v>18</v>
      </c>
      <c r="E11" s="41"/>
      <c r="F11" s="135" t="s">
        <v>19</v>
      </c>
      <c r="G11" s="41"/>
      <c r="H11" s="41"/>
      <c r="I11" s="146" t="s">
        <v>20</v>
      </c>
      <c r="J11" s="135" t="s">
        <v>19</v>
      </c>
      <c r="K11" s="41"/>
      <c r="L11" s="148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46" t="s">
        <v>21</v>
      </c>
      <c r="E12" s="41"/>
      <c r="F12" s="135" t="s">
        <v>22</v>
      </c>
      <c r="G12" s="41"/>
      <c r="H12" s="41"/>
      <c r="I12" s="146" t="s">
        <v>23</v>
      </c>
      <c r="J12" s="150" t="str">
        <f>'Rekapitulace stavby'!AN8</f>
        <v>7. 9. 2020</v>
      </c>
      <c r="K12" s="41"/>
      <c r="L12" s="148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48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6" t="s">
        <v>25</v>
      </c>
      <c r="E14" s="41"/>
      <c r="F14" s="41"/>
      <c r="G14" s="41"/>
      <c r="H14" s="41"/>
      <c r="I14" s="146" t="s">
        <v>26</v>
      </c>
      <c r="J14" s="135" t="s">
        <v>19</v>
      </c>
      <c r="K14" s="41"/>
      <c r="L14" s="148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5" t="s">
        <v>27</v>
      </c>
      <c r="F15" s="41"/>
      <c r="G15" s="41"/>
      <c r="H15" s="41"/>
      <c r="I15" s="146" t="s">
        <v>28</v>
      </c>
      <c r="J15" s="135" t="s">
        <v>19</v>
      </c>
      <c r="K15" s="41"/>
      <c r="L15" s="148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48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46" t="s">
        <v>29</v>
      </c>
      <c r="E17" s="41"/>
      <c r="F17" s="41"/>
      <c r="G17" s="41"/>
      <c r="H17" s="41"/>
      <c r="I17" s="146" t="s">
        <v>26</v>
      </c>
      <c r="J17" s="36" t="str">
        <f>'Rekapitulace stavby'!AN13</f>
        <v>Vyplň údaj</v>
      </c>
      <c r="K17" s="41"/>
      <c r="L17" s="148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5"/>
      <c r="G18" s="135"/>
      <c r="H18" s="135"/>
      <c r="I18" s="146" t="s">
        <v>28</v>
      </c>
      <c r="J18" s="36" t="str">
        <f>'Rekapitulace stavby'!AN14</f>
        <v>Vyplň údaj</v>
      </c>
      <c r="K18" s="41"/>
      <c r="L18" s="148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48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46" t="s">
        <v>31</v>
      </c>
      <c r="E20" s="41"/>
      <c r="F20" s="41"/>
      <c r="G20" s="41"/>
      <c r="H20" s="41"/>
      <c r="I20" s="146" t="s">
        <v>26</v>
      </c>
      <c r="J20" s="135" t="str">
        <f>IF('Rekapitulace stavby'!AN16="","",'Rekapitulace stavby'!AN16)</f>
        <v/>
      </c>
      <c r="K20" s="41"/>
      <c r="L20" s="148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5" t="str">
        <f>IF('Rekapitulace stavby'!E17="","",'Rekapitulace stavby'!E17)</f>
        <v xml:space="preserve"> </v>
      </c>
      <c r="F21" s="41"/>
      <c r="G21" s="41"/>
      <c r="H21" s="41"/>
      <c r="I21" s="146" t="s">
        <v>28</v>
      </c>
      <c r="J21" s="135" t="str">
        <f>IF('Rekapitulace stavby'!AN17="","",'Rekapitulace stavby'!AN17)</f>
        <v/>
      </c>
      <c r="K21" s="41"/>
      <c r="L21" s="148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48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46" t="s">
        <v>34</v>
      </c>
      <c r="E23" s="41"/>
      <c r="F23" s="41"/>
      <c r="G23" s="41"/>
      <c r="H23" s="41"/>
      <c r="I23" s="146" t="s">
        <v>26</v>
      </c>
      <c r="J23" s="135" t="s">
        <v>19</v>
      </c>
      <c r="K23" s="41"/>
      <c r="L23" s="148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5" t="s">
        <v>122</v>
      </c>
      <c r="F24" s="41"/>
      <c r="G24" s="41"/>
      <c r="H24" s="41"/>
      <c r="I24" s="146" t="s">
        <v>28</v>
      </c>
      <c r="J24" s="135" t="s">
        <v>19</v>
      </c>
      <c r="K24" s="41"/>
      <c r="L24" s="148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48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46" t="s">
        <v>35</v>
      </c>
      <c r="E26" s="41"/>
      <c r="F26" s="41"/>
      <c r="G26" s="41"/>
      <c r="H26" s="41"/>
      <c r="I26" s="41"/>
      <c r="J26" s="41"/>
      <c r="K26" s="41"/>
      <c r="L26" s="148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51"/>
      <c r="B27" s="152"/>
      <c r="C27" s="151"/>
      <c r="D27" s="151"/>
      <c r="E27" s="153" t="s">
        <v>19</v>
      </c>
      <c r="F27" s="153"/>
      <c r="G27" s="153"/>
      <c r="H27" s="153"/>
      <c r="I27" s="151"/>
      <c r="J27" s="151"/>
      <c r="K27" s="151"/>
      <c r="L27" s="154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48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55"/>
      <c r="E29" s="155"/>
      <c r="F29" s="155"/>
      <c r="G29" s="155"/>
      <c r="H29" s="155"/>
      <c r="I29" s="155"/>
      <c r="J29" s="155"/>
      <c r="K29" s="155"/>
      <c r="L29" s="148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56" t="s">
        <v>37</v>
      </c>
      <c r="E30" s="41"/>
      <c r="F30" s="41"/>
      <c r="G30" s="41"/>
      <c r="H30" s="41"/>
      <c r="I30" s="41"/>
      <c r="J30" s="157">
        <f>ROUND(J81, 2)</f>
        <v>0</v>
      </c>
      <c r="K30" s="41"/>
      <c r="L30" s="148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5"/>
      <c r="E31" s="155"/>
      <c r="F31" s="155"/>
      <c r="G31" s="155"/>
      <c r="H31" s="155"/>
      <c r="I31" s="155"/>
      <c r="J31" s="155"/>
      <c r="K31" s="155"/>
      <c r="L31" s="148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58" t="s">
        <v>39</v>
      </c>
      <c r="G32" s="41"/>
      <c r="H32" s="41"/>
      <c r="I32" s="158" t="s">
        <v>38</v>
      </c>
      <c r="J32" s="158" t="s">
        <v>40</v>
      </c>
      <c r="K32" s="41"/>
      <c r="L32" s="148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9" t="s">
        <v>41</v>
      </c>
      <c r="E33" s="146" t="s">
        <v>42</v>
      </c>
      <c r="F33" s="160">
        <f>ROUND((SUM(BE81:BE91)),  2)</f>
        <v>0</v>
      </c>
      <c r="G33" s="41"/>
      <c r="H33" s="41"/>
      <c r="I33" s="161">
        <v>0.20999999999999999</v>
      </c>
      <c r="J33" s="160">
        <f>ROUND(((SUM(BE81:BE91))*I33),  2)</f>
        <v>0</v>
      </c>
      <c r="K33" s="41"/>
      <c r="L33" s="148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46" t="s">
        <v>43</v>
      </c>
      <c r="F34" s="160">
        <f>ROUND((SUM(BF81:BF91)),  2)</f>
        <v>0</v>
      </c>
      <c r="G34" s="41"/>
      <c r="H34" s="41"/>
      <c r="I34" s="161">
        <v>0.12</v>
      </c>
      <c r="J34" s="160">
        <f>ROUND(((SUM(BF81:BF91))*I34),  2)</f>
        <v>0</v>
      </c>
      <c r="K34" s="41"/>
      <c r="L34" s="148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46" t="s">
        <v>44</v>
      </c>
      <c r="F35" s="160">
        <f>ROUND((SUM(BG81:BG91)),  2)</f>
        <v>0</v>
      </c>
      <c r="G35" s="41"/>
      <c r="H35" s="41"/>
      <c r="I35" s="161">
        <v>0.20999999999999999</v>
      </c>
      <c r="J35" s="160">
        <f>0</f>
        <v>0</v>
      </c>
      <c r="K35" s="41"/>
      <c r="L35" s="148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46" t="s">
        <v>45</v>
      </c>
      <c r="F36" s="160">
        <f>ROUND((SUM(BH81:BH91)),  2)</f>
        <v>0</v>
      </c>
      <c r="G36" s="41"/>
      <c r="H36" s="41"/>
      <c r="I36" s="161">
        <v>0.12</v>
      </c>
      <c r="J36" s="160">
        <f>0</f>
        <v>0</v>
      </c>
      <c r="K36" s="41"/>
      <c r="L36" s="148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6" t="s">
        <v>46</v>
      </c>
      <c r="F37" s="160">
        <f>ROUND((SUM(BI81:BI91)),  2)</f>
        <v>0</v>
      </c>
      <c r="G37" s="41"/>
      <c r="H37" s="41"/>
      <c r="I37" s="161">
        <v>0</v>
      </c>
      <c r="J37" s="160">
        <f>0</f>
        <v>0</v>
      </c>
      <c r="K37" s="41"/>
      <c r="L37" s="148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48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62"/>
      <c r="D39" s="163" t="s">
        <v>47</v>
      </c>
      <c r="E39" s="164"/>
      <c r="F39" s="164"/>
      <c r="G39" s="165" t="s">
        <v>48</v>
      </c>
      <c r="H39" s="166" t="s">
        <v>49</v>
      </c>
      <c r="I39" s="164"/>
      <c r="J39" s="167">
        <f>SUM(J30:J37)</f>
        <v>0</v>
      </c>
      <c r="K39" s="168"/>
      <c r="L39" s="148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9"/>
      <c r="C40" s="170"/>
      <c r="D40" s="170"/>
      <c r="E40" s="170"/>
      <c r="F40" s="170"/>
      <c r="G40" s="170"/>
      <c r="H40" s="170"/>
      <c r="I40" s="170"/>
      <c r="J40" s="170"/>
      <c r="K40" s="170"/>
      <c r="L40" s="148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71"/>
      <c r="C44" s="172"/>
      <c r="D44" s="172"/>
      <c r="E44" s="172"/>
      <c r="F44" s="172"/>
      <c r="G44" s="172"/>
      <c r="H44" s="172"/>
      <c r="I44" s="172"/>
      <c r="J44" s="172"/>
      <c r="K44" s="172"/>
      <c r="L44" s="148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123</v>
      </c>
      <c r="D45" s="43"/>
      <c r="E45" s="43"/>
      <c r="F45" s="43"/>
      <c r="G45" s="43"/>
      <c r="H45" s="43"/>
      <c r="I45" s="43"/>
      <c r="J45" s="43"/>
      <c r="K45" s="43"/>
      <c r="L45" s="148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48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48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73" t="str">
        <f>E7</f>
        <v>LC Horní Planec - Etapa II</v>
      </c>
      <c r="F48" s="35"/>
      <c r="G48" s="35"/>
      <c r="H48" s="35"/>
      <c r="I48" s="43"/>
      <c r="J48" s="43"/>
      <c r="K48" s="43"/>
      <c r="L48" s="148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118</v>
      </c>
      <c r="D49" s="43"/>
      <c r="E49" s="43"/>
      <c r="F49" s="43"/>
      <c r="G49" s="43"/>
      <c r="H49" s="43"/>
      <c r="I49" s="43"/>
      <c r="J49" s="43"/>
      <c r="K49" s="43"/>
      <c r="L49" s="148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30" customHeight="1">
      <c r="A50" s="41"/>
      <c r="B50" s="42"/>
      <c r="C50" s="43"/>
      <c r="D50" s="43"/>
      <c r="E50" s="72" t="str">
        <f>E9</f>
        <v>20044-14XC-SO-02 - 006 - Projekční a průzkumné práce a inženýrská činnost během realizace projektu</v>
      </c>
      <c r="F50" s="43"/>
      <c r="G50" s="43"/>
      <c r="H50" s="43"/>
      <c r="I50" s="43"/>
      <c r="J50" s="43"/>
      <c r="K50" s="43"/>
      <c r="L50" s="148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48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Sněžné</v>
      </c>
      <c r="G52" s="43"/>
      <c r="H52" s="43"/>
      <c r="I52" s="35" t="s">
        <v>23</v>
      </c>
      <c r="J52" s="75" t="str">
        <f>IF(J12="","",J12)</f>
        <v>7. 9. 2020</v>
      </c>
      <c r="K52" s="43"/>
      <c r="L52" s="148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48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Městys Sněžné</v>
      </c>
      <c r="G54" s="43"/>
      <c r="H54" s="43"/>
      <c r="I54" s="35" t="s">
        <v>31</v>
      </c>
      <c r="J54" s="39" t="str">
        <f>E21</f>
        <v xml:space="preserve"> </v>
      </c>
      <c r="K54" s="43"/>
      <c r="L54" s="148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34</v>
      </c>
      <c r="J55" s="39" t="str">
        <f>E24</f>
        <v>Ing. Ondřej Ševčík</v>
      </c>
      <c r="K55" s="43"/>
      <c r="L55" s="148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48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74" t="s">
        <v>124</v>
      </c>
      <c r="D57" s="175"/>
      <c r="E57" s="175"/>
      <c r="F57" s="175"/>
      <c r="G57" s="175"/>
      <c r="H57" s="175"/>
      <c r="I57" s="175"/>
      <c r="J57" s="176" t="s">
        <v>125</v>
      </c>
      <c r="K57" s="175"/>
      <c r="L57" s="148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48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77" t="s">
        <v>69</v>
      </c>
      <c r="D59" s="43"/>
      <c r="E59" s="43"/>
      <c r="F59" s="43"/>
      <c r="G59" s="43"/>
      <c r="H59" s="43"/>
      <c r="I59" s="43"/>
      <c r="J59" s="105">
        <f>J81</f>
        <v>0</v>
      </c>
      <c r="K59" s="43"/>
      <c r="L59" s="148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126</v>
      </c>
    </row>
    <row r="60" s="9" customFormat="1" ht="24.96" customHeight="1">
      <c r="A60" s="9"/>
      <c r="B60" s="178"/>
      <c r="C60" s="179"/>
      <c r="D60" s="180" t="s">
        <v>377</v>
      </c>
      <c r="E60" s="181"/>
      <c r="F60" s="181"/>
      <c r="G60" s="181"/>
      <c r="H60" s="181"/>
      <c r="I60" s="181"/>
      <c r="J60" s="182">
        <f>J82</f>
        <v>0</v>
      </c>
      <c r="K60" s="179"/>
      <c r="L60" s="18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78"/>
      <c r="C61" s="179"/>
      <c r="D61" s="180" t="s">
        <v>378</v>
      </c>
      <c r="E61" s="181"/>
      <c r="F61" s="181"/>
      <c r="G61" s="181"/>
      <c r="H61" s="181"/>
      <c r="I61" s="181"/>
      <c r="J61" s="182">
        <f>J89</f>
        <v>0</v>
      </c>
      <c r="K61" s="179"/>
      <c r="L61" s="183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2" customFormat="1" ht="21.84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8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6.96" customHeight="1">
      <c r="A63" s="41"/>
      <c r="B63" s="62"/>
      <c r="C63" s="63"/>
      <c r="D63" s="63"/>
      <c r="E63" s="63"/>
      <c r="F63" s="63"/>
      <c r="G63" s="63"/>
      <c r="H63" s="63"/>
      <c r="I63" s="63"/>
      <c r="J63" s="63"/>
      <c r="K63" s="63"/>
      <c r="L63" s="148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</row>
    <row r="67" s="2" customFormat="1" ht="6.96" customHeight="1">
      <c r="A67" s="41"/>
      <c r="B67" s="64"/>
      <c r="C67" s="65"/>
      <c r="D67" s="65"/>
      <c r="E67" s="65"/>
      <c r="F67" s="65"/>
      <c r="G67" s="65"/>
      <c r="H67" s="65"/>
      <c r="I67" s="65"/>
      <c r="J67" s="65"/>
      <c r="K67" s="65"/>
      <c r="L67" s="148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68" s="2" customFormat="1" ht="24.96" customHeight="1">
      <c r="A68" s="41"/>
      <c r="B68" s="42"/>
      <c r="C68" s="26" t="s">
        <v>133</v>
      </c>
      <c r="D68" s="43"/>
      <c r="E68" s="43"/>
      <c r="F68" s="43"/>
      <c r="G68" s="43"/>
      <c r="H68" s="43"/>
      <c r="I68" s="43"/>
      <c r="J68" s="43"/>
      <c r="K68" s="43"/>
      <c r="L68" s="148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6.96" customHeight="1">
      <c r="A69" s="41"/>
      <c r="B69" s="42"/>
      <c r="C69" s="43"/>
      <c r="D69" s="43"/>
      <c r="E69" s="43"/>
      <c r="F69" s="43"/>
      <c r="G69" s="43"/>
      <c r="H69" s="43"/>
      <c r="I69" s="43"/>
      <c r="J69" s="43"/>
      <c r="K69" s="43"/>
      <c r="L69" s="148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12" customHeight="1">
      <c r="A70" s="41"/>
      <c r="B70" s="42"/>
      <c r="C70" s="35" t="s">
        <v>16</v>
      </c>
      <c r="D70" s="43"/>
      <c r="E70" s="43"/>
      <c r="F70" s="43"/>
      <c r="G70" s="43"/>
      <c r="H70" s="43"/>
      <c r="I70" s="43"/>
      <c r="J70" s="43"/>
      <c r="K70" s="43"/>
      <c r="L70" s="148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16.5" customHeight="1">
      <c r="A71" s="41"/>
      <c r="B71" s="42"/>
      <c r="C71" s="43"/>
      <c r="D71" s="43"/>
      <c r="E71" s="173" t="str">
        <f>E7</f>
        <v>LC Horní Planec - Etapa II</v>
      </c>
      <c r="F71" s="35"/>
      <c r="G71" s="35"/>
      <c r="H71" s="35"/>
      <c r="I71" s="43"/>
      <c r="J71" s="43"/>
      <c r="K71" s="43"/>
      <c r="L71" s="148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12" customHeight="1">
      <c r="A72" s="41"/>
      <c r="B72" s="42"/>
      <c r="C72" s="35" t="s">
        <v>118</v>
      </c>
      <c r="D72" s="43"/>
      <c r="E72" s="43"/>
      <c r="F72" s="43"/>
      <c r="G72" s="43"/>
      <c r="H72" s="43"/>
      <c r="I72" s="43"/>
      <c r="J72" s="43"/>
      <c r="K72" s="43"/>
      <c r="L72" s="148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30" customHeight="1">
      <c r="A73" s="41"/>
      <c r="B73" s="42"/>
      <c r="C73" s="43"/>
      <c r="D73" s="43"/>
      <c r="E73" s="72" t="str">
        <f>E9</f>
        <v>20044-14XC-SO-02 - 006 - Projekční a průzkumné práce a inženýrská činnost během realizace projektu</v>
      </c>
      <c r="F73" s="43"/>
      <c r="G73" s="43"/>
      <c r="H73" s="43"/>
      <c r="I73" s="43"/>
      <c r="J73" s="43"/>
      <c r="K73" s="43"/>
      <c r="L73" s="148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6.96" customHeight="1">
      <c r="A74" s="41"/>
      <c r="B74" s="42"/>
      <c r="C74" s="43"/>
      <c r="D74" s="43"/>
      <c r="E74" s="43"/>
      <c r="F74" s="43"/>
      <c r="G74" s="43"/>
      <c r="H74" s="43"/>
      <c r="I74" s="43"/>
      <c r="J74" s="43"/>
      <c r="K74" s="43"/>
      <c r="L74" s="148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2" customHeight="1">
      <c r="A75" s="41"/>
      <c r="B75" s="42"/>
      <c r="C75" s="35" t="s">
        <v>21</v>
      </c>
      <c r="D75" s="43"/>
      <c r="E75" s="43"/>
      <c r="F75" s="30" t="str">
        <f>F12</f>
        <v>Sněžné</v>
      </c>
      <c r="G75" s="43"/>
      <c r="H75" s="43"/>
      <c r="I75" s="35" t="s">
        <v>23</v>
      </c>
      <c r="J75" s="75" t="str">
        <f>IF(J12="","",J12)</f>
        <v>7. 9. 2020</v>
      </c>
      <c r="K75" s="43"/>
      <c r="L75" s="148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6.96" customHeight="1">
      <c r="A76" s="41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148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5.15" customHeight="1">
      <c r="A77" s="41"/>
      <c r="B77" s="42"/>
      <c r="C77" s="35" t="s">
        <v>25</v>
      </c>
      <c r="D77" s="43"/>
      <c r="E77" s="43"/>
      <c r="F77" s="30" t="str">
        <f>E15</f>
        <v>Městys Sněžné</v>
      </c>
      <c r="G77" s="43"/>
      <c r="H77" s="43"/>
      <c r="I77" s="35" t="s">
        <v>31</v>
      </c>
      <c r="J77" s="39" t="str">
        <f>E21</f>
        <v xml:space="preserve"> </v>
      </c>
      <c r="K77" s="43"/>
      <c r="L77" s="148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5.15" customHeight="1">
      <c r="A78" s="41"/>
      <c r="B78" s="42"/>
      <c r="C78" s="35" t="s">
        <v>29</v>
      </c>
      <c r="D78" s="43"/>
      <c r="E78" s="43"/>
      <c r="F78" s="30" t="str">
        <f>IF(E18="","",E18)</f>
        <v>Vyplň údaj</v>
      </c>
      <c r="G78" s="43"/>
      <c r="H78" s="43"/>
      <c r="I78" s="35" t="s">
        <v>34</v>
      </c>
      <c r="J78" s="39" t="str">
        <f>E24</f>
        <v>Ing. Ondřej Ševčík</v>
      </c>
      <c r="K78" s="43"/>
      <c r="L78" s="148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0.32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48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11" customFormat="1" ht="29.28" customHeight="1">
      <c r="A80" s="189"/>
      <c r="B80" s="190"/>
      <c r="C80" s="191" t="s">
        <v>134</v>
      </c>
      <c r="D80" s="192" t="s">
        <v>56</v>
      </c>
      <c r="E80" s="192" t="s">
        <v>52</v>
      </c>
      <c r="F80" s="192" t="s">
        <v>53</v>
      </c>
      <c r="G80" s="192" t="s">
        <v>135</v>
      </c>
      <c r="H80" s="192" t="s">
        <v>136</v>
      </c>
      <c r="I80" s="192" t="s">
        <v>137</v>
      </c>
      <c r="J80" s="192" t="s">
        <v>125</v>
      </c>
      <c r="K80" s="193" t="s">
        <v>138</v>
      </c>
      <c r="L80" s="194"/>
      <c r="M80" s="95" t="s">
        <v>19</v>
      </c>
      <c r="N80" s="96" t="s">
        <v>41</v>
      </c>
      <c r="O80" s="96" t="s">
        <v>139</v>
      </c>
      <c r="P80" s="96" t="s">
        <v>140</v>
      </c>
      <c r="Q80" s="96" t="s">
        <v>141</v>
      </c>
      <c r="R80" s="96" t="s">
        <v>142</v>
      </c>
      <c r="S80" s="96" t="s">
        <v>143</v>
      </c>
      <c r="T80" s="97" t="s">
        <v>144</v>
      </c>
      <c r="U80" s="189"/>
      <c r="V80" s="189"/>
      <c r="W80" s="189"/>
      <c r="X80" s="189"/>
      <c r="Y80" s="189"/>
      <c r="Z80" s="189"/>
      <c r="AA80" s="189"/>
      <c r="AB80" s="189"/>
      <c r="AC80" s="189"/>
      <c r="AD80" s="189"/>
      <c r="AE80" s="189"/>
    </row>
    <row r="81" s="2" customFormat="1" ht="22.8" customHeight="1">
      <c r="A81" s="41"/>
      <c r="B81" s="42"/>
      <c r="C81" s="102" t="s">
        <v>145</v>
      </c>
      <c r="D81" s="43"/>
      <c r="E81" s="43"/>
      <c r="F81" s="43"/>
      <c r="G81" s="43"/>
      <c r="H81" s="43"/>
      <c r="I81" s="43"/>
      <c r="J81" s="195">
        <f>BK81</f>
        <v>0</v>
      </c>
      <c r="K81" s="43"/>
      <c r="L81" s="47"/>
      <c r="M81" s="98"/>
      <c r="N81" s="196"/>
      <c r="O81" s="99"/>
      <c r="P81" s="197">
        <f>P82+P89</f>
        <v>0</v>
      </c>
      <c r="Q81" s="99"/>
      <c r="R81" s="197">
        <f>R82+R89</f>
        <v>0</v>
      </c>
      <c r="S81" s="99"/>
      <c r="T81" s="198">
        <f>T82+T89</f>
        <v>0</v>
      </c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T81" s="20" t="s">
        <v>70</v>
      </c>
      <c r="AU81" s="20" t="s">
        <v>126</v>
      </c>
      <c r="BK81" s="199">
        <f>BK82+BK89</f>
        <v>0</v>
      </c>
    </row>
    <row r="82" s="12" customFormat="1" ht="25.92" customHeight="1">
      <c r="A82" s="12"/>
      <c r="B82" s="200"/>
      <c r="C82" s="201"/>
      <c r="D82" s="202" t="s">
        <v>70</v>
      </c>
      <c r="E82" s="203" t="s">
        <v>88</v>
      </c>
      <c r="F82" s="203" t="s">
        <v>338</v>
      </c>
      <c r="G82" s="201"/>
      <c r="H82" s="201"/>
      <c r="I82" s="204"/>
      <c r="J82" s="205">
        <f>BK82</f>
        <v>0</v>
      </c>
      <c r="K82" s="201"/>
      <c r="L82" s="206"/>
      <c r="M82" s="207"/>
      <c r="N82" s="208"/>
      <c r="O82" s="208"/>
      <c r="P82" s="209">
        <f>SUM(P83:P88)</f>
        <v>0</v>
      </c>
      <c r="Q82" s="208"/>
      <c r="R82" s="209">
        <f>SUM(R83:R88)</f>
        <v>0</v>
      </c>
      <c r="S82" s="208"/>
      <c r="T82" s="210">
        <f>SUM(T83:T88)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211" t="s">
        <v>155</v>
      </c>
      <c r="AT82" s="212" t="s">
        <v>70</v>
      </c>
      <c r="AU82" s="212" t="s">
        <v>71</v>
      </c>
      <c r="AY82" s="211" t="s">
        <v>148</v>
      </c>
      <c r="BK82" s="213">
        <f>SUM(BK83:BK88)</f>
        <v>0</v>
      </c>
    </row>
    <row r="83" s="2" customFormat="1" ht="16.5" customHeight="1">
      <c r="A83" s="41"/>
      <c r="B83" s="42"/>
      <c r="C83" s="216" t="s">
        <v>78</v>
      </c>
      <c r="D83" s="216" t="s">
        <v>150</v>
      </c>
      <c r="E83" s="217" t="s">
        <v>379</v>
      </c>
      <c r="F83" s="218" t="s">
        <v>380</v>
      </c>
      <c r="G83" s="219" t="s">
        <v>341</v>
      </c>
      <c r="H83" s="220">
        <v>1</v>
      </c>
      <c r="I83" s="221"/>
      <c r="J83" s="222">
        <f>ROUND(I83*H83,2)</f>
        <v>0</v>
      </c>
      <c r="K83" s="218" t="s">
        <v>19</v>
      </c>
      <c r="L83" s="47"/>
      <c r="M83" s="223" t="s">
        <v>19</v>
      </c>
      <c r="N83" s="224" t="s">
        <v>42</v>
      </c>
      <c r="O83" s="87"/>
      <c r="P83" s="225">
        <f>O83*H83</f>
        <v>0</v>
      </c>
      <c r="Q83" s="225">
        <v>0</v>
      </c>
      <c r="R83" s="225">
        <f>Q83*H83</f>
        <v>0</v>
      </c>
      <c r="S83" s="225">
        <v>0</v>
      </c>
      <c r="T83" s="226">
        <f>S83*H83</f>
        <v>0</v>
      </c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R83" s="227" t="s">
        <v>342</v>
      </c>
      <c r="AT83" s="227" t="s">
        <v>150</v>
      </c>
      <c r="AU83" s="227" t="s">
        <v>78</v>
      </c>
      <c r="AY83" s="20" t="s">
        <v>148</v>
      </c>
      <c r="BE83" s="228">
        <f>IF(N83="základní",J83,0)</f>
        <v>0</v>
      </c>
      <c r="BF83" s="228">
        <f>IF(N83="snížená",J83,0)</f>
        <v>0</v>
      </c>
      <c r="BG83" s="228">
        <f>IF(N83="zákl. přenesená",J83,0)</f>
        <v>0</v>
      </c>
      <c r="BH83" s="228">
        <f>IF(N83="sníž. přenesená",J83,0)</f>
        <v>0</v>
      </c>
      <c r="BI83" s="228">
        <f>IF(N83="nulová",J83,0)</f>
        <v>0</v>
      </c>
      <c r="BJ83" s="20" t="s">
        <v>78</v>
      </c>
      <c r="BK83" s="228">
        <f>ROUND(I83*H83,2)</f>
        <v>0</v>
      </c>
      <c r="BL83" s="20" t="s">
        <v>342</v>
      </c>
      <c r="BM83" s="227" t="s">
        <v>381</v>
      </c>
    </row>
    <row r="84" s="2" customFormat="1" ht="16.5" customHeight="1">
      <c r="A84" s="41"/>
      <c r="B84" s="42"/>
      <c r="C84" s="216" t="s">
        <v>80</v>
      </c>
      <c r="D84" s="216" t="s">
        <v>150</v>
      </c>
      <c r="E84" s="217" t="s">
        <v>339</v>
      </c>
      <c r="F84" s="218" t="s">
        <v>382</v>
      </c>
      <c r="G84" s="219" t="s">
        <v>341</v>
      </c>
      <c r="H84" s="220">
        <v>1</v>
      </c>
      <c r="I84" s="221"/>
      <c r="J84" s="222">
        <f>ROUND(I84*H84,2)</f>
        <v>0</v>
      </c>
      <c r="K84" s="218" t="s">
        <v>19</v>
      </c>
      <c r="L84" s="47"/>
      <c r="M84" s="223" t="s">
        <v>19</v>
      </c>
      <c r="N84" s="224" t="s">
        <v>42</v>
      </c>
      <c r="O84" s="87"/>
      <c r="P84" s="225">
        <f>O84*H84</f>
        <v>0</v>
      </c>
      <c r="Q84" s="225">
        <v>0</v>
      </c>
      <c r="R84" s="225">
        <f>Q84*H84</f>
        <v>0</v>
      </c>
      <c r="S84" s="225">
        <v>0</v>
      </c>
      <c r="T84" s="226">
        <f>S84*H84</f>
        <v>0</v>
      </c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R84" s="227" t="s">
        <v>342</v>
      </c>
      <c r="AT84" s="227" t="s">
        <v>150</v>
      </c>
      <c r="AU84" s="227" t="s">
        <v>78</v>
      </c>
      <c r="AY84" s="20" t="s">
        <v>148</v>
      </c>
      <c r="BE84" s="228">
        <f>IF(N84="základní",J84,0)</f>
        <v>0</v>
      </c>
      <c r="BF84" s="228">
        <f>IF(N84="snížená",J84,0)</f>
        <v>0</v>
      </c>
      <c r="BG84" s="228">
        <f>IF(N84="zákl. přenesená",J84,0)</f>
        <v>0</v>
      </c>
      <c r="BH84" s="228">
        <f>IF(N84="sníž. přenesená",J84,0)</f>
        <v>0</v>
      </c>
      <c r="BI84" s="228">
        <f>IF(N84="nulová",J84,0)</f>
        <v>0</v>
      </c>
      <c r="BJ84" s="20" t="s">
        <v>78</v>
      </c>
      <c r="BK84" s="228">
        <f>ROUND(I84*H84,2)</f>
        <v>0</v>
      </c>
      <c r="BL84" s="20" t="s">
        <v>342</v>
      </c>
      <c r="BM84" s="227" t="s">
        <v>383</v>
      </c>
    </row>
    <row r="85" s="2" customFormat="1">
      <c r="A85" s="41"/>
      <c r="B85" s="42"/>
      <c r="C85" s="43"/>
      <c r="D85" s="236" t="s">
        <v>257</v>
      </c>
      <c r="E85" s="43"/>
      <c r="F85" s="257" t="s">
        <v>344</v>
      </c>
      <c r="G85" s="43"/>
      <c r="H85" s="43"/>
      <c r="I85" s="231"/>
      <c r="J85" s="43"/>
      <c r="K85" s="43"/>
      <c r="L85" s="47"/>
      <c r="M85" s="232"/>
      <c r="N85" s="233"/>
      <c r="O85" s="87"/>
      <c r="P85" s="87"/>
      <c r="Q85" s="87"/>
      <c r="R85" s="87"/>
      <c r="S85" s="87"/>
      <c r="T85" s="88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T85" s="20" t="s">
        <v>257</v>
      </c>
      <c r="AU85" s="20" t="s">
        <v>78</v>
      </c>
    </row>
    <row r="86" s="2" customFormat="1" ht="16.5" customHeight="1">
      <c r="A86" s="41"/>
      <c r="B86" s="42"/>
      <c r="C86" s="216" t="s">
        <v>117</v>
      </c>
      <c r="D86" s="216" t="s">
        <v>150</v>
      </c>
      <c r="E86" s="217" t="s">
        <v>384</v>
      </c>
      <c r="F86" s="218" t="s">
        <v>385</v>
      </c>
      <c r="G86" s="219" t="s">
        <v>341</v>
      </c>
      <c r="H86" s="220">
        <v>1</v>
      </c>
      <c r="I86" s="221"/>
      <c r="J86" s="222">
        <f>ROUND(I86*H86,2)</f>
        <v>0</v>
      </c>
      <c r="K86" s="218" t="s">
        <v>19</v>
      </c>
      <c r="L86" s="47"/>
      <c r="M86" s="223" t="s">
        <v>19</v>
      </c>
      <c r="N86" s="224" t="s">
        <v>42</v>
      </c>
      <c r="O86" s="87"/>
      <c r="P86" s="225">
        <f>O86*H86</f>
        <v>0</v>
      </c>
      <c r="Q86" s="225">
        <v>0</v>
      </c>
      <c r="R86" s="225">
        <f>Q86*H86</f>
        <v>0</v>
      </c>
      <c r="S86" s="225">
        <v>0</v>
      </c>
      <c r="T86" s="226">
        <f>S86*H86</f>
        <v>0</v>
      </c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R86" s="227" t="s">
        <v>342</v>
      </c>
      <c r="AT86" s="227" t="s">
        <v>150</v>
      </c>
      <c r="AU86" s="227" t="s">
        <v>78</v>
      </c>
      <c r="AY86" s="20" t="s">
        <v>148</v>
      </c>
      <c r="BE86" s="228">
        <f>IF(N86="základní",J86,0)</f>
        <v>0</v>
      </c>
      <c r="BF86" s="228">
        <f>IF(N86="snížená",J86,0)</f>
        <v>0</v>
      </c>
      <c r="BG86" s="228">
        <f>IF(N86="zákl. přenesená",J86,0)</f>
        <v>0</v>
      </c>
      <c r="BH86" s="228">
        <f>IF(N86="sníž. přenesená",J86,0)</f>
        <v>0</v>
      </c>
      <c r="BI86" s="228">
        <f>IF(N86="nulová",J86,0)</f>
        <v>0</v>
      </c>
      <c r="BJ86" s="20" t="s">
        <v>78</v>
      </c>
      <c r="BK86" s="228">
        <f>ROUND(I86*H86,2)</f>
        <v>0</v>
      </c>
      <c r="BL86" s="20" t="s">
        <v>342</v>
      </c>
      <c r="BM86" s="227" t="s">
        <v>386</v>
      </c>
    </row>
    <row r="87" s="2" customFormat="1">
      <c r="A87" s="41"/>
      <c r="B87" s="42"/>
      <c r="C87" s="43"/>
      <c r="D87" s="236" t="s">
        <v>257</v>
      </c>
      <c r="E87" s="43"/>
      <c r="F87" s="257" t="s">
        <v>362</v>
      </c>
      <c r="G87" s="43"/>
      <c r="H87" s="43"/>
      <c r="I87" s="231"/>
      <c r="J87" s="43"/>
      <c r="K87" s="43"/>
      <c r="L87" s="47"/>
      <c r="M87" s="232"/>
      <c r="N87" s="233"/>
      <c r="O87" s="87"/>
      <c r="P87" s="87"/>
      <c r="Q87" s="87"/>
      <c r="R87" s="87"/>
      <c r="S87" s="87"/>
      <c r="T87" s="88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T87" s="20" t="s">
        <v>257</v>
      </c>
      <c r="AU87" s="20" t="s">
        <v>78</v>
      </c>
    </row>
    <row r="88" s="2" customFormat="1" ht="24.15" customHeight="1">
      <c r="A88" s="41"/>
      <c r="B88" s="42"/>
      <c r="C88" s="216" t="s">
        <v>155</v>
      </c>
      <c r="D88" s="216" t="s">
        <v>150</v>
      </c>
      <c r="E88" s="217" t="s">
        <v>345</v>
      </c>
      <c r="F88" s="218" t="s">
        <v>387</v>
      </c>
      <c r="G88" s="219" t="s">
        <v>341</v>
      </c>
      <c r="H88" s="220">
        <v>1</v>
      </c>
      <c r="I88" s="221"/>
      <c r="J88" s="222">
        <f>ROUND(I88*H88,2)</f>
        <v>0</v>
      </c>
      <c r="K88" s="218" t="s">
        <v>19</v>
      </c>
      <c r="L88" s="47"/>
      <c r="M88" s="223" t="s">
        <v>19</v>
      </c>
      <c r="N88" s="224" t="s">
        <v>42</v>
      </c>
      <c r="O88" s="87"/>
      <c r="P88" s="225">
        <f>O88*H88</f>
        <v>0</v>
      </c>
      <c r="Q88" s="225">
        <v>0</v>
      </c>
      <c r="R88" s="225">
        <f>Q88*H88</f>
        <v>0</v>
      </c>
      <c r="S88" s="225">
        <v>0</v>
      </c>
      <c r="T88" s="226">
        <f>S88*H88</f>
        <v>0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R88" s="227" t="s">
        <v>342</v>
      </c>
      <c r="AT88" s="227" t="s">
        <v>150</v>
      </c>
      <c r="AU88" s="227" t="s">
        <v>78</v>
      </c>
      <c r="AY88" s="20" t="s">
        <v>148</v>
      </c>
      <c r="BE88" s="228">
        <f>IF(N88="základní",J88,0)</f>
        <v>0</v>
      </c>
      <c r="BF88" s="228">
        <f>IF(N88="snížená",J88,0)</f>
        <v>0</v>
      </c>
      <c r="BG88" s="228">
        <f>IF(N88="zákl. přenesená",J88,0)</f>
        <v>0</v>
      </c>
      <c r="BH88" s="228">
        <f>IF(N88="sníž. přenesená",J88,0)</f>
        <v>0</v>
      </c>
      <c r="BI88" s="228">
        <f>IF(N88="nulová",J88,0)</f>
        <v>0</v>
      </c>
      <c r="BJ88" s="20" t="s">
        <v>78</v>
      </c>
      <c r="BK88" s="228">
        <f>ROUND(I88*H88,2)</f>
        <v>0</v>
      </c>
      <c r="BL88" s="20" t="s">
        <v>342</v>
      </c>
      <c r="BM88" s="227" t="s">
        <v>388</v>
      </c>
    </row>
    <row r="89" s="12" customFormat="1" ht="25.92" customHeight="1">
      <c r="A89" s="12"/>
      <c r="B89" s="200"/>
      <c r="C89" s="201"/>
      <c r="D89" s="202" t="s">
        <v>70</v>
      </c>
      <c r="E89" s="203" t="s">
        <v>348</v>
      </c>
      <c r="F89" s="203" t="s">
        <v>349</v>
      </c>
      <c r="G89" s="201"/>
      <c r="H89" s="201"/>
      <c r="I89" s="204"/>
      <c r="J89" s="205">
        <f>BK89</f>
        <v>0</v>
      </c>
      <c r="K89" s="201"/>
      <c r="L89" s="206"/>
      <c r="M89" s="207"/>
      <c r="N89" s="208"/>
      <c r="O89" s="208"/>
      <c r="P89" s="209">
        <f>SUM(P90:P91)</f>
        <v>0</v>
      </c>
      <c r="Q89" s="208"/>
      <c r="R89" s="209">
        <f>SUM(R90:R91)</f>
        <v>0</v>
      </c>
      <c r="S89" s="208"/>
      <c r="T89" s="210">
        <f>SUM(T90:T91)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11" t="s">
        <v>155</v>
      </c>
      <c r="AT89" s="212" t="s">
        <v>70</v>
      </c>
      <c r="AU89" s="212" t="s">
        <v>71</v>
      </c>
      <c r="AY89" s="211" t="s">
        <v>148</v>
      </c>
      <c r="BK89" s="213">
        <f>SUM(BK90:BK91)</f>
        <v>0</v>
      </c>
    </row>
    <row r="90" s="2" customFormat="1" ht="24.15" customHeight="1">
      <c r="A90" s="41"/>
      <c r="B90" s="42"/>
      <c r="C90" s="216" t="s">
        <v>176</v>
      </c>
      <c r="D90" s="216" t="s">
        <v>150</v>
      </c>
      <c r="E90" s="217" t="s">
        <v>389</v>
      </c>
      <c r="F90" s="218" t="s">
        <v>390</v>
      </c>
      <c r="G90" s="219" t="s">
        <v>341</v>
      </c>
      <c r="H90" s="220">
        <v>1</v>
      </c>
      <c r="I90" s="221"/>
      <c r="J90" s="222">
        <f>ROUND(I90*H90,2)</f>
        <v>0</v>
      </c>
      <c r="K90" s="218" t="s">
        <v>19</v>
      </c>
      <c r="L90" s="47"/>
      <c r="M90" s="223" t="s">
        <v>19</v>
      </c>
      <c r="N90" s="224" t="s">
        <v>42</v>
      </c>
      <c r="O90" s="87"/>
      <c r="P90" s="225">
        <f>O90*H90</f>
        <v>0</v>
      </c>
      <c r="Q90" s="225">
        <v>0</v>
      </c>
      <c r="R90" s="225">
        <f>Q90*H90</f>
        <v>0</v>
      </c>
      <c r="S90" s="225">
        <v>0</v>
      </c>
      <c r="T90" s="226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27" t="s">
        <v>342</v>
      </c>
      <c r="AT90" s="227" t="s">
        <v>150</v>
      </c>
      <c r="AU90" s="227" t="s">
        <v>78</v>
      </c>
      <c r="AY90" s="20" t="s">
        <v>148</v>
      </c>
      <c r="BE90" s="228">
        <f>IF(N90="základní",J90,0)</f>
        <v>0</v>
      </c>
      <c r="BF90" s="228">
        <f>IF(N90="snížená",J90,0)</f>
        <v>0</v>
      </c>
      <c r="BG90" s="228">
        <f>IF(N90="zákl. přenesená",J90,0)</f>
        <v>0</v>
      </c>
      <c r="BH90" s="228">
        <f>IF(N90="sníž. přenesená",J90,0)</f>
        <v>0</v>
      </c>
      <c r="BI90" s="228">
        <f>IF(N90="nulová",J90,0)</f>
        <v>0</v>
      </c>
      <c r="BJ90" s="20" t="s">
        <v>78</v>
      </c>
      <c r="BK90" s="228">
        <f>ROUND(I90*H90,2)</f>
        <v>0</v>
      </c>
      <c r="BL90" s="20" t="s">
        <v>342</v>
      </c>
      <c r="BM90" s="227" t="s">
        <v>391</v>
      </c>
    </row>
    <row r="91" s="2" customFormat="1">
      <c r="A91" s="41"/>
      <c r="B91" s="42"/>
      <c r="C91" s="43"/>
      <c r="D91" s="236" t="s">
        <v>257</v>
      </c>
      <c r="E91" s="43"/>
      <c r="F91" s="257" t="s">
        <v>392</v>
      </c>
      <c r="G91" s="43"/>
      <c r="H91" s="43"/>
      <c r="I91" s="231"/>
      <c r="J91" s="43"/>
      <c r="K91" s="43"/>
      <c r="L91" s="47"/>
      <c r="M91" s="279"/>
      <c r="N91" s="280"/>
      <c r="O91" s="281"/>
      <c r="P91" s="281"/>
      <c r="Q91" s="281"/>
      <c r="R91" s="281"/>
      <c r="S91" s="281"/>
      <c r="T91" s="282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20" t="s">
        <v>257</v>
      </c>
      <c r="AU91" s="20" t="s">
        <v>78</v>
      </c>
    </row>
    <row r="92" s="2" customFormat="1" ht="6.96" customHeight="1">
      <c r="A92" s="41"/>
      <c r="B92" s="62"/>
      <c r="C92" s="63"/>
      <c r="D92" s="63"/>
      <c r="E92" s="63"/>
      <c r="F92" s="63"/>
      <c r="G92" s="63"/>
      <c r="H92" s="63"/>
      <c r="I92" s="63"/>
      <c r="J92" s="63"/>
      <c r="K92" s="63"/>
      <c r="L92" s="47"/>
      <c r="M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</sheetData>
  <sheetProtection sheet="1" autoFilter="0" formatColumns="0" formatRows="0" objects="1" scenarios="1" spinCount="100000" saltValue="zWQgK+sfyyV8zyrmQwjW0ZJ5K8IJqtdq9Re4kTzqsTv9PKpwYDqoX6wXiEcea83MkGDP0+wX4aYKWGoCPIZbvA==" hashValue="bQHP+k4SJlCmIg1sxOvmtXXXXVlJ+iNIsSrLqKoi3CIBlX8jjX3Dmx4uORjAkWsLvPO24mwfRV9B9rLunXEBcQ==" algorithmName="SHA-512" password="CC35"/>
  <autoFilter ref="C80:K91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98</v>
      </c>
      <c r="AZ2" s="141" t="s">
        <v>393</v>
      </c>
      <c r="BA2" s="141" t="s">
        <v>19</v>
      </c>
      <c r="BB2" s="141" t="s">
        <v>19</v>
      </c>
      <c r="BC2" s="141" t="s">
        <v>195</v>
      </c>
      <c r="BD2" s="141" t="s">
        <v>80</v>
      </c>
    </row>
    <row r="3" s="1" customFormat="1" ht="6.96" customHeight="1">
      <c r="B3" s="142"/>
      <c r="C3" s="143"/>
      <c r="D3" s="143"/>
      <c r="E3" s="143"/>
      <c r="F3" s="143"/>
      <c r="G3" s="143"/>
      <c r="H3" s="143"/>
      <c r="I3" s="143"/>
      <c r="J3" s="143"/>
      <c r="K3" s="143"/>
      <c r="L3" s="23"/>
      <c r="AT3" s="20" t="s">
        <v>80</v>
      </c>
    </row>
    <row r="4" s="1" customFormat="1" ht="24.96" customHeight="1">
      <c r="B4" s="23"/>
      <c r="D4" s="144" t="s">
        <v>109</v>
      </c>
      <c r="L4" s="23"/>
      <c r="M4" s="145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6" t="s">
        <v>16</v>
      </c>
      <c r="L6" s="23"/>
    </row>
    <row r="7" s="1" customFormat="1" ht="16.5" customHeight="1">
      <c r="B7" s="23"/>
      <c r="E7" s="147" t="str">
        <f>'Rekapitulace stavby'!K6</f>
        <v>LC Horní Planec - Etapa II</v>
      </c>
      <c r="F7" s="146"/>
      <c r="G7" s="146"/>
      <c r="H7" s="146"/>
      <c r="L7" s="23"/>
    </row>
    <row r="8" s="1" customFormat="1" ht="12" customHeight="1">
      <c r="B8" s="23"/>
      <c r="D8" s="146" t="s">
        <v>118</v>
      </c>
      <c r="L8" s="23"/>
    </row>
    <row r="9" s="2" customFormat="1" ht="16.5" customHeight="1">
      <c r="A9" s="41"/>
      <c r="B9" s="47"/>
      <c r="C9" s="41"/>
      <c r="D9" s="41"/>
      <c r="E9" s="147" t="s">
        <v>394</v>
      </c>
      <c r="F9" s="41"/>
      <c r="G9" s="41"/>
      <c r="H9" s="41"/>
      <c r="I9" s="41"/>
      <c r="J9" s="41"/>
      <c r="K9" s="41"/>
      <c r="L9" s="148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6" t="s">
        <v>120</v>
      </c>
      <c r="E10" s="41"/>
      <c r="F10" s="41"/>
      <c r="G10" s="41"/>
      <c r="H10" s="41"/>
      <c r="I10" s="41"/>
      <c r="J10" s="41"/>
      <c r="K10" s="41"/>
      <c r="L10" s="148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9" t="s">
        <v>395</v>
      </c>
      <c r="F11" s="41"/>
      <c r="G11" s="41"/>
      <c r="H11" s="41"/>
      <c r="I11" s="41"/>
      <c r="J11" s="41"/>
      <c r="K11" s="41"/>
      <c r="L11" s="148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8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6" t="s">
        <v>18</v>
      </c>
      <c r="E13" s="41"/>
      <c r="F13" s="135" t="s">
        <v>19</v>
      </c>
      <c r="G13" s="41"/>
      <c r="H13" s="41"/>
      <c r="I13" s="146" t="s">
        <v>20</v>
      </c>
      <c r="J13" s="135" t="s">
        <v>19</v>
      </c>
      <c r="K13" s="41"/>
      <c r="L13" s="148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6" t="s">
        <v>21</v>
      </c>
      <c r="E14" s="41"/>
      <c r="F14" s="135" t="s">
        <v>22</v>
      </c>
      <c r="G14" s="41"/>
      <c r="H14" s="41"/>
      <c r="I14" s="146" t="s">
        <v>23</v>
      </c>
      <c r="J14" s="150" t="str">
        <f>'Rekapitulace stavby'!AN8</f>
        <v>7. 9. 2020</v>
      </c>
      <c r="K14" s="41"/>
      <c r="L14" s="148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8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6" t="s">
        <v>25</v>
      </c>
      <c r="E16" s="41"/>
      <c r="F16" s="41"/>
      <c r="G16" s="41"/>
      <c r="H16" s="41"/>
      <c r="I16" s="146" t="s">
        <v>26</v>
      </c>
      <c r="J16" s="135" t="s">
        <v>19</v>
      </c>
      <c r="K16" s="41"/>
      <c r="L16" s="148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5" t="s">
        <v>27</v>
      </c>
      <c r="F17" s="41"/>
      <c r="G17" s="41"/>
      <c r="H17" s="41"/>
      <c r="I17" s="146" t="s">
        <v>28</v>
      </c>
      <c r="J17" s="135" t="s">
        <v>19</v>
      </c>
      <c r="K17" s="41"/>
      <c r="L17" s="148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8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6" t="s">
        <v>29</v>
      </c>
      <c r="E19" s="41"/>
      <c r="F19" s="41"/>
      <c r="G19" s="41"/>
      <c r="H19" s="41"/>
      <c r="I19" s="146" t="s">
        <v>26</v>
      </c>
      <c r="J19" s="36" t="str">
        <f>'Rekapitulace stavby'!AN13</f>
        <v>Vyplň údaj</v>
      </c>
      <c r="K19" s="41"/>
      <c r="L19" s="148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5"/>
      <c r="G20" s="135"/>
      <c r="H20" s="135"/>
      <c r="I20" s="146" t="s">
        <v>28</v>
      </c>
      <c r="J20" s="36" t="str">
        <f>'Rekapitulace stavby'!AN14</f>
        <v>Vyplň údaj</v>
      </c>
      <c r="K20" s="41"/>
      <c r="L20" s="148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8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6" t="s">
        <v>31</v>
      </c>
      <c r="E22" s="41"/>
      <c r="F22" s="41"/>
      <c r="G22" s="41"/>
      <c r="H22" s="41"/>
      <c r="I22" s="146" t="s">
        <v>26</v>
      </c>
      <c r="J22" s="135" t="str">
        <f>IF('Rekapitulace stavby'!AN16="","",'Rekapitulace stavby'!AN16)</f>
        <v/>
      </c>
      <c r="K22" s="41"/>
      <c r="L22" s="148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5" t="str">
        <f>IF('Rekapitulace stavby'!E17="","",'Rekapitulace stavby'!E17)</f>
        <v xml:space="preserve"> </v>
      </c>
      <c r="F23" s="41"/>
      <c r="G23" s="41"/>
      <c r="H23" s="41"/>
      <c r="I23" s="146" t="s">
        <v>28</v>
      </c>
      <c r="J23" s="135" t="str">
        <f>IF('Rekapitulace stavby'!AN17="","",'Rekapitulace stavby'!AN17)</f>
        <v/>
      </c>
      <c r="K23" s="41"/>
      <c r="L23" s="148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8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6" t="s">
        <v>34</v>
      </c>
      <c r="E25" s="41"/>
      <c r="F25" s="41"/>
      <c r="G25" s="41"/>
      <c r="H25" s="41"/>
      <c r="I25" s="146" t="s">
        <v>26</v>
      </c>
      <c r="J25" s="135" t="s">
        <v>19</v>
      </c>
      <c r="K25" s="41"/>
      <c r="L25" s="148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5" t="s">
        <v>122</v>
      </c>
      <c r="F26" s="41"/>
      <c r="G26" s="41"/>
      <c r="H26" s="41"/>
      <c r="I26" s="146" t="s">
        <v>28</v>
      </c>
      <c r="J26" s="135" t="s">
        <v>19</v>
      </c>
      <c r="K26" s="41"/>
      <c r="L26" s="148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8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6" t="s">
        <v>35</v>
      </c>
      <c r="E28" s="41"/>
      <c r="F28" s="41"/>
      <c r="G28" s="41"/>
      <c r="H28" s="41"/>
      <c r="I28" s="41"/>
      <c r="J28" s="41"/>
      <c r="K28" s="41"/>
      <c r="L28" s="148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1"/>
      <c r="B29" s="152"/>
      <c r="C29" s="151"/>
      <c r="D29" s="151"/>
      <c r="E29" s="153" t="s">
        <v>19</v>
      </c>
      <c r="F29" s="153"/>
      <c r="G29" s="153"/>
      <c r="H29" s="153"/>
      <c r="I29" s="151"/>
      <c r="J29" s="151"/>
      <c r="K29" s="151"/>
      <c r="L29" s="154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8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5"/>
      <c r="E31" s="155"/>
      <c r="F31" s="155"/>
      <c r="G31" s="155"/>
      <c r="H31" s="155"/>
      <c r="I31" s="155"/>
      <c r="J31" s="155"/>
      <c r="K31" s="155"/>
      <c r="L31" s="148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6" t="s">
        <v>37</v>
      </c>
      <c r="E32" s="41"/>
      <c r="F32" s="41"/>
      <c r="G32" s="41"/>
      <c r="H32" s="41"/>
      <c r="I32" s="41"/>
      <c r="J32" s="157">
        <f>ROUND(J91, 2)</f>
        <v>0</v>
      </c>
      <c r="K32" s="41"/>
      <c r="L32" s="148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5"/>
      <c r="E33" s="155"/>
      <c r="F33" s="155"/>
      <c r="G33" s="155"/>
      <c r="H33" s="155"/>
      <c r="I33" s="155"/>
      <c r="J33" s="155"/>
      <c r="K33" s="155"/>
      <c r="L33" s="148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8" t="s">
        <v>39</v>
      </c>
      <c r="G34" s="41"/>
      <c r="H34" s="41"/>
      <c r="I34" s="158" t="s">
        <v>38</v>
      </c>
      <c r="J34" s="158" t="s">
        <v>40</v>
      </c>
      <c r="K34" s="41"/>
      <c r="L34" s="148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9" t="s">
        <v>41</v>
      </c>
      <c r="E35" s="146" t="s">
        <v>42</v>
      </c>
      <c r="F35" s="160">
        <f>ROUND((SUM(BE91:BE142)),  2)</f>
        <v>0</v>
      </c>
      <c r="G35" s="41"/>
      <c r="H35" s="41"/>
      <c r="I35" s="161">
        <v>0.20999999999999999</v>
      </c>
      <c r="J35" s="160">
        <f>ROUND(((SUM(BE91:BE142))*I35),  2)</f>
        <v>0</v>
      </c>
      <c r="K35" s="41"/>
      <c r="L35" s="148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6" t="s">
        <v>43</v>
      </c>
      <c r="F36" s="160">
        <f>ROUND((SUM(BF91:BF142)),  2)</f>
        <v>0</v>
      </c>
      <c r="G36" s="41"/>
      <c r="H36" s="41"/>
      <c r="I36" s="161">
        <v>0.12</v>
      </c>
      <c r="J36" s="160">
        <f>ROUND(((SUM(BF91:BF142))*I36),  2)</f>
        <v>0</v>
      </c>
      <c r="K36" s="41"/>
      <c r="L36" s="148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6" t="s">
        <v>44</v>
      </c>
      <c r="F37" s="160">
        <f>ROUND((SUM(BG91:BG142)),  2)</f>
        <v>0</v>
      </c>
      <c r="G37" s="41"/>
      <c r="H37" s="41"/>
      <c r="I37" s="161">
        <v>0.20999999999999999</v>
      </c>
      <c r="J37" s="160">
        <f>0</f>
        <v>0</v>
      </c>
      <c r="K37" s="41"/>
      <c r="L37" s="148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6" t="s">
        <v>45</v>
      </c>
      <c r="F38" s="160">
        <f>ROUND((SUM(BH91:BH142)),  2)</f>
        <v>0</v>
      </c>
      <c r="G38" s="41"/>
      <c r="H38" s="41"/>
      <c r="I38" s="161">
        <v>0.12</v>
      </c>
      <c r="J38" s="160">
        <f>0</f>
        <v>0</v>
      </c>
      <c r="K38" s="41"/>
      <c r="L38" s="148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6" t="s">
        <v>46</v>
      </c>
      <c r="F39" s="160">
        <f>ROUND((SUM(BI91:BI142)),  2)</f>
        <v>0</v>
      </c>
      <c r="G39" s="41"/>
      <c r="H39" s="41"/>
      <c r="I39" s="161">
        <v>0</v>
      </c>
      <c r="J39" s="160">
        <f>0</f>
        <v>0</v>
      </c>
      <c r="K39" s="41"/>
      <c r="L39" s="148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8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2"/>
      <c r="D41" s="163" t="s">
        <v>47</v>
      </c>
      <c r="E41" s="164"/>
      <c r="F41" s="164"/>
      <c r="G41" s="165" t="s">
        <v>48</v>
      </c>
      <c r="H41" s="166" t="s">
        <v>49</v>
      </c>
      <c r="I41" s="164"/>
      <c r="J41" s="167">
        <f>SUM(J32:J39)</f>
        <v>0</v>
      </c>
      <c r="K41" s="168"/>
      <c r="L41" s="148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9"/>
      <c r="C42" s="170"/>
      <c r="D42" s="170"/>
      <c r="E42" s="170"/>
      <c r="F42" s="170"/>
      <c r="G42" s="170"/>
      <c r="H42" s="170"/>
      <c r="I42" s="170"/>
      <c r="J42" s="170"/>
      <c r="K42" s="170"/>
      <c r="L42" s="148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1"/>
      <c r="C46" s="172"/>
      <c r="D46" s="172"/>
      <c r="E46" s="172"/>
      <c r="F46" s="172"/>
      <c r="G46" s="172"/>
      <c r="H46" s="172"/>
      <c r="I46" s="172"/>
      <c r="J46" s="172"/>
      <c r="K46" s="172"/>
      <c r="L46" s="148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123</v>
      </c>
      <c r="D47" s="43"/>
      <c r="E47" s="43"/>
      <c r="F47" s="43"/>
      <c r="G47" s="43"/>
      <c r="H47" s="43"/>
      <c r="I47" s="43"/>
      <c r="J47" s="43"/>
      <c r="K47" s="43"/>
      <c r="L47" s="148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8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8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173" t="str">
        <f>E7</f>
        <v>LC Horní Planec - Etapa II</v>
      </c>
      <c r="F50" s="35"/>
      <c r="G50" s="35"/>
      <c r="H50" s="35"/>
      <c r="I50" s="43"/>
      <c r="J50" s="43"/>
      <c r="K50" s="43"/>
      <c r="L50" s="148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118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3" t="s">
        <v>394</v>
      </c>
      <c r="F52" s="43"/>
      <c r="G52" s="43"/>
      <c r="H52" s="43"/>
      <c r="I52" s="43"/>
      <c r="J52" s="43"/>
      <c r="K52" s="43"/>
      <c r="L52" s="148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120</v>
      </c>
      <c r="D53" s="43"/>
      <c r="E53" s="43"/>
      <c r="F53" s="43"/>
      <c r="G53" s="43"/>
      <c r="H53" s="43"/>
      <c r="I53" s="43"/>
      <c r="J53" s="43"/>
      <c r="K53" s="43"/>
      <c r="L53" s="148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20044-14XC-SO-03-01 - 007.02 - Drenáž</v>
      </c>
      <c r="F54" s="43"/>
      <c r="G54" s="43"/>
      <c r="H54" s="43"/>
      <c r="I54" s="43"/>
      <c r="J54" s="43"/>
      <c r="K54" s="43"/>
      <c r="L54" s="148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8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>Sněžné</v>
      </c>
      <c r="G56" s="43"/>
      <c r="H56" s="43"/>
      <c r="I56" s="35" t="s">
        <v>23</v>
      </c>
      <c r="J56" s="75" t="str">
        <f>IF(J14="","",J14)</f>
        <v>7. 9. 2020</v>
      </c>
      <c r="K56" s="43"/>
      <c r="L56" s="148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8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5.15" customHeight="1">
      <c r="A58" s="41"/>
      <c r="B58" s="42"/>
      <c r="C58" s="35" t="s">
        <v>25</v>
      </c>
      <c r="D58" s="43"/>
      <c r="E58" s="43"/>
      <c r="F58" s="30" t="str">
        <f>E17</f>
        <v>Městys Sněžné</v>
      </c>
      <c r="G58" s="43"/>
      <c r="H58" s="43"/>
      <c r="I58" s="35" t="s">
        <v>31</v>
      </c>
      <c r="J58" s="39" t="str">
        <f>E23</f>
        <v xml:space="preserve"> </v>
      </c>
      <c r="K58" s="43"/>
      <c r="L58" s="148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29</v>
      </c>
      <c r="D59" s="43"/>
      <c r="E59" s="43"/>
      <c r="F59" s="30" t="str">
        <f>IF(E20="","",E20)</f>
        <v>Vyplň údaj</v>
      </c>
      <c r="G59" s="43"/>
      <c r="H59" s="43"/>
      <c r="I59" s="35" t="s">
        <v>34</v>
      </c>
      <c r="J59" s="39" t="str">
        <f>E26</f>
        <v>Ing. Ondřej Ševčík</v>
      </c>
      <c r="K59" s="43"/>
      <c r="L59" s="148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8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4" t="s">
        <v>124</v>
      </c>
      <c r="D61" s="175"/>
      <c r="E61" s="175"/>
      <c r="F61" s="175"/>
      <c r="G61" s="175"/>
      <c r="H61" s="175"/>
      <c r="I61" s="175"/>
      <c r="J61" s="176" t="s">
        <v>125</v>
      </c>
      <c r="K61" s="175"/>
      <c r="L61" s="148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8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7" t="s">
        <v>69</v>
      </c>
      <c r="D63" s="43"/>
      <c r="E63" s="43"/>
      <c r="F63" s="43"/>
      <c r="G63" s="43"/>
      <c r="H63" s="43"/>
      <c r="I63" s="43"/>
      <c r="J63" s="105">
        <f>J91</f>
        <v>0</v>
      </c>
      <c r="K63" s="43"/>
      <c r="L63" s="148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126</v>
      </c>
    </row>
    <row r="64" s="9" customFormat="1" ht="24.96" customHeight="1">
      <c r="A64" s="9"/>
      <c r="B64" s="178"/>
      <c r="C64" s="179"/>
      <c r="D64" s="180" t="s">
        <v>127</v>
      </c>
      <c r="E64" s="181"/>
      <c r="F64" s="181"/>
      <c r="G64" s="181"/>
      <c r="H64" s="181"/>
      <c r="I64" s="181"/>
      <c r="J64" s="182">
        <f>J92</f>
        <v>0</v>
      </c>
      <c r="K64" s="179"/>
      <c r="L64" s="183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4"/>
      <c r="C65" s="127"/>
      <c r="D65" s="185" t="s">
        <v>128</v>
      </c>
      <c r="E65" s="186"/>
      <c r="F65" s="186"/>
      <c r="G65" s="186"/>
      <c r="H65" s="186"/>
      <c r="I65" s="186"/>
      <c r="J65" s="187">
        <f>J93</f>
        <v>0</v>
      </c>
      <c r="K65" s="127"/>
      <c r="L65" s="18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4"/>
      <c r="C66" s="127"/>
      <c r="D66" s="185" t="s">
        <v>396</v>
      </c>
      <c r="E66" s="186"/>
      <c r="F66" s="186"/>
      <c r="G66" s="186"/>
      <c r="H66" s="186"/>
      <c r="I66" s="186"/>
      <c r="J66" s="187">
        <f>J108</f>
        <v>0</v>
      </c>
      <c r="K66" s="127"/>
      <c r="L66" s="18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4"/>
      <c r="C67" s="127"/>
      <c r="D67" s="185" t="s">
        <v>397</v>
      </c>
      <c r="E67" s="186"/>
      <c r="F67" s="186"/>
      <c r="G67" s="186"/>
      <c r="H67" s="186"/>
      <c r="I67" s="186"/>
      <c r="J67" s="187">
        <f>J123</f>
        <v>0</v>
      </c>
      <c r="K67" s="127"/>
      <c r="L67" s="18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4"/>
      <c r="C68" s="127"/>
      <c r="D68" s="185" t="s">
        <v>130</v>
      </c>
      <c r="E68" s="186"/>
      <c r="F68" s="186"/>
      <c r="G68" s="186"/>
      <c r="H68" s="186"/>
      <c r="I68" s="186"/>
      <c r="J68" s="187">
        <f>J134</f>
        <v>0</v>
      </c>
      <c r="K68" s="127"/>
      <c r="L68" s="18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4"/>
      <c r="C69" s="127"/>
      <c r="D69" s="185" t="s">
        <v>132</v>
      </c>
      <c r="E69" s="186"/>
      <c r="F69" s="186"/>
      <c r="G69" s="186"/>
      <c r="H69" s="186"/>
      <c r="I69" s="186"/>
      <c r="J69" s="187">
        <f>J140</f>
        <v>0</v>
      </c>
      <c r="K69" s="127"/>
      <c r="L69" s="18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2" customFormat="1" ht="21.84" customHeight="1">
      <c r="A70" s="41"/>
      <c r="B70" s="42"/>
      <c r="C70" s="43"/>
      <c r="D70" s="43"/>
      <c r="E70" s="43"/>
      <c r="F70" s="43"/>
      <c r="G70" s="43"/>
      <c r="H70" s="43"/>
      <c r="I70" s="43"/>
      <c r="J70" s="43"/>
      <c r="K70" s="43"/>
      <c r="L70" s="148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6.96" customHeight="1">
      <c r="A71" s="41"/>
      <c r="B71" s="62"/>
      <c r="C71" s="63"/>
      <c r="D71" s="63"/>
      <c r="E71" s="63"/>
      <c r="F71" s="63"/>
      <c r="G71" s="63"/>
      <c r="H71" s="63"/>
      <c r="I71" s="63"/>
      <c r="J71" s="63"/>
      <c r="K71" s="63"/>
      <c r="L71" s="148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5" s="2" customFormat="1" ht="6.96" customHeight="1">
      <c r="A75" s="41"/>
      <c r="B75" s="64"/>
      <c r="C75" s="65"/>
      <c r="D75" s="65"/>
      <c r="E75" s="65"/>
      <c r="F75" s="65"/>
      <c r="G75" s="65"/>
      <c r="H75" s="65"/>
      <c r="I75" s="65"/>
      <c r="J75" s="65"/>
      <c r="K75" s="65"/>
      <c r="L75" s="148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24.96" customHeight="1">
      <c r="A76" s="41"/>
      <c r="B76" s="42"/>
      <c r="C76" s="26" t="s">
        <v>133</v>
      </c>
      <c r="D76" s="43"/>
      <c r="E76" s="43"/>
      <c r="F76" s="43"/>
      <c r="G76" s="43"/>
      <c r="H76" s="43"/>
      <c r="I76" s="43"/>
      <c r="J76" s="43"/>
      <c r="K76" s="43"/>
      <c r="L76" s="148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148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5" t="s">
        <v>16</v>
      </c>
      <c r="D78" s="43"/>
      <c r="E78" s="43"/>
      <c r="F78" s="43"/>
      <c r="G78" s="43"/>
      <c r="H78" s="43"/>
      <c r="I78" s="43"/>
      <c r="J78" s="43"/>
      <c r="K78" s="43"/>
      <c r="L78" s="148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6.5" customHeight="1">
      <c r="A79" s="41"/>
      <c r="B79" s="42"/>
      <c r="C79" s="43"/>
      <c r="D79" s="43"/>
      <c r="E79" s="173" t="str">
        <f>E7</f>
        <v>LC Horní Planec - Etapa II</v>
      </c>
      <c r="F79" s="35"/>
      <c r="G79" s="35"/>
      <c r="H79" s="35"/>
      <c r="I79" s="43"/>
      <c r="J79" s="43"/>
      <c r="K79" s="43"/>
      <c r="L79" s="148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1" customFormat="1" ht="12" customHeight="1">
      <c r="B80" s="24"/>
      <c r="C80" s="35" t="s">
        <v>118</v>
      </c>
      <c r="D80" s="25"/>
      <c r="E80" s="25"/>
      <c r="F80" s="25"/>
      <c r="G80" s="25"/>
      <c r="H80" s="25"/>
      <c r="I80" s="25"/>
      <c r="J80" s="25"/>
      <c r="K80" s="25"/>
      <c r="L80" s="23"/>
    </row>
    <row r="81" s="2" customFormat="1" ht="16.5" customHeight="1">
      <c r="A81" s="41"/>
      <c r="B81" s="42"/>
      <c r="C81" s="43"/>
      <c r="D81" s="43"/>
      <c r="E81" s="173" t="s">
        <v>394</v>
      </c>
      <c r="F81" s="43"/>
      <c r="G81" s="43"/>
      <c r="H81" s="43"/>
      <c r="I81" s="43"/>
      <c r="J81" s="43"/>
      <c r="K81" s="43"/>
      <c r="L81" s="148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2" customHeight="1">
      <c r="A82" s="41"/>
      <c r="B82" s="42"/>
      <c r="C82" s="35" t="s">
        <v>120</v>
      </c>
      <c r="D82" s="43"/>
      <c r="E82" s="43"/>
      <c r="F82" s="43"/>
      <c r="G82" s="43"/>
      <c r="H82" s="43"/>
      <c r="I82" s="43"/>
      <c r="J82" s="43"/>
      <c r="K82" s="43"/>
      <c r="L82" s="148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6.5" customHeight="1">
      <c r="A83" s="41"/>
      <c r="B83" s="42"/>
      <c r="C83" s="43"/>
      <c r="D83" s="43"/>
      <c r="E83" s="72" t="str">
        <f>E11</f>
        <v>20044-14XC-SO-03-01 - 007.02 - Drenáž</v>
      </c>
      <c r="F83" s="43"/>
      <c r="G83" s="43"/>
      <c r="H83" s="43"/>
      <c r="I83" s="43"/>
      <c r="J83" s="43"/>
      <c r="K83" s="43"/>
      <c r="L83" s="148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6.96" customHeight="1">
      <c r="A84" s="41"/>
      <c r="B84" s="42"/>
      <c r="C84" s="43"/>
      <c r="D84" s="43"/>
      <c r="E84" s="43"/>
      <c r="F84" s="43"/>
      <c r="G84" s="43"/>
      <c r="H84" s="43"/>
      <c r="I84" s="43"/>
      <c r="J84" s="43"/>
      <c r="K84" s="43"/>
      <c r="L84" s="148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2" customHeight="1">
      <c r="A85" s="41"/>
      <c r="B85" s="42"/>
      <c r="C85" s="35" t="s">
        <v>21</v>
      </c>
      <c r="D85" s="43"/>
      <c r="E85" s="43"/>
      <c r="F85" s="30" t="str">
        <f>F14</f>
        <v>Sněžné</v>
      </c>
      <c r="G85" s="43"/>
      <c r="H85" s="43"/>
      <c r="I85" s="35" t="s">
        <v>23</v>
      </c>
      <c r="J85" s="75" t="str">
        <f>IF(J14="","",J14)</f>
        <v>7. 9. 2020</v>
      </c>
      <c r="K85" s="43"/>
      <c r="L85" s="148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6.96" customHeight="1">
      <c r="A86" s="41"/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148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5.15" customHeight="1">
      <c r="A87" s="41"/>
      <c r="B87" s="42"/>
      <c r="C87" s="35" t="s">
        <v>25</v>
      </c>
      <c r="D87" s="43"/>
      <c r="E87" s="43"/>
      <c r="F87" s="30" t="str">
        <f>E17</f>
        <v>Městys Sněžné</v>
      </c>
      <c r="G87" s="43"/>
      <c r="H87" s="43"/>
      <c r="I87" s="35" t="s">
        <v>31</v>
      </c>
      <c r="J87" s="39" t="str">
        <f>E23</f>
        <v xml:space="preserve"> </v>
      </c>
      <c r="K87" s="43"/>
      <c r="L87" s="148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5.15" customHeight="1">
      <c r="A88" s="41"/>
      <c r="B88" s="42"/>
      <c r="C88" s="35" t="s">
        <v>29</v>
      </c>
      <c r="D88" s="43"/>
      <c r="E88" s="43"/>
      <c r="F88" s="30" t="str">
        <f>IF(E20="","",E20)</f>
        <v>Vyplň údaj</v>
      </c>
      <c r="G88" s="43"/>
      <c r="H88" s="43"/>
      <c r="I88" s="35" t="s">
        <v>34</v>
      </c>
      <c r="J88" s="39" t="str">
        <f>E26</f>
        <v>Ing. Ondřej Ševčík</v>
      </c>
      <c r="K88" s="43"/>
      <c r="L88" s="148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0.32" customHeight="1">
      <c r="A89" s="41"/>
      <c r="B89" s="42"/>
      <c r="C89" s="43"/>
      <c r="D89" s="43"/>
      <c r="E89" s="43"/>
      <c r="F89" s="43"/>
      <c r="G89" s="43"/>
      <c r="H89" s="43"/>
      <c r="I89" s="43"/>
      <c r="J89" s="43"/>
      <c r="K89" s="43"/>
      <c r="L89" s="148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11" customFormat="1" ht="29.28" customHeight="1">
      <c r="A90" s="189"/>
      <c r="B90" s="190"/>
      <c r="C90" s="191" t="s">
        <v>134</v>
      </c>
      <c r="D90" s="192" t="s">
        <v>56</v>
      </c>
      <c r="E90" s="192" t="s">
        <v>52</v>
      </c>
      <c r="F90" s="192" t="s">
        <v>53</v>
      </c>
      <c r="G90" s="192" t="s">
        <v>135</v>
      </c>
      <c r="H90" s="192" t="s">
        <v>136</v>
      </c>
      <c r="I90" s="192" t="s">
        <v>137</v>
      </c>
      <c r="J90" s="192" t="s">
        <v>125</v>
      </c>
      <c r="K90" s="193" t="s">
        <v>138</v>
      </c>
      <c r="L90" s="194"/>
      <c r="M90" s="95" t="s">
        <v>19</v>
      </c>
      <c r="N90" s="96" t="s">
        <v>41</v>
      </c>
      <c r="O90" s="96" t="s">
        <v>139</v>
      </c>
      <c r="P90" s="96" t="s">
        <v>140</v>
      </c>
      <c r="Q90" s="96" t="s">
        <v>141</v>
      </c>
      <c r="R90" s="96" t="s">
        <v>142</v>
      </c>
      <c r="S90" s="96" t="s">
        <v>143</v>
      </c>
      <c r="T90" s="97" t="s">
        <v>144</v>
      </c>
      <c r="U90" s="189"/>
      <c r="V90" s="189"/>
      <c r="W90" s="189"/>
      <c r="X90" s="189"/>
      <c r="Y90" s="189"/>
      <c r="Z90" s="189"/>
      <c r="AA90" s="189"/>
      <c r="AB90" s="189"/>
      <c r="AC90" s="189"/>
      <c r="AD90" s="189"/>
      <c r="AE90" s="189"/>
    </row>
    <row r="91" s="2" customFormat="1" ht="22.8" customHeight="1">
      <c r="A91" s="41"/>
      <c r="B91" s="42"/>
      <c r="C91" s="102" t="s">
        <v>145</v>
      </c>
      <c r="D91" s="43"/>
      <c r="E91" s="43"/>
      <c r="F91" s="43"/>
      <c r="G91" s="43"/>
      <c r="H91" s="43"/>
      <c r="I91" s="43"/>
      <c r="J91" s="195">
        <f>BK91</f>
        <v>0</v>
      </c>
      <c r="K91" s="43"/>
      <c r="L91" s="47"/>
      <c r="M91" s="98"/>
      <c r="N91" s="196"/>
      <c r="O91" s="99"/>
      <c r="P91" s="197">
        <f>P92</f>
        <v>0</v>
      </c>
      <c r="Q91" s="99"/>
      <c r="R91" s="197">
        <f>R92</f>
        <v>15.338880000000001</v>
      </c>
      <c r="S91" s="99"/>
      <c r="T91" s="198">
        <f>T92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20" t="s">
        <v>70</v>
      </c>
      <c r="AU91" s="20" t="s">
        <v>126</v>
      </c>
      <c r="BK91" s="199">
        <f>BK92</f>
        <v>0</v>
      </c>
    </row>
    <row r="92" s="12" customFormat="1" ht="25.92" customHeight="1">
      <c r="A92" s="12"/>
      <c r="B92" s="200"/>
      <c r="C92" s="201"/>
      <c r="D92" s="202" t="s">
        <v>70</v>
      </c>
      <c r="E92" s="203" t="s">
        <v>146</v>
      </c>
      <c r="F92" s="203" t="s">
        <v>147</v>
      </c>
      <c r="G92" s="201"/>
      <c r="H92" s="201"/>
      <c r="I92" s="204"/>
      <c r="J92" s="205">
        <f>BK92</f>
        <v>0</v>
      </c>
      <c r="K92" s="201"/>
      <c r="L92" s="206"/>
      <c r="M92" s="207"/>
      <c r="N92" s="208"/>
      <c r="O92" s="208"/>
      <c r="P92" s="209">
        <f>P93+P108+P123+P134+P140</f>
        <v>0</v>
      </c>
      <c r="Q92" s="208"/>
      <c r="R92" s="209">
        <f>R93+R108+R123+R134+R140</f>
        <v>15.338880000000001</v>
      </c>
      <c r="S92" s="208"/>
      <c r="T92" s="210">
        <f>T93+T108+T123+T134+T140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11" t="s">
        <v>78</v>
      </c>
      <c r="AT92" s="212" t="s">
        <v>70</v>
      </c>
      <c r="AU92" s="212" t="s">
        <v>71</v>
      </c>
      <c r="AY92" s="211" t="s">
        <v>148</v>
      </c>
      <c r="BK92" s="213">
        <f>BK93+BK108+BK123+BK134+BK140</f>
        <v>0</v>
      </c>
    </row>
    <row r="93" s="12" customFormat="1" ht="22.8" customHeight="1">
      <c r="A93" s="12"/>
      <c r="B93" s="200"/>
      <c r="C93" s="201"/>
      <c r="D93" s="202" t="s">
        <v>70</v>
      </c>
      <c r="E93" s="214" t="s">
        <v>78</v>
      </c>
      <c r="F93" s="214" t="s">
        <v>149</v>
      </c>
      <c r="G93" s="201"/>
      <c r="H93" s="201"/>
      <c r="I93" s="204"/>
      <c r="J93" s="215">
        <f>BK93</f>
        <v>0</v>
      </c>
      <c r="K93" s="201"/>
      <c r="L93" s="206"/>
      <c r="M93" s="207"/>
      <c r="N93" s="208"/>
      <c r="O93" s="208"/>
      <c r="P93" s="209">
        <f>SUM(P94:P107)</f>
        <v>0</v>
      </c>
      <c r="Q93" s="208"/>
      <c r="R93" s="209">
        <f>SUM(R94:R107)</f>
        <v>0</v>
      </c>
      <c r="S93" s="208"/>
      <c r="T93" s="210">
        <f>SUM(T94:T107)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11" t="s">
        <v>78</v>
      </c>
      <c r="AT93" s="212" t="s">
        <v>70</v>
      </c>
      <c r="AU93" s="212" t="s">
        <v>78</v>
      </c>
      <c r="AY93" s="211" t="s">
        <v>148</v>
      </c>
      <c r="BK93" s="213">
        <f>SUM(BK94:BK107)</f>
        <v>0</v>
      </c>
    </row>
    <row r="94" s="2" customFormat="1" ht="24.15" customHeight="1">
      <c r="A94" s="41"/>
      <c r="B94" s="42"/>
      <c r="C94" s="216" t="s">
        <v>78</v>
      </c>
      <c r="D94" s="216" t="s">
        <v>150</v>
      </c>
      <c r="E94" s="217" t="s">
        <v>398</v>
      </c>
      <c r="F94" s="218" t="s">
        <v>399</v>
      </c>
      <c r="G94" s="219" t="s">
        <v>204</v>
      </c>
      <c r="H94" s="220">
        <v>9</v>
      </c>
      <c r="I94" s="221"/>
      <c r="J94" s="222">
        <f>ROUND(I94*H94,2)</f>
        <v>0</v>
      </c>
      <c r="K94" s="218" t="s">
        <v>154</v>
      </c>
      <c r="L94" s="47"/>
      <c r="M94" s="223" t="s">
        <v>19</v>
      </c>
      <c r="N94" s="224" t="s">
        <v>42</v>
      </c>
      <c r="O94" s="87"/>
      <c r="P94" s="225">
        <f>O94*H94</f>
        <v>0</v>
      </c>
      <c r="Q94" s="225">
        <v>0</v>
      </c>
      <c r="R94" s="225">
        <f>Q94*H94</f>
        <v>0</v>
      </c>
      <c r="S94" s="225">
        <v>0</v>
      </c>
      <c r="T94" s="226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27" t="s">
        <v>155</v>
      </c>
      <c r="AT94" s="227" t="s">
        <v>150</v>
      </c>
      <c r="AU94" s="227" t="s">
        <v>80</v>
      </c>
      <c r="AY94" s="20" t="s">
        <v>148</v>
      </c>
      <c r="BE94" s="228">
        <f>IF(N94="základní",J94,0)</f>
        <v>0</v>
      </c>
      <c r="BF94" s="228">
        <f>IF(N94="snížená",J94,0)</f>
        <v>0</v>
      </c>
      <c r="BG94" s="228">
        <f>IF(N94="zákl. přenesená",J94,0)</f>
        <v>0</v>
      </c>
      <c r="BH94" s="228">
        <f>IF(N94="sníž. přenesená",J94,0)</f>
        <v>0</v>
      </c>
      <c r="BI94" s="228">
        <f>IF(N94="nulová",J94,0)</f>
        <v>0</v>
      </c>
      <c r="BJ94" s="20" t="s">
        <v>78</v>
      </c>
      <c r="BK94" s="228">
        <f>ROUND(I94*H94,2)</f>
        <v>0</v>
      </c>
      <c r="BL94" s="20" t="s">
        <v>155</v>
      </c>
      <c r="BM94" s="227" t="s">
        <v>400</v>
      </c>
    </row>
    <row r="95" s="2" customFormat="1">
      <c r="A95" s="41"/>
      <c r="B95" s="42"/>
      <c r="C95" s="43"/>
      <c r="D95" s="229" t="s">
        <v>157</v>
      </c>
      <c r="E95" s="43"/>
      <c r="F95" s="230" t="s">
        <v>401</v>
      </c>
      <c r="G95" s="43"/>
      <c r="H95" s="43"/>
      <c r="I95" s="231"/>
      <c r="J95" s="43"/>
      <c r="K95" s="43"/>
      <c r="L95" s="47"/>
      <c r="M95" s="232"/>
      <c r="N95" s="233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157</v>
      </c>
      <c r="AU95" s="20" t="s">
        <v>80</v>
      </c>
    </row>
    <row r="96" s="15" customFormat="1">
      <c r="A96" s="15"/>
      <c r="B96" s="258"/>
      <c r="C96" s="259"/>
      <c r="D96" s="236" t="s">
        <v>159</v>
      </c>
      <c r="E96" s="260" t="s">
        <v>19</v>
      </c>
      <c r="F96" s="261" t="s">
        <v>402</v>
      </c>
      <c r="G96" s="259"/>
      <c r="H96" s="260" t="s">
        <v>19</v>
      </c>
      <c r="I96" s="262"/>
      <c r="J96" s="259"/>
      <c r="K96" s="259"/>
      <c r="L96" s="263"/>
      <c r="M96" s="264"/>
      <c r="N96" s="265"/>
      <c r="O96" s="265"/>
      <c r="P96" s="265"/>
      <c r="Q96" s="265"/>
      <c r="R96" s="265"/>
      <c r="S96" s="265"/>
      <c r="T96" s="266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T96" s="267" t="s">
        <v>159</v>
      </c>
      <c r="AU96" s="267" t="s">
        <v>80</v>
      </c>
      <c r="AV96" s="15" t="s">
        <v>78</v>
      </c>
      <c r="AW96" s="15" t="s">
        <v>33</v>
      </c>
      <c r="AX96" s="15" t="s">
        <v>71</v>
      </c>
      <c r="AY96" s="267" t="s">
        <v>148</v>
      </c>
    </row>
    <row r="97" s="13" customFormat="1">
      <c r="A97" s="13"/>
      <c r="B97" s="234"/>
      <c r="C97" s="235"/>
      <c r="D97" s="236" t="s">
        <v>159</v>
      </c>
      <c r="E97" s="237" t="s">
        <v>19</v>
      </c>
      <c r="F97" s="238" t="s">
        <v>403</v>
      </c>
      <c r="G97" s="235"/>
      <c r="H97" s="239">
        <v>6</v>
      </c>
      <c r="I97" s="240"/>
      <c r="J97" s="235"/>
      <c r="K97" s="235"/>
      <c r="L97" s="241"/>
      <c r="M97" s="242"/>
      <c r="N97" s="243"/>
      <c r="O97" s="243"/>
      <c r="P97" s="243"/>
      <c r="Q97" s="243"/>
      <c r="R97" s="243"/>
      <c r="S97" s="243"/>
      <c r="T97" s="244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45" t="s">
        <v>159</v>
      </c>
      <c r="AU97" s="245" t="s">
        <v>80</v>
      </c>
      <c r="AV97" s="13" t="s">
        <v>80</v>
      </c>
      <c r="AW97" s="13" t="s">
        <v>33</v>
      </c>
      <c r="AX97" s="13" t="s">
        <v>71</v>
      </c>
      <c r="AY97" s="245" t="s">
        <v>148</v>
      </c>
    </row>
    <row r="98" s="15" customFormat="1">
      <c r="A98" s="15"/>
      <c r="B98" s="258"/>
      <c r="C98" s="259"/>
      <c r="D98" s="236" t="s">
        <v>159</v>
      </c>
      <c r="E98" s="260" t="s">
        <v>19</v>
      </c>
      <c r="F98" s="261" t="s">
        <v>404</v>
      </c>
      <c r="G98" s="259"/>
      <c r="H98" s="260" t="s">
        <v>19</v>
      </c>
      <c r="I98" s="262"/>
      <c r="J98" s="259"/>
      <c r="K98" s="259"/>
      <c r="L98" s="263"/>
      <c r="M98" s="264"/>
      <c r="N98" s="265"/>
      <c r="O98" s="265"/>
      <c r="P98" s="265"/>
      <c r="Q98" s="265"/>
      <c r="R98" s="265"/>
      <c r="S98" s="265"/>
      <c r="T98" s="266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T98" s="267" t="s">
        <v>159</v>
      </c>
      <c r="AU98" s="267" t="s">
        <v>80</v>
      </c>
      <c r="AV98" s="15" t="s">
        <v>78</v>
      </c>
      <c r="AW98" s="15" t="s">
        <v>33</v>
      </c>
      <c r="AX98" s="15" t="s">
        <v>71</v>
      </c>
      <c r="AY98" s="267" t="s">
        <v>148</v>
      </c>
    </row>
    <row r="99" s="13" customFormat="1">
      <c r="A99" s="13"/>
      <c r="B99" s="234"/>
      <c r="C99" s="235"/>
      <c r="D99" s="236" t="s">
        <v>159</v>
      </c>
      <c r="E99" s="237" t="s">
        <v>19</v>
      </c>
      <c r="F99" s="238" t="s">
        <v>405</v>
      </c>
      <c r="G99" s="235"/>
      <c r="H99" s="239">
        <v>3</v>
      </c>
      <c r="I99" s="240"/>
      <c r="J99" s="235"/>
      <c r="K99" s="235"/>
      <c r="L99" s="241"/>
      <c r="M99" s="242"/>
      <c r="N99" s="243"/>
      <c r="O99" s="243"/>
      <c r="P99" s="243"/>
      <c r="Q99" s="243"/>
      <c r="R99" s="243"/>
      <c r="S99" s="243"/>
      <c r="T99" s="244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45" t="s">
        <v>159</v>
      </c>
      <c r="AU99" s="245" t="s">
        <v>80</v>
      </c>
      <c r="AV99" s="13" t="s">
        <v>80</v>
      </c>
      <c r="AW99" s="13" t="s">
        <v>33</v>
      </c>
      <c r="AX99" s="13" t="s">
        <v>71</v>
      </c>
      <c r="AY99" s="245" t="s">
        <v>148</v>
      </c>
    </row>
    <row r="100" s="16" customFormat="1">
      <c r="A100" s="16"/>
      <c r="B100" s="268"/>
      <c r="C100" s="269"/>
      <c r="D100" s="236" t="s">
        <v>159</v>
      </c>
      <c r="E100" s="270" t="s">
        <v>19</v>
      </c>
      <c r="F100" s="271" t="s">
        <v>272</v>
      </c>
      <c r="G100" s="269"/>
      <c r="H100" s="272">
        <v>9</v>
      </c>
      <c r="I100" s="273"/>
      <c r="J100" s="269"/>
      <c r="K100" s="269"/>
      <c r="L100" s="274"/>
      <c r="M100" s="275"/>
      <c r="N100" s="276"/>
      <c r="O100" s="276"/>
      <c r="P100" s="276"/>
      <c r="Q100" s="276"/>
      <c r="R100" s="276"/>
      <c r="S100" s="276"/>
      <c r="T100" s="277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T100" s="278" t="s">
        <v>159</v>
      </c>
      <c r="AU100" s="278" t="s">
        <v>80</v>
      </c>
      <c r="AV100" s="16" t="s">
        <v>117</v>
      </c>
      <c r="AW100" s="16" t="s">
        <v>33</v>
      </c>
      <c r="AX100" s="16" t="s">
        <v>71</v>
      </c>
      <c r="AY100" s="278" t="s">
        <v>148</v>
      </c>
    </row>
    <row r="101" s="14" customFormat="1">
      <c r="A101" s="14"/>
      <c r="B101" s="246"/>
      <c r="C101" s="247"/>
      <c r="D101" s="236" t="s">
        <v>159</v>
      </c>
      <c r="E101" s="248" t="s">
        <v>393</v>
      </c>
      <c r="F101" s="249" t="s">
        <v>161</v>
      </c>
      <c r="G101" s="247"/>
      <c r="H101" s="250">
        <v>9</v>
      </c>
      <c r="I101" s="251"/>
      <c r="J101" s="247"/>
      <c r="K101" s="247"/>
      <c r="L101" s="252"/>
      <c r="M101" s="253"/>
      <c r="N101" s="254"/>
      <c r="O101" s="254"/>
      <c r="P101" s="254"/>
      <c r="Q101" s="254"/>
      <c r="R101" s="254"/>
      <c r="S101" s="254"/>
      <c r="T101" s="255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56" t="s">
        <v>159</v>
      </c>
      <c r="AU101" s="256" t="s">
        <v>80</v>
      </c>
      <c r="AV101" s="14" t="s">
        <v>155</v>
      </c>
      <c r="AW101" s="14" t="s">
        <v>33</v>
      </c>
      <c r="AX101" s="14" t="s">
        <v>78</v>
      </c>
      <c r="AY101" s="256" t="s">
        <v>148</v>
      </c>
    </row>
    <row r="102" s="2" customFormat="1" ht="37.8" customHeight="1">
      <c r="A102" s="41"/>
      <c r="B102" s="42"/>
      <c r="C102" s="216" t="s">
        <v>80</v>
      </c>
      <c r="D102" s="216" t="s">
        <v>150</v>
      </c>
      <c r="E102" s="217" t="s">
        <v>406</v>
      </c>
      <c r="F102" s="218" t="s">
        <v>407</v>
      </c>
      <c r="G102" s="219" t="s">
        <v>204</v>
      </c>
      <c r="H102" s="220">
        <v>9</v>
      </c>
      <c r="I102" s="221"/>
      <c r="J102" s="222">
        <f>ROUND(I102*H102,2)</f>
        <v>0</v>
      </c>
      <c r="K102" s="218" t="s">
        <v>154</v>
      </c>
      <c r="L102" s="47"/>
      <c r="M102" s="223" t="s">
        <v>19</v>
      </c>
      <c r="N102" s="224" t="s">
        <v>42</v>
      </c>
      <c r="O102" s="87"/>
      <c r="P102" s="225">
        <f>O102*H102</f>
        <v>0</v>
      </c>
      <c r="Q102" s="225">
        <v>0</v>
      </c>
      <c r="R102" s="225">
        <f>Q102*H102</f>
        <v>0</v>
      </c>
      <c r="S102" s="225">
        <v>0</v>
      </c>
      <c r="T102" s="226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27" t="s">
        <v>155</v>
      </c>
      <c r="AT102" s="227" t="s">
        <v>150</v>
      </c>
      <c r="AU102" s="227" t="s">
        <v>80</v>
      </c>
      <c r="AY102" s="20" t="s">
        <v>148</v>
      </c>
      <c r="BE102" s="228">
        <f>IF(N102="základní",J102,0)</f>
        <v>0</v>
      </c>
      <c r="BF102" s="228">
        <f>IF(N102="snížená",J102,0)</f>
        <v>0</v>
      </c>
      <c r="BG102" s="228">
        <f>IF(N102="zákl. přenesená",J102,0)</f>
        <v>0</v>
      </c>
      <c r="BH102" s="228">
        <f>IF(N102="sníž. přenesená",J102,0)</f>
        <v>0</v>
      </c>
      <c r="BI102" s="228">
        <f>IF(N102="nulová",J102,0)</f>
        <v>0</v>
      </c>
      <c r="BJ102" s="20" t="s">
        <v>78</v>
      </c>
      <c r="BK102" s="228">
        <f>ROUND(I102*H102,2)</f>
        <v>0</v>
      </c>
      <c r="BL102" s="20" t="s">
        <v>155</v>
      </c>
      <c r="BM102" s="227" t="s">
        <v>408</v>
      </c>
    </row>
    <row r="103" s="2" customFormat="1">
      <c r="A103" s="41"/>
      <c r="B103" s="42"/>
      <c r="C103" s="43"/>
      <c r="D103" s="229" t="s">
        <v>157</v>
      </c>
      <c r="E103" s="43"/>
      <c r="F103" s="230" t="s">
        <v>409</v>
      </c>
      <c r="G103" s="43"/>
      <c r="H103" s="43"/>
      <c r="I103" s="231"/>
      <c r="J103" s="43"/>
      <c r="K103" s="43"/>
      <c r="L103" s="47"/>
      <c r="M103" s="232"/>
      <c r="N103" s="233"/>
      <c r="O103" s="87"/>
      <c r="P103" s="87"/>
      <c r="Q103" s="87"/>
      <c r="R103" s="87"/>
      <c r="S103" s="87"/>
      <c r="T103" s="88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20" t="s">
        <v>157</v>
      </c>
      <c r="AU103" s="20" t="s">
        <v>80</v>
      </c>
    </row>
    <row r="104" s="13" customFormat="1">
      <c r="A104" s="13"/>
      <c r="B104" s="234"/>
      <c r="C104" s="235"/>
      <c r="D104" s="236" t="s">
        <v>159</v>
      </c>
      <c r="E104" s="237" t="s">
        <v>19</v>
      </c>
      <c r="F104" s="238" t="s">
        <v>393</v>
      </c>
      <c r="G104" s="235"/>
      <c r="H104" s="239">
        <v>9</v>
      </c>
      <c r="I104" s="240"/>
      <c r="J104" s="235"/>
      <c r="K104" s="235"/>
      <c r="L104" s="241"/>
      <c r="M104" s="242"/>
      <c r="N104" s="243"/>
      <c r="O104" s="243"/>
      <c r="P104" s="243"/>
      <c r="Q104" s="243"/>
      <c r="R104" s="243"/>
      <c r="S104" s="243"/>
      <c r="T104" s="244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45" t="s">
        <v>159</v>
      </c>
      <c r="AU104" s="245" t="s">
        <v>80</v>
      </c>
      <c r="AV104" s="13" t="s">
        <v>80</v>
      </c>
      <c r="AW104" s="13" t="s">
        <v>33</v>
      </c>
      <c r="AX104" s="13" t="s">
        <v>78</v>
      </c>
      <c r="AY104" s="245" t="s">
        <v>148</v>
      </c>
    </row>
    <row r="105" s="2" customFormat="1" ht="24.15" customHeight="1">
      <c r="A105" s="41"/>
      <c r="B105" s="42"/>
      <c r="C105" s="216" t="s">
        <v>117</v>
      </c>
      <c r="D105" s="216" t="s">
        <v>150</v>
      </c>
      <c r="E105" s="217" t="s">
        <v>243</v>
      </c>
      <c r="F105" s="218" t="s">
        <v>244</v>
      </c>
      <c r="G105" s="219" t="s">
        <v>204</v>
      </c>
      <c r="H105" s="220">
        <v>9</v>
      </c>
      <c r="I105" s="221"/>
      <c r="J105" s="222">
        <f>ROUND(I105*H105,2)</f>
        <v>0</v>
      </c>
      <c r="K105" s="218" t="s">
        <v>154</v>
      </c>
      <c r="L105" s="47"/>
      <c r="M105" s="223" t="s">
        <v>19</v>
      </c>
      <c r="N105" s="224" t="s">
        <v>42</v>
      </c>
      <c r="O105" s="87"/>
      <c r="P105" s="225">
        <f>O105*H105</f>
        <v>0</v>
      </c>
      <c r="Q105" s="225">
        <v>0</v>
      </c>
      <c r="R105" s="225">
        <f>Q105*H105</f>
        <v>0</v>
      </c>
      <c r="S105" s="225">
        <v>0</v>
      </c>
      <c r="T105" s="226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27" t="s">
        <v>155</v>
      </c>
      <c r="AT105" s="227" t="s">
        <v>150</v>
      </c>
      <c r="AU105" s="227" t="s">
        <v>80</v>
      </c>
      <c r="AY105" s="20" t="s">
        <v>148</v>
      </c>
      <c r="BE105" s="228">
        <f>IF(N105="základní",J105,0)</f>
        <v>0</v>
      </c>
      <c r="BF105" s="228">
        <f>IF(N105="snížená",J105,0)</f>
        <v>0</v>
      </c>
      <c r="BG105" s="228">
        <f>IF(N105="zákl. přenesená",J105,0)</f>
        <v>0</v>
      </c>
      <c r="BH105" s="228">
        <f>IF(N105="sníž. přenesená",J105,0)</f>
        <v>0</v>
      </c>
      <c r="BI105" s="228">
        <f>IF(N105="nulová",J105,0)</f>
        <v>0</v>
      </c>
      <c r="BJ105" s="20" t="s">
        <v>78</v>
      </c>
      <c r="BK105" s="228">
        <f>ROUND(I105*H105,2)</f>
        <v>0</v>
      </c>
      <c r="BL105" s="20" t="s">
        <v>155</v>
      </c>
      <c r="BM105" s="227" t="s">
        <v>410</v>
      </c>
    </row>
    <row r="106" s="2" customFormat="1">
      <c r="A106" s="41"/>
      <c r="B106" s="42"/>
      <c r="C106" s="43"/>
      <c r="D106" s="229" t="s">
        <v>157</v>
      </c>
      <c r="E106" s="43"/>
      <c r="F106" s="230" t="s">
        <v>246</v>
      </c>
      <c r="G106" s="43"/>
      <c r="H106" s="43"/>
      <c r="I106" s="231"/>
      <c r="J106" s="43"/>
      <c r="K106" s="43"/>
      <c r="L106" s="47"/>
      <c r="M106" s="232"/>
      <c r="N106" s="233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157</v>
      </c>
      <c r="AU106" s="20" t="s">
        <v>80</v>
      </c>
    </row>
    <row r="107" s="13" customFormat="1">
      <c r="A107" s="13"/>
      <c r="B107" s="234"/>
      <c r="C107" s="235"/>
      <c r="D107" s="236" t="s">
        <v>159</v>
      </c>
      <c r="E107" s="237" t="s">
        <v>19</v>
      </c>
      <c r="F107" s="238" t="s">
        <v>393</v>
      </c>
      <c r="G107" s="235"/>
      <c r="H107" s="239">
        <v>9</v>
      </c>
      <c r="I107" s="240"/>
      <c r="J107" s="235"/>
      <c r="K107" s="235"/>
      <c r="L107" s="241"/>
      <c r="M107" s="242"/>
      <c r="N107" s="243"/>
      <c r="O107" s="243"/>
      <c r="P107" s="243"/>
      <c r="Q107" s="243"/>
      <c r="R107" s="243"/>
      <c r="S107" s="243"/>
      <c r="T107" s="244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5" t="s">
        <v>159</v>
      </c>
      <c r="AU107" s="245" t="s">
        <v>80</v>
      </c>
      <c r="AV107" s="13" t="s">
        <v>80</v>
      </c>
      <c r="AW107" s="13" t="s">
        <v>33</v>
      </c>
      <c r="AX107" s="13" t="s">
        <v>78</v>
      </c>
      <c r="AY107" s="245" t="s">
        <v>148</v>
      </c>
    </row>
    <row r="108" s="12" customFormat="1" ht="22.8" customHeight="1">
      <c r="A108" s="12"/>
      <c r="B108" s="200"/>
      <c r="C108" s="201"/>
      <c r="D108" s="202" t="s">
        <v>70</v>
      </c>
      <c r="E108" s="214" t="s">
        <v>80</v>
      </c>
      <c r="F108" s="214" t="s">
        <v>411</v>
      </c>
      <c r="G108" s="201"/>
      <c r="H108" s="201"/>
      <c r="I108" s="204"/>
      <c r="J108" s="215">
        <f>BK108</f>
        <v>0</v>
      </c>
      <c r="K108" s="201"/>
      <c r="L108" s="206"/>
      <c r="M108" s="207"/>
      <c r="N108" s="208"/>
      <c r="O108" s="208"/>
      <c r="P108" s="209">
        <f>SUM(P109:P122)</f>
        <v>0</v>
      </c>
      <c r="Q108" s="208"/>
      <c r="R108" s="209">
        <f>SUM(R109:R122)</f>
        <v>6.8991300000000004</v>
      </c>
      <c r="S108" s="208"/>
      <c r="T108" s="210">
        <f>SUM(T109:T122)</f>
        <v>0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R108" s="211" t="s">
        <v>78</v>
      </c>
      <c r="AT108" s="212" t="s">
        <v>70</v>
      </c>
      <c r="AU108" s="212" t="s">
        <v>78</v>
      </c>
      <c r="AY108" s="211" t="s">
        <v>148</v>
      </c>
      <c r="BK108" s="213">
        <f>SUM(BK109:BK122)</f>
        <v>0</v>
      </c>
    </row>
    <row r="109" s="2" customFormat="1" ht="24.15" customHeight="1">
      <c r="A109" s="41"/>
      <c r="B109" s="42"/>
      <c r="C109" s="216" t="s">
        <v>155</v>
      </c>
      <c r="D109" s="216" t="s">
        <v>150</v>
      </c>
      <c r="E109" s="217" t="s">
        <v>412</v>
      </c>
      <c r="F109" s="218" t="s">
        <v>413</v>
      </c>
      <c r="G109" s="219" t="s">
        <v>289</v>
      </c>
      <c r="H109" s="220">
        <v>9</v>
      </c>
      <c r="I109" s="221"/>
      <c r="J109" s="222">
        <f>ROUND(I109*H109,2)</f>
        <v>0</v>
      </c>
      <c r="K109" s="218" t="s">
        <v>154</v>
      </c>
      <c r="L109" s="47"/>
      <c r="M109" s="223" t="s">
        <v>19</v>
      </c>
      <c r="N109" s="224" t="s">
        <v>42</v>
      </c>
      <c r="O109" s="87"/>
      <c r="P109" s="225">
        <f>O109*H109</f>
        <v>0</v>
      </c>
      <c r="Q109" s="225">
        <v>0</v>
      </c>
      <c r="R109" s="225">
        <f>Q109*H109</f>
        <v>0</v>
      </c>
      <c r="S109" s="225">
        <v>0</v>
      </c>
      <c r="T109" s="226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27" t="s">
        <v>155</v>
      </c>
      <c r="AT109" s="227" t="s">
        <v>150</v>
      </c>
      <c r="AU109" s="227" t="s">
        <v>80</v>
      </c>
      <c r="AY109" s="20" t="s">
        <v>148</v>
      </c>
      <c r="BE109" s="228">
        <f>IF(N109="základní",J109,0)</f>
        <v>0</v>
      </c>
      <c r="BF109" s="228">
        <f>IF(N109="snížená",J109,0)</f>
        <v>0</v>
      </c>
      <c r="BG109" s="228">
        <f>IF(N109="zákl. přenesená",J109,0)</f>
        <v>0</v>
      </c>
      <c r="BH109" s="228">
        <f>IF(N109="sníž. přenesená",J109,0)</f>
        <v>0</v>
      </c>
      <c r="BI109" s="228">
        <f>IF(N109="nulová",J109,0)</f>
        <v>0</v>
      </c>
      <c r="BJ109" s="20" t="s">
        <v>78</v>
      </c>
      <c r="BK109" s="228">
        <f>ROUND(I109*H109,2)</f>
        <v>0</v>
      </c>
      <c r="BL109" s="20" t="s">
        <v>155</v>
      </c>
      <c r="BM109" s="227" t="s">
        <v>414</v>
      </c>
    </row>
    <row r="110" s="2" customFormat="1">
      <c r="A110" s="41"/>
      <c r="B110" s="42"/>
      <c r="C110" s="43"/>
      <c r="D110" s="229" t="s">
        <v>157</v>
      </c>
      <c r="E110" s="43"/>
      <c r="F110" s="230" t="s">
        <v>415</v>
      </c>
      <c r="G110" s="43"/>
      <c r="H110" s="43"/>
      <c r="I110" s="231"/>
      <c r="J110" s="43"/>
      <c r="K110" s="43"/>
      <c r="L110" s="47"/>
      <c r="M110" s="232"/>
      <c r="N110" s="233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20" t="s">
        <v>157</v>
      </c>
      <c r="AU110" s="20" t="s">
        <v>80</v>
      </c>
    </row>
    <row r="111" s="15" customFormat="1">
      <c r="A111" s="15"/>
      <c r="B111" s="258"/>
      <c r="C111" s="259"/>
      <c r="D111" s="236" t="s">
        <v>159</v>
      </c>
      <c r="E111" s="260" t="s">
        <v>19</v>
      </c>
      <c r="F111" s="261" t="s">
        <v>416</v>
      </c>
      <c r="G111" s="259"/>
      <c r="H111" s="260" t="s">
        <v>19</v>
      </c>
      <c r="I111" s="262"/>
      <c r="J111" s="259"/>
      <c r="K111" s="259"/>
      <c r="L111" s="263"/>
      <c r="M111" s="264"/>
      <c r="N111" s="265"/>
      <c r="O111" s="265"/>
      <c r="P111" s="265"/>
      <c r="Q111" s="265"/>
      <c r="R111" s="265"/>
      <c r="S111" s="265"/>
      <c r="T111" s="266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T111" s="267" t="s">
        <v>159</v>
      </c>
      <c r="AU111" s="267" t="s">
        <v>80</v>
      </c>
      <c r="AV111" s="15" t="s">
        <v>78</v>
      </c>
      <c r="AW111" s="15" t="s">
        <v>33</v>
      </c>
      <c r="AX111" s="15" t="s">
        <v>71</v>
      </c>
      <c r="AY111" s="267" t="s">
        <v>148</v>
      </c>
    </row>
    <row r="112" s="13" customFormat="1">
      <c r="A112" s="13"/>
      <c r="B112" s="234"/>
      <c r="C112" s="235"/>
      <c r="D112" s="236" t="s">
        <v>159</v>
      </c>
      <c r="E112" s="237" t="s">
        <v>19</v>
      </c>
      <c r="F112" s="238" t="s">
        <v>417</v>
      </c>
      <c r="G112" s="235"/>
      <c r="H112" s="239">
        <v>9</v>
      </c>
      <c r="I112" s="240"/>
      <c r="J112" s="235"/>
      <c r="K112" s="235"/>
      <c r="L112" s="241"/>
      <c r="M112" s="242"/>
      <c r="N112" s="243"/>
      <c r="O112" s="243"/>
      <c r="P112" s="243"/>
      <c r="Q112" s="243"/>
      <c r="R112" s="243"/>
      <c r="S112" s="243"/>
      <c r="T112" s="244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45" t="s">
        <v>159</v>
      </c>
      <c r="AU112" s="245" t="s">
        <v>80</v>
      </c>
      <c r="AV112" s="13" t="s">
        <v>80</v>
      </c>
      <c r="AW112" s="13" t="s">
        <v>33</v>
      </c>
      <c r="AX112" s="13" t="s">
        <v>71</v>
      </c>
      <c r="AY112" s="245" t="s">
        <v>148</v>
      </c>
    </row>
    <row r="113" s="14" customFormat="1">
      <c r="A113" s="14"/>
      <c r="B113" s="246"/>
      <c r="C113" s="247"/>
      <c r="D113" s="236" t="s">
        <v>159</v>
      </c>
      <c r="E113" s="248" t="s">
        <v>19</v>
      </c>
      <c r="F113" s="249" t="s">
        <v>161</v>
      </c>
      <c r="G113" s="247"/>
      <c r="H113" s="250">
        <v>9</v>
      </c>
      <c r="I113" s="251"/>
      <c r="J113" s="247"/>
      <c r="K113" s="247"/>
      <c r="L113" s="252"/>
      <c r="M113" s="253"/>
      <c r="N113" s="254"/>
      <c r="O113" s="254"/>
      <c r="P113" s="254"/>
      <c r="Q113" s="254"/>
      <c r="R113" s="254"/>
      <c r="S113" s="254"/>
      <c r="T113" s="255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56" t="s">
        <v>159</v>
      </c>
      <c r="AU113" s="256" t="s">
        <v>80</v>
      </c>
      <c r="AV113" s="14" t="s">
        <v>155</v>
      </c>
      <c r="AW113" s="14" t="s">
        <v>33</v>
      </c>
      <c r="AX113" s="14" t="s">
        <v>78</v>
      </c>
      <c r="AY113" s="256" t="s">
        <v>148</v>
      </c>
    </row>
    <row r="114" s="2" customFormat="1" ht="16.5" customHeight="1">
      <c r="A114" s="41"/>
      <c r="B114" s="42"/>
      <c r="C114" s="286" t="s">
        <v>176</v>
      </c>
      <c r="D114" s="286" t="s">
        <v>418</v>
      </c>
      <c r="E114" s="287" t="s">
        <v>419</v>
      </c>
      <c r="F114" s="288" t="s">
        <v>420</v>
      </c>
      <c r="G114" s="289" t="s">
        <v>310</v>
      </c>
      <c r="H114" s="290">
        <v>4.8600000000000003</v>
      </c>
      <c r="I114" s="291"/>
      <c r="J114" s="292">
        <f>ROUND(I114*H114,2)</f>
        <v>0</v>
      </c>
      <c r="K114" s="288" t="s">
        <v>154</v>
      </c>
      <c r="L114" s="293"/>
      <c r="M114" s="294" t="s">
        <v>19</v>
      </c>
      <c r="N114" s="295" t="s">
        <v>42</v>
      </c>
      <c r="O114" s="87"/>
      <c r="P114" s="225">
        <f>O114*H114</f>
        <v>0</v>
      </c>
      <c r="Q114" s="225">
        <v>1</v>
      </c>
      <c r="R114" s="225">
        <f>Q114*H114</f>
        <v>4.8600000000000003</v>
      </c>
      <c r="S114" s="225">
        <v>0</v>
      </c>
      <c r="T114" s="226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27" t="s">
        <v>190</v>
      </c>
      <c r="AT114" s="227" t="s">
        <v>418</v>
      </c>
      <c r="AU114" s="227" t="s">
        <v>80</v>
      </c>
      <c r="AY114" s="20" t="s">
        <v>148</v>
      </c>
      <c r="BE114" s="228">
        <f>IF(N114="základní",J114,0)</f>
        <v>0</v>
      </c>
      <c r="BF114" s="228">
        <f>IF(N114="snížená",J114,0)</f>
        <v>0</v>
      </c>
      <c r="BG114" s="228">
        <f>IF(N114="zákl. přenesená",J114,0)</f>
        <v>0</v>
      </c>
      <c r="BH114" s="228">
        <f>IF(N114="sníž. přenesená",J114,0)</f>
        <v>0</v>
      </c>
      <c r="BI114" s="228">
        <f>IF(N114="nulová",J114,0)</f>
        <v>0</v>
      </c>
      <c r="BJ114" s="20" t="s">
        <v>78</v>
      </c>
      <c r="BK114" s="228">
        <f>ROUND(I114*H114,2)</f>
        <v>0</v>
      </c>
      <c r="BL114" s="20" t="s">
        <v>155</v>
      </c>
      <c r="BM114" s="227" t="s">
        <v>421</v>
      </c>
    </row>
    <row r="115" s="15" customFormat="1">
      <c r="A115" s="15"/>
      <c r="B115" s="258"/>
      <c r="C115" s="259"/>
      <c r="D115" s="236" t="s">
        <v>159</v>
      </c>
      <c r="E115" s="260" t="s">
        <v>19</v>
      </c>
      <c r="F115" s="261" t="s">
        <v>416</v>
      </c>
      <c r="G115" s="259"/>
      <c r="H115" s="260" t="s">
        <v>19</v>
      </c>
      <c r="I115" s="262"/>
      <c r="J115" s="259"/>
      <c r="K115" s="259"/>
      <c r="L115" s="263"/>
      <c r="M115" s="264"/>
      <c r="N115" s="265"/>
      <c r="O115" s="265"/>
      <c r="P115" s="265"/>
      <c r="Q115" s="265"/>
      <c r="R115" s="265"/>
      <c r="S115" s="265"/>
      <c r="T115" s="266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T115" s="267" t="s">
        <v>159</v>
      </c>
      <c r="AU115" s="267" t="s">
        <v>80</v>
      </c>
      <c r="AV115" s="15" t="s">
        <v>78</v>
      </c>
      <c r="AW115" s="15" t="s">
        <v>33</v>
      </c>
      <c r="AX115" s="15" t="s">
        <v>71</v>
      </c>
      <c r="AY115" s="267" t="s">
        <v>148</v>
      </c>
    </row>
    <row r="116" s="13" customFormat="1">
      <c r="A116" s="13"/>
      <c r="B116" s="234"/>
      <c r="C116" s="235"/>
      <c r="D116" s="236" t="s">
        <v>159</v>
      </c>
      <c r="E116" s="237" t="s">
        <v>19</v>
      </c>
      <c r="F116" s="238" t="s">
        <v>422</v>
      </c>
      <c r="G116" s="235"/>
      <c r="H116" s="239">
        <v>4.8600000000000003</v>
      </c>
      <c r="I116" s="240"/>
      <c r="J116" s="235"/>
      <c r="K116" s="235"/>
      <c r="L116" s="241"/>
      <c r="M116" s="242"/>
      <c r="N116" s="243"/>
      <c r="O116" s="243"/>
      <c r="P116" s="243"/>
      <c r="Q116" s="243"/>
      <c r="R116" s="243"/>
      <c r="S116" s="243"/>
      <c r="T116" s="244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5" t="s">
        <v>159</v>
      </c>
      <c r="AU116" s="245" t="s">
        <v>80</v>
      </c>
      <c r="AV116" s="13" t="s">
        <v>80</v>
      </c>
      <c r="AW116" s="13" t="s">
        <v>33</v>
      </c>
      <c r="AX116" s="13" t="s">
        <v>71</v>
      </c>
      <c r="AY116" s="245" t="s">
        <v>148</v>
      </c>
    </row>
    <row r="117" s="14" customFormat="1">
      <c r="A117" s="14"/>
      <c r="B117" s="246"/>
      <c r="C117" s="247"/>
      <c r="D117" s="236" t="s">
        <v>159</v>
      </c>
      <c r="E117" s="248" t="s">
        <v>19</v>
      </c>
      <c r="F117" s="249" t="s">
        <v>161</v>
      </c>
      <c r="G117" s="247"/>
      <c r="H117" s="250">
        <v>4.8600000000000003</v>
      </c>
      <c r="I117" s="251"/>
      <c r="J117" s="247"/>
      <c r="K117" s="247"/>
      <c r="L117" s="252"/>
      <c r="M117" s="253"/>
      <c r="N117" s="254"/>
      <c r="O117" s="254"/>
      <c r="P117" s="254"/>
      <c r="Q117" s="254"/>
      <c r="R117" s="254"/>
      <c r="S117" s="254"/>
      <c r="T117" s="255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56" t="s">
        <v>159</v>
      </c>
      <c r="AU117" s="256" t="s">
        <v>80</v>
      </c>
      <c r="AV117" s="14" t="s">
        <v>155</v>
      </c>
      <c r="AW117" s="14" t="s">
        <v>33</v>
      </c>
      <c r="AX117" s="14" t="s">
        <v>78</v>
      </c>
      <c r="AY117" s="256" t="s">
        <v>148</v>
      </c>
    </row>
    <row r="118" s="2" customFormat="1" ht="37.8" customHeight="1">
      <c r="A118" s="41"/>
      <c r="B118" s="42"/>
      <c r="C118" s="216" t="s">
        <v>115</v>
      </c>
      <c r="D118" s="216" t="s">
        <v>150</v>
      </c>
      <c r="E118" s="217" t="s">
        <v>423</v>
      </c>
      <c r="F118" s="218" t="s">
        <v>424</v>
      </c>
      <c r="G118" s="219" t="s">
        <v>289</v>
      </c>
      <c r="H118" s="220">
        <v>9</v>
      </c>
      <c r="I118" s="221"/>
      <c r="J118" s="222">
        <f>ROUND(I118*H118,2)</f>
        <v>0</v>
      </c>
      <c r="K118" s="218" t="s">
        <v>19</v>
      </c>
      <c r="L118" s="47"/>
      <c r="M118" s="223" t="s">
        <v>19</v>
      </c>
      <c r="N118" s="224" t="s">
        <v>42</v>
      </c>
      <c r="O118" s="87"/>
      <c r="P118" s="225">
        <f>O118*H118</f>
        <v>0</v>
      </c>
      <c r="Q118" s="225">
        <v>0.22656999999999999</v>
      </c>
      <c r="R118" s="225">
        <f>Q118*H118</f>
        <v>2.0391300000000001</v>
      </c>
      <c r="S118" s="225">
        <v>0</v>
      </c>
      <c r="T118" s="226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27" t="s">
        <v>155</v>
      </c>
      <c r="AT118" s="227" t="s">
        <v>150</v>
      </c>
      <c r="AU118" s="227" t="s">
        <v>80</v>
      </c>
      <c r="AY118" s="20" t="s">
        <v>148</v>
      </c>
      <c r="BE118" s="228">
        <f>IF(N118="základní",J118,0)</f>
        <v>0</v>
      </c>
      <c r="BF118" s="228">
        <f>IF(N118="snížená",J118,0)</f>
        <v>0</v>
      </c>
      <c r="BG118" s="228">
        <f>IF(N118="zákl. přenesená",J118,0)</f>
        <v>0</v>
      </c>
      <c r="BH118" s="228">
        <f>IF(N118="sníž. přenesená",J118,0)</f>
        <v>0</v>
      </c>
      <c r="BI118" s="228">
        <f>IF(N118="nulová",J118,0)</f>
        <v>0</v>
      </c>
      <c r="BJ118" s="20" t="s">
        <v>78</v>
      </c>
      <c r="BK118" s="228">
        <f>ROUND(I118*H118,2)</f>
        <v>0</v>
      </c>
      <c r="BL118" s="20" t="s">
        <v>155</v>
      </c>
      <c r="BM118" s="227" t="s">
        <v>425</v>
      </c>
    </row>
    <row r="119" s="2" customFormat="1">
      <c r="A119" s="41"/>
      <c r="B119" s="42"/>
      <c r="C119" s="43"/>
      <c r="D119" s="236" t="s">
        <v>257</v>
      </c>
      <c r="E119" s="43"/>
      <c r="F119" s="257" t="s">
        <v>426</v>
      </c>
      <c r="G119" s="43"/>
      <c r="H119" s="43"/>
      <c r="I119" s="231"/>
      <c r="J119" s="43"/>
      <c r="K119" s="43"/>
      <c r="L119" s="47"/>
      <c r="M119" s="232"/>
      <c r="N119" s="233"/>
      <c r="O119" s="87"/>
      <c r="P119" s="87"/>
      <c r="Q119" s="87"/>
      <c r="R119" s="87"/>
      <c r="S119" s="87"/>
      <c r="T119" s="88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20" t="s">
        <v>257</v>
      </c>
      <c r="AU119" s="20" t="s">
        <v>80</v>
      </c>
    </row>
    <row r="120" s="15" customFormat="1">
      <c r="A120" s="15"/>
      <c r="B120" s="258"/>
      <c r="C120" s="259"/>
      <c r="D120" s="236" t="s">
        <v>159</v>
      </c>
      <c r="E120" s="260" t="s">
        <v>19</v>
      </c>
      <c r="F120" s="261" t="s">
        <v>416</v>
      </c>
      <c r="G120" s="259"/>
      <c r="H120" s="260" t="s">
        <v>19</v>
      </c>
      <c r="I120" s="262"/>
      <c r="J120" s="259"/>
      <c r="K120" s="259"/>
      <c r="L120" s="263"/>
      <c r="M120" s="264"/>
      <c r="N120" s="265"/>
      <c r="O120" s="265"/>
      <c r="P120" s="265"/>
      <c r="Q120" s="265"/>
      <c r="R120" s="265"/>
      <c r="S120" s="265"/>
      <c r="T120" s="266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T120" s="267" t="s">
        <v>159</v>
      </c>
      <c r="AU120" s="267" t="s">
        <v>80</v>
      </c>
      <c r="AV120" s="15" t="s">
        <v>78</v>
      </c>
      <c r="AW120" s="15" t="s">
        <v>33</v>
      </c>
      <c r="AX120" s="15" t="s">
        <v>71</v>
      </c>
      <c r="AY120" s="267" t="s">
        <v>148</v>
      </c>
    </row>
    <row r="121" s="13" customFormat="1">
      <c r="A121" s="13"/>
      <c r="B121" s="234"/>
      <c r="C121" s="235"/>
      <c r="D121" s="236" t="s">
        <v>159</v>
      </c>
      <c r="E121" s="237" t="s">
        <v>19</v>
      </c>
      <c r="F121" s="238" t="s">
        <v>417</v>
      </c>
      <c r="G121" s="235"/>
      <c r="H121" s="239">
        <v>9</v>
      </c>
      <c r="I121" s="240"/>
      <c r="J121" s="235"/>
      <c r="K121" s="235"/>
      <c r="L121" s="241"/>
      <c r="M121" s="242"/>
      <c r="N121" s="243"/>
      <c r="O121" s="243"/>
      <c r="P121" s="243"/>
      <c r="Q121" s="243"/>
      <c r="R121" s="243"/>
      <c r="S121" s="243"/>
      <c r="T121" s="244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5" t="s">
        <v>159</v>
      </c>
      <c r="AU121" s="245" t="s">
        <v>80</v>
      </c>
      <c r="AV121" s="13" t="s">
        <v>80</v>
      </c>
      <c r="AW121" s="13" t="s">
        <v>33</v>
      </c>
      <c r="AX121" s="13" t="s">
        <v>71</v>
      </c>
      <c r="AY121" s="245" t="s">
        <v>148</v>
      </c>
    </row>
    <row r="122" s="14" customFormat="1">
      <c r="A122" s="14"/>
      <c r="B122" s="246"/>
      <c r="C122" s="247"/>
      <c r="D122" s="236" t="s">
        <v>159</v>
      </c>
      <c r="E122" s="248" t="s">
        <v>19</v>
      </c>
      <c r="F122" s="249" t="s">
        <v>161</v>
      </c>
      <c r="G122" s="247"/>
      <c r="H122" s="250">
        <v>9</v>
      </c>
      <c r="I122" s="251"/>
      <c r="J122" s="247"/>
      <c r="K122" s="247"/>
      <c r="L122" s="252"/>
      <c r="M122" s="253"/>
      <c r="N122" s="254"/>
      <c r="O122" s="254"/>
      <c r="P122" s="254"/>
      <c r="Q122" s="254"/>
      <c r="R122" s="254"/>
      <c r="S122" s="254"/>
      <c r="T122" s="255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56" t="s">
        <v>159</v>
      </c>
      <c r="AU122" s="256" t="s">
        <v>80</v>
      </c>
      <c r="AV122" s="14" t="s">
        <v>155</v>
      </c>
      <c r="AW122" s="14" t="s">
        <v>33</v>
      </c>
      <c r="AX122" s="14" t="s">
        <v>78</v>
      </c>
      <c r="AY122" s="256" t="s">
        <v>148</v>
      </c>
    </row>
    <row r="123" s="12" customFormat="1" ht="22.8" customHeight="1">
      <c r="A123" s="12"/>
      <c r="B123" s="200"/>
      <c r="C123" s="201"/>
      <c r="D123" s="202" t="s">
        <v>70</v>
      </c>
      <c r="E123" s="214" t="s">
        <v>155</v>
      </c>
      <c r="F123" s="214" t="s">
        <v>427</v>
      </c>
      <c r="G123" s="201"/>
      <c r="H123" s="201"/>
      <c r="I123" s="204"/>
      <c r="J123" s="215">
        <f>BK123</f>
        <v>0</v>
      </c>
      <c r="K123" s="201"/>
      <c r="L123" s="206"/>
      <c r="M123" s="207"/>
      <c r="N123" s="208"/>
      <c r="O123" s="208"/>
      <c r="P123" s="209">
        <f>SUM(P124:P133)</f>
        <v>0</v>
      </c>
      <c r="Q123" s="208"/>
      <c r="R123" s="209">
        <f>SUM(R124:R133)</f>
        <v>8.4150000000000009</v>
      </c>
      <c r="S123" s="208"/>
      <c r="T123" s="210">
        <f>SUM(T124:T133)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1" t="s">
        <v>78</v>
      </c>
      <c r="AT123" s="212" t="s">
        <v>70</v>
      </c>
      <c r="AU123" s="212" t="s">
        <v>78</v>
      </c>
      <c r="AY123" s="211" t="s">
        <v>148</v>
      </c>
      <c r="BK123" s="213">
        <f>SUM(BK124:BK133)</f>
        <v>0</v>
      </c>
    </row>
    <row r="124" s="2" customFormat="1" ht="24.15" customHeight="1">
      <c r="A124" s="41"/>
      <c r="B124" s="42"/>
      <c r="C124" s="216" t="s">
        <v>185</v>
      </c>
      <c r="D124" s="216" t="s">
        <v>150</v>
      </c>
      <c r="E124" s="217" t="s">
        <v>428</v>
      </c>
      <c r="F124" s="218" t="s">
        <v>429</v>
      </c>
      <c r="G124" s="219" t="s">
        <v>204</v>
      </c>
      <c r="H124" s="220">
        <v>4.5</v>
      </c>
      <c r="I124" s="221"/>
      <c r="J124" s="222">
        <f>ROUND(I124*H124,2)</f>
        <v>0</v>
      </c>
      <c r="K124" s="218" t="s">
        <v>154</v>
      </c>
      <c r="L124" s="47"/>
      <c r="M124" s="223" t="s">
        <v>19</v>
      </c>
      <c r="N124" s="224" t="s">
        <v>42</v>
      </c>
      <c r="O124" s="87"/>
      <c r="P124" s="225">
        <f>O124*H124</f>
        <v>0</v>
      </c>
      <c r="Q124" s="225">
        <v>1.8700000000000001</v>
      </c>
      <c r="R124" s="225">
        <f>Q124*H124</f>
        <v>8.4150000000000009</v>
      </c>
      <c r="S124" s="225">
        <v>0</v>
      </c>
      <c r="T124" s="226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27" t="s">
        <v>155</v>
      </c>
      <c r="AT124" s="227" t="s">
        <v>150</v>
      </c>
      <c r="AU124" s="227" t="s">
        <v>80</v>
      </c>
      <c r="AY124" s="20" t="s">
        <v>148</v>
      </c>
      <c r="BE124" s="228">
        <f>IF(N124="základní",J124,0)</f>
        <v>0</v>
      </c>
      <c r="BF124" s="228">
        <f>IF(N124="snížená",J124,0)</f>
        <v>0</v>
      </c>
      <c r="BG124" s="228">
        <f>IF(N124="zákl. přenesená",J124,0)</f>
        <v>0</v>
      </c>
      <c r="BH124" s="228">
        <f>IF(N124="sníž. přenesená",J124,0)</f>
        <v>0</v>
      </c>
      <c r="BI124" s="228">
        <f>IF(N124="nulová",J124,0)</f>
        <v>0</v>
      </c>
      <c r="BJ124" s="20" t="s">
        <v>78</v>
      </c>
      <c r="BK124" s="228">
        <f>ROUND(I124*H124,2)</f>
        <v>0</v>
      </c>
      <c r="BL124" s="20" t="s">
        <v>155</v>
      </c>
      <c r="BM124" s="227" t="s">
        <v>430</v>
      </c>
    </row>
    <row r="125" s="2" customFormat="1">
      <c r="A125" s="41"/>
      <c r="B125" s="42"/>
      <c r="C125" s="43"/>
      <c r="D125" s="229" t="s">
        <v>157</v>
      </c>
      <c r="E125" s="43"/>
      <c r="F125" s="230" t="s">
        <v>431</v>
      </c>
      <c r="G125" s="43"/>
      <c r="H125" s="43"/>
      <c r="I125" s="231"/>
      <c r="J125" s="43"/>
      <c r="K125" s="43"/>
      <c r="L125" s="47"/>
      <c r="M125" s="232"/>
      <c r="N125" s="233"/>
      <c r="O125" s="87"/>
      <c r="P125" s="87"/>
      <c r="Q125" s="87"/>
      <c r="R125" s="87"/>
      <c r="S125" s="87"/>
      <c r="T125" s="88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20" t="s">
        <v>157</v>
      </c>
      <c r="AU125" s="20" t="s">
        <v>80</v>
      </c>
    </row>
    <row r="126" s="15" customFormat="1">
      <c r="A126" s="15"/>
      <c r="B126" s="258"/>
      <c r="C126" s="259"/>
      <c r="D126" s="236" t="s">
        <v>159</v>
      </c>
      <c r="E126" s="260" t="s">
        <v>19</v>
      </c>
      <c r="F126" s="261" t="s">
        <v>416</v>
      </c>
      <c r="G126" s="259"/>
      <c r="H126" s="260" t="s">
        <v>19</v>
      </c>
      <c r="I126" s="262"/>
      <c r="J126" s="259"/>
      <c r="K126" s="259"/>
      <c r="L126" s="263"/>
      <c r="M126" s="264"/>
      <c r="N126" s="265"/>
      <c r="O126" s="265"/>
      <c r="P126" s="265"/>
      <c r="Q126" s="265"/>
      <c r="R126" s="265"/>
      <c r="S126" s="265"/>
      <c r="T126" s="266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T126" s="267" t="s">
        <v>159</v>
      </c>
      <c r="AU126" s="267" t="s">
        <v>80</v>
      </c>
      <c r="AV126" s="15" t="s">
        <v>78</v>
      </c>
      <c r="AW126" s="15" t="s">
        <v>33</v>
      </c>
      <c r="AX126" s="15" t="s">
        <v>71</v>
      </c>
      <c r="AY126" s="267" t="s">
        <v>148</v>
      </c>
    </row>
    <row r="127" s="13" customFormat="1">
      <c r="A127" s="13"/>
      <c r="B127" s="234"/>
      <c r="C127" s="235"/>
      <c r="D127" s="236" t="s">
        <v>159</v>
      </c>
      <c r="E127" s="237" t="s">
        <v>19</v>
      </c>
      <c r="F127" s="238" t="s">
        <v>432</v>
      </c>
      <c r="G127" s="235"/>
      <c r="H127" s="239">
        <v>4.5</v>
      </c>
      <c r="I127" s="240"/>
      <c r="J127" s="235"/>
      <c r="K127" s="235"/>
      <c r="L127" s="241"/>
      <c r="M127" s="242"/>
      <c r="N127" s="243"/>
      <c r="O127" s="243"/>
      <c r="P127" s="243"/>
      <c r="Q127" s="243"/>
      <c r="R127" s="243"/>
      <c r="S127" s="243"/>
      <c r="T127" s="244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5" t="s">
        <v>159</v>
      </c>
      <c r="AU127" s="245" t="s">
        <v>80</v>
      </c>
      <c r="AV127" s="13" t="s">
        <v>80</v>
      </c>
      <c r="AW127" s="13" t="s">
        <v>33</v>
      </c>
      <c r="AX127" s="13" t="s">
        <v>71</v>
      </c>
      <c r="AY127" s="245" t="s">
        <v>148</v>
      </c>
    </row>
    <row r="128" s="14" customFormat="1">
      <c r="A128" s="14"/>
      <c r="B128" s="246"/>
      <c r="C128" s="247"/>
      <c r="D128" s="236" t="s">
        <v>159</v>
      </c>
      <c r="E128" s="248" t="s">
        <v>19</v>
      </c>
      <c r="F128" s="249" t="s">
        <v>161</v>
      </c>
      <c r="G128" s="247"/>
      <c r="H128" s="250">
        <v>4.5</v>
      </c>
      <c r="I128" s="251"/>
      <c r="J128" s="247"/>
      <c r="K128" s="247"/>
      <c r="L128" s="252"/>
      <c r="M128" s="253"/>
      <c r="N128" s="254"/>
      <c r="O128" s="254"/>
      <c r="P128" s="254"/>
      <c r="Q128" s="254"/>
      <c r="R128" s="254"/>
      <c r="S128" s="254"/>
      <c r="T128" s="255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6" t="s">
        <v>159</v>
      </c>
      <c r="AU128" s="256" t="s">
        <v>80</v>
      </c>
      <c r="AV128" s="14" t="s">
        <v>155</v>
      </c>
      <c r="AW128" s="14" t="s">
        <v>33</v>
      </c>
      <c r="AX128" s="14" t="s">
        <v>78</v>
      </c>
      <c r="AY128" s="256" t="s">
        <v>148</v>
      </c>
    </row>
    <row r="129" s="2" customFormat="1" ht="33" customHeight="1">
      <c r="A129" s="41"/>
      <c r="B129" s="42"/>
      <c r="C129" s="216" t="s">
        <v>190</v>
      </c>
      <c r="D129" s="216" t="s">
        <v>150</v>
      </c>
      <c r="E129" s="217" t="s">
        <v>433</v>
      </c>
      <c r="F129" s="218" t="s">
        <v>434</v>
      </c>
      <c r="G129" s="219" t="s">
        <v>153</v>
      </c>
      <c r="H129" s="220">
        <v>9</v>
      </c>
      <c r="I129" s="221"/>
      <c r="J129" s="222">
        <f>ROUND(I129*H129,2)</f>
        <v>0</v>
      </c>
      <c r="K129" s="218" t="s">
        <v>154</v>
      </c>
      <c r="L129" s="47"/>
      <c r="M129" s="223" t="s">
        <v>19</v>
      </c>
      <c r="N129" s="224" t="s">
        <v>42</v>
      </c>
      <c r="O129" s="87"/>
      <c r="P129" s="225">
        <f>O129*H129</f>
        <v>0</v>
      </c>
      <c r="Q129" s="225">
        <v>0</v>
      </c>
      <c r="R129" s="225">
        <f>Q129*H129</f>
        <v>0</v>
      </c>
      <c r="S129" s="225">
        <v>0</v>
      </c>
      <c r="T129" s="226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27" t="s">
        <v>155</v>
      </c>
      <c r="AT129" s="227" t="s">
        <v>150</v>
      </c>
      <c r="AU129" s="227" t="s">
        <v>80</v>
      </c>
      <c r="AY129" s="20" t="s">
        <v>148</v>
      </c>
      <c r="BE129" s="228">
        <f>IF(N129="základní",J129,0)</f>
        <v>0</v>
      </c>
      <c r="BF129" s="228">
        <f>IF(N129="snížená",J129,0)</f>
        <v>0</v>
      </c>
      <c r="BG129" s="228">
        <f>IF(N129="zákl. přenesená",J129,0)</f>
        <v>0</v>
      </c>
      <c r="BH129" s="228">
        <f>IF(N129="sníž. přenesená",J129,0)</f>
        <v>0</v>
      </c>
      <c r="BI129" s="228">
        <f>IF(N129="nulová",J129,0)</f>
        <v>0</v>
      </c>
      <c r="BJ129" s="20" t="s">
        <v>78</v>
      </c>
      <c r="BK129" s="228">
        <f>ROUND(I129*H129,2)</f>
        <v>0</v>
      </c>
      <c r="BL129" s="20" t="s">
        <v>155</v>
      </c>
      <c r="BM129" s="227" t="s">
        <v>435</v>
      </c>
    </row>
    <row r="130" s="2" customFormat="1">
      <c r="A130" s="41"/>
      <c r="B130" s="42"/>
      <c r="C130" s="43"/>
      <c r="D130" s="229" t="s">
        <v>157</v>
      </c>
      <c r="E130" s="43"/>
      <c r="F130" s="230" t="s">
        <v>436</v>
      </c>
      <c r="G130" s="43"/>
      <c r="H130" s="43"/>
      <c r="I130" s="231"/>
      <c r="J130" s="43"/>
      <c r="K130" s="43"/>
      <c r="L130" s="47"/>
      <c r="M130" s="232"/>
      <c r="N130" s="233"/>
      <c r="O130" s="87"/>
      <c r="P130" s="87"/>
      <c r="Q130" s="87"/>
      <c r="R130" s="87"/>
      <c r="S130" s="87"/>
      <c r="T130" s="88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20" t="s">
        <v>157</v>
      </c>
      <c r="AU130" s="20" t="s">
        <v>80</v>
      </c>
    </row>
    <row r="131" s="15" customFormat="1">
      <c r="A131" s="15"/>
      <c r="B131" s="258"/>
      <c r="C131" s="259"/>
      <c r="D131" s="236" t="s">
        <v>159</v>
      </c>
      <c r="E131" s="260" t="s">
        <v>19</v>
      </c>
      <c r="F131" s="261" t="s">
        <v>416</v>
      </c>
      <c r="G131" s="259"/>
      <c r="H131" s="260" t="s">
        <v>19</v>
      </c>
      <c r="I131" s="262"/>
      <c r="J131" s="259"/>
      <c r="K131" s="259"/>
      <c r="L131" s="263"/>
      <c r="M131" s="264"/>
      <c r="N131" s="265"/>
      <c r="O131" s="265"/>
      <c r="P131" s="265"/>
      <c r="Q131" s="265"/>
      <c r="R131" s="265"/>
      <c r="S131" s="265"/>
      <c r="T131" s="266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T131" s="267" t="s">
        <v>159</v>
      </c>
      <c r="AU131" s="267" t="s">
        <v>80</v>
      </c>
      <c r="AV131" s="15" t="s">
        <v>78</v>
      </c>
      <c r="AW131" s="15" t="s">
        <v>33</v>
      </c>
      <c r="AX131" s="15" t="s">
        <v>71</v>
      </c>
      <c r="AY131" s="267" t="s">
        <v>148</v>
      </c>
    </row>
    <row r="132" s="13" customFormat="1">
      <c r="A132" s="13"/>
      <c r="B132" s="234"/>
      <c r="C132" s="235"/>
      <c r="D132" s="236" t="s">
        <v>159</v>
      </c>
      <c r="E132" s="237" t="s">
        <v>19</v>
      </c>
      <c r="F132" s="238" t="s">
        <v>437</v>
      </c>
      <c r="G132" s="235"/>
      <c r="H132" s="239">
        <v>9</v>
      </c>
      <c r="I132" s="240"/>
      <c r="J132" s="235"/>
      <c r="K132" s="235"/>
      <c r="L132" s="241"/>
      <c r="M132" s="242"/>
      <c r="N132" s="243"/>
      <c r="O132" s="243"/>
      <c r="P132" s="243"/>
      <c r="Q132" s="243"/>
      <c r="R132" s="243"/>
      <c r="S132" s="243"/>
      <c r="T132" s="244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5" t="s">
        <v>159</v>
      </c>
      <c r="AU132" s="245" t="s">
        <v>80</v>
      </c>
      <c r="AV132" s="13" t="s">
        <v>80</v>
      </c>
      <c r="AW132" s="13" t="s">
        <v>33</v>
      </c>
      <c r="AX132" s="13" t="s">
        <v>71</v>
      </c>
      <c r="AY132" s="245" t="s">
        <v>148</v>
      </c>
    </row>
    <row r="133" s="14" customFormat="1">
      <c r="A133" s="14"/>
      <c r="B133" s="246"/>
      <c r="C133" s="247"/>
      <c r="D133" s="236" t="s">
        <v>159</v>
      </c>
      <c r="E133" s="248" t="s">
        <v>19</v>
      </c>
      <c r="F133" s="249" t="s">
        <v>161</v>
      </c>
      <c r="G133" s="247"/>
      <c r="H133" s="250">
        <v>9</v>
      </c>
      <c r="I133" s="251"/>
      <c r="J133" s="247"/>
      <c r="K133" s="247"/>
      <c r="L133" s="252"/>
      <c r="M133" s="253"/>
      <c r="N133" s="254"/>
      <c r="O133" s="254"/>
      <c r="P133" s="254"/>
      <c r="Q133" s="254"/>
      <c r="R133" s="254"/>
      <c r="S133" s="254"/>
      <c r="T133" s="255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6" t="s">
        <v>159</v>
      </c>
      <c r="AU133" s="256" t="s">
        <v>80</v>
      </c>
      <c r="AV133" s="14" t="s">
        <v>155</v>
      </c>
      <c r="AW133" s="14" t="s">
        <v>33</v>
      </c>
      <c r="AX133" s="14" t="s">
        <v>78</v>
      </c>
      <c r="AY133" s="256" t="s">
        <v>148</v>
      </c>
    </row>
    <row r="134" s="12" customFormat="1" ht="22.8" customHeight="1">
      <c r="A134" s="12"/>
      <c r="B134" s="200"/>
      <c r="C134" s="201"/>
      <c r="D134" s="202" t="s">
        <v>70</v>
      </c>
      <c r="E134" s="214" t="s">
        <v>195</v>
      </c>
      <c r="F134" s="214" t="s">
        <v>285</v>
      </c>
      <c r="G134" s="201"/>
      <c r="H134" s="201"/>
      <c r="I134" s="204"/>
      <c r="J134" s="215">
        <f>BK134</f>
        <v>0</v>
      </c>
      <c r="K134" s="201"/>
      <c r="L134" s="206"/>
      <c r="M134" s="207"/>
      <c r="N134" s="208"/>
      <c r="O134" s="208"/>
      <c r="P134" s="209">
        <f>SUM(P135:P139)</f>
        <v>0</v>
      </c>
      <c r="Q134" s="208"/>
      <c r="R134" s="209">
        <f>SUM(R135:R139)</f>
        <v>0.024749999999999998</v>
      </c>
      <c r="S134" s="208"/>
      <c r="T134" s="210">
        <f>SUM(T135:T139)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11" t="s">
        <v>78</v>
      </c>
      <c r="AT134" s="212" t="s">
        <v>70</v>
      </c>
      <c r="AU134" s="212" t="s">
        <v>78</v>
      </c>
      <c r="AY134" s="211" t="s">
        <v>148</v>
      </c>
      <c r="BK134" s="213">
        <f>SUM(BK135:BK139)</f>
        <v>0</v>
      </c>
    </row>
    <row r="135" s="2" customFormat="1" ht="16.5" customHeight="1">
      <c r="A135" s="41"/>
      <c r="B135" s="42"/>
      <c r="C135" s="216" t="s">
        <v>195</v>
      </c>
      <c r="D135" s="216" t="s">
        <v>150</v>
      </c>
      <c r="E135" s="217" t="s">
        <v>438</v>
      </c>
      <c r="F135" s="218" t="s">
        <v>439</v>
      </c>
      <c r="G135" s="219" t="s">
        <v>153</v>
      </c>
      <c r="H135" s="220">
        <v>36</v>
      </c>
      <c r="I135" s="221"/>
      <c r="J135" s="222">
        <f>ROUND(I135*H135,2)</f>
        <v>0</v>
      </c>
      <c r="K135" s="218" t="s">
        <v>154</v>
      </c>
      <c r="L135" s="47"/>
      <c r="M135" s="223" t="s">
        <v>19</v>
      </c>
      <c r="N135" s="224" t="s">
        <v>42</v>
      </c>
      <c r="O135" s="87"/>
      <c r="P135" s="225">
        <f>O135*H135</f>
        <v>0</v>
      </c>
      <c r="Q135" s="225">
        <v>0.00068749999999999996</v>
      </c>
      <c r="R135" s="225">
        <f>Q135*H135</f>
        <v>0.024749999999999998</v>
      </c>
      <c r="S135" s="225">
        <v>0</v>
      </c>
      <c r="T135" s="226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27" t="s">
        <v>155</v>
      </c>
      <c r="AT135" s="227" t="s">
        <v>150</v>
      </c>
      <c r="AU135" s="227" t="s">
        <v>80</v>
      </c>
      <c r="AY135" s="20" t="s">
        <v>148</v>
      </c>
      <c r="BE135" s="228">
        <f>IF(N135="základní",J135,0)</f>
        <v>0</v>
      </c>
      <c r="BF135" s="228">
        <f>IF(N135="snížená",J135,0)</f>
        <v>0</v>
      </c>
      <c r="BG135" s="228">
        <f>IF(N135="zákl. přenesená",J135,0)</f>
        <v>0</v>
      </c>
      <c r="BH135" s="228">
        <f>IF(N135="sníž. přenesená",J135,0)</f>
        <v>0</v>
      </c>
      <c r="BI135" s="228">
        <f>IF(N135="nulová",J135,0)</f>
        <v>0</v>
      </c>
      <c r="BJ135" s="20" t="s">
        <v>78</v>
      </c>
      <c r="BK135" s="228">
        <f>ROUND(I135*H135,2)</f>
        <v>0</v>
      </c>
      <c r="BL135" s="20" t="s">
        <v>155</v>
      </c>
      <c r="BM135" s="227" t="s">
        <v>440</v>
      </c>
    </row>
    <row r="136" s="2" customFormat="1">
      <c r="A136" s="41"/>
      <c r="B136" s="42"/>
      <c r="C136" s="43"/>
      <c r="D136" s="229" t="s">
        <v>157</v>
      </c>
      <c r="E136" s="43"/>
      <c r="F136" s="230" t="s">
        <v>441</v>
      </c>
      <c r="G136" s="43"/>
      <c r="H136" s="43"/>
      <c r="I136" s="231"/>
      <c r="J136" s="43"/>
      <c r="K136" s="43"/>
      <c r="L136" s="47"/>
      <c r="M136" s="232"/>
      <c r="N136" s="233"/>
      <c r="O136" s="87"/>
      <c r="P136" s="87"/>
      <c r="Q136" s="87"/>
      <c r="R136" s="87"/>
      <c r="S136" s="87"/>
      <c r="T136" s="88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T136" s="20" t="s">
        <v>157</v>
      </c>
      <c r="AU136" s="20" t="s">
        <v>80</v>
      </c>
    </row>
    <row r="137" s="15" customFormat="1">
      <c r="A137" s="15"/>
      <c r="B137" s="258"/>
      <c r="C137" s="259"/>
      <c r="D137" s="236" t="s">
        <v>159</v>
      </c>
      <c r="E137" s="260" t="s">
        <v>19</v>
      </c>
      <c r="F137" s="261" t="s">
        <v>416</v>
      </c>
      <c r="G137" s="259"/>
      <c r="H137" s="260" t="s">
        <v>19</v>
      </c>
      <c r="I137" s="262"/>
      <c r="J137" s="259"/>
      <c r="K137" s="259"/>
      <c r="L137" s="263"/>
      <c r="M137" s="264"/>
      <c r="N137" s="265"/>
      <c r="O137" s="265"/>
      <c r="P137" s="265"/>
      <c r="Q137" s="265"/>
      <c r="R137" s="265"/>
      <c r="S137" s="265"/>
      <c r="T137" s="266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67" t="s">
        <v>159</v>
      </c>
      <c r="AU137" s="267" t="s">
        <v>80</v>
      </c>
      <c r="AV137" s="15" t="s">
        <v>78</v>
      </c>
      <c r="AW137" s="15" t="s">
        <v>33</v>
      </c>
      <c r="AX137" s="15" t="s">
        <v>71</v>
      </c>
      <c r="AY137" s="267" t="s">
        <v>148</v>
      </c>
    </row>
    <row r="138" s="13" customFormat="1">
      <c r="A138" s="13"/>
      <c r="B138" s="234"/>
      <c r="C138" s="235"/>
      <c r="D138" s="236" t="s">
        <v>159</v>
      </c>
      <c r="E138" s="237" t="s">
        <v>19</v>
      </c>
      <c r="F138" s="238" t="s">
        <v>442</v>
      </c>
      <c r="G138" s="235"/>
      <c r="H138" s="239">
        <v>36</v>
      </c>
      <c r="I138" s="240"/>
      <c r="J138" s="235"/>
      <c r="K138" s="235"/>
      <c r="L138" s="241"/>
      <c r="M138" s="242"/>
      <c r="N138" s="243"/>
      <c r="O138" s="243"/>
      <c r="P138" s="243"/>
      <c r="Q138" s="243"/>
      <c r="R138" s="243"/>
      <c r="S138" s="243"/>
      <c r="T138" s="244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5" t="s">
        <v>159</v>
      </c>
      <c r="AU138" s="245" t="s">
        <v>80</v>
      </c>
      <c r="AV138" s="13" t="s">
        <v>80</v>
      </c>
      <c r="AW138" s="13" t="s">
        <v>33</v>
      </c>
      <c r="AX138" s="13" t="s">
        <v>71</v>
      </c>
      <c r="AY138" s="245" t="s">
        <v>148</v>
      </c>
    </row>
    <row r="139" s="14" customFormat="1">
      <c r="A139" s="14"/>
      <c r="B139" s="246"/>
      <c r="C139" s="247"/>
      <c r="D139" s="236" t="s">
        <v>159</v>
      </c>
      <c r="E139" s="248" t="s">
        <v>19</v>
      </c>
      <c r="F139" s="249" t="s">
        <v>161</v>
      </c>
      <c r="G139" s="247"/>
      <c r="H139" s="250">
        <v>36</v>
      </c>
      <c r="I139" s="251"/>
      <c r="J139" s="247"/>
      <c r="K139" s="247"/>
      <c r="L139" s="252"/>
      <c r="M139" s="253"/>
      <c r="N139" s="254"/>
      <c r="O139" s="254"/>
      <c r="P139" s="254"/>
      <c r="Q139" s="254"/>
      <c r="R139" s="254"/>
      <c r="S139" s="254"/>
      <c r="T139" s="255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6" t="s">
        <v>159</v>
      </c>
      <c r="AU139" s="256" t="s">
        <v>80</v>
      </c>
      <c r="AV139" s="14" t="s">
        <v>155</v>
      </c>
      <c r="AW139" s="14" t="s">
        <v>33</v>
      </c>
      <c r="AX139" s="14" t="s">
        <v>78</v>
      </c>
      <c r="AY139" s="256" t="s">
        <v>148</v>
      </c>
    </row>
    <row r="140" s="12" customFormat="1" ht="22.8" customHeight="1">
      <c r="A140" s="12"/>
      <c r="B140" s="200"/>
      <c r="C140" s="201"/>
      <c r="D140" s="202" t="s">
        <v>70</v>
      </c>
      <c r="E140" s="214" t="s">
        <v>324</v>
      </c>
      <c r="F140" s="214" t="s">
        <v>325</v>
      </c>
      <c r="G140" s="201"/>
      <c r="H140" s="201"/>
      <c r="I140" s="204"/>
      <c r="J140" s="215">
        <f>BK140</f>
        <v>0</v>
      </c>
      <c r="K140" s="201"/>
      <c r="L140" s="206"/>
      <c r="M140" s="207"/>
      <c r="N140" s="208"/>
      <c r="O140" s="208"/>
      <c r="P140" s="209">
        <f>SUM(P141:P142)</f>
        <v>0</v>
      </c>
      <c r="Q140" s="208"/>
      <c r="R140" s="209">
        <f>SUM(R141:R142)</f>
        <v>0</v>
      </c>
      <c r="S140" s="208"/>
      <c r="T140" s="210">
        <f>SUM(T141:T142)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11" t="s">
        <v>78</v>
      </c>
      <c r="AT140" s="212" t="s">
        <v>70</v>
      </c>
      <c r="AU140" s="212" t="s">
        <v>78</v>
      </c>
      <c r="AY140" s="211" t="s">
        <v>148</v>
      </c>
      <c r="BK140" s="213">
        <f>SUM(BK141:BK142)</f>
        <v>0</v>
      </c>
    </row>
    <row r="141" s="2" customFormat="1" ht="24.15" customHeight="1">
      <c r="A141" s="41"/>
      <c r="B141" s="42"/>
      <c r="C141" s="216" t="s">
        <v>113</v>
      </c>
      <c r="D141" s="216" t="s">
        <v>150</v>
      </c>
      <c r="E141" s="217" t="s">
        <v>327</v>
      </c>
      <c r="F141" s="218" t="s">
        <v>328</v>
      </c>
      <c r="G141" s="219" t="s">
        <v>310</v>
      </c>
      <c r="H141" s="220">
        <v>15.339</v>
      </c>
      <c r="I141" s="221"/>
      <c r="J141" s="222">
        <f>ROUND(I141*H141,2)</f>
        <v>0</v>
      </c>
      <c r="K141" s="218" t="s">
        <v>154</v>
      </c>
      <c r="L141" s="47"/>
      <c r="M141" s="223" t="s">
        <v>19</v>
      </c>
      <c r="N141" s="224" t="s">
        <v>42</v>
      </c>
      <c r="O141" s="87"/>
      <c r="P141" s="225">
        <f>O141*H141</f>
        <v>0</v>
      </c>
      <c r="Q141" s="225">
        <v>0</v>
      </c>
      <c r="R141" s="225">
        <f>Q141*H141</f>
        <v>0</v>
      </c>
      <c r="S141" s="225">
        <v>0</v>
      </c>
      <c r="T141" s="226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227" t="s">
        <v>155</v>
      </c>
      <c r="AT141" s="227" t="s">
        <v>150</v>
      </c>
      <c r="AU141" s="227" t="s">
        <v>80</v>
      </c>
      <c r="AY141" s="20" t="s">
        <v>148</v>
      </c>
      <c r="BE141" s="228">
        <f>IF(N141="základní",J141,0)</f>
        <v>0</v>
      </c>
      <c r="BF141" s="228">
        <f>IF(N141="snížená",J141,0)</f>
        <v>0</v>
      </c>
      <c r="BG141" s="228">
        <f>IF(N141="zákl. přenesená",J141,0)</f>
        <v>0</v>
      </c>
      <c r="BH141" s="228">
        <f>IF(N141="sníž. přenesená",J141,0)</f>
        <v>0</v>
      </c>
      <c r="BI141" s="228">
        <f>IF(N141="nulová",J141,0)</f>
        <v>0</v>
      </c>
      <c r="BJ141" s="20" t="s">
        <v>78</v>
      </c>
      <c r="BK141" s="228">
        <f>ROUND(I141*H141,2)</f>
        <v>0</v>
      </c>
      <c r="BL141" s="20" t="s">
        <v>155</v>
      </c>
      <c r="BM141" s="227" t="s">
        <v>443</v>
      </c>
    </row>
    <row r="142" s="2" customFormat="1">
      <c r="A142" s="41"/>
      <c r="B142" s="42"/>
      <c r="C142" s="43"/>
      <c r="D142" s="229" t="s">
        <v>157</v>
      </c>
      <c r="E142" s="43"/>
      <c r="F142" s="230" t="s">
        <v>330</v>
      </c>
      <c r="G142" s="43"/>
      <c r="H142" s="43"/>
      <c r="I142" s="231"/>
      <c r="J142" s="43"/>
      <c r="K142" s="43"/>
      <c r="L142" s="47"/>
      <c r="M142" s="279"/>
      <c r="N142" s="280"/>
      <c r="O142" s="281"/>
      <c r="P142" s="281"/>
      <c r="Q142" s="281"/>
      <c r="R142" s="281"/>
      <c r="S142" s="281"/>
      <c r="T142" s="282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T142" s="20" t="s">
        <v>157</v>
      </c>
      <c r="AU142" s="20" t="s">
        <v>80</v>
      </c>
    </row>
    <row r="143" s="2" customFormat="1" ht="6.96" customHeight="1">
      <c r="A143" s="41"/>
      <c r="B143" s="62"/>
      <c r="C143" s="63"/>
      <c r="D143" s="63"/>
      <c r="E143" s="63"/>
      <c r="F143" s="63"/>
      <c r="G143" s="63"/>
      <c r="H143" s="63"/>
      <c r="I143" s="63"/>
      <c r="J143" s="63"/>
      <c r="K143" s="63"/>
      <c r="L143" s="47"/>
      <c r="M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</row>
  </sheetData>
  <sheetProtection sheet="1" autoFilter="0" formatColumns="0" formatRows="0" objects="1" scenarios="1" spinCount="100000" saltValue="5HoTPxGMiWOgMzyJerLQQZ/hIx5PEIxVodpkkWcQfW4MMgXJW7Mxmg4s/npoxMq2PDvJ8y4xWjnhOamFPMGNHA==" hashValue="ND/F0n7KwugBjHg2+UFGP5Kz0uoGaWxXFYxqLwBqB+/sjp3KzwvhkGYRhOoNHoX4U4CfnKfqsQgICsVF0MBNLw==" algorithmName="SHA-512" password="CC35"/>
  <autoFilter ref="C90:K142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9:H79"/>
    <mergeCell ref="E81:H81"/>
    <mergeCell ref="E83:H83"/>
    <mergeCell ref="L2:V2"/>
  </mergeCells>
  <hyperlinks>
    <hyperlink ref="F95" r:id="rId1" display="https://podminky.urs.cz/item/CS_URS_2026_01/132251251"/>
    <hyperlink ref="F103" r:id="rId2" display="https://podminky.urs.cz/item/CS_URS_2026_01/162451126"/>
    <hyperlink ref="F106" r:id="rId3" display="https://podminky.urs.cz/item/CS_URS_2026_01/171251101"/>
    <hyperlink ref="F110" r:id="rId4" display="https://podminky.urs.cz/item/CS_URS_2026_01/214500111"/>
    <hyperlink ref="F125" r:id="rId5" display="https://podminky.urs.cz/item/CS_URS_2026_01/462511161"/>
    <hyperlink ref="F130" r:id="rId6" display="https://podminky.urs.cz/item/CS_URS_2026_01/462511169"/>
    <hyperlink ref="F136" r:id="rId7" display="https://podminky.urs.cz/item/CS_URS_2026_01/919726123"/>
    <hyperlink ref="F142" r:id="rId8" display="https://podminky.urs.cz/item/CS_URS_2026_01/9982251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9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101</v>
      </c>
      <c r="AZ2" s="141" t="s">
        <v>444</v>
      </c>
      <c r="BA2" s="141" t="s">
        <v>19</v>
      </c>
      <c r="BB2" s="141" t="s">
        <v>19</v>
      </c>
      <c r="BC2" s="141" t="s">
        <v>445</v>
      </c>
      <c r="BD2" s="141" t="s">
        <v>80</v>
      </c>
    </row>
    <row r="3" s="1" customFormat="1" ht="6.96" customHeight="1">
      <c r="B3" s="142"/>
      <c r="C3" s="143"/>
      <c r="D3" s="143"/>
      <c r="E3" s="143"/>
      <c r="F3" s="143"/>
      <c r="G3" s="143"/>
      <c r="H3" s="143"/>
      <c r="I3" s="143"/>
      <c r="J3" s="143"/>
      <c r="K3" s="143"/>
      <c r="L3" s="23"/>
      <c r="AT3" s="20" t="s">
        <v>80</v>
      </c>
      <c r="AZ3" s="141" t="s">
        <v>446</v>
      </c>
      <c r="BA3" s="141" t="s">
        <v>19</v>
      </c>
      <c r="BB3" s="141" t="s">
        <v>19</v>
      </c>
      <c r="BC3" s="141" t="s">
        <v>447</v>
      </c>
      <c r="BD3" s="141" t="s">
        <v>80</v>
      </c>
    </row>
    <row r="4" s="1" customFormat="1" ht="24.96" customHeight="1">
      <c r="B4" s="23"/>
      <c r="D4" s="144" t="s">
        <v>109</v>
      </c>
      <c r="L4" s="23"/>
      <c r="M4" s="145" t="s">
        <v>10</v>
      </c>
      <c r="AT4" s="20" t="s">
        <v>4</v>
      </c>
      <c r="AZ4" s="141" t="s">
        <v>448</v>
      </c>
      <c r="BA4" s="141" t="s">
        <v>449</v>
      </c>
      <c r="BB4" s="141" t="s">
        <v>204</v>
      </c>
      <c r="BC4" s="141" t="s">
        <v>447</v>
      </c>
      <c r="BD4" s="141" t="s">
        <v>80</v>
      </c>
    </row>
    <row r="5" s="1" customFormat="1" ht="6.96" customHeight="1">
      <c r="B5" s="23"/>
      <c r="L5" s="23"/>
      <c r="AZ5" s="141" t="s">
        <v>450</v>
      </c>
      <c r="BA5" s="141" t="s">
        <v>19</v>
      </c>
      <c r="BB5" s="141" t="s">
        <v>19</v>
      </c>
      <c r="BC5" s="141" t="s">
        <v>451</v>
      </c>
      <c r="BD5" s="141" t="s">
        <v>80</v>
      </c>
    </row>
    <row r="6" s="1" customFormat="1" ht="12" customHeight="1">
      <c r="B6" s="23"/>
      <c r="D6" s="146" t="s">
        <v>16</v>
      </c>
      <c r="L6" s="23"/>
    </row>
    <row r="7" s="1" customFormat="1" ht="16.5" customHeight="1">
      <c r="B7" s="23"/>
      <c r="E7" s="147" t="str">
        <f>'Rekapitulace stavby'!K6</f>
        <v>LC Horní Planec - Etapa II</v>
      </c>
      <c r="F7" s="146"/>
      <c r="G7" s="146"/>
      <c r="H7" s="146"/>
      <c r="L7" s="23"/>
    </row>
    <row r="8" s="1" customFormat="1" ht="12" customHeight="1">
      <c r="B8" s="23"/>
      <c r="D8" s="146" t="s">
        <v>118</v>
      </c>
      <c r="L8" s="23"/>
    </row>
    <row r="9" s="2" customFormat="1" ht="16.5" customHeight="1">
      <c r="A9" s="41"/>
      <c r="B9" s="47"/>
      <c r="C9" s="41"/>
      <c r="D9" s="41"/>
      <c r="E9" s="147" t="s">
        <v>394</v>
      </c>
      <c r="F9" s="41"/>
      <c r="G9" s="41"/>
      <c r="H9" s="41"/>
      <c r="I9" s="41"/>
      <c r="J9" s="41"/>
      <c r="K9" s="41"/>
      <c r="L9" s="148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6" t="s">
        <v>120</v>
      </c>
      <c r="E10" s="41"/>
      <c r="F10" s="41"/>
      <c r="G10" s="41"/>
      <c r="H10" s="41"/>
      <c r="I10" s="41"/>
      <c r="J10" s="41"/>
      <c r="K10" s="41"/>
      <c r="L10" s="148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9" t="s">
        <v>452</v>
      </c>
      <c r="F11" s="41"/>
      <c r="G11" s="41"/>
      <c r="H11" s="41"/>
      <c r="I11" s="41"/>
      <c r="J11" s="41"/>
      <c r="K11" s="41"/>
      <c r="L11" s="148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8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6" t="s">
        <v>18</v>
      </c>
      <c r="E13" s="41"/>
      <c r="F13" s="135" t="s">
        <v>19</v>
      </c>
      <c r="G13" s="41"/>
      <c r="H13" s="41"/>
      <c r="I13" s="146" t="s">
        <v>20</v>
      </c>
      <c r="J13" s="135" t="s">
        <v>19</v>
      </c>
      <c r="K13" s="41"/>
      <c r="L13" s="148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6" t="s">
        <v>21</v>
      </c>
      <c r="E14" s="41"/>
      <c r="F14" s="135" t="s">
        <v>22</v>
      </c>
      <c r="G14" s="41"/>
      <c r="H14" s="41"/>
      <c r="I14" s="146" t="s">
        <v>23</v>
      </c>
      <c r="J14" s="150" t="str">
        <f>'Rekapitulace stavby'!AN8</f>
        <v>7. 9. 2020</v>
      </c>
      <c r="K14" s="41"/>
      <c r="L14" s="148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8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6" t="s">
        <v>25</v>
      </c>
      <c r="E16" s="41"/>
      <c r="F16" s="41"/>
      <c r="G16" s="41"/>
      <c r="H16" s="41"/>
      <c r="I16" s="146" t="s">
        <v>26</v>
      </c>
      <c r="J16" s="135" t="s">
        <v>19</v>
      </c>
      <c r="K16" s="41"/>
      <c r="L16" s="148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5" t="s">
        <v>27</v>
      </c>
      <c r="F17" s="41"/>
      <c r="G17" s="41"/>
      <c r="H17" s="41"/>
      <c r="I17" s="146" t="s">
        <v>28</v>
      </c>
      <c r="J17" s="135" t="s">
        <v>19</v>
      </c>
      <c r="K17" s="41"/>
      <c r="L17" s="148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8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6" t="s">
        <v>29</v>
      </c>
      <c r="E19" s="41"/>
      <c r="F19" s="41"/>
      <c r="G19" s="41"/>
      <c r="H19" s="41"/>
      <c r="I19" s="146" t="s">
        <v>26</v>
      </c>
      <c r="J19" s="36" t="str">
        <f>'Rekapitulace stavby'!AN13</f>
        <v>Vyplň údaj</v>
      </c>
      <c r="K19" s="41"/>
      <c r="L19" s="148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5"/>
      <c r="G20" s="135"/>
      <c r="H20" s="135"/>
      <c r="I20" s="146" t="s">
        <v>28</v>
      </c>
      <c r="J20" s="36" t="str">
        <f>'Rekapitulace stavby'!AN14</f>
        <v>Vyplň údaj</v>
      </c>
      <c r="K20" s="41"/>
      <c r="L20" s="148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8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6" t="s">
        <v>31</v>
      </c>
      <c r="E22" s="41"/>
      <c r="F22" s="41"/>
      <c r="G22" s="41"/>
      <c r="H22" s="41"/>
      <c r="I22" s="146" t="s">
        <v>26</v>
      </c>
      <c r="J22" s="135" t="str">
        <f>IF('Rekapitulace stavby'!AN16="","",'Rekapitulace stavby'!AN16)</f>
        <v/>
      </c>
      <c r="K22" s="41"/>
      <c r="L22" s="148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5" t="str">
        <f>IF('Rekapitulace stavby'!E17="","",'Rekapitulace stavby'!E17)</f>
        <v xml:space="preserve"> </v>
      </c>
      <c r="F23" s="41"/>
      <c r="G23" s="41"/>
      <c r="H23" s="41"/>
      <c r="I23" s="146" t="s">
        <v>28</v>
      </c>
      <c r="J23" s="135" t="str">
        <f>IF('Rekapitulace stavby'!AN17="","",'Rekapitulace stavby'!AN17)</f>
        <v/>
      </c>
      <c r="K23" s="41"/>
      <c r="L23" s="148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8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6" t="s">
        <v>34</v>
      </c>
      <c r="E25" s="41"/>
      <c r="F25" s="41"/>
      <c r="G25" s="41"/>
      <c r="H25" s="41"/>
      <c r="I25" s="146" t="s">
        <v>26</v>
      </c>
      <c r="J25" s="135" t="s">
        <v>19</v>
      </c>
      <c r="K25" s="41"/>
      <c r="L25" s="148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5" t="s">
        <v>122</v>
      </c>
      <c r="F26" s="41"/>
      <c r="G26" s="41"/>
      <c r="H26" s="41"/>
      <c r="I26" s="146" t="s">
        <v>28</v>
      </c>
      <c r="J26" s="135" t="s">
        <v>19</v>
      </c>
      <c r="K26" s="41"/>
      <c r="L26" s="148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8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6" t="s">
        <v>35</v>
      </c>
      <c r="E28" s="41"/>
      <c r="F28" s="41"/>
      <c r="G28" s="41"/>
      <c r="H28" s="41"/>
      <c r="I28" s="41"/>
      <c r="J28" s="41"/>
      <c r="K28" s="41"/>
      <c r="L28" s="148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1"/>
      <c r="B29" s="152"/>
      <c r="C29" s="151"/>
      <c r="D29" s="151"/>
      <c r="E29" s="153" t="s">
        <v>19</v>
      </c>
      <c r="F29" s="153"/>
      <c r="G29" s="153"/>
      <c r="H29" s="153"/>
      <c r="I29" s="151"/>
      <c r="J29" s="151"/>
      <c r="K29" s="151"/>
      <c r="L29" s="154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8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5"/>
      <c r="E31" s="155"/>
      <c r="F31" s="155"/>
      <c r="G31" s="155"/>
      <c r="H31" s="155"/>
      <c r="I31" s="155"/>
      <c r="J31" s="155"/>
      <c r="K31" s="155"/>
      <c r="L31" s="148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6" t="s">
        <v>37</v>
      </c>
      <c r="E32" s="41"/>
      <c r="F32" s="41"/>
      <c r="G32" s="41"/>
      <c r="H32" s="41"/>
      <c r="I32" s="41"/>
      <c r="J32" s="157">
        <f>ROUND(J93, 2)</f>
        <v>0</v>
      </c>
      <c r="K32" s="41"/>
      <c r="L32" s="148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5"/>
      <c r="E33" s="155"/>
      <c r="F33" s="155"/>
      <c r="G33" s="155"/>
      <c r="H33" s="155"/>
      <c r="I33" s="155"/>
      <c r="J33" s="155"/>
      <c r="K33" s="155"/>
      <c r="L33" s="148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8" t="s">
        <v>39</v>
      </c>
      <c r="G34" s="41"/>
      <c r="H34" s="41"/>
      <c r="I34" s="158" t="s">
        <v>38</v>
      </c>
      <c r="J34" s="158" t="s">
        <v>40</v>
      </c>
      <c r="K34" s="41"/>
      <c r="L34" s="148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9" t="s">
        <v>41</v>
      </c>
      <c r="E35" s="146" t="s">
        <v>42</v>
      </c>
      <c r="F35" s="160">
        <f>ROUND((SUM(BE93:BE203)),  2)</f>
        <v>0</v>
      </c>
      <c r="G35" s="41"/>
      <c r="H35" s="41"/>
      <c r="I35" s="161">
        <v>0.20999999999999999</v>
      </c>
      <c r="J35" s="160">
        <f>ROUND(((SUM(BE93:BE203))*I35),  2)</f>
        <v>0</v>
      </c>
      <c r="K35" s="41"/>
      <c r="L35" s="148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6" t="s">
        <v>43</v>
      </c>
      <c r="F36" s="160">
        <f>ROUND((SUM(BF93:BF203)),  2)</f>
        <v>0</v>
      </c>
      <c r="G36" s="41"/>
      <c r="H36" s="41"/>
      <c r="I36" s="161">
        <v>0.12</v>
      </c>
      <c r="J36" s="160">
        <f>ROUND(((SUM(BF93:BF203))*I36),  2)</f>
        <v>0</v>
      </c>
      <c r="K36" s="41"/>
      <c r="L36" s="148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6" t="s">
        <v>44</v>
      </c>
      <c r="F37" s="160">
        <f>ROUND((SUM(BG93:BG203)),  2)</f>
        <v>0</v>
      </c>
      <c r="G37" s="41"/>
      <c r="H37" s="41"/>
      <c r="I37" s="161">
        <v>0.20999999999999999</v>
      </c>
      <c r="J37" s="160">
        <f>0</f>
        <v>0</v>
      </c>
      <c r="K37" s="41"/>
      <c r="L37" s="148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6" t="s">
        <v>45</v>
      </c>
      <c r="F38" s="160">
        <f>ROUND((SUM(BH93:BH203)),  2)</f>
        <v>0</v>
      </c>
      <c r="G38" s="41"/>
      <c r="H38" s="41"/>
      <c r="I38" s="161">
        <v>0.12</v>
      </c>
      <c r="J38" s="160">
        <f>0</f>
        <v>0</v>
      </c>
      <c r="K38" s="41"/>
      <c r="L38" s="148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6" t="s">
        <v>46</v>
      </c>
      <c r="F39" s="160">
        <f>ROUND((SUM(BI93:BI203)),  2)</f>
        <v>0</v>
      </c>
      <c r="G39" s="41"/>
      <c r="H39" s="41"/>
      <c r="I39" s="161">
        <v>0</v>
      </c>
      <c r="J39" s="160">
        <f>0</f>
        <v>0</v>
      </c>
      <c r="K39" s="41"/>
      <c r="L39" s="148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8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2"/>
      <c r="D41" s="163" t="s">
        <v>47</v>
      </c>
      <c r="E41" s="164"/>
      <c r="F41" s="164"/>
      <c r="G41" s="165" t="s">
        <v>48</v>
      </c>
      <c r="H41" s="166" t="s">
        <v>49</v>
      </c>
      <c r="I41" s="164"/>
      <c r="J41" s="167">
        <f>SUM(J32:J39)</f>
        <v>0</v>
      </c>
      <c r="K41" s="168"/>
      <c r="L41" s="148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9"/>
      <c r="C42" s="170"/>
      <c r="D42" s="170"/>
      <c r="E42" s="170"/>
      <c r="F42" s="170"/>
      <c r="G42" s="170"/>
      <c r="H42" s="170"/>
      <c r="I42" s="170"/>
      <c r="J42" s="170"/>
      <c r="K42" s="170"/>
      <c r="L42" s="148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1"/>
      <c r="C46" s="172"/>
      <c r="D46" s="172"/>
      <c r="E46" s="172"/>
      <c r="F46" s="172"/>
      <c r="G46" s="172"/>
      <c r="H46" s="172"/>
      <c r="I46" s="172"/>
      <c r="J46" s="172"/>
      <c r="K46" s="172"/>
      <c r="L46" s="148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123</v>
      </c>
      <c r="D47" s="43"/>
      <c r="E47" s="43"/>
      <c r="F47" s="43"/>
      <c r="G47" s="43"/>
      <c r="H47" s="43"/>
      <c r="I47" s="43"/>
      <c r="J47" s="43"/>
      <c r="K47" s="43"/>
      <c r="L47" s="148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8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8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173" t="str">
        <f>E7</f>
        <v>LC Horní Planec - Etapa II</v>
      </c>
      <c r="F50" s="35"/>
      <c r="G50" s="35"/>
      <c r="H50" s="35"/>
      <c r="I50" s="43"/>
      <c r="J50" s="43"/>
      <c r="K50" s="43"/>
      <c r="L50" s="148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118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3" t="s">
        <v>394</v>
      </c>
      <c r="F52" s="43"/>
      <c r="G52" s="43"/>
      <c r="H52" s="43"/>
      <c r="I52" s="43"/>
      <c r="J52" s="43"/>
      <c r="K52" s="43"/>
      <c r="L52" s="148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120</v>
      </c>
      <c r="D53" s="43"/>
      <c r="E53" s="43"/>
      <c r="F53" s="43"/>
      <c r="G53" s="43"/>
      <c r="H53" s="43"/>
      <c r="I53" s="43"/>
      <c r="J53" s="43"/>
      <c r="K53" s="43"/>
      <c r="L53" s="148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20044-14XC-SO-03-02 - 007.08 - Trubní propustky DN 800 mm o délce do 10 m včetně</v>
      </c>
      <c r="F54" s="43"/>
      <c r="G54" s="43"/>
      <c r="H54" s="43"/>
      <c r="I54" s="43"/>
      <c r="J54" s="43"/>
      <c r="K54" s="43"/>
      <c r="L54" s="148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8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>Sněžné</v>
      </c>
      <c r="G56" s="43"/>
      <c r="H56" s="43"/>
      <c r="I56" s="35" t="s">
        <v>23</v>
      </c>
      <c r="J56" s="75" t="str">
        <f>IF(J14="","",J14)</f>
        <v>7. 9. 2020</v>
      </c>
      <c r="K56" s="43"/>
      <c r="L56" s="148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8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5.15" customHeight="1">
      <c r="A58" s="41"/>
      <c r="B58" s="42"/>
      <c r="C58" s="35" t="s">
        <v>25</v>
      </c>
      <c r="D58" s="43"/>
      <c r="E58" s="43"/>
      <c r="F58" s="30" t="str">
        <f>E17</f>
        <v>Městys Sněžné</v>
      </c>
      <c r="G58" s="43"/>
      <c r="H58" s="43"/>
      <c r="I58" s="35" t="s">
        <v>31</v>
      </c>
      <c r="J58" s="39" t="str">
        <f>E23</f>
        <v xml:space="preserve"> </v>
      </c>
      <c r="K58" s="43"/>
      <c r="L58" s="148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29</v>
      </c>
      <c r="D59" s="43"/>
      <c r="E59" s="43"/>
      <c r="F59" s="30" t="str">
        <f>IF(E20="","",E20)</f>
        <v>Vyplň údaj</v>
      </c>
      <c r="G59" s="43"/>
      <c r="H59" s="43"/>
      <c r="I59" s="35" t="s">
        <v>34</v>
      </c>
      <c r="J59" s="39" t="str">
        <f>E26</f>
        <v>Ing. Ondřej Ševčík</v>
      </c>
      <c r="K59" s="43"/>
      <c r="L59" s="148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8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4" t="s">
        <v>124</v>
      </c>
      <c r="D61" s="175"/>
      <c r="E61" s="175"/>
      <c r="F61" s="175"/>
      <c r="G61" s="175"/>
      <c r="H61" s="175"/>
      <c r="I61" s="175"/>
      <c r="J61" s="176" t="s">
        <v>125</v>
      </c>
      <c r="K61" s="175"/>
      <c r="L61" s="148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8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7" t="s">
        <v>69</v>
      </c>
      <c r="D63" s="43"/>
      <c r="E63" s="43"/>
      <c r="F63" s="43"/>
      <c r="G63" s="43"/>
      <c r="H63" s="43"/>
      <c r="I63" s="43"/>
      <c r="J63" s="105">
        <f>J93</f>
        <v>0</v>
      </c>
      <c r="K63" s="43"/>
      <c r="L63" s="148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126</v>
      </c>
    </row>
    <row r="64" s="9" customFormat="1" ht="24.96" customHeight="1">
      <c r="A64" s="9"/>
      <c r="B64" s="178"/>
      <c r="C64" s="179"/>
      <c r="D64" s="180" t="s">
        <v>127</v>
      </c>
      <c r="E64" s="181"/>
      <c r="F64" s="181"/>
      <c r="G64" s="181"/>
      <c r="H64" s="181"/>
      <c r="I64" s="181"/>
      <c r="J64" s="182">
        <f>J94</f>
        <v>0</v>
      </c>
      <c r="K64" s="179"/>
      <c r="L64" s="183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4"/>
      <c r="C65" s="127"/>
      <c r="D65" s="185" t="s">
        <v>128</v>
      </c>
      <c r="E65" s="186"/>
      <c r="F65" s="186"/>
      <c r="G65" s="186"/>
      <c r="H65" s="186"/>
      <c r="I65" s="186"/>
      <c r="J65" s="187">
        <f>J95</f>
        <v>0</v>
      </c>
      <c r="K65" s="127"/>
      <c r="L65" s="18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4"/>
      <c r="C66" s="127"/>
      <c r="D66" s="185" t="s">
        <v>396</v>
      </c>
      <c r="E66" s="186"/>
      <c r="F66" s="186"/>
      <c r="G66" s="186"/>
      <c r="H66" s="186"/>
      <c r="I66" s="186"/>
      <c r="J66" s="187">
        <f>J133</f>
        <v>0</v>
      </c>
      <c r="K66" s="127"/>
      <c r="L66" s="18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4"/>
      <c r="C67" s="127"/>
      <c r="D67" s="185" t="s">
        <v>397</v>
      </c>
      <c r="E67" s="186"/>
      <c r="F67" s="186"/>
      <c r="G67" s="186"/>
      <c r="H67" s="186"/>
      <c r="I67" s="186"/>
      <c r="J67" s="187">
        <f>J144</f>
        <v>0</v>
      </c>
      <c r="K67" s="127"/>
      <c r="L67" s="18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4"/>
      <c r="C68" s="127"/>
      <c r="D68" s="185" t="s">
        <v>130</v>
      </c>
      <c r="E68" s="186"/>
      <c r="F68" s="186"/>
      <c r="G68" s="186"/>
      <c r="H68" s="186"/>
      <c r="I68" s="186"/>
      <c r="J68" s="187">
        <f>J154</f>
        <v>0</v>
      </c>
      <c r="K68" s="127"/>
      <c r="L68" s="18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4"/>
      <c r="C69" s="127"/>
      <c r="D69" s="185" t="s">
        <v>132</v>
      </c>
      <c r="E69" s="186"/>
      <c r="F69" s="186"/>
      <c r="G69" s="186"/>
      <c r="H69" s="186"/>
      <c r="I69" s="186"/>
      <c r="J69" s="187">
        <f>J186</f>
        <v>0</v>
      </c>
      <c r="K69" s="127"/>
      <c r="L69" s="18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9" customFormat="1" ht="24.96" customHeight="1">
      <c r="A70" s="9"/>
      <c r="B70" s="178"/>
      <c r="C70" s="179"/>
      <c r="D70" s="180" t="s">
        <v>453</v>
      </c>
      <c r="E70" s="181"/>
      <c r="F70" s="181"/>
      <c r="G70" s="181"/>
      <c r="H70" s="181"/>
      <c r="I70" s="181"/>
      <c r="J70" s="182">
        <f>J189</f>
        <v>0</v>
      </c>
      <c r="K70" s="179"/>
      <c r="L70" s="183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10" customFormat="1" ht="19.92" customHeight="1">
      <c r="A71" s="10"/>
      <c r="B71" s="184"/>
      <c r="C71" s="127"/>
      <c r="D71" s="185" t="s">
        <v>454</v>
      </c>
      <c r="E71" s="186"/>
      <c r="F71" s="186"/>
      <c r="G71" s="186"/>
      <c r="H71" s="186"/>
      <c r="I71" s="186"/>
      <c r="J71" s="187">
        <f>J190</f>
        <v>0</v>
      </c>
      <c r="K71" s="127"/>
      <c r="L71" s="188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2" customFormat="1" ht="21.84" customHeight="1">
      <c r="A72" s="41"/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148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6.96" customHeight="1">
      <c r="A73" s="41"/>
      <c r="B73" s="62"/>
      <c r="C73" s="63"/>
      <c r="D73" s="63"/>
      <c r="E73" s="63"/>
      <c r="F73" s="63"/>
      <c r="G73" s="63"/>
      <c r="H73" s="63"/>
      <c r="I73" s="63"/>
      <c r="J73" s="63"/>
      <c r="K73" s="63"/>
      <c r="L73" s="148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7" s="2" customFormat="1" ht="6.96" customHeight="1">
      <c r="A77" s="41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148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24.96" customHeight="1">
      <c r="A78" s="41"/>
      <c r="B78" s="42"/>
      <c r="C78" s="26" t="s">
        <v>133</v>
      </c>
      <c r="D78" s="43"/>
      <c r="E78" s="43"/>
      <c r="F78" s="43"/>
      <c r="G78" s="43"/>
      <c r="H78" s="43"/>
      <c r="I78" s="43"/>
      <c r="J78" s="43"/>
      <c r="K78" s="43"/>
      <c r="L78" s="148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48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2" customHeight="1">
      <c r="A80" s="41"/>
      <c r="B80" s="42"/>
      <c r="C80" s="35" t="s">
        <v>16</v>
      </c>
      <c r="D80" s="43"/>
      <c r="E80" s="43"/>
      <c r="F80" s="43"/>
      <c r="G80" s="43"/>
      <c r="H80" s="43"/>
      <c r="I80" s="43"/>
      <c r="J80" s="43"/>
      <c r="K80" s="43"/>
      <c r="L80" s="148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6.5" customHeight="1">
      <c r="A81" s="41"/>
      <c r="B81" s="42"/>
      <c r="C81" s="43"/>
      <c r="D81" s="43"/>
      <c r="E81" s="173" t="str">
        <f>E7</f>
        <v>LC Horní Planec - Etapa II</v>
      </c>
      <c r="F81" s="35"/>
      <c r="G81" s="35"/>
      <c r="H81" s="35"/>
      <c r="I81" s="43"/>
      <c r="J81" s="43"/>
      <c r="K81" s="43"/>
      <c r="L81" s="148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1" customFormat="1" ht="12" customHeight="1">
      <c r="B82" s="24"/>
      <c r="C82" s="35" t="s">
        <v>118</v>
      </c>
      <c r="D82" s="25"/>
      <c r="E82" s="25"/>
      <c r="F82" s="25"/>
      <c r="G82" s="25"/>
      <c r="H82" s="25"/>
      <c r="I82" s="25"/>
      <c r="J82" s="25"/>
      <c r="K82" s="25"/>
      <c r="L82" s="23"/>
    </row>
    <row r="83" s="2" customFormat="1" ht="16.5" customHeight="1">
      <c r="A83" s="41"/>
      <c r="B83" s="42"/>
      <c r="C83" s="43"/>
      <c r="D83" s="43"/>
      <c r="E83" s="173" t="s">
        <v>394</v>
      </c>
      <c r="F83" s="43"/>
      <c r="G83" s="43"/>
      <c r="H83" s="43"/>
      <c r="I83" s="43"/>
      <c r="J83" s="43"/>
      <c r="K83" s="43"/>
      <c r="L83" s="148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2" customHeight="1">
      <c r="A84" s="41"/>
      <c r="B84" s="42"/>
      <c r="C84" s="35" t="s">
        <v>120</v>
      </c>
      <c r="D84" s="43"/>
      <c r="E84" s="43"/>
      <c r="F84" s="43"/>
      <c r="G84" s="43"/>
      <c r="H84" s="43"/>
      <c r="I84" s="43"/>
      <c r="J84" s="43"/>
      <c r="K84" s="43"/>
      <c r="L84" s="148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6.5" customHeight="1">
      <c r="A85" s="41"/>
      <c r="B85" s="42"/>
      <c r="C85" s="43"/>
      <c r="D85" s="43"/>
      <c r="E85" s="72" t="str">
        <f>E11</f>
        <v>20044-14XC-SO-03-02 - 007.08 - Trubní propustky DN 800 mm o délce do 10 m včetně</v>
      </c>
      <c r="F85" s="43"/>
      <c r="G85" s="43"/>
      <c r="H85" s="43"/>
      <c r="I85" s="43"/>
      <c r="J85" s="43"/>
      <c r="K85" s="43"/>
      <c r="L85" s="148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6.96" customHeight="1">
      <c r="A86" s="41"/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148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2" customHeight="1">
      <c r="A87" s="41"/>
      <c r="B87" s="42"/>
      <c r="C87" s="35" t="s">
        <v>21</v>
      </c>
      <c r="D87" s="43"/>
      <c r="E87" s="43"/>
      <c r="F87" s="30" t="str">
        <f>F14</f>
        <v>Sněžné</v>
      </c>
      <c r="G87" s="43"/>
      <c r="H87" s="43"/>
      <c r="I87" s="35" t="s">
        <v>23</v>
      </c>
      <c r="J87" s="75" t="str">
        <f>IF(J14="","",J14)</f>
        <v>7. 9. 2020</v>
      </c>
      <c r="K87" s="43"/>
      <c r="L87" s="148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6.96" customHeight="1">
      <c r="A88" s="41"/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148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5.15" customHeight="1">
      <c r="A89" s="41"/>
      <c r="B89" s="42"/>
      <c r="C89" s="35" t="s">
        <v>25</v>
      </c>
      <c r="D89" s="43"/>
      <c r="E89" s="43"/>
      <c r="F89" s="30" t="str">
        <f>E17</f>
        <v>Městys Sněžné</v>
      </c>
      <c r="G89" s="43"/>
      <c r="H89" s="43"/>
      <c r="I89" s="35" t="s">
        <v>31</v>
      </c>
      <c r="J89" s="39" t="str">
        <f>E23</f>
        <v xml:space="preserve"> </v>
      </c>
      <c r="K89" s="43"/>
      <c r="L89" s="148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15.15" customHeight="1">
      <c r="A90" s="41"/>
      <c r="B90" s="42"/>
      <c r="C90" s="35" t="s">
        <v>29</v>
      </c>
      <c r="D90" s="43"/>
      <c r="E90" s="43"/>
      <c r="F90" s="30" t="str">
        <f>IF(E20="","",E20)</f>
        <v>Vyplň údaj</v>
      </c>
      <c r="G90" s="43"/>
      <c r="H90" s="43"/>
      <c r="I90" s="35" t="s">
        <v>34</v>
      </c>
      <c r="J90" s="39" t="str">
        <f>E26</f>
        <v>Ing. Ondřej Ševčík</v>
      </c>
      <c r="K90" s="43"/>
      <c r="L90" s="148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10.32" customHeight="1">
      <c r="A91" s="41"/>
      <c r="B91" s="42"/>
      <c r="C91" s="43"/>
      <c r="D91" s="43"/>
      <c r="E91" s="43"/>
      <c r="F91" s="43"/>
      <c r="G91" s="43"/>
      <c r="H91" s="43"/>
      <c r="I91" s="43"/>
      <c r="J91" s="43"/>
      <c r="K91" s="43"/>
      <c r="L91" s="148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11" customFormat="1" ht="29.28" customHeight="1">
      <c r="A92" s="189"/>
      <c r="B92" s="190"/>
      <c r="C92" s="191" t="s">
        <v>134</v>
      </c>
      <c r="D92" s="192" t="s">
        <v>56</v>
      </c>
      <c r="E92" s="192" t="s">
        <v>52</v>
      </c>
      <c r="F92" s="192" t="s">
        <v>53</v>
      </c>
      <c r="G92" s="192" t="s">
        <v>135</v>
      </c>
      <c r="H92" s="192" t="s">
        <v>136</v>
      </c>
      <c r="I92" s="192" t="s">
        <v>137</v>
      </c>
      <c r="J92" s="192" t="s">
        <v>125</v>
      </c>
      <c r="K92" s="193" t="s">
        <v>138</v>
      </c>
      <c r="L92" s="194"/>
      <c r="M92" s="95" t="s">
        <v>19</v>
      </c>
      <c r="N92" s="96" t="s">
        <v>41</v>
      </c>
      <c r="O92" s="96" t="s">
        <v>139</v>
      </c>
      <c r="P92" s="96" t="s">
        <v>140</v>
      </c>
      <c r="Q92" s="96" t="s">
        <v>141</v>
      </c>
      <c r="R92" s="96" t="s">
        <v>142</v>
      </c>
      <c r="S92" s="96" t="s">
        <v>143</v>
      </c>
      <c r="T92" s="97" t="s">
        <v>144</v>
      </c>
      <c r="U92" s="189"/>
      <c r="V92" s="189"/>
      <c r="W92" s="189"/>
      <c r="X92" s="189"/>
      <c r="Y92" s="189"/>
      <c r="Z92" s="189"/>
      <c r="AA92" s="189"/>
      <c r="AB92" s="189"/>
      <c r="AC92" s="189"/>
      <c r="AD92" s="189"/>
      <c r="AE92" s="189"/>
    </row>
    <row r="93" s="2" customFormat="1" ht="22.8" customHeight="1">
      <c r="A93" s="41"/>
      <c r="B93" s="42"/>
      <c r="C93" s="102" t="s">
        <v>145</v>
      </c>
      <c r="D93" s="43"/>
      <c r="E93" s="43"/>
      <c r="F93" s="43"/>
      <c r="G93" s="43"/>
      <c r="H93" s="43"/>
      <c r="I93" s="43"/>
      <c r="J93" s="195">
        <f>BK93</f>
        <v>0</v>
      </c>
      <c r="K93" s="43"/>
      <c r="L93" s="47"/>
      <c r="M93" s="98"/>
      <c r="N93" s="196"/>
      <c r="O93" s="99"/>
      <c r="P93" s="197">
        <f>P94+P189</f>
        <v>0</v>
      </c>
      <c r="Q93" s="99"/>
      <c r="R93" s="197">
        <f>R94+R189</f>
        <v>85.690527715113589</v>
      </c>
      <c r="S93" s="99"/>
      <c r="T93" s="198">
        <f>T94+T189</f>
        <v>29.640000000000001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20" t="s">
        <v>70</v>
      </c>
      <c r="AU93" s="20" t="s">
        <v>126</v>
      </c>
      <c r="BK93" s="199">
        <f>BK94+BK189</f>
        <v>0</v>
      </c>
    </row>
    <row r="94" s="12" customFormat="1" ht="25.92" customHeight="1">
      <c r="A94" s="12"/>
      <c r="B94" s="200"/>
      <c r="C94" s="201"/>
      <c r="D94" s="202" t="s">
        <v>70</v>
      </c>
      <c r="E94" s="203" t="s">
        <v>146</v>
      </c>
      <c r="F94" s="203" t="s">
        <v>147</v>
      </c>
      <c r="G94" s="201"/>
      <c r="H94" s="201"/>
      <c r="I94" s="204"/>
      <c r="J94" s="205">
        <f>BK94</f>
        <v>0</v>
      </c>
      <c r="K94" s="201"/>
      <c r="L94" s="206"/>
      <c r="M94" s="207"/>
      <c r="N94" s="208"/>
      <c r="O94" s="208"/>
      <c r="P94" s="209">
        <f>P95+P133+P144+P154+P186</f>
        <v>0</v>
      </c>
      <c r="Q94" s="208"/>
      <c r="R94" s="209">
        <f>R95+R133+R144+R154+R186</f>
        <v>85.612383302613594</v>
      </c>
      <c r="S94" s="208"/>
      <c r="T94" s="210">
        <f>T95+T133+T144+T154+T186</f>
        <v>29.640000000000001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11" t="s">
        <v>78</v>
      </c>
      <c r="AT94" s="212" t="s">
        <v>70</v>
      </c>
      <c r="AU94" s="212" t="s">
        <v>71</v>
      </c>
      <c r="AY94" s="211" t="s">
        <v>148</v>
      </c>
      <c r="BK94" s="213">
        <f>BK95+BK133+BK144+BK154+BK186</f>
        <v>0</v>
      </c>
    </row>
    <row r="95" s="12" customFormat="1" ht="22.8" customHeight="1">
      <c r="A95" s="12"/>
      <c r="B95" s="200"/>
      <c r="C95" s="201"/>
      <c r="D95" s="202" t="s">
        <v>70</v>
      </c>
      <c r="E95" s="214" t="s">
        <v>78</v>
      </c>
      <c r="F95" s="214" t="s">
        <v>149</v>
      </c>
      <c r="G95" s="201"/>
      <c r="H95" s="201"/>
      <c r="I95" s="204"/>
      <c r="J95" s="215">
        <f>BK95</f>
        <v>0</v>
      </c>
      <c r="K95" s="201"/>
      <c r="L95" s="206"/>
      <c r="M95" s="207"/>
      <c r="N95" s="208"/>
      <c r="O95" s="208"/>
      <c r="P95" s="209">
        <f>SUM(P96:P132)</f>
        <v>0</v>
      </c>
      <c r="Q95" s="208"/>
      <c r="R95" s="209">
        <f>SUM(R96:R132)</f>
        <v>0</v>
      </c>
      <c r="S95" s="208"/>
      <c r="T95" s="210">
        <f>SUM(T96:T132)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11" t="s">
        <v>78</v>
      </c>
      <c r="AT95" s="212" t="s">
        <v>70</v>
      </c>
      <c r="AU95" s="212" t="s">
        <v>78</v>
      </c>
      <c r="AY95" s="211" t="s">
        <v>148</v>
      </c>
      <c r="BK95" s="213">
        <f>SUM(BK96:BK132)</f>
        <v>0</v>
      </c>
    </row>
    <row r="96" s="2" customFormat="1" ht="16.5" customHeight="1">
      <c r="A96" s="41"/>
      <c r="B96" s="42"/>
      <c r="C96" s="216" t="s">
        <v>78</v>
      </c>
      <c r="D96" s="216" t="s">
        <v>150</v>
      </c>
      <c r="E96" s="217" t="s">
        <v>455</v>
      </c>
      <c r="F96" s="218" t="s">
        <v>456</v>
      </c>
      <c r="G96" s="219" t="s">
        <v>204</v>
      </c>
      <c r="H96" s="220">
        <v>7.7800000000000002</v>
      </c>
      <c r="I96" s="221"/>
      <c r="J96" s="222">
        <f>ROUND(I96*H96,2)</f>
        <v>0</v>
      </c>
      <c r="K96" s="218" t="s">
        <v>154</v>
      </c>
      <c r="L96" s="47"/>
      <c r="M96" s="223" t="s">
        <v>19</v>
      </c>
      <c r="N96" s="224" t="s">
        <v>42</v>
      </c>
      <c r="O96" s="87"/>
      <c r="P96" s="225">
        <f>O96*H96</f>
        <v>0</v>
      </c>
      <c r="Q96" s="225">
        <v>0</v>
      </c>
      <c r="R96" s="225">
        <f>Q96*H96</f>
        <v>0</v>
      </c>
      <c r="S96" s="225">
        <v>0</v>
      </c>
      <c r="T96" s="226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27" t="s">
        <v>155</v>
      </c>
      <c r="AT96" s="227" t="s">
        <v>150</v>
      </c>
      <c r="AU96" s="227" t="s">
        <v>80</v>
      </c>
      <c r="AY96" s="20" t="s">
        <v>148</v>
      </c>
      <c r="BE96" s="228">
        <f>IF(N96="základní",J96,0)</f>
        <v>0</v>
      </c>
      <c r="BF96" s="228">
        <f>IF(N96="snížená",J96,0)</f>
        <v>0</v>
      </c>
      <c r="BG96" s="228">
        <f>IF(N96="zákl. přenesená",J96,0)</f>
        <v>0</v>
      </c>
      <c r="BH96" s="228">
        <f>IF(N96="sníž. přenesená",J96,0)</f>
        <v>0</v>
      </c>
      <c r="BI96" s="228">
        <f>IF(N96="nulová",J96,0)</f>
        <v>0</v>
      </c>
      <c r="BJ96" s="20" t="s">
        <v>78</v>
      </c>
      <c r="BK96" s="228">
        <f>ROUND(I96*H96,2)</f>
        <v>0</v>
      </c>
      <c r="BL96" s="20" t="s">
        <v>155</v>
      </c>
      <c r="BM96" s="227" t="s">
        <v>457</v>
      </c>
    </row>
    <row r="97" s="2" customFormat="1">
      <c r="A97" s="41"/>
      <c r="B97" s="42"/>
      <c r="C97" s="43"/>
      <c r="D97" s="229" t="s">
        <v>157</v>
      </c>
      <c r="E97" s="43"/>
      <c r="F97" s="230" t="s">
        <v>458</v>
      </c>
      <c r="G97" s="43"/>
      <c r="H97" s="43"/>
      <c r="I97" s="231"/>
      <c r="J97" s="43"/>
      <c r="K97" s="43"/>
      <c r="L97" s="47"/>
      <c r="M97" s="232"/>
      <c r="N97" s="233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157</v>
      </c>
      <c r="AU97" s="20" t="s">
        <v>80</v>
      </c>
    </row>
    <row r="98" s="13" customFormat="1">
      <c r="A98" s="13"/>
      <c r="B98" s="234"/>
      <c r="C98" s="235"/>
      <c r="D98" s="236" t="s">
        <v>159</v>
      </c>
      <c r="E98" s="237" t="s">
        <v>19</v>
      </c>
      <c r="F98" s="238" t="s">
        <v>448</v>
      </c>
      <c r="G98" s="235"/>
      <c r="H98" s="239">
        <v>7.7800000000000002</v>
      </c>
      <c r="I98" s="240"/>
      <c r="J98" s="235"/>
      <c r="K98" s="235"/>
      <c r="L98" s="241"/>
      <c r="M98" s="242"/>
      <c r="N98" s="243"/>
      <c r="O98" s="243"/>
      <c r="P98" s="243"/>
      <c r="Q98" s="243"/>
      <c r="R98" s="243"/>
      <c r="S98" s="243"/>
      <c r="T98" s="244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45" t="s">
        <v>159</v>
      </c>
      <c r="AU98" s="245" t="s">
        <v>80</v>
      </c>
      <c r="AV98" s="13" t="s">
        <v>80</v>
      </c>
      <c r="AW98" s="13" t="s">
        <v>33</v>
      </c>
      <c r="AX98" s="13" t="s">
        <v>71</v>
      </c>
      <c r="AY98" s="245" t="s">
        <v>148</v>
      </c>
    </row>
    <row r="99" s="14" customFormat="1">
      <c r="A99" s="14"/>
      <c r="B99" s="246"/>
      <c r="C99" s="247"/>
      <c r="D99" s="236" t="s">
        <v>159</v>
      </c>
      <c r="E99" s="248" t="s">
        <v>446</v>
      </c>
      <c r="F99" s="249" t="s">
        <v>161</v>
      </c>
      <c r="G99" s="247"/>
      <c r="H99" s="250">
        <v>7.7800000000000002</v>
      </c>
      <c r="I99" s="251"/>
      <c r="J99" s="247"/>
      <c r="K99" s="247"/>
      <c r="L99" s="252"/>
      <c r="M99" s="253"/>
      <c r="N99" s="254"/>
      <c r="O99" s="254"/>
      <c r="P99" s="254"/>
      <c r="Q99" s="254"/>
      <c r="R99" s="254"/>
      <c r="S99" s="254"/>
      <c r="T99" s="255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56" t="s">
        <v>159</v>
      </c>
      <c r="AU99" s="256" t="s">
        <v>80</v>
      </c>
      <c r="AV99" s="14" t="s">
        <v>155</v>
      </c>
      <c r="AW99" s="14" t="s">
        <v>33</v>
      </c>
      <c r="AX99" s="14" t="s">
        <v>78</v>
      </c>
      <c r="AY99" s="256" t="s">
        <v>148</v>
      </c>
    </row>
    <row r="100" s="2" customFormat="1" ht="24.15" customHeight="1">
      <c r="A100" s="41"/>
      <c r="B100" s="42"/>
      <c r="C100" s="216" t="s">
        <v>80</v>
      </c>
      <c r="D100" s="216" t="s">
        <v>150</v>
      </c>
      <c r="E100" s="217" t="s">
        <v>459</v>
      </c>
      <c r="F100" s="218" t="s">
        <v>460</v>
      </c>
      <c r="G100" s="219" t="s">
        <v>204</v>
      </c>
      <c r="H100" s="220">
        <v>64.400000000000006</v>
      </c>
      <c r="I100" s="221"/>
      <c r="J100" s="222">
        <f>ROUND(I100*H100,2)</f>
        <v>0</v>
      </c>
      <c r="K100" s="218" t="s">
        <v>154</v>
      </c>
      <c r="L100" s="47"/>
      <c r="M100" s="223" t="s">
        <v>19</v>
      </c>
      <c r="N100" s="224" t="s">
        <v>42</v>
      </c>
      <c r="O100" s="87"/>
      <c r="P100" s="225">
        <f>O100*H100</f>
        <v>0</v>
      </c>
      <c r="Q100" s="225">
        <v>0</v>
      </c>
      <c r="R100" s="225">
        <f>Q100*H100</f>
        <v>0</v>
      </c>
      <c r="S100" s="225">
        <v>0</v>
      </c>
      <c r="T100" s="226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27" t="s">
        <v>155</v>
      </c>
      <c r="AT100" s="227" t="s">
        <v>150</v>
      </c>
      <c r="AU100" s="227" t="s">
        <v>80</v>
      </c>
      <c r="AY100" s="20" t="s">
        <v>148</v>
      </c>
      <c r="BE100" s="228">
        <f>IF(N100="základní",J100,0)</f>
        <v>0</v>
      </c>
      <c r="BF100" s="228">
        <f>IF(N100="snížená",J100,0)</f>
        <v>0</v>
      </c>
      <c r="BG100" s="228">
        <f>IF(N100="zákl. přenesená",J100,0)</f>
        <v>0</v>
      </c>
      <c r="BH100" s="228">
        <f>IF(N100="sníž. přenesená",J100,0)</f>
        <v>0</v>
      </c>
      <c r="BI100" s="228">
        <f>IF(N100="nulová",J100,0)</f>
        <v>0</v>
      </c>
      <c r="BJ100" s="20" t="s">
        <v>78</v>
      </c>
      <c r="BK100" s="228">
        <f>ROUND(I100*H100,2)</f>
        <v>0</v>
      </c>
      <c r="BL100" s="20" t="s">
        <v>155</v>
      </c>
      <c r="BM100" s="227" t="s">
        <v>461</v>
      </c>
    </row>
    <row r="101" s="2" customFormat="1">
      <c r="A101" s="41"/>
      <c r="B101" s="42"/>
      <c r="C101" s="43"/>
      <c r="D101" s="229" t="s">
        <v>157</v>
      </c>
      <c r="E101" s="43"/>
      <c r="F101" s="230" t="s">
        <v>462</v>
      </c>
      <c r="G101" s="43"/>
      <c r="H101" s="43"/>
      <c r="I101" s="231"/>
      <c r="J101" s="43"/>
      <c r="K101" s="43"/>
      <c r="L101" s="47"/>
      <c r="M101" s="232"/>
      <c r="N101" s="233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157</v>
      </c>
      <c r="AU101" s="20" t="s">
        <v>80</v>
      </c>
    </row>
    <row r="102" s="15" customFormat="1">
      <c r="A102" s="15"/>
      <c r="B102" s="258"/>
      <c r="C102" s="259"/>
      <c r="D102" s="236" t="s">
        <v>159</v>
      </c>
      <c r="E102" s="260" t="s">
        <v>19</v>
      </c>
      <c r="F102" s="261" t="s">
        <v>463</v>
      </c>
      <c r="G102" s="259"/>
      <c r="H102" s="260" t="s">
        <v>19</v>
      </c>
      <c r="I102" s="262"/>
      <c r="J102" s="259"/>
      <c r="K102" s="259"/>
      <c r="L102" s="263"/>
      <c r="M102" s="264"/>
      <c r="N102" s="265"/>
      <c r="O102" s="265"/>
      <c r="P102" s="265"/>
      <c r="Q102" s="265"/>
      <c r="R102" s="265"/>
      <c r="S102" s="265"/>
      <c r="T102" s="266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T102" s="267" t="s">
        <v>159</v>
      </c>
      <c r="AU102" s="267" t="s">
        <v>80</v>
      </c>
      <c r="AV102" s="15" t="s">
        <v>78</v>
      </c>
      <c r="AW102" s="15" t="s">
        <v>33</v>
      </c>
      <c r="AX102" s="15" t="s">
        <v>71</v>
      </c>
      <c r="AY102" s="267" t="s">
        <v>148</v>
      </c>
    </row>
    <row r="103" s="13" customFormat="1">
      <c r="A103" s="13"/>
      <c r="B103" s="234"/>
      <c r="C103" s="235"/>
      <c r="D103" s="236" t="s">
        <v>159</v>
      </c>
      <c r="E103" s="237" t="s">
        <v>19</v>
      </c>
      <c r="F103" s="238" t="s">
        <v>464</v>
      </c>
      <c r="G103" s="235"/>
      <c r="H103" s="239">
        <v>37.439999999999998</v>
      </c>
      <c r="I103" s="240"/>
      <c r="J103" s="235"/>
      <c r="K103" s="235"/>
      <c r="L103" s="241"/>
      <c r="M103" s="242"/>
      <c r="N103" s="243"/>
      <c r="O103" s="243"/>
      <c r="P103" s="243"/>
      <c r="Q103" s="243"/>
      <c r="R103" s="243"/>
      <c r="S103" s="243"/>
      <c r="T103" s="244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5" t="s">
        <v>159</v>
      </c>
      <c r="AU103" s="245" t="s">
        <v>80</v>
      </c>
      <c r="AV103" s="13" t="s">
        <v>80</v>
      </c>
      <c r="AW103" s="13" t="s">
        <v>33</v>
      </c>
      <c r="AX103" s="13" t="s">
        <v>71</v>
      </c>
      <c r="AY103" s="245" t="s">
        <v>148</v>
      </c>
    </row>
    <row r="104" s="15" customFormat="1">
      <c r="A104" s="15"/>
      <c r="B104" s="258"/>
      <c r="C104" s="259"/>
      <c r="D104" s="236" t="s">
        <v>159</v>
      </c>
      <c r="E104" s="260" t="s">
        <v>19</v>
      </c>
      <c r="F104" s="261" t="s">
        <v>465</v>
      </c>
      <c r="G104" s="259"/>
      <c r="H104" s="260" t="s">
        <v>19</v>
      </c>
      <c r="I104" s="262"/>
      <c r="J104" s="259"/>
      <c r="K104" s="259"/>
      <c r="L104" s="263"/>
      <c r="M104" s="264"/>
      <c r="N104" s="265"/>
      <c r="O104" s="265"/>
      <c r="P104" s="265"/>
      <c r="Q104" s="265"/>
      <c r="R104" s="265"/>
      <c r="S104" s="265"/>
      <c r="T104" s="266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T104" s="267" t="s">
        <v>159</v>
      </c>
      <c r="AU104" s="267" t="s">
        <v>80</v>
      </c>
      <c r="AV104" s="15" t="s">
        <v>78</v>
      </c>
      <c r="AW104" s="15" t="s">
        <v>33</v>
      </c>
      <c r="AX104" s="15" t="s">
        <v>71</v>
      </c>
      <c r="AY104" s="267" t="s">
        <v>148</v>
      </c>
    </row>
    <row r="105" s="13" customFormat="1">
      <c r="A105" s="13"/>
      <c r="B105" s="234"/>
      <c r="C105" s="235"/>
      <c r="D105" s="236" t="s">
        <v>159</v>
      </c>
      <c r="E105" s="237" t="s">
        <v>19</v>
      </c>
      <c r="F105" s="238" t="s">
        <v>466</v>
      </c>
      <c r="G105" s="235"/>
      <c r="H105" s="239">
        <v>91.359999999999999</v>
      </c>
      <c r="I105" s="240"/>
      <c r="J105" s="235"/>
      <c r="K105" s="235"/>
      <c r="L105" s="241"/>
      <c r="M105" s="242"/>
      <c r="N105" s="243"/>
      <c r="O105" s="243"/>
      <c r="P105" s="243"/>
      <c r="Q105" s="243"/>
      <c r="R105" s="243"/>
      <c r="S105" s="243"/>
      <c r="T105" s="244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5" t="s">
        <v>159</v>
      </c>
      <c r="AU105" s="245" t="s">
        <v>80</v>
      </c>
      <c r="AV105" s="13" t="s">
        <v>80</v>
      </c>
      <c r="AW105" s="13" t="s">
        <v>33</v>
      </c>
      <c r="AX105" s="13" t="s">
        <v>71</v>
      </c>
      <c r="AY105" s="245" t="s">
        <v>148</v>
      </c>
    </row>
    <row r="106" s="14" customFormat="1">
      <c r="A106" s="14"/>
      <c r="B106" s="246"/>
      <c r="C106" s="247"/>
      <c r="D106" s="236" t="s">
        <v>159</v>
      </c>
      <c r="E106" s="248" t="s">
        <v>444</v>
      </c>
      <c r="F106" s="249" t="s">
        <v>161</v>
      </c>
      <c r="G106" s="247"/>
      <c r="H106" s="250">
        <v>128.80000000000001</v>
      </c>
      <c r="I106" s="251"/>
      <c r="J106" s="247"/>
      <c r="K106" s="247"/>
      <c r="L106" s="252"/>
      <c r="M106" s="253"/>
      <c r="N106" s="254"/>
      <c r="O106" s="254"/>
      <c r="P106" s="254"/>
      <c r="Q106" s="254"/>
      <c r="R106" s="254"/>
      <c r="S106" s="254"/>
      <c r="T106" s="255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56" t="s">
        <v>159</v>
      </c>
      <c r="AU106" s="256" t="s">
        <v>80</v>
      </c>
      <c r="AV106" s="14" t="s">
        <v>155</v>
      </c>
      <c r="AW106" s="14" t="s">
        <v>33</v>
      </c>
      <c r="AX106" s="14" t="s">
        <v>71</v>
      </c>
      <c r="AY106" s="256" t="s">
        <v>148</v>
      </c>
    </row>
    <row r="107" s="13" customFormat="1">
      <c r="A107" s="13"/>
      <c r="B107" s="234"/>
      <c r="C107" s="235"/>
      <c r="D107" s="236" t="s">
        <v>159</v>
      </c>
      <c r="E107" s="237" t="s">
        <v>19</v>
      </c>
      <c r="F107" s="238" t="s">
        <v>467</v>
      </c>
      <c r="G107" s="235"/>
      <c r="H107" s="239">
        <v>64.400000000000006</v>
      </c>
      <c r="I107" s="240"/>
      <c r="J107" s="235"/>
      <c r="K107" s="235"/>
      <c r="L107" s="241"/>
      <c r="M107" s="242"/>
      <c r="N107" s="243"/>
      <c r="O107" s="243"/>
      <c r="P107" s="243"/>
      <c r="Q107" s="243"/>
      <c r="R107" s="243"/>
      <c r="S107" s="243"/>
      <c r="T107" s="244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5" t="s">
        <v>159</v>
      </c>
      <c r="AU107" s="245" t="s">
        <v>80</v>
      </c>
      <c r="AV107" s="13" t="s">
        <v>80</v>
      </c>
      <c r="AW107" s="13" t="s">
        <v>33</v>
      </c>
      <c r="AX107" s="13" t="s">
        <v>71</v>
      </c>
      <c r="AY107" s="245" t="s">
        <v>148</v>
      </c>
    </row>
    <row r="108" s="14" customFormat="1">
      <c r="A108" s="14"/>
      <c r="B108" s="246"/>
      <c r="C108" s="247"/>
      <c r="D108" s="236" t="s">
        <v>159</v>
      </c>
      <c r="E108" s="248" t="s">
        <v>19</v>
      </c>
      <c r="F108" s="249" t="s">
        <v>161</v>
      </c>
      <c r="G108" s="247"/>
      <c r="H108" s="250">
        <v>64.400000000000006</v>
      </c>
      <c r="I108" s="251"/>
      <c r="J108" s="247"/>
      <c r="K108" s="247"/>
      <c r="L108" s="252"/>
      <c r="M108" s="253"/>
      <c r="N108" s="254"/>
      <c r="O108" s="254"/>
      <c r="P108" s="254"/>
      <c r="Q108" s="254"/>
      <c r="R108" s="254"/>
      <c r="S108" s="254"/>
      <c r="T108" s="255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56" t="s">
        <v>159</v>
      </c>
      <c r="AU108" s="256" t="s">
        <v>80</v>
      </c>
      <c r="AV108" s="14" t="s">
        <v>155</v>
      </c>
      <c r="AW108" s="14" t="s">
        <v>33</v>
      </c>
      <c r="AX108" s="14" t="s">
        <v>78</v>
      </c>
      <c r="AY108" s="256" t="s">
        <v>148</v>
      </c>
    </row>
    <row r="109" s="2" customFormat="1" ht="24.15" customHeight="1">
      <c r="A109" s="41"/>
      <c r="B109" s="42"/>
      <c r="C109" s="216" t="s">
        <v>117</v>
      </c>
      <c r="D109" s="216" t="s">
        <v>150</v>
      </c>
      <c r="E109" s="217" t="s">
        <v>468</v>
      </c>
      <c r="F109" s="218" t="s">
        <v>469</v>
      </c>
      <c r="G109" s="219" t="s">
        <v>204</v>
      </c>
      <c r="H109" s="220">
        <v>64.400000000000006</v>
      </c>
      <c r="I109" s="221"/>
      <c r="J109" s="222">
        <f>ROUND(I109*H109,2)</f>
        <v>0</v>
      </c>
      <c r="K109" s="218" t="s">
        <v>154</v>
      </c>
      <c r="L109" s="47"/>
      <c r="M109" s="223" t="s">
        <v>19</v>
      </c>
      <c r="N109" s="224" t="s">
        <v>42</v>
      </c>
      <c r="O109" s="87"/>
      <c r="P109" s="225">
        <f>O109*H109</f>
        <v>0</v>
      </c>
      <c r="Q109" s="225">
        <v>0</v>
      </c>
      <c r="R109" s="225">
        <f>Q109*H109</f>
        <v>0</v>
      </c>
      <c r="S109" s="225">
        <v>0</v>
      </c>
      <c r="T109" s="226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27" t="s">
        <v>155</v>
      </c>
      <c r="AT109" s="227" t="s">
        <v>150</v>
      </c>
      <c r="AU109" s="227" t="s">
        <v>80</v>
      </c>
      <c r="AY109" s="20" t="s">
        <v>148</v>
      </c>
      <c r="BE109" s="228">
        <f>IF(N109="základní",J109,0)</f>
        <v>0</v>
      </c>
      <c r="BF109" s="228">
        <f>IF(N109="snížená",J109,0)</f>
        <v>0</v>
      </c>
      <c r="BG109" s="228">
        <f>IF(N109="zákl. přenesená",J109,0)</f>
        <v>0</v>
      </c>
      <c r="BH109" s="228">
        <f>IF(N109="sníž. přenesená",J109,0)</f>
        <v>0</v>
      </c>
      <c r="BI109" s="228">
        <f>IF(N109="nulová",J109,0)</f>
        <v>0</v>
      </c>
      <c r="BJ109" s="20" t="s">
        <v>78</v>
      </c>
      <c r="BK109" s="228">
        <f>ROUND(I109*H109,2)</f>
        <v>0</v>
      </c>
      <c r="BL109" s="20" t="s">
        <v>155</v>
      </c>
      <c r="BM109" s="227" t="s">
        <v>470</v>
      </c>
    </row>
    <row r="110" s="2" customFormat="1">
      <c r="A110" s="41"/>
      <c r="B110" s="42"/>
      <c r="C110" s="43"/>
      <c r="D110" s="229" t="s">
        <v>157</v>
      </c>
      <c r="E110" s="43"/>
      <c r="F110" s="230" t="s">
        <v>471</v>
      </c>
      <c r="G110" s="43"/>
      <c r="H110" s="43"/>
      <c r="I110" s="231"/>
      <c r="J110" s="43"/>
      <c r="K110" s="43"/>
      <c r="L110" s="47"/>
      <c r="M110" s="232"/>
      <c r="N110" s="233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20" t="s">
        <v>157</v>
      </c>
      <c r="AU110" s="20" t="s">
        <v>80</v>
      </c>
    </row>
    <row r="111" s="13" customFormat="1">
      <c r="A111" s="13"/>
      <c r="B111" s="234"/>
      <c r="C111" s="235"/>
      <c r="D111" s="236" t="s">
        <v>159</v>
      </c>
      <c r="E111" s="237" t="s">
        <v>19</v>
      </c>
      <c r="F111" s="238" t="s">
        <v>467</v>
      </c>
      <c r="G111" s="235"/>
      <c r="H111" s="239">
        <v>64.400000000000006</v>
      </c>
      <c r="I111" s="240"/>
      <c r="J111" s="235"/>
      <c r="K111" s="235"/>
      <c r="L111" s="241"/>
      <c r="M111" s="242"/>
      <c r="N111" s="243"/>
      <c r="O111" s="243"/>
      <c r="P111" s="243"/>
      <c r="Q111" s="243"/>
      <c r="R111" s="243"/>
      <c r="S111" s="243"/>
      <c r="T111" s="244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5" t="s">
        <v>159</v>
      </c>
      <c r="AU111" s="245" t="s">
        <v>80</v>
      </c>
      <c r="AV111" s="13" t="s">
        <v>80</v>
      </c>
      <c r="AW111" s="13" t="s">
        <v>33</v>
      </c>
      <c r="AX111" s="13" t="s">
        <v>78</v>
      </c>
      <c r="AY111" s="245" t="s">
        <v>148</v>
      </c>
    </row>
    <row r="112" s="2" customFormat="1" ht="37.8" customHeight="1">
      <c r="A112" s="41"/>
      <c r="B112" s="42"/>
      <c r="C112" s="216" t="s">
        <v>155</v>
      </c>
      <c r="D112" s="216" t="s">
        <v>150</v>
      </c>
      <c r="E112" s="217" t="s">
        <v>238</v>
      </c>
      <c r="F112" s="218" t="s">
        <v>239</v>
      </c>
      <c r="G112" s="219" t="s">
        <v>204</v>
      </c>
      <c r="H112" s="220">
        <v>62.036000000000001</v>
      </c>
      <c r="I112" s="221"/>
      <c r="J112" s="222">
        <f>ROUND(I112*H112,2)</f>
        <v>0</v>
      </c>
      <c r="K112" s="218" t="s">
        <v>154</v>
      </c>
      <c r="L112" s="47"/>
      <c r="M112" s="223" t="s">
        <v>19</v>
      </c>
      <c r="N112" s="224" t="s">
        <v>42</v>
      </c>
      <c r="O112" s="87"/>
      <c r="P112" s="225">
        <f>O112*H112</f>
        <v>0</v>
      </c>
      <c r="Q112" s="225">
        <v>0</v>
      </c>
      <c r="R112" s="225">
        <f>Q112*H112</f>
        <v>0</v>
      </c>
      <c r="S112" s="225">
        <v>0</v>
      </c>
      <c r="T112" s="226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27" t="s">
        <v>155</v>
      </c>
      <c r="AT112" s="227" t="s">
        <v>150</v>
      </c>
      <c r="AU112" s="227" t="s">
        <v>80</v>
      </c>
      <c r="AY112" s="20" t="s">
        <v>148</v>
      </c>
      <c r="BE112" s="228">
        <f>IF(N112="základní",J112,0)</f>
        <v>0</v>
      </c>
      <c r="BF112" s="228">
        <f>IF(N112="snížená",J112,0)</f>
        <v>0</v>
      </c>
      <c r="BG112" s="228">
        <f>IF(N112="zákl. přenesená",J112,0)</f>
        <v>0</v>
      </c>
      <c r="BH112" s="228">
        <f>IF(N112="sníž. přenesená",J112,0)</f>
        <v>0</v>
      </c>
      <c r="BI112" s="228">
        <f>IF(N112="nulová",J112,0)</f>
        <v>0</v>
      </c>
      <c r="BJ112" s="20" t="s">
        <v>78</v>
      </c>
      <c r="BK112" s="228">
        <f>ROUND(I112*H112,2)</f>
        <v>0</v>
      </c>
      <c r="BL112" s="20" t="s">
        <v>155</v>
      </c>
      <c r="BM112" s="227" t="s">
        <v>472</v>
      </c>
    </row>
    <row r="113" s="2" customFormat="1">
      <c r="A113" s="41"/>
      <c r="B113" s="42"/>
      <c r="C113" s="43"/>
      <c r="D113" s="229" t="s">
        <v>157</v>
      </c>
      <c r="E113" s="43"/>
      <c r="F113" s="230" t="s">
        <v>241</v>
      </c>
      <c r="G113" s="43"/>
      <c r="H113" s="43"/>
      <c r="I113" s="231"/>
      <c r="J113" s="43"/>
      <c r="K113" s="43"/>
      <c r="L113" s="47"/>
      <c r="M113" s="232"/>
      <c r="N113" s="233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0" t="s">
        <v>157</v>
      </c>
      <c r="AU113" s="20" t="s">
        <v>80</v>
      </c>
    </row>
    <row r="114" s="13" customFormat="1">
      <c r="A114" s="13"/>
      <c r="B114" s="234"/>
      <c r="C114" s="235"/>
      <c r="D114" s="236" t="s">
        <v>159</v>
      </c>
      <c r="E114" s="237" t="s">
        <v>19</v>
      </c>
      <c r="F114" s="238" t="s">
        <v>473</v>
      </c>
      <c r="G114" s="235"/>
      <c r="H114" s="239">
        <v>54.256</v>
      </c>
      <c r="I114" s="240"/>
      <c r="J114" s="235"/>
      <c r="K114" s="235"/>
      <c r="L114" s="241"/>
      <c r="M114" s="242"/>
      <c r="N114" s="243"/>
      <c r="O114" s="243"/>
      <c r="P114" s="243"/>
      <c r="Q114" s="243"/>
      <c r="R114" s="243"/>
      <c r="S114" s="243"/>
      <c r="T114" s="244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5" t="s">
        <v>159</v>
      </c>
      <c r="AU114" s="245" t="s">
        <v>80</v>
      </c>
      <c r="AV114" s="13" t="s">
        <v>80</v>
      </c>
      <c r="AW114" s="13" t="s">
        <v>33</v>
      </c>
      <c r="AX114" s="13" t="s">
        <v>71</v>
      </c>
      <c r="AY114" s="245" t="s">
        <v>148</v>
      </c>
    </row>
    <row r="115" s="13" customFormat="1">
      <c r="A115" s="13"/>
      <c r="B115" s="234"/>
      <c r="C115" s="235"/>
      <c r="D115" s="236" t="s">
        <v>159</v>
      </c>
      <c r="E115" s="237" t="s">
        <v>19</v>
      </c>
      <c r="F115" s="238" t="s">
        <v>446</v>
      </c>
      <c r="G115" s="235"/>
      <c r="H115" s="239">
        <v>7.7800000000000002</v>
      </c>
      <c r="I115" s="240"/>
      <c r="J115" s="235"/>
      <c r="K115" s="235"/>
      <c r="L115" s="241"/>
      <c r="M115" s="242"/>
      <c r="N115" s="243"/>
      <c r="O115" s="243"/>
      <c r="P115" s="243"/>
      <c r="Q115" s="243"/>
      <c r="R115" s="243"/>
      <c r="S115" s="243"/>
      <c r="T115" s="244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45" t="s">
        <v>159</v>
      </c>
      <c r="AU115" s="245" t="s">
        <v>80</v>
      </c>
      <c r="AV115" s="13" t="s">
        <v>80</v>
      </c>
      <c r="AW115" s="13" t="s">
        <v>33</v>
      </c>
      <c r="AX115" s="13" t="s">
        <v>71</v>
      </c>
      <c r="AY115" s="245" t="s">
        <v>148</v>
      </c>
    </row>
    <row r="116" s="14" customFormat="1">
      <c r="A116" s="14"/>
      <c r="B116" s="246"/>
      <c r="C116" s="247"/>
      <c r="D116" s="236" t="s">
        <v>159</v>
      </c>
      <c r="E116" s="248" t="s">
        <v>19</v>
      </c>
      <c r="F116" s="249" t="s">
        <v>161</v>
      </c>
      <c r="G116" s="247"/>
      <c r="H116" s="250">
        <v>62.036000000000001</v>
      </c>
      <c r="I116" s="251"/>
      <c r="J116" s="247"/>
      <c r="K116" s="247"/>
      <c r="L116" s="252"/>
      <c r="M116" s="253"/>
      <c r="N116" s="254"/>
      <c r="O116" s="254"/>
      <c r="P116" s="254"/>
      <c r="Q116" s="254"/>
      <c r="R116" s="254"/>
      <c r="S116" s="254"/>
      <c r="T116" s="255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56" t="s">
        <v>159</v>
      </c>
      <c r="AU116" s="256" t="s">
        <v>80</v>
      </c>
      <c r="AV116" s="14" t="s">
        <v>155</v>
      </c>
      <c r="AW116" s="14" t="s">
        <v>33</v>
      </c>
      <c r="AX116" s="14" t="s">
        <v>78</v>
      </c>
      <c r="AY116" s="256" t="s">
        <v>148</v>
      </c>
    </row>
    <row r="117" s="2" customFormat="1" ht="37.8" customHeight="1">
      <c r="A117" s="41"/>
      <c r="B117" s="42"/>
      <c r="C117" s="216" t="s">
        <v>176</v>
      </c>
      <c r="D117" s="216" t="s">
        <v>150</v>
      </c>
      <c r="E117" s="217" t="s">
        <v>406</v>
      </c>
      <c r="F117" s="218" t="s">
        <v>407</v>
      </c>
      <c r="G117" s="219" t="s">
        <v>204</v>
      </c>
      <c r="H117" s="220">
        <v>13.564</v>
      </c>
      <c r="I117" s="221"/>
      <c r="J117" s="222">
        <f>ROUND(I117*H117,2)</f>
        <v>0</v>
      </c>
      <c r="K117" s="218" t="s">
        <v>154</v>
      </c>
      <c r="L117" s="47"/>
      <c r="M117" s="223" t="s">
        <v>19</v>
      </c>
      <c r="N117" s="224" t="s">
        <v>42</v>
      </c>
      <c r="O117" s="87"/>
      <c r="P117" s="225">
        <f>O117*H117</f>
        <v>0</v>
      </c>
      <c r="Q117" s="225">
        <v>0</v>
      </c>
      <c r="R117" s="225">
        <f>Q117*H117</f>
        <v>0</v>
      </c>
      <c r="S117" s="225">
        <v>0</v>
      </c>
      <c r="T117" s="226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27" t="s">
        <v>155</v>
      </c>
      <c r="AT117" s="227" t="s">
        <v>150</v>
      </c>
      <c r="AU117" s="227" t="s">
        <v>80</v>
      </c>
      <c r="AY117" s="20" t="s">
        <v>148</v>
      </c>
      <c r="BE117" s="228">
        <f>IF(N117="základní",J117,0)</f>
        <v>0</v>
      </c>
      <c r="BF117" s="228">
        <f>IF(N117="snížená",J117,0)</f>
        <v>0</v>
      </c>
      <c r="BG117" s="228">
        <f>IF(N117="zákl. přenesená",J117,0)</f>
        <v>0</v>
      </c>
      <c r="BH117" s="228">
        <f>IF(N117="sníž. přenesená",J117,0)</f>
        <v>0</v>
      </c>
      <c r="BI117" s="228">
        <f>IF(N117="nulová",J117,0)</f>
        <v>0</v>
      </c>
      <c r="BJ117" s="20" t="s">
        <v>78</v>
      </c>
      <c r="BK117" s="228">
        <f>ROUND(I117*H117,2)</f>
        <v>0</v>
      </c>
      <c r="BL117" s="20" t="s">
        <v>155</v>
      </c>
      <c r="BM117" s="227" t="s">
        <v>474</v>
      </c>
    </row>
    <row r="118" s="2" customFormat="1">
      <c r="A118" s="41"/>
      <c r="B118" s="42"/>
      <c r="C118" s="43"/>
      <c r="D118" s="229" t="s">
        <v>157</v>
      </c>
      <c r="E118" s="43"/>
      <c r="F118" s="230" t="s">
        <v>409</v>
      </c>
      <c r="G118" s="43"/>
      <c r="H118" s="43"/>
      <c r="I118" s="231"/>
      <c r="J118" s="43"/>
      <c r="K118" s="43"/>
      <c r="L118" s="47"/>
      <c r="M118" s="232"/>
      <c r="N118" s="233"/>
      <c r="O118" s="87"/>
      <c r="P118" s="87"/>
      <c r="Q118" s="87"/>
      <c r="R118" s="87"/>
      <c r="S118" s="87"/>
      <c r="T118" s="88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20" t="s">
        <v>157</v>
      </c>
      <c r="AU118" s="20" t="s">
        <v>80</v>
      </c>
    </row>
    <row r="119" s="13" customFormat="1">
      <c r="A119" s="13"/>
      <c r="B119" s="234"/>
      <c r="C119" s="235"/>
      <c r="D119" s="236" t="s">
        <v>159</v>
      </c>
      <c r="E119" s="237" t="s">
        <v>19</v>
      </c>
      <c r="F119" s="238" t="s">
        <v>475</v>
      </c>
      <c r="G119" s="235"/>
      <c r="H119" s="239">
        <v>13.564</v>
      </c>
      <c r="I119" s="240"/>
      <c r="J119" s="235"/>
      <c r="K119" s="235"/>
      <c r="L119" s="241"/>
      <c r="M119" s="242"/>
      <c r="N119" s="243"/>
      <c r="O119" s="243"/>
      <c r="P119" s="243"/>
      <c r="Q119" s="243"/>
      <c r="R119" s="243"/>
      <c r="S119" s="243"/>
      <c r="T119" s="244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45" t="s">
        <v>159</v>
      </c>
      <c r="AU119" s="245" t="s">
        <v>80</v>
      </c>
      <c r="AV119" s="13" t="s">
        <v>80</v>
      </c>
      <c r="AW119" s="13" t="s">
        <v>33</v>
      </c>
      <c r="AX119" s="13" t="s">
        <v>78</v>
      </c>
      <c r="AY119" s="245" t="s">
        <v>148</v>
      </c>
    </row>
    <row r="120" s="2" customFormat="1" ht="24.15" customHeight="1">
      <c r="A120" s="41"/>
      <c r="B120" s="42"/>
      <c r="C120" s="216" t="s">
        <v>115</v>
      </c>
      <c r="D120" s="216" t="s">
        <v>150</v>
      </c>
      <c r="E120" s="217" t="s">
        <v>243</v>
      </c>
      <c r="F120" s="218" t="s">
        <v>244</v>
      </c>
      <c r="G120" s="219" t="s">
        <v>204</v>
      </c>
      <c r="H120" s="220">
        <v>75.599999999999994</v>
      </c>
      <c r="I120" s="221"/>
      <c r="J120" s="222">
        <f>ROUND(I120*H120,2)</f>
        <v>0</v>
      </c>
      <c r="K120" s="218" t="s">
        <v>154</v>
      </c>
      <c r="L120" s="47"/>
      <c r="M120" s="223" t="s">
        <v>19</v>
      </c>
      <c r="N120" s="224" t="s">
        <v>42</v>
      </c>
      <c r="O120" s="87"/>
      <c r="P120" s="225">
        <f>O120*H120</f>
        <v>0</v>
      </c>
      <c r="Q120" s="225">
        <v>0</v>
      </c>
      <c r="R120" s="225">
        <f>Q120*H120</f>
        <v>0</v>
      </c>
      <c r="S120" s="225">
        <v>0</v>
      </c>
      <c r="T120" s="226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27" t="s">
        <v>155</v>
      </c>
      <c r="AT120" s="227" t="s">
        <v>150</v>
      </c>
      <c r="AU120" s="227" t="s">
        <v>80</v>
      </c>
      <c r="AY120" s="20" t="s">
        <v>148</v>
      </c>
      <c r="BE120" s="228">
        <f>IF(N120="základní",J120,0)</f>
        <v>0</v>
      </c>
      <c r="BF120" s="228">
        <f>IF(N120="snížená",J120,0)</f>
        <v>0</v>
      </c>
      <c r="BG120" s="228">
        <f>IF(N120="zákl. přenesená",J120,0)</f>
        <v>0</v>
      </c>
      <c r="BH120" s="228">
        <f>IF(N120="sníž. přenesená",J120,0)</f>
        <v>0</v>
      </c>
      <c r="BI120" s="228">
        <f>IF(N120="nulová",J120,0)</f>
        <v>0</v>
      </c>
      <c r="BJ120" s="20" t="s">
        <v>78</v>
      </c>
      <c r="BK120" s="228">
        <f>ROUND(I120*H120,2)</f>
        <v>0</v>
      </c>
      <c r="BL120" s="20" t="s">
        <v>155</v>
      </c>
      <c r="BM120" s="227" t="s">
        <v>476</v>
      </c>
    </row>
    <row r="121" s="2" customFormat="1">
      <c r="A121" s="41"/>
      <c r="B121" s="42"/>
      <c r="C121" s="43"/>
      <c r="D121" s="229" t="s">
        <v>157</v>
      </c>
      <c r="E121" s="43"/>
      <c r="F121" s="230" t="s">
        <v>246</v>
      </c>
      <c r="G121" s="43"/>
      <c r="H121" s="43"/>
      <c r="I121" s="231"/>
      <c r="J121" s="43"/>
      <c r="K121" s="43"/>
      <c r="L121" s="47"/>
      <c r="M121" s="232"/>
      <c r="N121" s="233"/>
      <c r="O121" s="87"/>
      <c r="P121" s="87"/>
      <c r="Q121" s="87"/>
      <c r="R121" s="87"/>
      <c r="S121" s="87"/>
      <c r="T121" s="88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0" t="s">
        <v>157</v>
      </c>
      <c r="AU121" s="20" t="s">
        <v>80</v>
      </c>
    </row>
    <row r="122" s="13" customFormat="1">
      <c r="A122" s="13"/>
      <c r="B122" s="234"/>
      <c r="C122" s="235"/>
      <c r="D122" s="236" t="s">
        <v>159</v>
      </c>
      <c r="E122" s="237" t="s">
        <v>19</v>
      </c>
      <c r="F122" s="238" t="s">
        <v>444</v>
      </c>
      <c r="G122" s="235"/>
      <c r="H122" s="239">
        <v>128.80000000000001</v>
      </c>
      <c r="I122" s="240"/>
      <c r="J122" s="235"/>
      <c r="K122" s="235"/>
      <c r="L122" s="241"/>
      <c r="M122" s="242"/>
      <c r="N122" s="243"/>
      <c r="O122" s="243"/>
      <c r="P122" s="243"/>
      <c r="Q122" s="243"/>
      <c r="R122" s="243"/>
      <c r="S122" s="243"/>
      <c r="T122" s="244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5" t="s">
        <v>159</v>
      </c>
      <c r="AU122" s="245" t="s">
        <v>80</v>
      </c>
      <c r="AV122" s="13" t="s">
        <v>80</v>
      </c>
      <c r="AW122" s="13" t="s">
        <v>33</v>
      </c>
      <c r="AX122" s="13" t="s">
        <v>71</v>
      </c>
      <c r="AY122" s="245" t="s">
        <v>148</v>
      </c>
    </row>
    <row r="123" s="13" customFormat="1">
      <c r="A123" s="13"/>
      <c r="B123" s="234"/>
      <c r="C123" s="235"/>
      <c r="D123" s="236" t="s">
        <v>159</v>
      </c>
      <c r="E123" s="237" t="s">
        <v>19</v>
      </c>
      <c r="F123" s="238" t="s">
        <v>446</v>
      </c>
      <c r="G123" s="235"/>
      <c r="H123" s="239">
        <v>7.7800000000000002</v>
      </c>
      <c r="I123" s="240"/>
      <c r="J123" s="235"/>
      <c r="K123" s="235"/>
      <c r="L123" s="241"/>
      <c r="M123" s="242"/>
      <c r="N123" s="243"/>
      <c r="O123" s="243"/>
      <c r="P123" s="243"/>
      <c r="Q123" s="243"/>
      <c r="R123" s="243"/>
      <c r="S123" s="243"/>
      <c r="T123" s="244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5" t="s">
        <v>159</v>
      </c>
      <c r="AU123" s="245" t="s">
        <v>80</v>
      </c>
      <c r="AV123" s="13" t="s">
        <v>80</v>
      </c>
      <c r="AW123" s="13" t="s">
        <v>33</v>
      </c>
      <c r="AX123" s="13" t="s">
        <v>71</v>
      </c>
      <c r="AY123" s="245" t="s">
        <v>148</v>
      </c>
    </row>
    <row r="124" s="13" customFormat="1">
      <c r="A124" s="13"/>
      <c r="B124" s="234"/>
      <c r="C124" s="235"/>
      <c r="D124" s="236" t="s">
        <v>159</v>
      </c>
      <c r="E124" s="237" t="s">
        <v>19</v>
      </c>
      <c r="F124" s="238" t="s">
        <v>477</v>
      </c>
      <c r="G124" s="235"/>
      <c r="H124" s="239">
        <v>-60.979999999999997</v>
      </c>
      <c r="I124" s="240"/>
      <c r="J124" s="235"/>
      <c r="K124" s="235"/>
      <c r="L124" s="241"/>
      <c r="M124" s="242"/>
      <c r="N124" s="243"/>
      <c r="O124" s="243"/>
      <c r="P124" s="243"/>
      <c r="Q124" s="243"/>
      <c r="R124" s="243"/>
      <c r="S124" s="243"/>
      <c r="T124" s="244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5" t="s">
        <v>159</v>
      </c>
      <c r="AU124" s="245" t="s">
        <v>80</v>
      </c>
      <c r="AV124" s="13" t="s">
        <v>80</v>
      </c>
      <c r="AW124" s="13" t="s">
        <v>33</v>
      </c>
      <c r="AX124" s="13" t="s">
        <v>71</v>
      </c>
      <c r="AY124" s="245" t="s">
        <v>148</v>
      </c>
    </row>
    <row r="125" s="14" customFormat="1">
      <c r="A125" s="14"/>
      <c r="B125" s="246"/>
      <c r="C125" s="247"/>
      <c r="D125" s="236" t="s">
        <v>159</v>
      </c>
      <c r="E125" s="248" t="s">
        <v>19</v>
      </c>
      <c r="F125" s="249" t="s">
        <v>161</v>
      </c>
      <c r="G125" s="247"/>
      <c r="H125" s="250">
        <v>75.599999999999994</v>
      </c>
      <c r="I125" s="251"/>
      <c r="J125" s="247"/>
      <c r="K125" s="247"/>
      <c r="L125" s="252"/>
      <c r="M125" s="253"/>
      <c r="N125" s="254"/>
      <c r="O125" s="254"/>
      <c r="P125" s="254"/>
      <c r="Q125" s="254"/>
      <c r="R125" s="254"/>
      <c r="S125" s="254"/>
      <c r="T125" s="255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56" t="s">
        <v>159</v>
      </c>
      <c r="AU125" s="256" t="s">
        <v>80</v>
      </c>
      <c r="AV125" s="14" t="s">
        <v>155</v>
      </c>
      <c r="AW125" s="14" t="s">
        <v>33</v>
      </c>
      <c r="AX125" s="14" t="s">
        <v>78</v>
      </c>
      <c r="AY125" s="256" t="s">
        <v>148</v>
      </c>
    </row>
    <row r="126" s="2" customFormat="1" ht="24.15" customHeight="1">
      <c r="A126" s="41"/>
      <c r="B126" s="42"/>
      <c r="C126" s="216" t="s">
        <v>185</v>
      </c>
      <c r="D126" s="216" t="s">
        <v>150</v>
      </c>
      <c r="E126" s="217" t="s">
        <v>478</v>
      </c>
      <c r="F126" s="218" t="s">
        <v>479</v>
      </c>
      <c r="G126" s="219" t="s">
        <v>204</v>
      </c>
      <c r="H126" s="220">
        <v>60.979999999999997</v>
      </c>
      <c r="I126" s="221"/>
      <c r="J126" s="222">
        <f>ROUND(I126*H126,2)</f>
        <v>0</v>
      </c>
      <c r="K126" s="218" t="s">
        <v>154</v>
      </c>
      <c r="L126" s="47"/>
      <c r="M126" s="223" t="s">
        <v>19</v>
      </c>
      <c r="N126" s="224" t="s">
        <v>42</v>
      </c>
      <c r="O126" s="87"/>
      <c r="P126" s="225">
        <f>O126*H126</f>
        <v>0</v>
      </c>
      <c r="Q126" s="225">
        <v>0</v>
      </c>
      <c r="R126" s="225">
        <f>Q126*H126</f>
        <v>0</v>
      </c>
      <c r="S126" s="225">
        <v>0</v>
      </c>
      <c r="T126" s="226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27" t="s">
        <v>155</v>
      </c>
      <c r="AT126" s="227" t="s">
        <v>150</v>
      </c>
      <c r="AU126" s="227" t="s">
        <v>80</v>
      </c>
      <c r="AY126" s="20" t="s">
        <v>148</v>
      </c>
      <c r="BE126" s="228">
        <f>IF(N126="základní",J126,0)</f>
        <v>0</v>
      </c>
      <c r="BF126" s="228">
        <f>IF(N126="snížená",J126,0)</f>
        <v>0</v>
      </c>
      <c r="BG126" s="228">
        <f>IF(N126="zákl. přenesená",J126,0)</f>
        <v>0</v>
      </c>
      <c r="BH126" s="228">
        <f>IF(N126="sníž. přenesená",J126,0)</f>
        <v>0</v>
      </c>
      <c r="BI126" s="228">
        <f>IF(N126="nulová",J126,0)</f>
        <v>0</v>
      </c>
      <c r="BJ126" s="20" t="s">
        <v>78</v>
      </c>
      <c r="BK126" s="228">
        <f>ROUND(I126*H126,2)</f>
        <v>0</v>
      </c>
      <c r="BL126" s="20" t="s">
        <v>155</v>
      </c>
      <c r="BM126" s="227" t="s">
        <v>480</v>
      </c>
    </row>
    <row r="127" s="2" customFormat="1">
      <c r="A127" s="41"/>
      <c r="B127" s="42"/>
      <c r="C127" s="43"/>
      <c r="D127" s="229" t="s">
        <v>157</v>
      </c>
      <c r="E127" s="43"/>
      <c r="F127" s="230" t="s">
        <v>481</v>
      </c>
      <c r="G127" s="43"/>
      <c r="H127" s="43"/>
      <c r="I127" s="231"/>
      <c r="J127" s="43"/>
      <c r="K127" s="43"/>
      <c r="L127" s="47"/>
      <c r="M127" s="232"/>
      <c r="N127" s="233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157</v>
      </c>
      <c r="AU127" s="20" t="s">
        <v>80</v>
      </c>
    </row>
    <row r="128" s="15" customFormat="1">
      <c r="A128" s="15"/>
      <c r="B128" s="258"/>
      <c r="C128" s="259"/>
      <c r="D128" s="236" t="s">
        <v>159</v>
      </c>
      <c r="E128" s="260" t="s">
        <v>19</v>
      </c>
      <c r="F128" s="261" t="s">
        <v>463</v>
      </c>
      <c r="G128" s="259"/>
      <c r="H128" s="260" t="s">
        <v>19</v>
      </c>
      <c r="I128" s="262"/>
      <c r="J128" s="259"/>
      <c r="K128" s="259"/>
      <c r="L128" s="263"/>
      <c r="M128" s="264"/>
      <c r="N128" s="265"/>
      <c r="O128" s="265"/>
      <c r="P128" s="265"/>
      <c r="Q128" s="265"/>
      <c r="R128" s="265"/>
      <c r="S128" s="265"/>
      <c r="T128" s="266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T128" s="267" t="s">
        <v>159</v>
      </c>
      <c r="AU128" s="267" t="s">
        <v>80</v>
      </c>
      <c r="AV128" s="15" t="s">
        <v>78</v>
      </c>
      <c r="AW128" s="15" t="s">
        <v>33</v>
      </c>
      <c r="AX128" s="15" t="s">
        <v>71</v>
      </c>
      <c r="AY128" s="267" t="s">
        <v>148</v>
      </c>
    </row>
    <row r="129" s="13" customFormat="1">
      <c r="A129" s="13"/>
      <c r="B129" s="234"/>
      <c r="C129" s="235"/>
      <c r="D129" s="236" t="s">
        <v>159</v>
      </c>
      <c r="E129" s="237" t="s">
        <v>19</v>
      </c>
      <c r="F129" s="238" t="s">
        <v>482</v>
      </c>
      <c r="G129" s="235"/>
      <c r="H129" s="239">
        <v>18.48</v>
      </c>
      <c r="I129" s="240"/>
      <c r="J129" s="235"/>
      <c r="K129" s="235"/>
      <c r="L129" s="241"/>
      <c r="M129" s="242"/>
      <c r="N129" s="243"/>
      <c r="O129" s="243"/>
      <c r="P129" s="243"/>
      <c r="Q129" s="243"/>
      <c r="R129" s="243"/>
      <c r="S129" s="243"/>
      <c r="T129" s="244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5" t="s">
        <v>159</v>
      </c>
      <c r="AU129" s="245" t="s">
        <v>80</v>
      </c>
      <c r="AV129" s="13" t="s">
        <v>80</v>
      </c>
      <c r="AW129" s="13" t="s">
        <v>33</v>
      </c>
      <c r="AX129" s="13" t="s">
        <v>71</v>
      </c>
      <c r="AY129" s="245" t="s">
        <v>148</v>
      </c>
    </row>
    <row r="130" s="15" customFormat="1">
      <c r="A130" s="15"/>
      <c r="B130" s="258"/>
      <c r="C130" s="259"/>
      <c r="D130" s="236" t="s">
        <v>159</v>
      </c>
      <c r="E130" s="260" t="s">
        <v>19</v>
      </c>
      <c r="F130" s="261" t="s">
        <v>465</v>
      </c>
      <c r="G130" s="259"/>
      <c r="H130" s="260" t="s">
        <v>19</v>
      </c>
      <c r="I130" s="262"/>
      <c r="J130" s="259"/>
      <c r="K130" s="259"/>
      <c r="L130" s="263"/>
      <c r="M130" s="264"/>
      <c r="N130" s="265"/>
      <c r="O130" s="265"/>
      <c r="P130" s="265"/>
      <c r="Q130" s="265"/>
      <c r="R130" s="265"/>
      <c r="S130" s="265"/>
      <c r="T130" s="266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67" t="s">
        <v>159</v>
      </c>
      <c r="AU130" s="267" t="s">
        <v>80</v>
      </c>
      <c r="AV130" s="15" t="s">
        <v>78</v>
      </c>
      <c r="AW130" s="15" t="s">
        <v>33</v>
      </c>
      <c r="AX130" s="15" t="s">
        <v>71</v>
      </c>
      <c r="AY130" s="267" t="s">
        <v>148</v>
      </c>
    </row>
    <row r="131" s="13" customFormat="1">
      <c r="A131" s="13"/>
      <c r="B131" s="234"/>
      <c r="C131" s="235"/>
      <c r="D131" s="236" t="s">
        <v>159</v>
      </c>
      <c r="E131" s="237" t="s">
        <v>19</v>
      </c>
      <c r="F131" s="238" t="s">
        <v>483</v>
      </c>
      <c r="G131" s="235"/>
      <c r="H131" s="239">
        <v>42.5</v>
      </c>
      <c r="I131" s="240"/>
      <c r="J131" s="235"/>
      <c r="K131" s="235"/>
      <c r="L131" s="241"/>
      <c r="M131" s="242"/>
      <c r="N131" s="243"/>
      <c r="O131" s="243"/>
      <c r="P131" s="243"/>
      <c r="Q131" s="243"/>
      <c r="R131" s="243"/>
      <c r="S131" s="243"/>
      <c r="T131" s="244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5" t="s">
        <v>159</v>
      </c>
      <c r="AU131" s="245" t="s">
        <v>80</v>
      </c>
      <c r="AV131" s="13" t="s">
        <v>80</v>
      </c>
      <c r="AW131" s="13" t="s">
        <v>33</v>
      </c>
      <c r="AX131" s="13" t="s">
        <v>71</v>
      </c>
      <c r="AY131" s="245" t="s">
        <v>148</v>
      </c>
    </row>
    <row r="132" s="14" customFormat="1">
      <c r="A132" s="14"/>
      <c r="B132" s="246"/>
      <c r="C132" s="247"/>
      <c r="D132" s="236" t="s">
        <v>159</v>
      </c>
      <c r="E132" s="248" t="s">
        <v>450</v>
      </c>
      <c r="F132" s="249" t="s">
        <v>161</v>
      </c>
      <c r="G132" s="247"/>
      <c r="H132" s="250">
        <v>60.979999999999997</v>
      </c>
      <c r="I132" s="251"/>
      <c r="J132" s="247"/>
      <c r="K132" s="247"/>
      <c r="L132" s="252"/>
      <c r="M132" s="253"/>
      <c r="N132" s="254"/>
      <c r="O132" s="254"/>
      <c r="P132" s="254"/>
      <c r="Q132" s="254"/>
      <c r="R132" s="254"/>
      <c r="S132" s="254"/>
      <c r="T132" s="255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6" t="s">
        <v>159</v>
      </c>
      <c r="AU132" s="256" t="s">
        <v>80</v>
      </c>
      <c r="AV132" s="14" t="s">
        <v>155</v>
      </c>
      <c r="AW132" s="14" t="s">
        <v>33</v>
      </c>
      <c r="AX132" s="14" t="s">
        <v>78</v>
      </c>
      <c r="AY132" s="256" t="s">
        <v>148</v>
      </c>
    </row>
    <row r="133" s="12" customFormat="1" ht="22.8" customHeight="1">
      <c r="A133" s="12"/>
      <c r="B133" s="200"/>
      <c r="C133" s="201"/>
      <c r="D133" s="202" t="s">
        <v>70</v>
      </c>
      <c r="E133" s="214" t="s">
        <v>80</v>
      </c>
      <c r="F133" s="214" t="s">
        <v>411</v>
      </c>
      <c r="G133" s="201"/>
      <c r="H133" s="201"/>
      <c r="I133" s="204"/>
      <c r="J133" s="215">
        <f>BK133</f>
        <v>0</v>
      </c>
      <c r="K133" s="201"/>
      <c r="L133" s="206"/>
      <c r="M133" s="207"/>
      <c r="N133" s="208"/>
      <c r="O133" s="208"/>
      <c r="P133" s="209">
        <f>SUM(P134:P143)</f>
        <v>0</v>
      </c>
      <c r="Q133" s="208"/>
      <c r="R133" s="209">
        <f>SUM(R134:R143)</f>
        <v>0.093524004613599984</v>
      </c>
      <c r="S133" s="208"/>
      <c r="T133" s="210">
        <f>SUM(T134:T143)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11" t="s">
        <v>78</v>
      </c>
      <c r="AT133" s="212" t="s">
        <v>70</v>
      </c>
      <c r="AU133" s="212" t="s">
        <v>78</v>
      </c>
      <c r="AY133" s="211" t="s">
        <v>148</v>
      </c>
      <c r="BK133" s="213">
        <f>SUM(BK134:BK143)</f>
        <v>0</v>
      </c>
    </row>
    <row r="134" s="2" customFormat="1" ht="16.5" customHeight="1">
      <c r="A134" s="41"/>
      <c r="B134" s="42"/>
      <c r="C134" s="216" t="s">
        <v>190</v>
      </c>
      <c r="D134" s="216" t="s">
        <v>150</v>
      </c>
      <c r="E134" s="217" t="s">
        <v>484</v>
      </c>
      <c r="F134" s="218" t="s">
        <v>485</v>
      </c>
      <c r="G134" s="219" t="s">
        <v>204</v>
      </c>
      <c r="H134" s="220">
        <v>2</v>
      </c>
      <c r="I134" s="221"/>
      <c r="J134" s="222">
        <f>ROUND(I134*H134,2)</f>
        <v>0</v>
      </c>
      <c r="K134" s="218" t="s">
        <v>154</v>
      </c>
      <c r="L134" s="47"/>
      <c r="M134" s="223" t="s">
        <v>19</v>
      </c>
      <c r="N134" s="224" t="s">
        <v>42</v>
      </c>
      <c r="O134" s="87"/>
      <c r="P134" s="225">
        <f>O134*H134</f>
        <v>0</v>
      </c>
      <c r="Q134" s="225">
        <v>0</v>
      </c>
      <c r="R134" s="225">
        <f>Q134*H134</f>
        <v>0</v>
      </c>
      <c r="S134" s="225">
        <v>0</v>
      </c>
      <c r="T134" s="226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27" t="s">
        <v>155</v>
      </c>
      <c r="AT134" s="227" t="s">
        <v>150</v>
      </c>
      <c r="AU134" s="227" t="s">
        <v>80</v>
      </c>
      <c r="AY134" s="20" t="s">
        <v>148</v>
      </c>
      <c r="BE134" s="228">
        <f>IF(N134="základní",J134,0)</f>
        <v>0</v>
      </c>
      <c r="BF134" s="228">
        <f>IF(N134="snížená",J134,0)</f>
        <v>0</v>
      </c>
      <c r="BG134" s="228">
        <f>IF(N134="zákl. přenesená",J134,0)</f>
        <v>0</v>
      </c>
      <c r="BH134" s="228">
        <f>IF(N134="sníž. přenesená",J134,0)</f>
        <v>0</v>
      </c>
      <c r="BI134" s="228">
        <f>IF(N134="nulová",J134,0)</f>
        <v>0</v>
      </c>
      <c r="BJ134" s="20" t="s">
        <v>78</v>
      </c>
      <c r="BK134" s="228">
        <f>ROUND(I134*H134,2)</f>
        <v>0</v>
      </c>
      <c r="BL134" s="20" t="s">
        <v>155</v>
      </c>
      <c r="BM134" s="227" t="s">
        <v>486</v>
      </c>
    </row>
    <row r="135" s="2" customFormat="1">
      <c r="A135" s="41"/>
      <c r="B135" s="42"/>
      <c r="C135" s="43"/>
      <c r="D135" s="229" t="s">
        <v>157</v>
      </c>
      <c r="E135" s="43"/>
      <c r="F135" s="230" t="s">
        <v>487</v>
      </c>
      <c r="G135" s="43"/>
      <c r="H135" s="43"/>
      <c r="I135" s="231"/>
      <c r="J135" s="43"/>
      <c r="K135" s="43"/>
      <c r="L135" s="47"/>
      <c r="M135" s="232"/>
      <c r="N135" s="233"/>
      <c r="O135" s="87"/>
      <c r="P135" s="87"/>
      <c r="Q135" s="87"/>
      <c r="R135" s="87"/>
      <c r="S135" s="87"/>
      <c r="T135" s="88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T135" s="20" t="s">
        <v>157</v>
      </c>
      <c r="AU135" s="20" t="s">
        <v>80</v>
      </c>
    </row>
    <row r="136" s="15" customFormat="1">
      <c r="A136" s="15"/>
      <c r="B136" s="258"/>
      <c r="C136" s="259"/>
      <c r="D136" s="236" t="s">
        <v>159</v>
      </c>
      <c r="E136" s="260" t="s">
        <v>19</v>
      </c>
      <c r="F136" s="261" t="s">
        <v>488</v>
      </c>
      <c r="G136" s="259"/>
      <c r="H136" s="260" t="s">
        <v>19</v>
      </c>
      <c r="I136" s="262"/>
      <c r="J136" s="259"/>
      <c r="K136" s="259"/>
      <c r="L136" s="263"/>
      <c r="M136" s="264"/>
      <c r="N136" s="265"/>
      <c r="O136" s="265"/>
      <c r="P136" s="265"/>
      <c r="Q136" s="265"/>
      <c r="R136" s="265"/>
      <c r="S136" s="265"/>
      <c r="T136" s="266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67" t="s">
        <v>159</v>
      </c>
      <c r="AU136" s="267" t="s">
        <v>80</v>
      </c>
      <c r="AV136" s="15" t="s">
        <v>78</v>
      </c>
      <c r="AW136" s="15" t="s">
        <v>33</v>
      </c>
      <c r="AX136" s="15" t="s">
        <v>71</v>
      </c>
      <c r="AY136" s="267" t="s">
        <v>148</v>
      </c>
    </row>
    <row r="137" s="13" customFormat="1">
      <c r="A137" s="13"/>
      <c r="B137" s="234"/>
      <c r="C137" s="235"/>
      <c r="D137" s="236" t="s">
        <v>159</v>
      </c>
      <c r="E137" s="237" t="s">
        <v>19</v>
      </c>
      <c r="F137" s="238" t="s">
        <v>489</v>
      </c>
      <c r="G137" s="235"/>
      <c r="H137" s="239">
        <v>2</v>
      </c>
      <c r="I137" s="240"/>
      <c r="J137" s="235"/>
      <c r="K137" s="235"/>
      <c r="L137" s="241"/>
      <c r="M137" s="242"/>
      <c r="N137" s="243"/>
      <c r="O137" s="243"/>
      <c r="P137" s="243"/>
      <c r="Q137" s="243"/>
      <c r="R137" s="243"/>
      <c r="S137" s="243"/>
      <c r="T137" s="244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5" t="s">
        <v>159</v>
      </c>
      <c r="AU137" s="245" t="s">
        <v>80</v>
      </c>
      <c r="AV137" s="13" t="s">
        <v>80</v>
      </c>
      <c r="AW137" s="13" t="s">
        <v>33</v>
      </c>
      <c r="AX137" s="13" t="s">
        <v>71</v>
      </c>
      <c r="AY137" s="245" t="s">
        <v>148</v>
      </c>
    </row>
    <row r="138" s="14" customFormat="1">
      <c r="A138" s="14"/>
      <c r="B138" s="246"/>
      <c r="C138" s="247"/>
      <c r="D138" s="236" t="s">
        <v>159</v>
      </c>
      <c r="E138" s="248" t="s">
        <v>19</v>
      </c>
      <c r="F138" s="249" t="s">
        <v>161</v>
      </c>
      <c r="G138" s="247"/>
      <c r="H138" s="250">
        <v>2</v>
      </c>
      <c r="I138" s="251"/>
      <c r="J138" s="247"/>
      <c r="K138" s="247"/>
      <c r="L138" s="252"/>
      <c r="M138" s="253"/>
      <c r="N138" s="254"/>
      <c r="O138" s="254"/>
      <c r="P138" s="254"/>
      <c r="Q138" s="254"/>
      <c r="R138" s="254"/>
      <c r="S138" s="254"/>
      <c r="T138" s="255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6" t="s">
        <v>159</v>
      </c>
      <c r="AU138" s="256" t="s">
        <v>80</v>
      </c>
      <c r="AV138" s="14" t="s">
        <v>155</v>
      </c>
      <c r="AW138" s="14" t="s">
        <v>33</v>
      </c>
      <c r="AX138" s="14" t="s">
        <v>78</v>
      </c>
      <c r="AY138" s="256" t="s">
        <v>148</v>
      </c>
    </row>
    <row r="139" s="2" customFormat="1" ht="16.5" customHeight="1">
      <c r="A139" s="41"/>
      <c r="B139" s="42"/>
      <c r="C139" s="216" t="s">
        <v>195</v>
      </c>
      <c r="D139" s="216" t="s">
        <v>150</v>
      </c>
      <c r="E139" s="217" t="s">
        <v>490</v>
      </c>
      <c r="F139" s="218" t="s">
        <v>491</v>
      </c>
      <c r="G139" s="219" t="s">
        <v>310</v>
      </c>
      <c r="H139" s="220">
        <v>0.087999999999999995</v>
      </c>
      <c r="I139" s="221"/>
      <c r="J139" s="222">
        <f>ROUND(I139*H139,2)</f>
        <v>0</v>
      </c>
      <c r="K139" s="218" t="s">
        <v>154</v>
      </c>
      <c r="L139" s="47"/>
      <c r="M139" s="223" t="s">
        <v>19</v>
      </c>
      <c r="N139" s="224" t="s">
        <v>42</v>
      </c>
      <c r="O139" s="87"/>
      <c r="P139" s="225">
        <f>O139*H139</f>
        <v>0</v>
      </c>
      <c r="Q139" s="225">
        <v>1.0627727797</v>
      </c>
      <c r="R139" s="225">
        <f>Q139*H139</f>
        <v>0.093524004613599984</v>
      </c>
      <c r="S139" s="225">
        <v>0</v>
      </c>
      <c r="T139" s="226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27" t="s">
        <v>155</v>
      </c>
      <c r="AT139" s="227" t="s">
        <v>150</v>
      </c>
      <c r="AU139" s="227" t="s">
        <v>80</v>
      </c>
      <c r="AY139" s="20" t="s">
        <v>148</v>
      </c>
      <c r="BE139" s="228">
        <f>IF(N139="základní",J139,0)</f>
        <v>0</v>
      </c>
      <c r="BF139" s="228">
        <f>IF(N139="snížená",J139,0)</f>
        <v>0</v>
      </c>
      <c r="BG139" s="228">
        <f>IF(N139="zákl. přenesená",J139,0)</f>
        <v>0</v>
      </c>
      <c r="BH139" s="228">
        <f>IF(N139="sníž. přenesená",J139,0)</f>
        <v>0</v>
      </c>
      <c r="BI139" s="228">
        <f>IF(N139="nulová",J139,0)</f>
        <v>0</v>
      </c>
      <c r="BJ139" s="20" t="s">
        <v>78</v>
      </c>
      <c r="BK139" s="228">
        <f>ROUND(I139*H139,2)</f>
        <v>0</v>
      </c>
      <c r="BL139" s="20" t="s">
        <v>155</v>
      </c>
      <c r="BM139" s="227" t="s">
        <v>492</v>
      </c>
    </row>
    <row r="140" s="2" customFormat="1">
      <c r="A140" s="41"/>
      <c r="B140" s="42"/>
      <c r="C140" s="43"/>
      <c r="D140" s="229" t="s">
        <v>157</v>
      </c>
      <c r="E140" s="43"/>
      <c r="F140" s="230" t="s">
        <v>493</v>
      </c>
      <c r="G140" s="43"/>
      <c r="H140" s="43"/>
      <c r="I140" s="231"/>
      <c r="J140" s="43"/>
      <c r="K140" s="43"/>
      <c r="L140" s="47"/>
      <c r="M140" s="232"/>
      <c r="N140" s="233"/>
      <c r="O140" s="87"/>
      <c r="P140" s="87"/>
      <c r="Q140" s="87"/>
      <c r="R140" s="87"/>
      <c r="S140" s="87"/>
      <c r="T140" s="88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20" t="s">
        <v>157</v>
      </c>
      <c r="AU140" s="20" t="s">
        <v>80</v>
      </c>
    </row>
    <row r="141" s="15" customFormat="1">
      <c r="A141" s="15"/>
      <c r="B141" s="258"/>
      <c r="C141" s="259"/>
      <c r="D141" s="236" t="s">
        <v>159</v>
      </c>
      <c r="E141" s="260" t="s">
        <v>19</v>
      </c>
      <c r="F141" s="261" t="s">
        <v>488</v>
      </c>
      <c r="G141" s="259"/>
      <c r="H141" s="260" t="s">
        <v>19</v>
      </c>
      <c r="I141" s="262"/>
      <c r="J141" s="259"/>
      <c r="K141" s="259"/>
      <c r="L141" s="263"/>
      <c r="M141" s="264"/>
      <c r="N141" s="265"/>
      <c r="O141" s="265"/>
      <c r="P141" s="265"/>
      <c r="Q141" s="265"/>
      <c r="R141" s="265"/>
      <c r="S141" s="265"/>
      <c r="T141" s="266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67" t="s">
        <v>159</v>
      </c>
      <c r="AU141" s="267" t="s">
        <v>80</v>
      </c>
      <c r="AV141" s="15" t="s">
        <v>78</v>
      </c>
      <c r="AW141" s="15" t="s">
        <v>33</v>
      </c>
      <c r="AX141" s="15" t="s">
        <v>71</v>
      </c>
      <c r="AY141" s="267" t="s">
        <v>148</v>
      </c>
    </row>
    <row r="142" s="13" customFormat="1">
      <c r="A142" s="13"/>
      <c r="B142" s="234"/>
      <c r="C142" s="235"/>
      <c r="D142" s="236" t="s">
        <v>159</v>
      </c>
      <c r="E142" s="237" t="s">
        <v>19</v>
      </c>
      <c r="F142" s="238" t="s">
        <v>494</v>
      </c>
      <c r="G142" s="235"/>
      <c r="H142" s="239">
        <v>0.087999999999999995</v>
      </c>
      <c r="I142" s="240"/>
      <c r="J142" s="235"/>
      <c r="K142" s="235"/>
      <c r="L142" s="241"/>
      <c r="M142" s="242"/>
      <c r="N142" s="243"/>
      <c r="O142" s="243"/>
      <c r="P142" s="243"/>
      <c r="Q142" s="243"/>
      <c r="R142" s="243"/>
      <c r="S142" s="243"/>
      <c r="T142" s="244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5" t="s">
        <v>159</v>
      </c>
      <c r="AU142" s="245" t="s">
        <v>80</v>
      </c>
      <c r="AV142" s="13" t="s">
        <v>80</v>
      </c>
      <c r="AW142" s="13" t="s">
        <v>33</v>
      </c>
      <c r="AX142" s="13" t="s">
        <v>71</v>
      </c>
      <c r="AY142" s="245" t="s">
        <v>148</v>
      </c>
    </row>
    <row r="143" s="14" customFormat="1">
      <c r="A143" s="14"/>
      <c r="B143" s="246"/>
      <c r="C143" s="247"/>
      <c r="D143" s="236" t="s">
        <v>159</v>
      </c>
      <c r="E143" s="248" t="s">
        <v>19</v>
      </c>
      <c r="F143" s="249" t="s">
        <v>161</v>
      </c>
      <c r="G143" s="247"/>
      <c r="H143" s="250">
        <v>0.087999999999999995</v>
      </c>
      <c r="I143" s="251"/>
      <c r="J143" s="247"/>
      <c r="K143" s="247"/>
      <c r="L143" s="252"/>
      <c r="M143" s="253"/>
      <c r="N143" s="254"/>
      <c r="O143" s="254"/>
      <c r="P143" s="254"/>
      <c r="Q143" s="254"/>
      <c r="R143" s="254"/>
      <c r="S143" s="254"/>
      <c r="T143" s="255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6" t="s">
        <v>159</v>
      </c>
      <c r="AU143" s="256" t="s">
        <v>80</v>
      </c>
      <c r="AV143" s="14" t="s">
        <v>155</v>
      </c>
      <c r="AW143" s="14" t="s">
        <v>33</v>
      </c>
      <c r="AX143" s="14" t="s">
        <v>78</v>
      </c>
      <c r="AY143" s="256" t="s">
        <v>148</v>
      </c>
    </row>
    <row r="144" s="12" customFormat="1" ht="22.8" customHeight="1">
      <c r="A144" s="12"/>
      <c r="B144" s="200"/>
      <c r="C144" s="201"/>
      <c r="D144" s="202" t="s">
        <v>70</v>
      </c>
      <c r="E144" s="214" t="s">
        <v>155</v>
      </c>
      <c r="F144" s="214" t="s">
        <v>427</v>
      </c>
      <c r="G144" s="201"/>
      <c r="H144" s="201"/>
      <c r="I144" s="204"/>
      <c r="J144" s="215">
        <f>BK144</f>
        <v>0</v>
      </c>
      <c r="K144" s="201"/>
      <c r="L144" s="206"/>
      <c r="M144" s="207"/>
      <c r="N144" s="208"/>
      <c r="O144" s="208"/>
      <c r="P144" s="209">
        <f>SUM(P145:P153)</f>
        <v>0</v>
      </c>
      <c r="Q144" s="208"/>
      <c r="R144" s="209">
        <f>SUM(R145:R153)</f>
        <v>15.092990000000002</v>
      </c>
      <c r="S144" s="208"/>
      <c r="T144" s="210">
        <f>SUM(T145:T153)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11" t="s">
        <v>78</v>
      </c>
      <c r="AT144" s="212" t="s">
        <v>70</v>
      </c>
      <c r="AU144" s="212" t="s">
        <v>78</v>
      </c>
      <c r="AY144" s="211" t="s">
        <v>148</v>
      </c>
      <c r="BK144" s="213">
        <f>SUM(BK145:BK153)</f>
        <v>0</v>
      </c>
    </row>
    <row r="145" s="2" customFormat="1" ht="37.8" customHeight="1">
      <c r="A145" s="41"/>
      <c r="B145" s="42"/>
      <c r="C145" s="216" t="s">
        <v>113</v>
      </c>
      <c r="D145" s="216" t="s">
        <v>150</v>
      </c>
      <c r="E145" s="217" t="s">
        <v>495</v>
      </c>
      <c r="F145" s="218" t="s">
        <v>496</v>
      </c>
      <c r="G145" s="219" t="s">
        <v>204</v>
      </c>
      <c r="H145" s="220">
        <v>7.7800000000000002</v>
      </c>
      <c r="I145" s="221"/>
      <c r="J145" s="222">
        <f>ROUND(I145*H145,2)</f>
        <v>0</v>
      </c>
      <c r="K145" s="218" t="s">
        <v>154</v>
      </c>
      <c r="L145" s="47"/>
      <c r="M145" s="223" t="s">
        <v>19</v>
      </c>
      <c r="N145" s="224" t="s">
        <v>42</v>
      </c>
      <c r="O145" s="87"/>
      <c r="P145" s="225">
        <f>O145*H145</f>
        <v>0</v>
      </c>
      <c r="Q145" s="225">
        <v>1.8480000000000001</v>
      </c>
      <c r="R145" s="225">
        <f>Q145*H145</f>
        <v>14.377440000000002</v>
      </c>
      <c r="S145" s="225">
        <v>0</v>
      </c>
      <c r="T145" s="226">
        <f>S145*H145</f>
        <v>0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27" t="s">
        <v>155</v>
      </c>
      <c r="AT145" s="227" t="s">
        <v>150</v>
      </c>
      <c r="AU145" s="227" t="s">
        <v>80</v>
      </c>
      <c r="AY145" s="20" t="s">
        <v>148</v>
      </c>
      <c r="BE145" s="228">
        <f>IF(N145="základní",J145,0)</f>
        <v>0</v>
      </c>
      <c r="BF145" s="228">
        <f>IF(N145="snížená",J145,0)</f>
        <v>0</v>
      </c>
      <c r="BG145" s="228">
        <f>IF(N145="zákl. přenesená",J145,0)</f>
        <v>0</v>
      </c>
      <c r="BH145" s="228">
        <f>IF(N145="sníž. přenesená",J145,0)</f>
        <v>0</v>
      </c>
      <c r="BI145" s="228">
        <f>IF(N145="nulová",J145,0)</f>
        <v>0</v>
      </c>
      <c r="BJ145" s="20" t="s">
        <v>78</v>
      </c>
      <c r="BK145" s="228">
        <f>ROUND(I145*H145,2)</f>
        <v>0</v>
      </c>
      <c r="BL145" s="20" t="s">
        <v>155</v>
      </c>
      <c r="BM145" s="227" t="s">
        <v>497</v>
      </c>
    </row>
    <row r="146" s="2" customFormat="1">
      <c r="A146" s="41"/>
      <c r="B146" s="42"/>
      <c r="C146" s="43"/>
      <c r="D146" s="229" t="s">
        <v>157</v>
      </c>
      <c r="E146" s="43"/>
      <c r="F146" s="230" t="s">
        <v>498</v>
      </c>
      <c r="G146" s="43"/>
      <c r="H146" s="43"/>
      <c r="I146" s="231"/>
      <c r="J146" s="43"/>
      <c r="K146" s="43"/>
      <c r="L146" s="47"/>
      <c r="M146" s="232"/>
      <c r="N146" s="233"/>
      <c r="O146" s="87"/>
      <c r="P146" s="87"/>
      <c r="Q146" s="87"/>
      <c r="R146" s="87"/>
      <c r="S146" s="87"/>
      <c r="T146" s="88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T146" s="20" t="s">
        <v>157</v>
      </c>
      <c r="AU146" s="20" t="s">
        <v>80</v>
      </c>
    </row>
    <row r="147" s="15" customFormat="1">
      <c r="A147" s="15"/>
      <c r="B147" s="258"/>
      <c r="C147" s="259"/>
      <c r="D147" s="236" t="s">
        <v>159</v>
      </c>
      <c r="E147" s="260" t="s">
        <v>19</v>
      </c>
      <c r="F147" s="261" t="s">
        <v>499</v>
      </c>
      <c r="G147" s="259"/>
      <c r="H147" s="260" t="s">
        <v>19</v>
      </c>
      <c r="I147" s="262"/>
      <c r="J147" s="259"/>
      <c r="K147" s="259"/>
      <c r="L147" s="263"/>
      <c r="M147" s="264"/>
      <c r="N147" s="265"/>
      <c r="O147" s="265"/>
      <c r="P147" s="265"/>
      <c r="Q147" s="265"/>
      <c r="R147" s="265"/>
      <c r="S147" s="265"/>
      <c r="T147" s="266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67" t="s">
        <v>159</v>
      </c>
      <c r="AU147" s="267" t="s">
        <v>80</v>
      </c>
      <c r="AV147" s="15" t="s">
        <v>78</v>
      </c>
      <c r="AW147" s="15" t="s">
        <v>33</v>
      </c>
      <c r="AX147" s="15" t="s">
        <v>71</v>
      </c>
      <c r="AY147" s="267" t="s">
        <v>148</v>
      </c>
    </row>
    <row r="148" s="13" customFormat="1">
      <c r="A148" s="13"/>
      <c r="B148" s="234"/>
      <c r="C148" s="235"/>
      <c r="D148" s="236" t="s">
        <v>159</v>
      </c>
      <c r="E148" s="237" t="s">
        <v>19</v>
      </c>
      <c r="F148" s="238" t="s">
        <v>500</v>
      </c>
      <c r="G148" s="235"/>
      <c r="H148" s="239">
        <v>7.7800000000000002</v>
      </c>
      <c r="I148" s="240"/>
      <c r="J148" s="235"/>
      <c r="K148" s="235"/>
      <c r="L148" s="241"/>
      <c r="M148" s="242"/>
      <c r="N148" s="243"/>
      <c r="O148" s="243"/>
      <c r="P148" s="243"/>
      <c r="Q148" s="243"/>
      <c r="R148" s="243"/>
      <c r="S148" s="243"/>
      <c r="T148" s="244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5" t="s">
        <v>159</v>
      </c>
      <c r="AU148" s="245" t="s">
        <v>80</v>
      </c>
      <c r="AV148" s="13" t="s">
        <v>80</v>
      </c>
      <c r="AW148" s="13" t="s">
        <v>33</v>
      </c>
      <c r="AX148" s="13" t="s">
        <v>71</v>
      </c>
      <c r="AY148" s="245" t="s">
        <v>148</v>
      </c>
    </row>
    <row r="149" s="14" customFormat="1">
      <c r="A149" s="14"/>
      <c r="B149" s="246"/>
      <c r="C149" s="247"/>
      <c r="D149" s="236" t="s">
        <v>159</v>
      </c>
      <c r="E149" s="248" t="s">
        <v>448</v>
      </c>
      <c r="F149" s="249" t="s">
        <v>161</v>
      </c>
      <c r="G149" s="247"/>
      <c r="H149" s="250">
        <v>7.7800000000000002</v>
      </c>
      <c r="I149" s="251"/>
      <c r="J149" s="247"/>
      <c r="K149" s="247"/>
      <c r="L149" s="252"/>
      <c r="M149" s="253"/>
      <c r="N149" s="254"/>
      <c r="O149" s="254"/>
      <c r="P149" s="254"/>
      <c r="Q149" s="254"/>
      <c r="R149" s="254"/>
      <c r="S149" s="254"/>
      <c r="T149" s="255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6" t="s">
        <v>159</v>
      </c>
      <c r="AU149" s="256" t="s">
        <v>80</v>
      </c>
      <c r="AV149" s="14" t="s">
        <v>155</v>
      </c>
      <c r="AW149" s="14" t="s">
        <v>33</v>
      </c>
      <c r="AX149" s="14" t="s">
        <v>78</v>
      </c>
      <c r="AY149" s="256" t="s">
        <v>148</v>
      </c>
    </row>
    <row r="150" s="2" customFormat="1" ht="33" customHeight="1">
      <c r="A150" s="41"/>
      <c r="B150" s="42"/>
      <c r="C150" s="216" t="s">
        <v>208</v>
      </c>
      <c r="D150" s="216" t="s">
        <v>150</v>
      </c>
      <c r="E150" s="217" t="s">
        <v>501</v>
      </c>
      <c r="F150" s="218" t="s">
        <v>502</v>
      </c>
      <c r="G150" s="219" t="s">
        <v>289</v>
      </c>
      <c r="H150" s="220">
        <v>5</v>
      </c>
      <c r="I150" s="221"/>
      <c r="J150" s="222">
        <f>ROUND(I150*H150,2)</f>
        <v>0</v>
      </c>
      <c r="K150" s="218" t="s">
        <v>154</v>
      </c>
      <c r="L150" s="47"/>
      <c r="M150" s="223" t="s">
        <v>19</v>
      </c>
      <c r="N150" s="224" t="s">
        <v>42</v>
      </c>
      <c r="O150" s="87"/>
      <c r="P150" s="225">
        <f>O150*H150</f>
        <v>0</v>
      </c>
      <c r="Q150" s="225">
        <v>0.14310999999999999</v>
      </c>
      <c r="R150" s="225">
        <f>Q150*H150</f>
        <v>0.71554999999999991</v>
      </c>
      <c r="S150" s="225">
        <v>0</v>
      </c>
      <c r="T150" s="226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27" t="s">
        <v>155</v>
      </c>
      <c r="AT150" s="227" t="s">
        <v>150</v>
      </c>
      <c r="AU150" s="227" t="s">
        <v>80</v>
      </c>
      <c r="AY150" s="20" t="s">
        <v>148</v>
      </c>
      <c r="BE150" s="228">
        <f>IF(N150="základní",J150,0)</f>
        <v>0</v>
      </c>
      <c r="BF150" s="228">
        <f>IF(N150="snížená",J150,0)</f>
        <v>0</v>
      </c>
      <c r="BG150" s="228">
        <f>IF(N150="zákl. přenesená",J150,0)</f>
        <v>0</v>
      </c>
      <c r="BH150" s="228">
        <f>IF(N150="sníž. přenesená",J150,0)</f>
        <v>0</v>
      </c>
      <c r="BI150" s="228">
        <f>IF(N150="nulová",J150,0)</f>
        <v>0</v>
      </c>
      <c r="BJ150" s="20" t="s">
        <v>78</v>
      </c>
      <c r="BK150" s="228">
        <f>ROUND(I150*H150,2)</f>
        <v>0</v>
      </c>
      <c r="BL150" s="20" t="s">
        <v>155</v>
      </c>
      <c r="BM150" s="227" t="s">
        <v>503</v>
      </c>
    </row>
    <row r="151" s="2" customFormat="1">
      <c r="A151" s="41"/>
      <c r="B151" s="42"/>
      <c r="C151" s="43"/>
      <c r="D151" s="229" t="s">
        <v>157</v>
      </c>
      <c r="E151" s="43"/>
      <c r="F151" s="230" t="s">
        <v>504</v>
      </c>
      <c r="G151" s="43"/>
      <c r="H151" s="43"/>
      <c r="I151" s="231"/>
      <c r="J151" s="43"/>
      <c r="K151" s="43"/>
      <c r="L151" s="47"/>
      <c r="M151" s="232"/>
      <c r="N151" s="233"/>
      <c r="O151" s="87"/>
      <c r="P151" s="87"/>
      <c r="Q151" s="87"/>
      <c r="R151" s="87"/>
      <c r="S151" s="87"/>
      <c r="T151" s="88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20" t="s">
        <v>157</v>
      </c>
      <c r="AU151" s="20" t="s">
        <v>80</v>
      </c>
    </row>
    <row r="152" s="13" customFormat="1">
      <c r="A152" s="13"/>
      <c r="B152" s="234"/>
      <c r="C152" s="235"/>
      <c r="D152" s="236" t="s">
        <v>159</v>
      </c>
      <c r="E152" s="237" t="s">
        <v>19</v>
      </c>
      <c r="F152" s="238" t="s">
        <v>505</v>
      </c>
      <c r="G152" s="235"/>
      <c r="H152" s="239">
        <v>5</v>
      </c>
      <c r="I152" s="240"/>
      <c r="J152" s="235"/>
      <c r="K152" s="235"/>
      <c r="L152" s="241"/>
      <c r="M152" s="242"/>
      <c r="N152" s="243"/>
      <c r="O152" s="243"/>
      <c r="P152" s="243"/>
      <c r="Q152" s="243"/>
      <c r="R152" s="243"/>
      <c r="S152" s="243"/>
      <c r="T152" s="244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5" t="s">
        <v>159</v>
      </c>
      <c r="AU152" s="245" t="s">
        <v>80</v>
      </c>
      <c r="AV152" s="13" t="s">
        <v>80</v>
      </c>
      <c r="AW152" s="13" t="s">
        <v>33</v>
      </c>
      <c r="AX152" s="13" t="s">
        <v>71</v>
      </c>
      <c r="AY152" s="245" t="s">
        <v>148</v>
      </c>
    </row>
    <row r="153" s="14" customFormat="1">
      <c r="A153" s="14"/>
      <c r="B153" s="246"/>
      <c r="C153" s="247"/>
      <c r="D153" s="236" t="s">
        <v>159</v>
      </c>
      <c r="E153" s="248" t="s">
        <v>19</v>
      </c>
      <c r="F153" s="249" t="s">
        <v>161</v>
      </c>
      <c r="G153" s="247"/>
      <c r="H153" s="250">
        <v>5</v>
      </c>
      <c r="I153" s="251"/>
      <c r="J153" s="247"/>
      <c r="K153" s="247"/>
      <c r="L153" s="252"/>
      <c r="M153" s="253"/>
      <c r="N153" s="254"/>
      <c r="O153" s="254"/>
      <c r="P153" s="254"/>
      <c r="Q153" s="254"/>
      <c r="R153" s="254"/>
      <c r="S153" s="254"/>
      <c r="T153" s="255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6" t="s">
        <v>159</v>
      </c>
      <c r="AU153" s="256" t="s">
        <v>80</v>
      </c>
      <c r="AV153" s="14" t="s">
        <v>155</v>
      </c>
      <c r="AW153" s="14" t="s">
        <v>33</v>
      </c>
      <c r="AX153" s="14" t="s">
        <v>78</v>
      </c>
      <c r="AY153" s="256" t="s">
        <v>148</v>
      </c>
    </row>
    <row r="154" s="12" customFormat="1" ht="22.8" customHeight="1">
      <c r="A154" s="12"/>
      <c r="B154" s="200"/>
      <c r="C154" s="201"/>
      <c r="D154" s="202" t="s">
        <v>70</v>
      </c>
      <c r="E154" s="214" t="s">
        <v>195</v>
      </c>
      <c r="F154" s="214" t="s">
        <v>285</v>
      </c>
      <c r="G154" s="201"/>
      <c r="H154" s="201"/>
      <c r="I154" s="204"/>
      <c r="J154" s="215">
        <f>BK154</f>
        <v>0</v>
      </c>
      <c r="K154" s="201"/>
      <c r="L154" s="206"/>
      <c r="M154" s="207"/>
      <c r="N154" s="208"/>
      <c r="O154" s="208"/>
      <c r="P154" s="209">
        <f>SUM(P155:P185)</f>
        <v>0</v>
      </c>
      <c r="Q154" s="208"/>
      <c r="R154" s="209">
        <f>SUM(R155:R185)</f>
        <v>70.425869297999995</v>
      </c>
      <c r="S154" s="208"/>
      <c r="T154" s="210">
        <f>SUM(T155:T185)</f>
        <v>29.640000000000001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11" t="s">
        <v>78</v>
      </c>
      <c r="AT154" s="212" t="s">
        <v>70</v>
      </c>
      <c r="AU154" s="212" t="s">
        <v>78</v>
      </c>
      <c r="AY154" s="211" t="s">
        <v>148</v>
      </c>
      <c r="BK154" s="213">
        <f>SUM(BK155:BK185)</f>
        <v>0</v>
      </c>
    </row>
    <row r="155" s="2" customFormat="1" ht="21.75" customHeight="1">
      <c r="A155" s="41"/>
      <c r="B155" s="42"/>
      <c r="C155" s="216" t="s">
        <v>8</v>
      </c>
      <c r="D155" s="216" t="s">
        <v>150</v>
      </c>
      <c r="E155" s="217" t="s">
        <v>506</v>
      </c>
      <c r="F155" s="218" t="s">
        <v>507</v>
      </c>
      <c r="G155" s="219" t="s">
        <v>169</v>
      </c>
      <c r="H155" s="220">
        <v>2</v>
      </c>
      <c r="I155" s="221"/>
      <c r="J155" s="222">
        <f>ROUND(I155*H155,2)</f>
        <v>0</v>
      </c>
      <c r="K155" s="218" t="s">
        <v>154</v>
      </c>
      <c r="L155" s="47"/>
      <c r="M155" s="223" t="s">
        <v>19</v>
      </c>
      <c r="N155" s="224" t="s">
        <v>42</v>
      </c>
      <c r="O155" s="87"/>
      <c r="P155" s="225">
        <f>O155*H155</f>
        <v>0</v>
      </c>
      <c r="Q155" s="225">
        <v>16.751422608999999</v>
      </c>
      <c r="R155" s="225">
        <f>Q155*H155</f>
        <v>33.502845217999997</v>
      </c>
      <c r="S155" s="225">
        <v>0</v>
      </c>
      <c r="T155" s="226">
        <f>S155*H155</f>
        <v>0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27" t="s">
        <v>155</v>
      </c>
      <c r="AT155" s="227" t="s">
        <v>150</v>
      </c>
      <c r="AU155" s="227" t="s">
        <v>80</v>
      </c>
      <c r="AY155" s="20" t="s">
        <v>148</v>
      </c>
      <c r="BE155" s="228">
        <f>IF(N155="základní",J155,0)</f>
        <v>0</v>
      </c>
      <c r="BF155" s="228">
        <f>IF(N155="snížená",J155,0)</f>
        <v>0</v>
      </c>
      <c r="BG155" s="228">
        <f>IF(N155="zákl. přenesená",J155,0)</f>
        <v>0</v>
      </c>
      <c r="BH155" s="228">
        <f>IF(N155="sníž. přenesená",J155,0)</f>
        <v>0</v>
      </c>
      <c r="BI155" s="228">
        <f>IF(N155="nulová",J155,0)</f>
        <v>0</v>
      </c>
      <c r="BJ155" s="20" t="s">
        <v>78</v>
      </c>
      <c r="BK155" s="228">
        <f>ROUND(I155*H155,2)</f>
        <v>0</v>
      </c>
      <c r="BL155" s="20" t="s">
        <v>155</v>
      </c>
      <c r="BM155" s="227" t="s">
        <v>508</v>
      </c>
    </row>
    <row r="156" s="2" customFormat="1">
      <c r="A156" s="41"/>
      <c r="B156" s="42"/>
      <c r="C156" s="43"/>
      <c r="D156" s="229" t="s">
        <v>157</v>
      </c>
      <c r="E156" s="43"/>
      <c r="F156" s="230" t="s">
        <v>509</v>
      </c>
      <c r="G156" s="43"/>
      <c r="H156" s="43"/>
      <c r="I156" s="231"/>
      <c r="J156" s="43"/>
      <c r="K156" s="43"/>
      <c r="L156" s="47"/>
      <c r="M156" s="232"/>
      <c r="N156" s="233"/>
      <c r="O156" s="87"/>
      <c r="P156" s="87"/>
      <c r="Q156" s="87"/>
      <c r="R156" s="87"/>
      <c r="S156" s="87"/>
      <c r="T156" s="88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T156" s="20" t="s">
        <v>157</v>
      </c>
      <c r="AU156" s="20" t="s">
        <v>80</v>
      </c>
    </row>
    <row r="157" s="13" customFormat="1">
      <c r="A157" s="13"/>
      <c r="B157" s="234"/>
      <c r="C157" s="235"/>
      <c r="D157" s="236" t="s">
        <v>159</v>
      </c>
      <c r="E157" s="237" t="s">
        <v>19</v>
      </c>
      <c r="F157" s="238" t="s">
        <v>510</v>
      </c>
      <c r="G157" s="235"/>
      <c r="H157" s="239">
        <v>2</v>
      </c>
      <c r="I157" s="240"/>
      <c r="J157" s="235"/>
      <c r="K157" s="235"/>
      <c r="L157" s="241"/>
      <c r="M157" s="242"/>
      <c r="N157" s="243"/>
      <c r="O157" s="243"/>
      <c r="P157" s="243"/>
      <c r="Q157" s="243"/>
      <c r="R157" s="243"/>
      <c r="S157" s="243"/>
      <c r="T157" s="244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5" t="s">
        <v>159</v>
      </c>
      <c r="AU157" s="245" t="s">
        <v>80</v>
      </c>
      <c r="AV157" s="13" t="s">
        <v>80</v>
      </c>
      <c r="AW157" s="13" t="s">
        <v>33</v>
      </c>
      <c r="AX157" s="13" t="s">
        <v>71</v>
      </c>
      <c r="AY157" s="245" t="s">
        <v>148</v>
      </c>
    </row>
    <row r="158" s="14" customFormat="1">
      <c r="A158" s="14"/>
      <c r="B158" s="246"/>
      <c r="C158" s="247"/>
      <c r="D158" s="236" t="s">
        <v>159</v>
      </c>
      <c r="E158" s="248" t="s">
        <v>19</v>
      </c>
      <c r="F158" s="249" t="s">
        <v>161</v>
      </c>
      <c r="G158" s="247"/>
      <c r="H158" s="250">
        <v>2</v>
      </c>
      <c r="I158" s="251"/>
      <c r="J158" s="247"/>
      <c r="K158" s="247"/>
      <c r="L158" s="252"/>
      <c r="M158" s="253"/>
      <c r="N158" s="254"/>
      <c r="O158" s="254"/>
      <c r="P158" s="254"/>
      <c r="Q158" s="254"/>
      <c r="R158" s="254"/>
      <c r="S158" s="254"/>
      <c r="T158" s="255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6" t="s">
        <v>159</v>
      </c>
      <c r="AU158" s="256" t="s">
        <v>80</v>
      </c>
      <c r="AV158" s="14" t="s">
        <v>155</v>
      </c>
      <c r="AW158" s="14" t="s">
        <v>33</v>
      </c>
      <c r="AX158" s="14" t="s">
        <v>78</v>
      </c>
      <c r="AY158" s="256" t="s">
        <v>148</v>
      </c>
    </row>
    <row r="159" s="2" customFormat="1" ht="16.5" customHeight="1">
      <c r="A159" s="41"/>
      <c r="B159" s="42"/>
      <c r="C159" s="216" t="s">
        <v>217</v>
      </c>
      <c r="D159" s="216" t="s">
        <v>150</v>
      </c>
      <c r="E159" s="217" t="s">
        <v>511</v>
      </c>
      <c r="F159" s="218" t="s">
        <v>512</v>
      </c>
      <c r="G159" s="219" t="s">
        <v>204</v>
      </c>
      <c r="H159" s="220">
        <v>6.8799999999999999</v>
      </c>
      <c r="I159" s="221"/>
      <c r="J159" s="222">
        <f>ROUND(I159*H159,2)</f>
        <v>0</v>
      </c>
      <c r="K159" s="218" t="s">
        <v>154</v>
      </c>
      <c r="L159" s="47"/>
      <c r="M159" s="223" t="s">
        <v>19</v>
      </c>
      <c r="N159" s="224" t="s">
        <v>42</v>
      </c>
      <c r="O159" s="87"/>
      <c r="P159" s="225">
        <f>O159*H159</f>
        <v>0</v>
      </c>
      <c r="Q159" s="225">
        <v>2.5122534999999999</v>
      </c>
      <c r="R159" s="225">
        <f>Q159*H159</f>
        <v>17.284304079999998</v>
      </c>
      <c r="S159" s="225">
        <v>0</v>
      </c>
      <c r="T159" s="226">
        <f>S159*H159</f>
        <v>0</v>
      </c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R159" s="227" t="s">
        <v>155</v>
      </c>
      <c r="AT159" s="227" t="s">
        <v>150</v>
      </c>
      <c r="AU159" s="227" t="s">
        <v>80</v>
      </c>
      <c r="AY159" s="20" t="s">
        <v>148</v>
      </c>
      <c r="BE159" s="228">
        <f>IF(N159="základní",J159,0)</f>
        <v>0</v>
      </c>
      <c r="BF159" s="228">
        <f>IF(N159="snížená",J159,0)</f>
        <v>0</v>
      </c>
      <c r="BG159" s="228">
        <f>IF(N159="zákl. přenesená",J159,0)</f>
        <v>0</v>
      </c>
      <c r="BH159" s="228">
        <f>IF(N159="sníž. přenesená",J159,0)</f>
        <v>0</v>
      </c>
      <c r="BI159" s="228">
        <f>IF(N159="nulová",J159,0)</f>
        <v>0</v>
      </c>
      <c r="BJ159" s="20" t="s">
        <v>78</v>
      </c>
      <c r="BK159" s="228">
        <f>ROUND(I159*H159,2)</f>
        <v>0</v>
      </c>
      <c r="BL159" s="20" t="s">
        <v>155</v>
      </c>
      <c r="BM159" s="227" t="s">
        <v>513</v>
      </c>
    </row>
    <row r="160" s="2" customFormat="1">
      <c r="A160" s="41"/>
      <c r="B160" s="42"/>
      <c r="C160" s="43"/>
      <c r="D160" s="229" t="s">
        <v>157</v>
      </c>
      <c r="E160" s="43"/>
      <c r="F160" s="230" t="s">
        <v>514</v>
      </c>
      <c r="G160" s="43"/>
      <c r="H160" s="43"/>
      <c r="I160" s="231"/>
      <c r="J160" s="43"/>
      <c r="K160" s="43"/>
      <c r="L160" s="47"/>
      <c r="M160" s="232"/>
      <c r="N160" s="233"/>
      <c r="O160" s="87"/>
      <c r="P160" s="87"/>
      <c r="Q160" s="87"/>
      <c r="R160" s="87"/>
      <c r="S160" s="87"/>
      <c r="T160" s="88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T160" s="20" t="s">
        <v>157</v>
      </c>
      <c r="AU160" s="20" t="s">
        <v>80</v>
      </c>
    </row>
    <row r="161" s="13" customFormat="1">
      <c r="A161" s="13"/>
      <c r="B161" s="234"/>
      <c r="C161" s="235"/>
      <c r="D161" s="236" t="s">
        <v>159</v>
      </c>
      <c r="E161" s="237" t="s">
        <v>19</v>
      </c>
      <c r="F161" s="238" t="s">
        <v>515</v>
      </c>
      <c r="G161" s="235"/>
      <c r="H161" s="239">
        <v>6.8799999999999999</v>
      </c>
      <c r="I161" s="240"/>
      <c r="J161" s="235"/>
      <c r="K161" s="235"/>
      <c r="L161" s="241"/>
      <c r="M161" s="242"/>
      <c r="N161" s="243"/>
      <c r="O161" s="243"/>
      <c r="P161" s="243"/>
      <c r="Q161" s="243"/>
      <c r="R161" s="243"/>
      <c r="S161" s="243"/>
      <c r="T161" s="244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5" t="s">
        <v>159</v>
      </c>
      <c r="AU161" s="245" t="s">
        <v>80</v>
      </c>
      <c r="AV161" s="13" t="s">
        <v>80</v>
      </c>
      <c r="AW161" s="13" t="s">
        <v>33</v>
      </c>
      <c r="AX161" s="13" t="s">
        <v>71</v>
      </c>
      <c r="AY161" s="245" t="s">
        <v>148</v>
      </c>
    </row>
    <row r="162" s="14" customFormat="1">
      <c r="A162" s="14"/>
      <c r="B162" s="246"/>
      <c r="C162" s="247"/>
      <c r="D162" s="236" t="s">
        <v>159</v>
      </c>
      <c r="E162" s="248" t="s">
        <v>19</v>
      </c>
      <c r="F162" s="249" t="s">
        <v>161</v>
      </c>
      <c r="G162" s="247"/>
      <c r="H162" s="250">
        <v>6.8799999999999999</v>
      </c>
      <c r="I162" s="251"/>
      <c r="J162" s="247"/>
      <c r="K162" s="247"/>
      <c r="L162" s="252"/>
      <c r="M162" s="253"/>
      <c r="N162" s="254"/>
      <c r="O162" s="254"/>
      <c r="P162" s="254"/>
      <c r="Q162" s="254"/>
      <c r="R162" s="254"/>
      <c r="S162" s="254"/>
      <c r="T162" s="255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6" t="s">
        <v>159</v>
      </c>
      <c r="AU162" s="256" t="s">
        <v>80</v>
      </c>
      <c r="AV162" s="14" t="s">
        <v>155</v>
      </c>
      <c r="AW162" s="14" t="s">
        <v>33</v>
      </c>
      <c r="AX162" s="14" t="s">
        <v>78</v>
      </c>
      <c r="AY162" s="256" t="s">
        <v>148</v>
      </c>
    </row>
    <row r="163" s="2" customFormat="1" ht="21.75" customHeight="1">
      <c r="A163" s="41"/>
      <c r="B163" s="42"/>
      <c r="C163" s="216" t="s">
        <v>222</v>
      </c>
      <c r="D163" s="216" t="s">
        <v>150</v>
      </c>
      <c r="E163" s="217" t="s">
        <v>516</v>
      </c>
      <c r="F163" s="218" t="s">
        <v>517</v>
      </c>
      <c r="G163" s="219" t="s">
        <v>289</v>
      </c>
      <c r="H163" s="220">
        <v>8</v>
      </c>
      <c r="I163" s="221"/>
      <c r="J163" s="222">
        <f>ROUND(I163*H163,2)</f>
        <v>0</v>
      </c>
      <c r="K163" s="218" t="s">
        <v>154</v>
      </c>
      <c r="L163" s="47"/>
      <c r="M163" s="223" t="s">
        <v>19</v>
      </c>
      <c r="N163" s="224" t="s">
        <v>42</v>
      </c>
      <c r="O163" s="87"/>
      <c r="P163" s="225">
        <f>O163*H163</f>
        <v>0</v>
      </c>
      <c r="Q163" s="225">
        <v>0</v>
      </c>
      <c r="R163" s="225">
        <f>Q163*H163</f>
        <v>0</v>
      </c>
      <c r="S163" s="225">
        <v>0</v>
      </c>
      <c r="T163" s="226">
        <f>S163*H163</f>
        <v>0</v>
      </c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R163" s="227" t="s">
        <v>155</v>
      </c>
      <c r="AT163" s="227" t="s">
        <v>150</v>
      </c>
      <c r="AU163" s="227" t="s">
        <v>80</v>
      </c>
      <c r="AY163" s="20" t="s">
        <v>148</v>
      </c>
      <c r="BE163" s="228">
        <f>IF(N163="základní",J163,0)</f>
        <v>0</v>
      </c>
      <c r="BF163" s="228">
        <f>IF(N163="snížená",J163,0)</f>
        <v>0</v>
      </c>
      <c r="BG163" s="228">
        <f>IF(N163="zákl. přenesená",J163,0)</f>
        <v>0</v>
      </c>
      <c r="BH163" s="228">
        <f>IF(N163="sníž. přenesená",J163,0)</f>
        <v>0</v>
      </c>
      <c r="BI163" s="228">
        <f>IF(N163="nulová",J163,0)</f>
        <v>0</v>
      </c>
      <c r="BJ163" s="20" t="s">
        <v>78</v>
      </c>
      <c r="BK163" s="228">
        <f>ROUND(I163*H163,2)</f>
        <v>0</v>
      </c>
      <c r="BL163" s="20" t="s">
        <v>155</v>
      </c>
      <c r="BM163" s="227" t="s">
        <v>518</v>
      </c>
    </row>
    <row r="164" s="2" customFormat="1">
      <c r="A164" s="41"/>
      <c r="B164" s="42"/>
      <c r="C164" s="43"/>
      <c r="D164" s="229" t="s">
        <v>157</v>
      </c>
      <c r="E164" s="43"/>
      <c r="F164" s="230" t="s">
        <v>519</v>
      </c>
      <c r="G164" s="43"/>
      <c r="H164" s="43"/>
      <c r="I164" s="231"/>
      <c r="J164" s="43"/>
      <c r="K164" s="43"/>
      <c r="L164" s="47"/>
      <c r="M164" s="232"/>
      <c r="N164" s="233"/>
      <c r="O164" s="87"/>
      <c r="P164" s="87"/>
      <c r="Q164" s="87"/>
      <c r="R164" s="87"/>
      <c r="S164" s="87"/>
      <c r="T164" s="88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T164" s="20" t="s">
        <v>157</v>
      </c>
      <c r="AU164" s="20" t="s">
        <v>80</v>
      </c>
    </row>
    <row r="165" s="13" customFormat="1">
      <c r="A165" s="13"/>
      <c r="B165" s="234"/>
      <c r="C165" s="235"/>
      <c r="D165" s="236" t="s">
        <v>159</v>
      </c>
      <c r="E165" s="237" t="s">
        <v>19</v>
      </c>
      <c r="F165" s="238" t="s">
        <v>520</v>
      </c>
      <c r="G165" s="235"/>
      <c r="H165" s="239">
        <v>8</v>
      </c>
      <c r="I165" s="240"/>
      <c r="J165" s="235"/>
      <c r="K165" s="235"/>
      <c r="L165" s="241"/>
      <c r="M165" s="242"/>
      <c r="N165" s="243"/>
      <c r="O165" s="243"/>
      <c r="P165" s="243"/>
      <c r="Q165" s="243"/>
      <c r="R165" s="243"/>
      <c r="S165" s="243"/>
      <c r="T165" s="244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5" t="s">
        <v>159</v>
      </c>
      <c r="AU165" s="245" t="s">
        <v>80</v>
      </c>
      <c r="AV165" s="13" t="s">
        <v>80</v>
      </c>
      <c r="AW165" s="13" t="s">
        <v>33</v>
      </c>
      <c r="AX165" s="13" t="s">
        <v>71</v>
      </c>
      <c r="AY165" s="245" t="s">
        <v>148</v>
      </c>
    </row>
    <row r="166" s="14" customFormat="1">
      <c r="A166" s="14"/>
      <c r="B166" s="246"/>
      <c r="C166" s="247"/>
      <c r="D166" s="236" t="s">
        <v>159</v>
      </c>
      <c r="E166" s="248" t="s">
        <v>19</v>
      </c>
      <c r="F166" s="249" t="s">
        <v>161</v>
      </c>
      <c r="G166" s="247"/>
      <c r="H166" s="250">
        <v>8</v>
      </c>
      <c r="I166" s="251"/>
      <c r="J166" s="247"/>
      <c r="K166" s="247"/>
      <c r="L166" s="252"/>
      <c r="M166" s="253"/>
      <c r="N166" s="254"/>
      <c r="O166" s="254"/>
      <c r="P166" s="254"/>
      <c r="Q166" s="254"/>
      <c r="R166" s="254"/>
      <c r="S166" s="254"/>
      <c r="T166" s="255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6" t="s">
        <v>159</v>
      </c>
      <c r="AU166" s="256" t="s">
        <v>80</v>
      </c>
      <c r="AV166" s="14" t="s">
        <v>155</v>
      </c>
      <c r="AW166" s="14" t="s">
        <v>33</v>
      </c>
      <c r="AX166" s="14" t="s">
        <v>78</v>
      </c>
      <c r="AY166" s="256" t="s">
        <v>148</v>
      </c>
    </row>
    <row r="167" s="2" customFormat="1" ht="16.5" customHeight="1">
      <c r="A167" s="41"/>
      <c r="B167" s="42"/>
      <c r="C167" s="286" t="s">
        <v>227</v>
      </c>
      <c r="D167" s="286" t="s">
        <v>418</v>
      </c>
      <c r="E167" s="287" t="s">
        <v>521</v>
      </c>
      <c r="F167" s="288" t="s">
        <v>522</v>
      </c>
      <c r="G167" s="289" t="s">
        <v>289</v>
      </c>
      <c r="H167" s="290">
        <v>8</v>
      </c>
      <c r="I167" s="291"/>
      <c r="J167" s="292">
        <f>ROUND(I167*H167,2)</f>
        <v>0</v>
      </c>
      <c r="K167" s="288" t="s">
        <v>523</v>
      </c>
      <c r="L167" s="293"/>
      <c r="M167" s="294" t="s">
        <v>19</v>
      </c>
      <c r="N167" s="295" t="s">
        <v>42</v>
      </c>
      <c r="O167" s="87"/>
      <c r="P167" s="225">
        <f>O167*H167</f>
        <v>0</v>
      </c>
      <c r="Q167" s="225">
        <v>0.040829999999999998</v>
      </c>
      <c r="R167" s="225">
        <f>Q167*H167</f>
        <v>0.32663999999999999</v>
      </c>
      <c r="S167" s="225">
        <v>0</v>
      </c>
      <c r="T167" s="226">
        <f>S167*H167</f>
        <v>0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227" t="s">
        <v>190</v>
      </c>
      <c r="AT167" s="227" t="s">
        <v>418</v>
      </c>
      <c r="AU167" s="227" t="s">
        <v>80</v>
      </c>
      <c r="AY167" s="20" t="s">
        <v>148</v>
      </c>
      <c r="BE167" s="228">
        <f>IF(N167="základní",J167,0)</f>
        <v>0</v>
      </c>
      <c r="BF167" s="228">
        <f>IF(N167="snížená",J167,0)</f>
        <v>0</v>
      </c>
      <c r="BG167" s="228">
        <f>IF(N167="zákl. přenesená",J167,0)</f>
        <v>0</v>
      </c>
      <c r="BH167" s="228">
        <f>IF(N167="sníž. přenesená",J167,0)</f>
        <v>0</v>
      </c>
      <c r="BI167" s="228">
        <f>IF(N167="nulová",J167,0)</f>
        <v>0</v>
      </c>
      <c r="BJ167" s="20" t="s">
        <v>78</v>
      </c>
      <c r="BK167" s="228">
        <f>ROUND(I167*H167,2)</f>
        <v>0</v>
      </c>
      <c r="BL167" s="20" t="s">
        <v>155</v>
      </c>
      <c r="BM167" s="227" t="s">
        <v>524</v>
      </c>
    </row>
    <row r="168" s="13" customFormat="1">
      <c r="A168" s="13"/>
      <c r="B168" s="234"/>
      <c r="C168" s="235"/>
      <c r="D168" s="236" t="s">
        <v>159</v>
      </c>
      <c r="E168" s="237" t="s">
        <v>19</v>
      </c>
      <c r="F168" s="238" t="s">
        <v>520</v>
      </c>
      <c r="G168" s="235"/>
      <c r="H168" s="239">
        <v>8</v>
      </c>
      <c r="I168" s="240"/>
      <c r="J168" s="235"/>
      <c r="K168" s="235"/>
      <c r="L168" s="241"/>
      <c r="M168" s="242"/>
      <c r="N168" s="243"/>
      <c r="O168" s="243"/>
      <c r="P168" s="243"/>
      <c r="Q168" s="243"/>
      <c r="R168" s="243"/>
      <c r="S168" s="243"/>
      <c r="T168" s="244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5" t="s">
        <v>159</v>
      </c>
      <c r="AU168" s="245" t="s">
        <v>80</v>
      </c>
      <c r="AV168" s="13" t="s">
        <v>80</v>
      </c>
      <c r="AW168" s="13" t="s">
        <v>33</v>
      </c>
      <c r="AX168" s="13" t="s">
        <v>71</v>
      </c>
      <c r="AY168" s="245" t="s">
        <v>148</v>
      </c>
    </row>
    <row r="169" s="14" customFormat="1">
      <c r="A169" s="14"/>
      <c r="B169" s="246"/>
      <c r="C169" s="247"/>
      <c r="D169" s="236" t="s">
        <v>159</v>
      </c>
      <c r="E169" s="248" t="s">
        <v>19</v>
      </c>
      <c r="F169" s="249" t="s">
        <v>161</v>
      </c>
      <c r="G169" s="247"/>
      <c r="H169" s="250">
        <v>8</v>
      </c>
      <c r="I169" s="251"/>
      <c r="J169" s="247"/>
      <c r="K169" s="247"/>
      <c r="L169" s="252"/>
      <c r="M169" s="253"/>
      <c r="N169" s="254"/>
      <c r="O169" s="254"/>
      <c r="P169" s="254"/>
      <c r="Q169" s="254"/>
      <c r="R169" s="254"/>
      <c r="S169" s="254"/>
      <c r="T169" s="255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6" t="s">
        <v>159</v>
      </c>
      <c r="AU169" s="256" t="s">
        <v>80</v>
      </c>
      <c r="AV169" s="14" t="s">
        <v>155</v>
      </c>
      <c r="AW169" s="14" t="s">
        <v>33</v>
      </c>
      <c r="AX169" s="14" t="s">
        <v>78</v>
      </c>
      <c r="AY169" s="256" t="s">
        <v>148</v>
      </c>
    </row>
    <row r="170" s="2" customFormat="1" ht="16.5" customHeight="1">
      <c r="A170" s="41"/>
      <c r="B170" s="42"/>
      <c r="C170" s="216" t="s">
        <v>232</v>
      </c>
      <c r="D170" s="216" t="s">
        <v>150</v>
      </c>
      <c r="E170" s="217" t="s">
        <v>525</v>
      </c>
      <c r="F170" s="218" t="s">
        <v>526</v>
      </c>
      <c r="G170" s="219" t="s">
        <v>204</v>
      </c>
      <c r="H170" s="220">
        <v>9.4399999999999995</v>
      </c>
      <c r="I170" s="221"/>
      <c r="J170" s="222">
        <f>ROUND(I170*H170,2)</f>
        <v>0</v>
      </c>
      <c r="K170" s="218" t="s">
        <v>154</v>
      </c>
      <c r="L170" s="47"/>
      <c r="M170" s="223" t="s">
        <v>19</v>
      </c>
      <c r="N170" s="224" t="s">
        <v>42</v>
      </c>
      <c r="O170" s="87"/>
      <c r="P170" s="225">
        <f>O170*H170</f>
        <v>0</v>
      </c>
      <c r="Q170" s="225">
        <v>1.9695</v>
      </c>
      <c r="R170" s="225">
        <f>Q170*H170</f>
        <v>18.592079999999999</v>
      </c>
      <c r="S170" s="225">
        <v>0</v>
      </c>
      <c r="T170" s="226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27" t="s">
        <v>155</v>
      </c>
      <c r="AT170" s="227" t="s">
        <v>150</v>
      </c>
      <c r="AU170" s="227" t="s">
        <v>80</v>
      </c>
      <c r="AY170" s="20" t="s">
        <v>148</v>
      </c>
      <c r="BE170" s="228">
        <f>IF(N170="základní",J170,0)</f>
        <v>0</v>
      </c>
      <c r="BF170" s="228">
        <f>IF(N170="snížená",J170,0)</f>
        <v>0</v>
      </c>
      <c r="BG170" s="228">
        <f>IF(N170="zákl. přenesená",J170,0)</f>
        <v>0</v>
      </c>
      <c r="BH170" s="228">
        <f>IF(N170="sníž. přenesená",J170,0)</f>
        <v>0</v>
      </c>
      <c r="BI170" s="228">
        <f>IF(N170="nulová",J170,0)</f>
        <v>0</v>
      </c>
      <c r="BJ170" s="20" t="s">
        <v>78</v>
      </c>
      <c r="BK170" s="228">
        <f>ROUND(I170*H170,2)</f>
        <v>0</v>
      </c>
      <c r="BL170" s="20" t="s">
        <v>155</v>
      </c>
      <c r="BM170" s="227" t="s">
        <v>527</v>
      </c>
    </row>
    <row r="171" s="2" customFormat="1">
      <c r="A171" s="41"/>
      <c r="B171" s="42"/>
      <c r="C171" s="43"/>
      <c r="D171" s="229" t="s">
        <v>157</v>
      </c>
      <c r="E171" s="43"/>
      <c r="F171" s="230" t="s">
        <v>528</v>
      </c>
      <c r="G171" s="43"/>
      <c r="H171" s="43"/>
      <c r="I171" s="231"/>
      <c r="J171" s="43"/>
      <c r="K171" s="43"/>
      <c r="L171" s="47"/>
      <c r="M171" s="232"/>
      <c r="N171" s="233"/>
      <c r="O171" s="87"/>
      <c r="P171" s="87"/>
      <c r="Q171" s="87"/>
      <c r="R171" s="87"/>
      <c r="S171" s="87"/>
      <c r="T171" s="88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T171" s="20" t="s">
        <v>157</v>
      </c>
      <c r="AU171" s="20" t="s">
        <v>80</v>
      </c>
    </row>
    <row r="172" s="13" customFormat="1">
      <c r="A172" s="13"/>
      <c r="B172" s="234"/>
      <c r="C172" s="235"/>
      <c r="D172" s="236" t="s">
        <v>159</v>
      </c>
      <c r="E172" s="237" t="s">
        <v>19</v>
      </c>
      <c r="F172" s="238" t="s">
        <v>529</v>
      </c>
      <c r="G172" s="235"/>
      <c r="H172" s="239">
        <v>9.4399999999999995</v>
      </c>
      <c r="I172" s="240"/>
      <c r="J172" s="235"/>
      <c r="K172" s="235"/>
      <c r="L172" s="241"/>
      <c r="M172" s="242"/>
      <c r="N172" s="243"/>
      <c r="O172" s="243"/>
      <c r="P172" s="243"/>
      <c r="Q172" s="243"/>
      <c r="R172" s="243"/>
      <c r="S172" s="243"/>
      <c r="T172" s="244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5" t="s">
        <v>159</v>
      </c>
      <c r="AU172" s="245" t="s">
        <v>80</v>
      </c>
      <c r="AV172" s="13" t="s">
        <v>80</v>
      </c>
      <c r="AW172" s="13" t="s">
        <v>33</v>
      </c>
      <c r="AX172" s="13" t="s">
        <v>71</v>
      </c>
      <c r="AY172" s="245" t="s">
        <v>148</v>
      </c>
    </row>
    <row r="173" s="14" customFormat="1">
      <c r="A173" s="14"/>
      <c r="B173" s="246"/>
      <c r="C173" s="247"/>
      <c r="D173" s="236" t="s">
        <v>159</v>
      </c>
      <c r="E173" s="248" t="s">
        <v>19</v>
      </c>
      <c r="F173" s="249" t="s">
        <v>161</v>
      </c>
      <c r="G173" s="247"/>
      <c r="H173" s="250">
        <v>9.4399999999999995</v>
      </c>
      <c r="I173" s="251"/>
      <c r="J173" s="247"/>
      <c r="K173" s="247"/>
      <c r="L173" s="252"/>
      <c r="M173" s="253"/>
      <c r="N173" s="254"/>
      <c r="O173" s="254"/>
      <c r="P173" s="254"/>
      <c r="Q173" s="254"/>
      <c r="R173" s="254"/>
      <c r="S173" s="254"/>
      <c r="T173" s="255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6" t="s">
        <v>159</v>
      </c>
      <c r="AU173" s="256" t="s">
        <v>80</v>
      </c>
      <c r="AV173" s="14" t="s">
        <v>155</v>
      </c>
      <c r="AW173" s="14" t="s">
        <v>33</v>
      </c>
      <c r="AX173" s="14" t="s">
        <v>78</v>
      </c>
      <c r="AY173" s="256" t="s">
        <v>148</v>
      </c>
    </row>
    <row r="174" s="2" customFormat="1" ht="16.5" customHeight="1">
      <c r="A174" s="41"/>
      <c r="B174" s="42"/>
      <c r="C174" s="216" t="s">
        <v>237</v>
      </c>
      <c r="D174" s="216" t="s">
        <v>150</v>
      </c>
      <c r="E174" s="217" t="s">
        <v>530</v>
      </c>
      <c r="F174" s="218" t="s">
        <v>531</v>
      </c>
      <c r="G174" s="219" t="s">
        <v>204</v>
      </c>
      <c r="H174" s="220">
        <v>6</v>
      </c>
      <c r="I174" s="221"/>
      <c r="J174" s="222">
        <f>ROUND(I174*H174,2)</f>
        <v>0</v>
      </c>
      <c r="K174" s="218" t="s">
        <v>154</v>
      </c>
      <c r="L174" s="47"/>
      <c r="M174" s="223" t="s">
        <v>19</v>
      </c>
      <c r="N174" s="224" t="s">
        <v>42</v>
      </c>
      <c r="O174" s="87"/>
      <c r="P174" s="225">
        <f>O174*H174</f>
        <v>0</v>
      </c>
      <c r="Q174" s="225">
        <v>0.12</v>
      </c>
      <c r="R174" s="225">
        <f>Q174*H174</f>
        <v>0.71999999999999997</v>
      </c>
      <c r="S174" s="225">
        <v>2.2000000000000002</v>
      </c>
      <c r="T174" s="226">
        <f>S174*H174</f>
        <v>13.200000000000001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227" t="s">
        <v>155</v>
      </c>
      <c r="AT174" s="227" t="s">
        <v>150</v>
      </c>
      <c r="AU174" s="227" t="s">
        <v>80</v>
      </c>
      <c r="AY174" s="20" t="s">
        <v>148</v>
      </c>
      <c r="BE174" s="228">
        <f>IF(N174="základní",J174,0)</f>
        <v>0</v>
      </c>
      <c r="BF174" s="228">
        <f>IF(N174="snížená",J174,0)</f>
        <v>0</v>
      </c>
      <c r="BG174" s="228">
        <f>IF(N174="zákl. přenesená",J174,0)</f>
        <v>0</v>
      </c>
      <c r="BH174" s="228">
        <f>IF(N174="sníž. přenesená",J174,0)</f>
        <v>0</v>
      </c>
      <c r="BI174" s="228">
        <f>IF(N174="nulová",J174,0)</f>
        <v>0</v>
      </c>
      <c r="BJ174" s="20" t="s">
        <v>78</v>
      </c>
      <c r="BK174" s="228">
        <f>ROUND(I174*H174,2)</f>
        <v>0</v>
      </c>
      <c r="BL174" s="20" t="s">
        <v>155</v>
      </c>
      <c r="BM174" s="227" t="s">
        <v>532</v>
      </c>
    </row>
    <row r="175" s="2" customFormat="1">
      <c r="A175" s="41"/>
      <c r="B175" s="42"/>
      <c r="C175" s="43"/>
      <c r="D175" s="229" t="s">
        <v>157</v>
      </c>
      <c r="E175" s="43"/>
      <c r="F175" s="230" t="s">
        <v>533</v>
      </c>
      <c r="G175" s="43"/>
      <c r="H175" s="43"/>
      <c r="I175" s="231"/>
      <c r="J175" s="43"/>
      <c r="K175" s="43"/>
      <c r="L175" s="47"/>
      <c r="M175" s="232"/>
      <c r="N175" s="233"/>
      <c r="O175" s="87"/>
      <c r="P175" s="87"/>
      <c r="Q175" s="87"/>
      <c r="R175" s="87"/>
      <c r="S175" s="87"/>
      <c r="T175" s="88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T175" s="20" t="s">
        <v>157</v>
      </c>
      <c r="AU175" s="20" t="s">
        <v>80</v>
      </c>
    </row>
    <row r="176" s="13" customFormat="1">
      <c r="A176" s="13"/>
      <c r="B176" s="234"/>
      <c r="C176" s="235"/>
      <c r="D176" s="236" t="s">
        <v>159</v>
      </c>
      <c r="E176" s="237" t="s">
        <v>19</v>
      </c>
      <c r="F176" s="238" t="s">
        <v>534</v>
      </c>
      <c r="G176" s="235"/>
      <c r="H176" s="239">
        <v>6</v>
      </c>
      <c r="I176" s="240"/>
      <c r="J176" s="235"/>
      <c r="K176" s="235"/>
      <c r="L176" s="241"/>
      <c r="M176" s="242"/>
      <c r="N176" s="243"/>
      <c r="O176" s="243"/>
      <c r="P176" s="243"/>
      <c r="Q176" s="243"/>
      <c r="R176" s="243"/>
      <c r="S176" s="243"/>
      <c r="T176" s="244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5" t="s">
        <v>159</v>
      </c>
      <c r="AU176" s="245" t="s">
        <v>80</v>
      </c>
      <c r="AV176" s="13" t="s">
        <v>80</v>
      </c>
      <c r="AW176" s="13" t="s">
        <v>33</v>
      </c>
      <c r="AX176" s="13" t="s">
        <v>71</v>
      </c>
      <c r="AY176" s="245" t="s">
        <v>148</v>
      </c>
    </row>
    <row r="177" s="14" customFormat="1">
      <c r="A177" s="14"/>
      <c r="B177" s="246"/>
      <c r="C177" s="247"/>
      <c r="D177" s="236" t="s">
        <v>159</v>
      </c>
      <c r="E177" s="248" t="s">
        <v>19</v>
      </c>
      <c r="F177" s="249" t="s">
        <v>161</v>
      </c>
      <c r="G177" s="247"/>
      <c r="H177" s="250">
        <v>6</v>
      </c>
      <c r="I177" s="251"/>
      <c r="J177" s="247"/>
      <c r="K177" s="247"/>
      <c r="L177" s="252"/>
      <c r="M177" s="253"/>
      <c r="N177" s="254"/>
      <c r="O177" s="254"/>
      <c r="P177" s="254"/>
      <c r="Q177" s="254"/>
      <c r="R177" s="254"/>
      <c r="S177" s="254"/>
      <c r="T177" s="255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6" t="s">
        <v>159</v>
      </c>
      <c r="AU177" s="256" t="s">
        <v>80</v>
      </c>
      <c r="AV177" s="14" t="s">
        <v>155</v>
      </c>
      <c r="AW177" s="14" t="s">
        <v>33</v>
      </c>
      <c r="AX177" s="14" t="s">
        <v>78</v>
      </c>
      <c r="AY177" s="256" t="s">
        <v>148</v>
      </c>
    </row>
    <row r="178" s="2" customFormat="1" ht="33" customHeight="1">
      <c r="A178" s="41"/>
      <c r="B178" s="42"/>
      <c r="C178" s="216" t="s">
        <v>242</v>
      </c>
      <c r="D178" s="216" t="s">
        <v>150</v>
      </c>
      <c r="E178" s="217" t="s">
        <v>535</v>
      </c>
      <c r="F178" s="218" t="s">
        <v>536</v>
      </c>
      <c r="G178" s="219" t="s">
        <v>289</v>
      </c>
      <c r="H178" s="220">
        <v>8</v>
      </c>
      <c r="I178" s="221"/>
      <c r="J178" s="222">
        <f>ROUND(I178*H178,2)</f>
        <v>0</v>
      </c>
      <c r="K178" s="218" t="s">
        <v>154</v>
      </c>
      <c r="L178" s="47"/>
      <c r="M178" s="223" t="s">
        <v>19</v>
      </c>
      <c r="N178" s="224" t="s">
        <v>42</v>
      </c>
      <c r="O178" s="87"/>
      <c r="P178" s="225">
        <f>O178*H178</f>
        <v>0</v>
      </c>
      <c r="Q178" s="225">
        <v>0</v>
      </c>
      <c r="R178" s="225">
        <f>Q178*H178</f>
        <v>0</v>
      </c>
      <c r="S178" s="225">
        <v>2.0550000000000002</v>
      </c>
      <c r="T178" s="226">
        <f>S178*H178</f>
        <v>16.440000000000001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227" t="s">
        <v>155</v>
      </c>
      <c r="AT178" s="227" t="s">
        <v>150</v>
      </c>
      <c r="AU178" s="227" t="s">
        <v>80</v>
      </c>
      <c r="AY178" s="20" t="s">
        <v>148</v>
      </c>
      <c r="BE178" s="228">
        <f>IF(N178="základní",J178,0)</f>
        <v>0</v>
      </c>
      <c r="BF178" s="228">
        <f>IF(N178="snížená",J178,0)</f>
        <v>0</v>
      </c>
      <c r="BG178" s="228">
        <f>IF(N178="zákl. přenesená",J178,0)</f>
        <v>0</v>
      </c>
      <c r="BH178" s="228">
        <f>IF(N178="sníž. přenesená",J178,0)</f>
        <v>0</v>
      </c>
      <c r="BI178" s="228">
        <f>IF(N178="nulová",J178,0)</f>
        <v>0</v>
      </c>
      <c r="BJ178" s="20" t="s">
        <v>78</v>
      </c>
      <c r="BK178" s="228">
        <f>ROUND(I178*H178,2)</f>
        <v>0</v>
      </c>
      <c r="BL178" s="20" t="s">
        <v>155</v>
      </c>
      <c r="BM178" s="227" t="s">
        <v>537</v>
      </c>
    </row>
    <row r="179" s="2" customFormat="1">
      <c r="A179" s="41"/>
      <c r="B179" s="42"/>
      <c r="C179" s="43"/>
      <c r="D179" s="229" t="s">
        <v>157</v>
      </c>
      <c r="E179" s="43"/>
      <c r="F179" s="230" t="s">
        <v>538</v>
      </c>
      <c r="G179" s="43"/>
      <c r="H179" s="43"/>
      <c r="I179" s="231"/>
      <c r="J179" s="43"/>
      <c r="K179" s="43"/>
      <c r="L179" s="47"/>
      <c r="M179" s="232"/>
      <c r="N179" s="233"/>
      <c r="O179" s="87"/>
      <c r="P179" s="87"/>
      <c r="Q179" s="87"/>
      <c r="R179" s="87"/>
      <c r="S179" s="87"/>
      <c r="T179" s="88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T179" s="20" t="s">
        <v>157</v>
      </c>
      <c r="AU179" s="20" t="s">
        <v>80</v>
      </c>
    </row>
    <row r="180" s="13" customFormat="1">
      <c r="A180" s="13"/>
      <c r="B180" s="234"/>
      <c r="C180" s="235"/>
      <c r="D180" s="236" t="s">
        <v>159</v>
      </c>
      <c r="E180" s="237" t="s">
        <v>19</v>
      </c>
      <c r="F180" s="238" t="s">
        <v>520</v>
      </c>
      <c r="G180" s="235"/>
      <c r="H180" s="239">
        <v>8</v>
      </c>
      <c r="I180" s="240"/>
      <c r="J180" s="235"/>
      <c r="K180" s="235"/>
      <c r="L180" s="241"/>
      <c r="M180" s="242"/>
      <c r="N180" s="243"/>
      <c r="O180" s="243"/>
      <c r="P180" s="243"/>
      <c r="Q180" s="243"/>
      <c r="R180" s="243"/>
      <c r="S180" s="243"/>
      <c r="T180" s="244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5" t="s">
        <v>159</v>
      </c>
      <c r="AU180" s="245" t="s">
        <v>80</v>
      </c>
      <c r="AV180" s="13" t="s">
        <v>80</v>
      </c>
      <c r="AW180" s="13" t="s">
        <v>33</v>
      </c>
      <c r="AX180" s="13" t="s">
        <v>71</v>
      </c>
      <c r="AY180" s="245" t="s">
        <v>148</v>
      </c>
    </row>
    <row r="181" s="14" customFormat="1">
      <c r="A181" s="14"/>
      <c r="B181" s="246"/>
      <c r="C181" s="247"/>
      <c r="D181" s="236" t="s">
        <v>159</v>
      </c>
      <c r="E181" s="248" t="s">
        <v>19</v>
      </c>
      <c r="F181" s="249" t="s">
        <v>161</v>
      </c>
      <c r="G181" s="247"/>
      <c r="H181" s="250">
        <v>8</v>
      </c>
      <c r="I181" s="251"/>
      <c r="J181" s="247"/>
      <c r="K181" s="247"/>
      <c r="L181" s="252"/>
      <c r="M181" s="253"/>
      <c r="N181" s="254"/>
      <c r="O181" s="254"/>
      <c r="P181" s="254"/>
      <c r="Q181" s="254"/>
      <c r="R181" s="254"/>
      <c r="S181" s="254"/>
      <c r="T181" s="255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6" t="s">
        <v>159</v>
      </c>
      <c r="AU181" s="256" t="s">
        <v>80</v>
      </c>
      <c r="AV181" s="14" t="s">
        <v>155</v>
      </c>
      <c r="AW181" s="14" t="s">
        <v>33</v>
      </c>
      <c r="AX181" s="14" t="s">
        <v>78</v>
      </c>
      <c r="AY181" s="256" t="s">
        <v>148</v>
      </c>
    </row>
    <row r="182" s="2" customFormat="1" ht="33" customHeight="1">
      <c r="A182" s="41"/>
      <c r="B182" s="42"/>
      <c r="C182" s="216" t="s">
        <v>247</v>
      </c>
      <c r="D182" s="216" t="s">
        <v>150</v>
      </c>
      <c r="E182" s="217" t="s">
        <v>539</v>
      </c>
      <c r="F182" s="218" t="s">
        <v>540</v>
      </c>
      <c r="G182" s="219" t="s">
        <v>341</v>
      </c>
      <c r="H182" s="220">
        <v>1</v>
      </c>
      <c r="I182" s="221"/>
      <c r="J182" s="222">
        <f>ROUND(I182*H182,2)</f>
        <v>0</v>
      </c>
      <c r="K182" s="218" t="s">
        <v>19</v>
      </c>
      <c r="L182" s="47"/>
      <c r="M182" s="223" t="s">
        <v>19</v>
      </c>
      <c r="N182" s="224" t="s">
        <v>42</v>
      </c>
      <c r="O182" s="87"/>
      <c r="P182" s="225">
        <f>O182*H182</f>
        <v>0</v>
      </c>
      <c r="Q182" s="225">
        <v>0</v>
      </c>
      <c r="R182" s="225">
        <f>Q182*H182</f>
        <v>0</v>
      </c>
      <c r="S182" s="225">
        <v>0</v>
      </c>
      <c r="T182" s="226">
        <f>S182*H182</f>
        <v>0</v>
      </c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R182" s="227" t="s">
        <v>155</v>
      </c>
      <c r="AT182" s="227" t="s">
        <v>150</v>
      </c>
      <c r="AU182" s="227" t="s">
        <v>80</v>
      </c>
      <c r="AY182" s="20" t="s">
        <v>148</v>
      </c>
      <c r="BE182" s="228">
        <f>IF(N182="základní",J182,0)</f>
        <v>0</v>
      </c>
      <c r="BF182" s="228">
        <f>IF(N182="snížená",J182,0)</f>
        <v>0</v>
      </c>
      <c r="BG182" s="228">
        <f>IF(N182="zákl. přenesená",J182,0)</f>
        <v>0</v>
      </c>
      <c r="BH182" s="228">
        <f>IF(N182="sníž. přenesená",J182,0)</f>
        <v>0</v>
      </c>
      <c r="BI182" s="228">
        <f>IF(N182="nulová",J182,0)</f>
        <v>0</v>
      </c>
      <c r="BJ182" s="20" t="s">
        <v>78</v>
      </c>
      <c r="BK182" s="228">
        <f>ROUND(I182*H182,2)</f>
        <v>0</v>
      </c>
      <c r="BL182" s="20" t="s">
        <v>155</v>
      </c>
      <c r="BM182" s="227" t="s">
        <v>541</v>
      </c>
    </row>
    <row r="183" s="2" customFormat="1">
      <c r="A183" s="41"/>
      <c r="B183" s="42"/>
      <c r="C183" s="43"/>
      <c r="D183" s="236" t="s">
        <v>257</v>
      </c>
      <c r="E183" s="43"/>
      <c r="F183" s="257" t="s">
        <v>542</v>
      </c>
      <c r="G183" s="43"/>
      <c r="H183" s="43"/>
      <c r="I183" s="231"/>
      <c r="J183" s="43"/>
      <c r="K183" s="43"/>
      <c r="L183" s="47"/>
      <c r="M183" s="232"/>
      <c r="N183" s="233"/>
      <c r="O183" s="87"/>
      <c r="P183" s="87"/>
      <c r="Q183" s="87"/>
      <c r="R183" s="87"/>
      <c r="S183" s="87"/>
      <c r="T183" s="88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T183" s="20" t="s">
        <v>257</v>
      </c>
      <c r="AU183" s="20" t="s">
        <v>80</v>
      </c>
    </row>
    <row r="184" s="13" customFormat="1">
      <c r="A184" s="13"/>
      <c r="B184" s="234"/>
      <c r="C184" s="235"/>
      <c r="D184" s="236" t="s">
        <v>159</v>
      </c>
      <c r="E184" s="237" t="s">
        <v>19</v>
      </c>
      <c r="F184" s="238" t="s">
        <v>543</v>
      </c>
      <c r="G184" s="235"/>
      <c r="H184" s="239">
        <v>1</v>
      </c>
      <c r="I184" s="240"/>
      <c r="J184" s="235"/>
      <c r="K184" s="235"/>
      <c r="L184" s="241"/>
      <c r="M184" s="242"/>
      <c r="N184" s="243"/>
      <c r="O184" s="243"/>
      <c r="P184" s="243"/>
      <c r="Q184" s="243"/>
      <c r="R184" s="243"/>
      <c r="S184" s="243"/>
      <c r="T184" s="244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5" t="s">
        <v>159</v>
      </c>
      <c r="AU184" s="245" t="s">
        <v>80</v>
      </c>
      <c r="AV184" s="13" t="s">
        <v>80</v>
      </c>
      <c r="AW184" s="13" t="s">
        <v>33</v>
      </c>
      <c r="AX184" s="13" t="s">
        <v>71</v>
      </c>
      <c r="AY184" s="245" t="s">
        <v>148</v>
      </c>
    </row>
    <row r="185" s="14" customFormat="1">
      <c r="A185" s="14"/>
      <c r="B185" s="246"/>
      <c r="C185" s="247"/>
      <c r="D185" s="236" t="s">
        <v>159</v>
      </c>
      <c r="E185" s="248" t="s">
        <v>19</v>
      </c>
      <c r="F185" s="249" t="s">
        <v>161</v>
      </c>
      <c r="G185" s="247"/>
      <c r="H185" s="250">
        <v>1</v>
      </c>
      <c r="I185" s="251"/>
      <c r="J185" s="247"/>
      <c r="K185" s="247"/>
      <c r="L185" s="252"/>
      <c r="M185" s="253"/>
      <c r="N185" s="254"/>
      <c r="O185" s="254"/>
      <c r="P185" s="254"/>
      <c r="Q185" s="254"/>
      <c r="R185" s="254"/>
      <c r="S185" s="254"/>
      <c r="T185" s="255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6" t="s">
        <v>159</v>
      </c>
      <c r="AU185" s="256" t="s">
        <v>80</v>
      </c>
      <c r="AV185" s="14" t="s">
        <v>155</v>
      </c>
      <c r="AW185" s="14" t="s">
        <v>33</v>
      </c>
      <c r="AX185" s="14" t="s">
        <v>78</v>
      </c>
      <c r="AY185" s="256" t="s">
        <v>148</v>
      </c>
    </row>
    <row r="186" s="12" customFormat="1" ht="22.8" customHeight="1">
      <c r="A186" s="12"/>
      <c r="B186" s="200"/>
      <c r="C186" s="201"/>
      <c r="D186" s="202" t="s">
        <v>70</v>
      </c>
      <c r="E186" s="214" t="s">
        <v>324</v>
      </c>
      <c r="F186" s="214" t="s">
        <v>325</v>
      </c>
      <c r="G186" s="201"/>
      <c r="H186" s="201"/>
      <c r="I186" s="204"/>
      <c r="J186" s="215">
        <f>BK186</f>
        <v>0</v>
      </c>
      <c r="K186" s="201"/>
      <c r="L186" s="206"/>
      <c r="M186" s="207"/>
      <c r="N186" s="208"/>
      <c r="O186" s="208"/>
      <c r="P186" s="209">
        <f>SUM(P187:P188)</f>
        <v>0</v>
      </c>
      <c r="Q186" s="208"/>
      <c r="R186" s="209">
        <f>SUM(R187:R188)</f>
        <v>0</v>
      </c>
      <c r="S186" s="208"/>
      <c r="T186" s="210">
        <f>SUM(T187:T188)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11" t="s">
        <v>78</v>
      </c>
      <c r="AT186" s="212" t="s">
        <v>70</v>
      </c>
      <c r="AU186" s="212" t="s">
        <v>78</v>
      </c>
      <c r="AY186" s="211" t="s">
        <v>148</v>
      </c>
      <c r="BK186" s="213">
        <f>SUM(BK187:BK188)</f>
        <v>0</v>
      </c>
    </row>
    <row r="187" s="2" customFormat="1" ht="24.15" customHeight="1">
      <c r="A187" s="41"/>
      <c r="B187" s="42"/>
      <c r="C187" s="216" t="s">
        <v>253</v>
      </c>
      <c r="D187" s="216" t="s">
        <v>150</v>
      </c>
      <c r="E187" s="217" t="s">
        <v>327</v>
      </c>
      <c r="F187" s="218" t="s">
        <v>328</v>
      </c>
      <c r="G187" s="219" t="s">
        <v>310</v>
      </c>
      <c r="H187" s="220">
        <v>85.611999999999995</v>
      </c>
      <c r="I187" s="221"/>
      <c r="J187" s="222">
        <f>ROUND(I187*H187,2)</f>
        <v>0</v>
      </c>
      <c r="K187" s="218" t="s">
        <v>154</v>
      </c>
      <c r="L187" s="47"/>
      <c r="M187" s="223" t="s">
        <v>19</v>
      </c>
      <c r="N187" s="224" t="s">
        <v>42</v>
      </c>
      <c r="O187" s="87"/>
      <c r="P187" s="225">
        <f>O187*H187</f>
        <v>0</v>
      </c>
      <c r="Q187" s="225">
        <v>0</v>
      </c>
      <c r="R187" s="225">
        <f>Q187*H187</f>
        <v>0</v>
      </c>
      <c r="S187" s="225">
        <v>0</v>
      </c>
      <c r="T187" s="226">
        <f>S187*H187</f>
        <v>0</v>
      </c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R187" s="227" t="s">
        <v>155</v>
      </c>
      <c r="AT187" s="227" t="s">
        <v>150</v>
      </c>
      <c r="AU187" s="227" t="s">
        <v>80</v>
      </c>
      <c r="AY187" s="20" t="s">
        <v>148</v>
      </c>
      <c r="BE187" s="228">
        <f>IF(N187="základní",J187,0)</f>
        <v>0</v>
      </c>
      <c r="BF187" s="228">
        <f>IF(N187="snížená",J187,0)</f>
        <v>0</v>
      </c>
      <c r="BG187" s="228">
        <f>IF(N187="zákl. přenesená",J187,0)</f>
        <v>0</v>
      </c>
      <c r="BH187" s="228">
        <f>IF(N187="sníž. přenesená",J187,0)</f>
        <v>0</v>
      </c>
      <c r="BI187" s="228">
        <f>IF(N187="nulová",J187,0)</f>
        <v>0</v>
      </c>
      <c r="BJ187" s="20" t="s">
        <v>78</v>
      </c>
      <c r="BK187" s="228">
        <f>ROUND(I187*H187,2)</f>
        <v>0</v>
      </c>
      <c r="BL187" s="20" t="s">
        <v>155</v>
      </c>
      <c r="BM187" s="227" t="s">
        <v>544</v>
      </c>
    </row>
    <row r="188" s="2" customFormat="1">
      <c r="A188" s="41"/>
      <c r="B188" s="42"/>
      <c r="C188" s="43"/>
      <c r="D188" s="229" t="s">
        <v>157</v>
      </c>
      <c r="E188" s="43"/>
      <c r="F188" s="230" t="s">
        <v>330</v>
      </c>
      <c r="G188" s="43"/>
      <c r="H188" s="43"/>
      <c r="I188" s="231"/>
      <c r="J188" s="43"/>
      <c r="K188" s="43"/>
      <c r="L188" s="47"/>
      <c r="M188" s="232"/>
      <c r="N188" s="233"/>
      <c r="O188" s="87"/>
      <c r="P188" s="87"/>
      <c r="Q188" s="87"/>
      <c r="R188" s="87"/>
      <c r="S188" s="87"/>
      <c r="T188" s="88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T188" s="20" t="s">
        <v>157</v>
      </c>
      <c r="AU188" s="20" t="s">
        <v>80</v>
      </c>
    </row>
    <row r="189" s="12" customFormat="1" ht="25.92" customHeight="1">
      <c r="A189" s="12"/>
      <c r="B189" s="200"/>
      <c r="C189" s="201"/>
      <c r="D189" s="202" t="s">
        <v>70</v>
      </c>
      <c r="E189" s="203" t="s">
        <v>418</v>
      </c>
      <c r="F189" s="203" t="s">
        <v>545</v>
      </c>
      <c r="G189" s="201"/>
      <c r="H189" s="201"/>
      <c r="I189" s="204"/>
      <c r="J189" s="205">
        <f>BK189</f>
        <v>0</v>
      </c>
      <c r="K189" s="201"/>
      <c r="L189" s="206"/>
      <c r="M189" s="207"/>
      <c r="N189" s="208"/>
      <c r="O189" s="208"/>
      <c r="P189" s="209">
        <f>P190</f>
        <v>0</v>
      </c>
      <c r="Q189" s="208"/>
      <c r="R189" s="209">
        <f>R190</f>
        <v>0.07814441250000001</v>
      </c>
      <c r="S189" s="208"/>
      <c r="T189" s="210">
        <f>T190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11" t="s">
        <v>117</v>
      </c>
      <c r="AT189" s="212" t="s">
        <v>70</v>
      </c>
      <c r="AU189" s="212" t="s">
        <v>71</v>
      </c>
      <c r="AY189" s="211" t="s">
        <v>148</v>
      </c>
      <c r="BK189" s="213">
        <f>BK190</f>
        <v>0</v>
      </c>
    </row>
    <row r="190" s="12" customFormat="1" ht="22.8" customHeight="1">
      <c r="A190" s="12"/>
      <c r="B190" s="200"/>
      <c r="C190" s="201"/>
      <c r="D190" s="202" t="s">
        <v>70</v>
      </c>
      <c r="E190" s="214" t="s">
        <v>546</v>
      </c>
      <c r="F190" s="214" t="s">
        <v>547</v>
      </c>
      <c r="G190" s="201"/>
      <c r="H190" s="201"/>
      <c r="I190" s="204"/>
      <c r="J190" s="215">
        <f>BK190</f>
        <v>0</v>
      </c>
      <c r="K190" s="201"/>
      <c r="L190" s="206"/>
      <c r="M190" s="207"/>
      <c r="N190" s="208"/>
      <c r="O190" s="208"/>
      <c r="P190" s="209">
        <f>SUM(P191:P203)</f>
        <v>0</v>
      </c>
      <c r="Q190" s="208"/>
      <c r="R190" s="209">
        <f>SUM(R191:R203)</f>
        <v>0.07814441250000001</v>
      </c>
      <c r="S190" s="208"/>
      <c r="T190" s="210">
        <f>SUM(T191:T203)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211" t="s">
        <v>117</v>
      </c>
      <c r="AT190" s="212" t="s">
        <v>70</v>
      </c>
      <c r="AU190" s="212" t="s">
        <v>78</v>
      </c>
      <c r="AY190" s="211" t="s">
        <v>148</v>
      </c>
      <c r="BK190" s="213">
        <f>SUM(BK191:BK203)</f>
        <v>0</v>
      </c>
    </row>
    <row r="191" s="2" customFormat="1" ht="16.5" customHeight="1">
      <c r="A191" s="41"/>
      <c r="B191" s="42"/>
      <c r="C191" s="216" t="s">
        <v>7</v>
      </c>
      <c r="D191" s="216" t="s">
        <v>150</v>
      </c>
      <c r="E191" s="217" t="s">
        <v>548</v>
      </c>
      <c r="F191" s="218" t="s">
        <v>549</v>
      </c>
      <c r="G191" s="219" t="s">
        <v>289</v>
      </c>
      <c r="H191" s="220">
        <v>5</v>
      </c>
      <c r="I191" s="221"/>
      <c r="J191" s="222">
        <f>ROUND(I191*H191,2)</f>
        <v>0</v>
      </c>
      <c r="K191" s="218" t="s">
        <v>523</v>
      </c>
      <c r="L191" s="47"/>
      <c r="M191" s="223" t="s">
        <v>19</v>
      </c>
      <c r="N191" s="224" t="s">
        <v>42</v>
      </c>
      <c r="O191" s="87"/>
      <c r="P191" s="225">
        <f>O191*H191</f>
        <v>0</v>
      </c>
      <c r="Q191" s="225">
        <v>0.0092294060000000008</v>
      </c>
      <c r="R191" s="225">
        <f>Q191*H191</f>
        <v>0.046147030000000006</v>
      </c>
      <c r="S191" s="225">
        <v>0</v>
      </c>
      <c r="T191" s="226">
        <f>S191*H191</f>
        <v>0</v>
      </c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R191" s="227" t="s">
        <v>550</v>
      </c>
      <c r="AT191" s="227" t="s">
        <v>150</v>
      </c>
      <c r="AU191" s="227" t="s">
        <v>80</v>
      </c>
      <c r="AY191" s="20" t="s">
        <v>148</v>
      </c>
      <c r="BE191" s="228">
        <f>IF(N191="základní",J191,0)</f>
        <v>0</v>
      </c>
      <c r="BF191" s="228">
        <f>IF(N191="snížená",J191,0)</f>
        <v>0</v>
      </c>
      <c r="BG191" s="228">
        <f>IF(N191="zákl. přenesená",J191,0)</f>
        <v>0</v>
      </c>
      <c r="BH191" s="228">
        <f>IF(N191="sníž. přenesená",J191,0)</f>
        <v>0</v>
      </c>
      <c r="BI191" s="228">
        <f>IF(N191="nulová",J191,0)</f>
        <v>0</v>
      </c>
      <c r="BJ191" s="20" t="s">
        <v>78</v>
      </c>
      <c r="BK191" s="228">
        <f>ROUND(I191*H191,2)</f>
        <v>0</v>
      </c>
      <c r="BL191" s="20" t="s">
        <v>550</v>
      </c>
      <c r="BM191" s="227" t="s">
        <v>551</v>
      </c>
    </row>
    <row r="192" s="2" customFormat="1">
      <c r="A192" s="41"/>
      <c r="B192" s="42"/>
      <c r="C192" s="43"/>
      <c r="D192" s="229" t="s">
        <v>157</v>
      </c>
      <c r="E192" s="43"/>
      <c r="F192" s="230" t="s">
        <v>552</v>
      </c>
      <c r="G192" s="43"/>
      <c r="H192" s="43"/>
      <c r="I192" s="231"/>
      <c r="J192" s="43"/>
      <c r="K192" s="43"/>
      <c r="L192" s="47"/>
      <c r="M192" s="232"/>
      <c r="N192" s="233"/>
      <c r="O192" s="87"/>
      <c r="P192" s="87"/>
      <c r="Q192" s="87"/>
      <c r="R192" s="87"/>
      <c r="S192" s="87"/>
      <c r="T192" s="88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T192" s="20" t="s">
        <v>157</v>
      </c>
      <c r="AU192" s="20" t="s">
        <v>80</v>
      </c>
    </row>
    <row r="193" s="2" customFormat="1" ht="16.5" customHeight="1">
      <c r="A193" s="41"/>
      <c r="B193" s="42"/>
      <c r="C193" s="216" t="s">
        <v>265</v>
      </c>
      <c r="D193" s="216" t="s">
        <v>150</v>
      </c>
      <c r="E193" s="217" t="s">
        <v>553</v>
      </c>
      <c r="F193" s="218" t="s">
        <v>554</v>
      </c>
      <c r="G193" s="219" t="s">
        <v>289</v>
      </c>
      <c r="H193" s="220">
        <v>5</v>
      </c>
      <c r="I193" s="221"/>
      <c r="J193" s="222">
        <f>ROUND(I193*H193,2)</f>
        <v>0</v>
      </c>
      <c r="K193" s="218" t="s">
        <v>523</v>
      </c>
      <c r="L193" s="47"/>
      <c r="M193" s="223" t="s">
        <v>19</v>
      </c>
      <c r="N193" s="224" t="s">
        <v>42</v>
      </c>
      <c r="O193" s="87"/>
      <c r="P193" s="225">
        <f>O193*H193</f>
        <v>0</v>
      </c>
      <c r="Q193" s="225">
        <v>0.0049494765000000001</v>
      </c>
      <c r="R193" s="225">
        <f>Q193*H193</f>
        <v>0.024747382500000002</v>
      </c>
      <c r="S193" s="225">
        <v>0</v>
      </c>
      <c r="T193" s="226">
        <f>S193*H193</f>
        <v>0</v>
      </c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R193" s="227" t="s">
        <v>550</v>
      </c>
      <c r="AT193" s="227" t="s">
        <v>150</v>
      </c>
      <c r="AU193" s="227" t="s">
        <v>80</v>
      </c>
      <c r="AY193" s="20" t="s">
        <v>148</v>
      </c>
      <c r="BE193" s="228">
        <f>IF(N193="základní",J193,0)</f>
        <v>0</v>
      </c>
      <c r="BF193" s="228">
        <f>IF(N193="snížená",J193,0)</f>
        <v>0</v>
      </c>
      <c r="BG193" s="228">
        <f>IF(N193="zákl. přenesená",J193,0)</f>
        <v>0</v>
      </c>
      <c r="BH193" s="228">
        <f>IF(N193="sníž. přenesená",J193,0)</f>
        <v>0</v>
      </c>
      <c r="BI193" s="228">
        <f>IF(N193="nulová",J193,0)</f>
        <v>0</v>
      </c>
      <c r="BJ193" s="20" t="s">
        <v>78</v>
      </c>
      <c r="BK193" s="228">
        <f>ROUND(I193*H193,2)</f>
        <v>0</v>
      </c>
      <c r="BL193" s="20" t="s">
        <v>550</v>
      </c>
      <c r="BM193" s="227" t="s">
        <v>555</v>
      </c>
    </row>
    <row r="194" s="2" customFormat="1">
      <c r="A194" s="41"/>
      <c r="B194" s="42"/>
      <c r="C194" s="43"/>
      <c r="D194" s="229" t="s">
        <v>157</v>
      </c>
      <c r="E194" s="43"/>
      <c r="F194" s="230" t="s">
        <v>556</v>
      </c>
      <c r="G194" s="43"/>
      <c r="H194" s="43"/>
      <c r="I194" s="231"/>
      <c r="J194" s="43"/>
      <c r="K194" s="43"/>
      <c r="L194" s="47"/>
      <c r="M194" s="232"/>
      <c r="N194" s="233"/>
      <c r="O194" s="87"/>
      <c r="P194" s="87"/>
      <c r="Q194" s="87"/>
      <c r="R194" s="87"/>
      <c r="S194" s="87"/>
      <c r="T194" s="88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T194" s="20" t="s">
        <v>157</v>
      </c>
      <c r="AU194" s="20" t="s">
        <v>80</v>
      </c>
    </row>
    <row r="195" s="13" customFormat="1">
      <c r="A195" s="13"/>
      <c r="B195" s="234"/>
      <c r="C195" s="235"/>
      <c r="D195" s="236" t="s">
        <v>159</v>
      </c>
      <c r="E195" s="237" t="s">
        <v>19</v>
      </c>
      <c r="F195" s="238" t="s">
        <v>557</v>
      </c>
      <c r="G195" s="235"/>
      <c r="H195" s="239">
        <v>5</v>
      </c>
      <c r="I195" s="240"/>
      <c r="J195" s="235"/>
      <c r="K195" s="235"/>
      <c r="L195" s="241"/>
      <c r="M195" s="242"/>
      <c r="N195" s="243"/>
      <c r="O195" s="243"/>
      <c r="P195" s="243"/>
      <c r="Q195" s="243"/>
      <c r="R195" s="243"/>
      <c r="S195" s="243"/>
      <c r="T195" s="244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5" t="s">
        <v>159</v>
      </c>
      <c r="AU195" s="245" t="s">
        <v>80</v>
      </c>
      <c r="AV195" s="13" t="s">
        <v>80</v>
      </c>
      <c r="AW195" s="13" t="s">
        <v>33</v>
      </c>
      <c r="AX195" s="13" t="s">
        <v>71</v>
      </c>
      <c r="AY195" s="245" t="s">
        <v>148</v>
      </c>
    </row>
    <row r="196" s="14" customFormat="1">
      <c r="A196" s="14"/>
      <c r="B196" s="246"/>
      <c r="C196" s="247"/>
      <c r="D196" s="236" t="s">
        <v>159</v>
      </c>
      <c r="E196" s="248" t="s">
        <v>19</v>
      </c>
      <c r="F196" s="249" t="s">
        <v>161</v>
      </c>
      <c r="G196" s="247"/>
      <c r="H196" s="250">
        <v>5</v>
      </c>
      <c r="I196" s="251"/>
      <c r="J196" s="247"/>
      <c r="K196" s="247"/>
      <c r="L196" s="252"/>
      <c r="M196" s="253"/>
      <c r="N196" s="254"/>
      <c r="O196" s="254"/>
      <c r="P196" s="254"/>
      <c r="Q196" s="254"/>
      <c r="R196" s="254"/>
      <c r="S196" s="254"/>
      <c r="T196" s="255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6" t="s">
        <v>159</v>
      </c>
      <c r="AU196" s="256" t="s">
        <v>80</v>
      </c>
      <c r="AV196" s="14" t="s">
        <v>155</v>
      </c>
      <c r="AW196" s="14" t="s">
        <v>33</v>
      </c>
      <c r="AX196" s="14" t="s">
        <v>78</v>
      </c>
      <c r="AY196" s="256" t="s">
        <v>148</v>
      </c>
    </row>
    <row r="197" s="2" customFormat="1" ht="16.5" customHeight="1">
      <c r="A197" s="41"/>
      <c r="B197" s="42"/>
      <c r="C197" s="286" t="s">
        <v>274</v>
      </c>
      <c r="D197" s="286" t="s">
        <v>418</v>
      </c>
      <c r="E197" s="287" t="s">
        <v>558</v>
      </c>
      <c r="F197" s="288" t="s">
        <v>559</v>
      </c>
      <c r="G197" s="289" t="s">
        <v>289</v>
      </c>
      <c r="H197" s="290">
        <v>5</v>
      </c>
      <c r="I197" s="291"/>
      <c r="J197" s="292">
        <f>ROUND(I197*H197,2)</f>
        <v>0</v>
      </c>
      <c r="K197" s="288" t="s">
        <v>154</v>
      </c>
      <c r="L197" s="293"/>
      <c r="M197" s="294" t="s">
        <v>19</v>
      </c>
      <c r="N197" s="295" t="s">
        <v>42</v>
      </c>
      <c r="O197" s="87"/>
      <c r="P197" s="225">
        <f>O197*H197</f>
        <v>0</v>
      </c>
      <c r="Q197" s="225">
        <v>0.0014499999999999999</v>
      </c>
      <c r="R197" s="225">
        <f>Q197*H197</f>
        <v>0.0072499999999999995</v>
      </c>
      <c r="S197" s="225">
        <v>0</v>
      </c>
      <c r="T197" s="226">
        <f>S197*H197</f>
        <v>0</v>
      </c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R197" s="227" t="s">
        <v>560</v>
      </c>
      <c r="AT197" s="227" t="s">
        <v>418</v>
      </c>
      <c r="AU197" s="227" t="s">
        <v>80</v>
      </c>
      <c r="AY197" s="20" t="s">
        <v>148</v>
      </c>
      <c r="BE197" s="228">
        <f>IF(N197="základní",J197,0)</f>
        <v>0</v>
      </c>
      <c r="BF197" s="228">
        <f>IF(N197="snížená",J197,0)</f>
        <v>0</v>
      </c>
      <c r="BG197" s="228">
        <f>IF(N197="zákl. přenesená",J197,0)</f>
        <v>0</v>
      </c>
      <c r="BH197" s="228">
        <f>IF(N197="sníž. přenesená",J197,0)</f>
        <v>0</v>
      </c>
      <c r="BI197" s="228">
        <f>IF(N197="nulová",J197,0)</f>
        <v>0</v>
      </c>
      <c r="BJ197" s="20" t="s">
        <v>78</v>
      </c>
      <c r="BK197" s="228">
        <f>ROUND(I197*H197,2)</f>
        <v>0</v>
      </c>
      <c r="BL197" s="20" t="s">
        <v>560</v>
      </c>
      <c r="BM197" s="227" t="s">
        <v>561</v>
      </c>
    </row>
    <row r="198" s="2" customFormat="1" ht="16.5" customHeight="1">
      <c r="A198" s="41"/>
      <c r="B198" s="42"/>
      <c r="C198" s="216" t="s">
        <v>279</v>
      </c>
      <c r="D198" s="216" t="s">
        <v>150</v>
      </c>
      <c r="E198" s="217" t="s">
        <v>562</v>
      </c>
      <c r="F198" s="218" t="s">
        <v>563</v>
      </c>
      <c r="G198" s="219" t="s">
        <v>564</v>
      </c>
      <c r="H198" s="220">
        <v>5</v>
      </c>
      <c r="I198" s="221"/>
      <c r="J198" s="222">
        <f>ROUND(I198*H198,2)</f>
        <v>0</v>
      </c>
      <c r="K198" s="218" t="s">
        <v>19</v>
      </c>
      <c r="L198" s="47"/>
      <c r="M198" s="223" t="s">
        <v>19</v>
      </c>
      <c r="N198" s="224" t="s">
        <v>42</v>
      </c>
      <c r="O198" s="87"/>
      <c r="P198" s="225">
        <f>O198*H198</f>
        <v>0</v>
      </c>
      <c r="Q198" s="225">
        <v>0</v>
      </c>
      <c r="R198" s="225">
        <f>Q198*H198</f>
        <v>0</v>
      </c>
      <c r="S198" s="225">
        <v>0</v>
      </c>
      <c r="T198" s="226">
        <f>S198*H198</f>
        <v>0</v>
      </c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R198" s="227" t="s">
        <v>550</v>
      </c>
      <c r="AT198" s="227" t="s">
        <v>150</v>
      </c>
      <c r="AU198" s="227" t="s">
        <v>80</v>
      </c>
      <c r="AY198" s="20" t="s">
        <v>148</v>
      </c>
      <c r="BE198" s="228">
        <f>IF(N198="základní",J198,0)</f>
        <v>0</v>
      </c>
      <c r="BF198" s="228">
        <f>IF(N198="snížená",J198,0)</f>
        <v>0</v>
      </c>
      <c r="BG198" s="228">
        <f>IF(N198="zákl. přenesená",J198,0)</f>
        <v>0</v>
      </c>
      <c r="BH198" s="228">
        <f>IF(N198="sníž. přenesená",J198,0)</f>
        <v>0</v>
      </c>
      <c r="BI198" s="228">
        <f>IF(N198="nulová",J198,0)</f>
        <v>0</v>
      </c>
      <c r="BJ198" s="20" t="s">
        <v>78</v>
      </c>
      <c r="BK198" s="228">
        <f>ROUND(I198*H198,2)</f>
        <v>0</v>
      </c>
      <c r="BL198" s="20" t="s">
        <v>550</v>
      </c>
      <c r="BM198" s="227" t="s">
        <v>565</v>
      </c>
    </row>
    <row r="199" s="13" customFormat="1">
      <c r="A199" s="13"/>
      <c r="B199" s="234"/>
      <c r="C199" s="235"/>
      <c r="D199" s="236" t="s">
        <v>159</v>
      </c>
      <c r="E199" s="237" t="s">
        <v>19</v>
      </c>
      <c r="F199" s="238" t="s">
        <v>176</v>
      </c>
      <c r="G199" s="235"/>
      <c r="H199" s="239">
        <v>5</v>
      </c>
      <c r="I199" s="240"/>
      <c r="J199" s="235"/>
      <c r="K199" s="235"/>
      <c r="L199" s="241"/>
      <c r="M199" s="242"/>
      <c r="N199" s="243"/>
      <c r="O199" s="243"/>
      <c r="P199" s="243"/>
      <c r="Q199" s="243"/>
      <c r="R199" s="243"/>
      <c r="S199" s="243"/>
      <c r="T199" s="244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5" t="s">
        <v>159</v>
      </c>
      <c r="AU199" s="245" t="s">
        <v>80</v>
      </c>
      <c r="AV199" s="13" t="s">
        <v>80</v>
      </c>
      <c r="AW199" s="13" t="s">
        <v>33</v>
      </c>
      <c r="AX199" s="13" t="s">
        <v>71</v>
      </c>
      <c r="AY199" s="245" t="s">
        <v>148</v>
      </c>
    </row>
    <row r="200" s="14" customFormat="1">
      <c r="A200" s="14"/>
      <c r="B200" s="246"/>
      <c r="C200" s="247"/>
      <c r="D200" s="236" t="s">
        <v>159</v>
      </c>
      <c r="E200" s="248" t="s">
        <v>19</v>
      </c>
      <c r="F200" s="249" t="s">
        <v>161</v>
      </c>
      <c r="G200" s="247"/>
      <c r="H200" s="250">
        <v>5</v>
      </c>
      <c r="I200" s="251"/>
      <c r="J200" s="247"/>
      <c r="K200" s="247"/>
      <c r="L200" s="252"/>
      <c r="M200" s="253"/>
      <c r="N200" s="254"/>
      <c r="O200" s="254"/>
      <c r="P200" s="254"/>
      <c r="Q200" s="254"/>
      <c r="R200" s="254"/>
      <c r="S200" s="254"/>
      <c r="T200" s="255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6" t="s">
        <v>159</v>
      </c>
      <c r="AU200" s="256" t="s">
        <v>80</v>
      </c>
      <c r="AV200" s="14" t="s">
        <v>155</v>
      </c>
      <c r="AW200" s="14" t="s">
        <v>33</v>
      </c>
      <c r="AX200" s="14" t="s">
        <v>78</v>
      </c>
      <c r="AY200" s="256" t="s">
        <v>148</v>
      </c>
    </row>
    <row r="201" s="2" customFormat="1" ht="16.5" customHeight="1">
      <c r="A201" s="41"/>
      <c r="B201" s="42"/>
      <c r="C201" s="216" t="s">
        <v>286</v>
      </c>
      <c r="D201" s="216" t="s">
        <v>150</v>
      </c>
      <c r="E201" s="217" t="s">
        <v>566</v>
      </c>
      <c r="F201" s="218" t="s">
        <v>567</v>
      </c>
      <c r="G201" s="219" t="s">
        <v>289</v>
      </c>
      <c r="H201" s="220">
        <v>5</v>
      </c>
      <c r="I201" s="221"/>
      <c r="J201" s="222">
        <f>ROUND(I201*H201,2)</f>
        <v>0</v>
      </c>
      <c r="K201" s="218" t="s">
        <v>19</v>
      </c>
      <c r="L201" s="47"/>
      <c r="M201" s="223" t="s">
        <v>19</v>
      </c>
      <c r="N201" s="224" t="s">
        <v>42</v>
      </c>
      <c r="O201" s="87"/>
      <c r="P201" s="225">
        <f>O201*H201</f>
        <v>0</v>
      </c>
      <c r="Q201" s="225">
        <v>0</v>
      </c>
      <c r="R201" s="225">
        <f>Q201*H201</f>
        <v>0</v>
      </c>
      <c r="S201" s="225">
        <v>0</v>
      </c>
      <c r="T201" s="226">
        <f>S201*H201</f>
        <v>0</v>
      </c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R201" s="227" t="s">
        <v>550</v>
      </c>
      <c r="AT201" s="227" t="s">
        <v>150</v>
      </c>
      <c r="AU201" s="227" t="s">
        <v>80</v>
      </c>
      <c r="AY201" s="20" t="s">
        <v>148</v>
      </c>
      <c r="BE201" s="228">
        <f>IF(N201="základní",J201,0)</f>
        <v>0</v>
      </c>
      <c r="BF201" s="228">
        <f>IF(N201="snížená",J201,0)</f>
        <v>0</v>
      </c>
      <c r="BG201" s="228">
        <f>IF(N201="zákl. přenesená",J201,0)</f>
        <v>0</v>
      </c>
      <c r="BH201" s="228">
        <f>IF(N201="sníž. přenesená",J201,0)</f>
        <v>0</v>
      </c>
      <c r="BI201" s="228">
        <f>IF(N201="nulová",J201,0)</f>
        <v>0</v>
      </c>
      <c r="BJ201" s="20" t="s">
        <v>78</v>
      </c>
      <c r="BK201" s="228">
        <f>ROUND(I201*H201,2)</f>
        <v>0</v>
      </c>
      <c r="BL201" s="20" t="s">
        <v>550</v>
      </c>
      <c r="BM201" s="227" t="s">
        <v>568</v>
      </c>
    </row>
    <row r="202" s="13" customFormat="1">
      <c r="A202" s="13"/>
      <c r="B202" s="234"/>
      <c r="C202" s="235"/>
      <c r="D202" s="236" t="s">
        <v>159</v>
      </c>
      <c r="E202" s="237" t="s">
        <v>19</v>
      </c>
      <c r="F202" s="238" t="s">
        <v>176</v>
      </c>
      <c r="G202" s="235"/>
      <c r="H202" s="239">
        <v>5</v>
      </c>
      <c r="I202" s="240"/>
      <c r="J202" s="235"/>
      <c r="K202" s="235"/>
      <c r="L202" s="241"/>
      <c r="M202" s="242"/>
      <c r="N202" s="243"/>
      <c r="O202" s="243"/>
      <c r="P202" s="243"/>
      <c r="Q202" s="243"/>
      <c r="R202" s="243"/>
      <c r="S202" s="243"/>
      <c r="T202" s="244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5" t="s">
        <v>159</v>
      </c>
      <c r="AU202" s="245" t="s">
        <v>80</v>
      </c>
      <c r="AV202" s="13" t="s">
        <v>80</v>
      </c>
      <c r="AW202" s="13" t="s">
        <v>33</v>
      </c>
      <c r="AX202" s="13" t="s">
        <v>71</v>
      </c>
      <c r="AY202" s="245" t="s">
        <v>148</v>
      </c>
    </row>
    <row r="203" s="14" customFormat="1">
      <c r="A203" s="14"/>
      <c r="B203" s="246"/>
      <c r="C203" s="247"/>
      <c r="D203" s="236" t="s">
        <v>159</v>
      </c>
      <c r="E203" s="248" t="s">
        <v>19</v>
      </c>
      <c r="F203" s="249" t="s">
        <v>161</v>
      </c>
      <c r="G203" s="247"/>
      <c r="H203" s="250">
        <v>5</v>
      </c>
      <c r="I203" s="251"/>
      <c r="J203" s="247"/>
      <c r="K203" s="247"/>
      <c r="L203" s="252"/>
      <c r="M203" s="283"/>
      <c r="N203" s="284"/>
      <c r="O203" s="284"/>
      <c r="P203" s="284"/>
      <c r="Q203" s="284"/>
      <c r="R203" s="284"/>
      <c r="S203" s="284"/>
      <c r="T203" s="285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6" t="s">
        <v>159</v>
      </c>
      <c r="AU203" s="256" t="s">
        <v>80</v>
      </c>
      <c r="AV203" s="14" t="s">
        <v>155</v>
      </c>
      <c r="AW203" s="14" t="s">
        <v>33</v>
      </c>
      <c r="AX203" s="14" t="s">
        <v>78</v>
      </c>
      <c r="AY203" s="256" t="s">
        <v>148</v>
      </c>
    </row>
    <row r="204" s="2" customFormat="1" ht="6.96" customHeight="1">
      <c r="A204" s="41"/>
      <c r="B204" s="62"/>
      <c r="C204" s="63"/>
      <c r="D204" s="63"/>
      <c r="E204" s="63"/>
      <c r="F204" s="63"/>
      <c r="G204" s="63"/>
      <c r="H204" s="63"/>
      <c r="I204" s="63"/>
      <c r="J204" s="63"/>
      <c r="K204" s="63"/>
      <c r="L204" s="47"/>
      <c r="M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</row>
  </sheetData>
  <sheetProtection sheet="1" autoFilter="0" formatColumns="0" formatRows="0" objects="1" scenarios="1" spinCount="100000" saltValue="uIdulTEXeYoxaAiATutRfF29sebtkjSdKkd8Rhsdyto09W6++i6aq6TWHE9lfTBgkhP8L3dvI4dQzf6YirSrKg==" hashValue="xz9Lm62wOIwVoBkgdvVnwt7l4zbBeMsmjyqActCg6zEREStixMkZqlP0rVAeJwzYD+S3Ju7x7Mjp07z1eWFpHg==" algorithmName="SHA-512" password="CC35"/>
  <autoFilter ref="C92:K203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1:H81"/>
    <mergeCell ref="E83:H83"/>
    <mergeCell ref="E85:H85"/>
    <mergeCell ref="L2:V2"/>
  </mergeCells>
  <hyperlinks>
    <hyperlink ref="F97" r:id="rId1" display="https://podminky.urs.cz/item/CS_URS_2026_01/122251101"/>
    <hyperlink ref="F101" r:id="rId2" display="https://podminky.urs.cz/item/CS_URS_2026_01/131251102"/>
    <hyperlink ref="F110" r:id="rId3" display="https://podminky.urs.cz/item/CS_URS_2026_01/131351102"/>
    <hyperlink ref="F113" r:id="rId4" display="https://podminky.urs.cz/item/CS_URS_2026_01/162451106"/>
    <hyperlink ref="F118" r:id="rId5" display="https://podminky.urs.cz/item/CS_URS_2026_01/162451126"/>
    <hyperlink ref="F121" r:id="rId6" display="https://podminky.urs.cz/item/CS_URS_2026_01/171251101"/>
    <hyperlink ref="F127" r:id="rId7" display="https://podminky.urs.cz/item/CS_URS_2026_01/174151101"/>
    <hyperlink ref="F135" r:id="rId8" display="https://podminky.urs.cz/item/CS_URS_2026_01/274315513"/>
    <hyperlink ref="F140" r:id="rId9" display="https://podminky.urs.cz/item/CS_URS_2026_01/274362021"/>
    <hyperlink ref="F146" r:id="rId10" display="https://podminky.urs.cz/item/CS_URS_2026_01/463211152"/>
    <hyperlink ref="F151" r:id="rId11" display="https://podminky.urs.cz/item/CS_URS_2026_01/467951230"/>
    <hyperlink ref="F156" r:id="rId12" display="https://podminky.urs.cz/item/CS_URS_2026_01/919441221"/>
    <hyperlink ref="F160" r:id="rId13" display="https://podminky.urs.cz/item/CS_URS_2026_01/919535556"/>
    <hyperlink ref="F164" r:id="rId14" display="https://podminky.urs.cz/item/CS_URS_2026_01/919551116"/>
    <hyperlink ref="F171" r:id="rId15" display="https://podminky.urs.cz/item/CS_URS_2026_01/936561111"/>
    <hyperlink ref="F175" r:id="rId16" display="https://podminky.urs.cz/item/CS_URS_2026_01/962041211"/>
    <hyperlink ref="F179" r:id="rId17" display="https://podminky.urs.cz/item/CS_URS_2026_01/966008113"/>
    <hyperlink ref="F188" r:id="rId18" display="https://podminky.urs.cz/item/CS_URS_2026_01/998225111"/>
    <hyperlink ref="F192" r:id="rId19" display="https://podminky.urs.cz/item/CS_URS_2021_02/230200102R"/>
    <hyperlink ref="F194" r:id="rId20" display="https://podminky.urs.cz/item/CS_URS_2021_02/230200118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104</v>
      </c>
    </row>
    <row r="3" s="1" customFormat="1" ht="6.96" customHeight="1">
      <c r="B3" s="142"/>
      <c r="C3" s="143"/>
      <c r="D3" s="143"/>
      <c r="E3" s="143"/>
      <c r="F3" s="143"/>
      <c r="G3" s="143"/>
      <c r="H3" s="143"/>
      <c r="I3" s="143"/>
      <c r="J3" s="143"/>
      <c r="K3" s="143"/>
      <c r="L3" s="23"/>
      <c r="AT3" s="20" t="s">
        <v>80</v>
      </c>
    </row>
    <row r="4" s="1" customFormat="1" ht="24.96" customHeight="1">
      <c r="B4" s="23"/>
      <c r="D4" s="144" t="s">
        <v>109</v>
      </c>
      <c r="L4" s="23"/>
      <c r="M4" s="145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6" t="s">
        <v>16</v>
      </c>
      <c r="L6" s="23"/>
    </row>
    <row r="7" s="1" customFormat="1" ht="16.5" customHeight="1">
      <c r="B7" s="23"/>
      <c r="E7" s="147" t="str">
        <f>'Rekapitulace stavby'!K6</f>
        <v>LC Horní Planec - Etapa II</v>
      </c>
      <c r="F7" s="146"/>
      <c r="G7" s="146"/>
      <c r="H7" s="146"/>
      <c r="L7" s="23"/>
    </row>
    <row r="8" s="1" customFormat="1" ht="12" customHeight="1">
      <c r="B8" s="23"/>
      <c r="D8" s="146" t="s">
        <v>118</v>
      </c>
      <c r="L8" s="23"/>
    </row>
    <row r="9" s="2" customFormat="1" ht="16.5" customHeight="1">
      <c r="A9" s="41"/>
      <c r="B9" s="47"/>
      <c r="C9" s="41"/>
      <c r="D9" s="41"/>
      <c r="E9" s="147" t="s">
        <v>394</v>
      </c>
      <c r="F9" s="41"/>
      <c r="G9" s="41"/>
      <c r="H9" s="41"/>
      <c r="I9" s="41"/>
      <c r="J9" s="41"/>
      <c r="K9" s="41"/>
      <c r="L9" s="148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6" t="s">
        <v>120</v>
      </c>
      <c r="E10" s="41"/>
      <c r="F10" s="41"/>
      <c r="G10" s="41"/>
      <c r="H10" s="41"/>
      <c r="I10" s="41"/>
      <c r="J10" s="41"/>
      <c r="K10" s="41"/>
      <c r="L10" s="148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30" customHeight="1">
      <c r="A11" s="41"/>
      <c r="B11" s="47"/>
      <c r="C11" s="41"/>
      <c r="D11" s="41"/>
      <c r="E11" s="149" t="s">
        <v>569</v>
      </c>
      <c r="F11" s="41"/>
      <c r="G11" s="41"/>
      <c r="H11" s="41"/>
      <c r="I11" s="41"/>
      <c r="J11" s="41"/>
      <c r="K11" s="41"/>
      <c r="L11" s="148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8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6" t="s">
        <v>18</v>
      </c>
      <c r="E13" s="41"/>
      <c r="F13" s="135" t="s">
        <v>19</v>
      </c>
      <c r="G13" s="41"/>
      <c r="H13" s="41"/>
      <c r="I13" s="146" t="s">
        <v>20</v>
      </c>
      <c r="J13" s="135" t="s">
        <v>19</v>
      </c>
      <c r="K13" s="41"/>
      <c r="L13" s="148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6" t="s">
        <v>21</v>
      </c>
      <c r="E14" s="41"/>
      <c r="F14" s="135" t="s">
        <v>22</v>
      </c>
      <c r="G14" s="41"/>
      <c r="H14" s="41"/>
      <c r="I14" s="146" t="s">
        <v>23</v>
      </c>
      <c r="J14" s="150" t="str">
        <f>'Rekapitulace stavby'!AN8</f>
        <v>7. 9. 2020</v>
      </c>
      <c r="K14" s="41"/>
      <c r="L14" s="148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8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6" t="s">
        <v>25</v>
      </c>
      <c r="E16" s="41"/>
      <c r="F16" s="41"/>
      <c r="G16" s="41"/>
      <c r="H16" s="41"/>
      <c r="I16" s="146" t="s">
        <v>26</v>
      </c>
      <c r="J16" s="135" t="s">
        <v>19</v>
      </c>
      <c r="K16" s="41"/>
      <c r="L16" s="148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5" t="s">
        <v>27</v>
      </c>
      <c r="F17" s="41"/>
      <c r="G17" s="41"/>
      <c r="H17" s="41"/>
      <c r="I17" s="146" t="s">
        <v>28</v>
      </c>
      <c r="J17" s="135" t="s">
        <v>19</v>
      </c>
      <c r="K17" s="41"/>
      <c r="L17" s="148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8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6" t="s">
        <v>29</v>
      </c>
      <c r="E19" s="41"/>
      <c r="F19" s="41"/>
      <c r="G19" s="41"/>
      <c r="H19" s="41"/>
      <c r="I19" s="146" t="s">
        <v>26</v>
      </c>
      <c r="J19" s="36" t="str">
        <f>'Rekapitulace stavby'!AN13</f>
        <v>Vyplň údaj</v>
      </c>
      <c r="K19" s="41"/>
      <c r="L19" s="148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5"/>
      <c r="G20" s="135"/>
      <c r="H20" s="135"/>
      <c r="I20" s="146" t="s">
        <v>28</v>
      </c>
      <c r="J20" s="36" t="str">
        <f>'Rekapitulace stavby'!AN14</f>
        <v>Vyplň údaj</v>
      </c>
      <c r="K20" s="41"/>
      <c r="L20" s="148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8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6" t="s">
        <v>31</v>
      </c>
      <c r="E22" s="41"/>
      <c r="F22" s="41"/>
      <c r="G22" s="41"/>
      <c r="H22" s="41"/>
      <c r="I22" s="146" t="s">
        <v>26</v>
      </c>
      <c r="J22" s="135" t="str">
        <f>IF('Rekapitulace stavby'!AN16="","",'Rekapitulace stavby'!AN16)</f>
        <v/>
      </c>
      <c r="K22" s="41"/>
      <c r="L22" s="148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5" t="str">
        <f>IF('Rekapitulace stavby'!E17="","",'Rekapitulace stavby'!E17)</f>
        <v xml:space="preserve"> </v>
      </c>
      <c r="F23" s="41"/>
      <c r="G23" s="41"/>
      <c r="H23" s="41"/>
      <c r="I23" s="146" t="s">
        <v>28</v>
      </c>
      <c r="J23" s="135" t="str">
        <f>IF('Rekapitulace stavby'!AN17="","",'Rekapitulace stavby'!AN17)</f>
        <v/>
      </c>
      <c r="K23" s="41"/>
      <c r="L23" s="148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8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6" t="s">
        <v>34</v>
      </c>
      <c r="E25" s="41"/>
      <c r="F25" s="41"/>
      <c r="G25" s="41"/>
      <c r="H25" s="41"/>
      <c r="I25" s="146" t="s">
        <v>26</v>
      </c>
      <c r="J25" s="135" t="s">
        <v>19</v>
      </c>
      <c r="K25" s="41"/>
      <c r="L25" s="148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5" t="s">
        <v>122</v>
      </c>
      <c r="F26" s="41"/>
      <c r="G26" s="41"/>
      <c r="H26" s="41"/>
      <c r="I26" s="146" t="s">
        <v>28</v>
      </c>
      <c r="J26" s="135" t="s">
        <v>19</v>
      </c>
      <c r="K26" s="41"/>
      <c r="L26" s="148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8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6" t="s">
        <v>35</v>
      </c>
      <c r="E28" s="41"/>
      <c r="F28" s="41"/>
      <c r="G28" s="41"/>
      <c r="H28" s="41"/>
      <c r="I28" s="41"/>
      <c r="J28" s="41"/>
      <c r="K28" s="41"/>
      <c r="L28" s="148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1"/>
      <c r="B29" s="152"/>
      <c r="C29" s="151"/>
      <c r="D29" s="151"/>
      <c r="E29" s="153" t="s">
        <v>19</v>
      </c>
      <c r="F29" s="153"/>
      <c r="G29" s="153"/>
      <c r="H29" s="153"/>
      <c r="I29" s="151"/>
      <c r="J29" s="151"/>
      <c r="K29" s="151"/>
      <c r="L29" s="154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8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5"/>
      <c r="E31" s="155"/>
      <c r="F31" s="155"/>
      <c r="G31" s="155"/>
      <c r="H31" s="155"/>
      <c r="I31" s="155"/>
      <c r="J31" s="155"/>
      <c r="K31" s="155"/>
      <c r="L31" s="148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6" t="s">
        <v>37</v>
      </c>
      <c r="E32" s="41"/>
      <c r="F32" s="41"/>
      <c r="G32" s="41"/>
      <c r="H32" s="41"/>
      <c r="I32" s="41"/>
      <c r="J32" s="157">
        <f>ROUND(J89, 2)</f>
        <v>0</v>
      </c>
      <c r="K32" s="41"/>
      <c r="L32" s="148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5"/>
      <c r="E33" s="155"/>
      <c r="F33" s="155"/>
      <c r="G33" s="155"/>
      <c r="H33" s="155"/>
      <c r="I33" s="155"/>
      <c r="J33" s="155"/>
      <c r="K33" s="155"/>
      <c r="L33" s="148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8" t="s">
        <v>39</v>
      </c>
      <c r="G34" s="41"/>
      <c r="H34" s="41"/>
      <c r="I34" s="158" t="s">
        <v>38</v>
      </c>
      <c r="J34" s="158" t="s">
        <v>40</v>
      </c>
      <c r="K34" s="41"/>
      <c r="L34" s="148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9" t="s">
        <v>41</v>
      </c>
      <c r="E35" s="146" t="s">
        <v>42</v>
      </c>
      <c r="F35" s="160">
        <f>ROUND((SUM(BE89:BE111)),  2)</f>
        <v>0</v>
      </c>
      <c r="G35" s="41"/>
      <c r="H35" s="41"/>
      <c r="I35" s="161">
        <v>0.20999999999999999</v>
      </c>
      <c r="J35" s="160">
        <f>ROUND(((SUM(BE89:BE111))*I35),  2)</f>
        <v>0</v>
      </c>
      <c r="K35" s="41"/>
      <c r="L35" s="148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6" t="s">
        <v>43</v>
      </c>
      <c r="F36" s="160">
        <f>ROUND((SUM(BF89:BF111)),  2)</f>
        <v>0</v>
      </c>
      <c r="G36" s="41"/>
      <c r="H36" s="41"/>
      <c r="I36" s="161">
        <v>0.12</v>
      </c>
      <c r="J36" s="160">
        <f>ROUND(((SUM(BF89:BF111))*I36),  2)</f>
        <v>0</v>
      </c>
      <c r="K36" s="41"/>
      <c r="L36" s="148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6" t="s">
        <v>44</v>
      </c>
      <c r="F37" s="160">
        <f>ROUND((SUM(BG89:BG111)),  2)</f>
        <v>0</v>
      </c>
      <c r="G37" s="41"/>
      <c r="H37" s="41"/>
      <c r="I37" s="161">
        <v>0.20999999999999999</v>
      </c>
      <c r="J37" s="160">
        <f>0</f>
        <v>0</v>
      </c>
      <c r="K37" s="41"/>
      <c r="L37" s="148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6" t="s">
        <v>45</v>
      </c>
      <c r="F38" s="160">
        <f>ROUND((SUM(BH89:BH111)),  2)</f>
        <v>0</v>
      </c>
      <c r="G38" s="41"/>
      <c r="H38" s="41"/>
      <c r="I38" s="161">
        <v>0.12</v>
      </c>
      <c r="J38" s="160">
        <f>0</f>
        <v>0</v>
      </c>
      <c r="K38" s="41"/>
      <c r="L38" s="148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6" t="s">
        <v>46</v>
      </c>
      <c r="F39" s="160">
        <f>ROUND((SUM(BI89:BI111)),  2)</f>
        <v>0</v>
      </c>
      <c r="G39" s="41"/>
      <c r="H39" s="41"/>
      <c r="I39" s="161">
        <v>0</v>
      </c>
      <c r="J39" s="160">
        <f>0</f>
        <v>0</v>
      </c>
      <c r="K39" s="41"/>
      <c r="L39" s="148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8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2"/>
      <c r="D41" s="163" t="s">
        <v>47</v>
      </c>
      <c r="E41" s="164"/>
      <c r="F41" s="164"/>
      <c r="G41" s="165" t="s">
        <v>48</v>
      </c>
      <c r="H41" s="166" t="s">
        <v>49</v>
      </c>
      <c r="I41" s="164"/>
      <c r="J41" s="167">
        <f>SUM(J32:J39)</f>
        <v>0</v>
      </c>
      <c r="K41" s="168"/>
      <c r="L41" s="148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9"/>
      <c r="C42" s="170"/>
      <c r="D42" s="170"/>
      <c r="E42" s="170"/>
      <c r="F42" s="170"/>
      <c r="G42" s="170"/>
      <c r="H42" s="170"/>
      <c r="I42" s="170"/>
      <c r="J42" s="170"/>
      <c r="K42" s="170"/>
      <c r="L42" s="148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1"/>
      <c r="C46" s="172"/>
      <c r="D46" s="172"/>
      <c r="E46" s="172"/>
      <c r="F46" s="172"/>
      <c r="G46" s="172"/>
      <c r="H46" s="172"/>
      <c r="I46" s="172"/>
      <c r="J46" s="172"/>
      <c r="K46" s="172"/>
      <c r="L46" s="148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123</v>
      </c>
      <c r="D47" s="43"/>
      <c r="E47" s="43"/>
      <c r="F47" s="43"/>
      <c r="G47" s="43"/>
      <c r="H47" s="43"/>
      <c r="I47" s="43"/>
      <c r="J47" s="43"/>
      <c r="K47" s="43"/>
      <c r="L47" s="148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8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8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173" t="str">
        <f>E7</f>
        <v>LC Horní Planec - Etapa II</v>
      </c>
      <c r="F50" s="35"/>
      <c r="G50" s="35"/>
      <c r="H50" s="35"/>
      <c r="I50" s="43"/>
      <c r="J50" s="43"/>
      <c r="K50" s="43"/>
      <c r="L50" s="148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118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3" t="s">
        <v>394</v>
      </c>
      <c r="F52" s="43"/>
      <c r="G52" s="43"/>
      <c r="H52" s="43"/>
      <c r="I52" s="43"/>
      <c r="J52" s="43"/>
      <c r="K52" s="43"/>
      <c r="L52" s="148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120</v>
      </c>
      <c r="D53" s="43"/>
      <c r="E53" s="43"/>
      <c r="F53" s="43"/>
      <c r="G53" s="43"/>
      <c r="H53" s="43"/>
      <c r="I53" s="43"/>
      <c r="J53" s="43"/>
      <c r="K53" s="43"/>
      <c r="L53" s="148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30" customHeight="1">
      <c r="A54" s="41"/>
      <c r="B54" s="42"/>
      <c r="C54" s="43"/>
      <c r="D54" s="43"/>
      <c r="E54" s="72" t="str">
        <f>E11</f>
        <v>20044-14XC-SO-03-03 - 007.16 - Samostatné sjezdy, bez propustku nebo otevřeného žlabu s mříží</v>
      </c>
      <c r="F54" s="43"/>
      <c r="G54" s="43"/>
      <c r="H54" s="43"/>
      <c r="I54" s="43"/>
      <c r="J54" s="43"/>
      <c r="K54" s="43"/>
      <c r="L54" s="148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8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>Sněžné</v>
      </c>
      <c r="G56" s="43"/>
      <c r="H56" s="43"/>
      <c r="I56" s="35" t="s">
        <v>23</v>
      </c>
      <c r="J56" s="75" t="str">
        <f>IF(J14="","",J14)</f>
        <v>7. 9. 2020</v>
      </c>
      <c r="K56" s="43"/>
      <c r="L56" s="148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8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5.15" customHeight="1">
      <c r="A58" s="41"/>
      <c r="B58" s="42"/>
      <c r="C58" s="35" t="s">
        <v>25</v>
      </c>
      <c r="D58" s="43"/>
      <c r="E58" s="43"/>
      <c r="F58" s="30" t="str">
        <f>E17</f>
        <v>Městys Sněžné</v>
      </c>
      <c r="G58" s="43"/>
      <c r="H58" s="43"/>
      <c r="I58" s="35" t="s">
        <v>31</v>
      </c>
      <c r="J58" s="39" t="str">
        <f>E23</f>
        <v xml:space="preserve"> </v>
      </c>
      <c r="K58" s="43"/>
      <c r="L58" s="148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29</v>
      </c>
      <c r="D59" s="43"/>
      <c r="E59" s="43"/>
      <c r="F59" s="30" t="str">
        <f>IF(E20="","",E20)</f>
        <v>Vyplň údaj</v>
      </c>
      <c r="G59" s="43"/>
      <c r="H59" s="43"/>
      <c r="I59" s="35" t="s">
        <v>34</v>
      </c>
      <c r="J59" s="39" t="str">
        <f>E26</f>
        <v>Ing. Ondřej Ševčík</v>
      </c>
      <c r="K59" s="43"/>
      <c r="L59" s="148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8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4" t="s">
        <v>124</v>
      </c>
      <c r="D61" s="175"/>
      <c r="E61" s="175"/>
      <c r="F61" s="175"/>
      <c r="G61" s="175"/>
      <c r="H61" s="175"/>
      <c r="I61" s="175"/>
      <c r="J61" s="176" t="s">
        <v>125</v>
      </c>
      <c r="K61" s="175"/>
      <c r="L61" s="148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8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7" t="s">
        <v>69</v>
      </c>
      <c r="D63" s="43"/>
      <c r="E63" s="43"/>
      <c r="F63" s="43"/>
      <c r="G63" s="43"/>
      <c r="H63" s="43"/>
      <c r="I63" s="43"/>
      <c r="J63" s="105">
        <f>J89</f>
        <v>0</v>
      </c>
      <c r="K63" s="43"/>
      <c r="L63" s="148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126</v>
      </c>
    </row>
    <row r="64" s="9" customFormat="1" ht="24.96" customHeight="1">
      <c r="A64" s="9"/>
      <c r="B64" s="178"/>
      <c r="C64" s="179"/>
      <c r="D64" s="180" t="s">
        <v>127</v>
      </c>
      <c r="E64" s="181"/>
      <c r="F64" s="181"/>
      <c r="G64" s="181"/>
      <c r="H64" s="181"/>
      <c r="I64" s="181"/>
      <c r="J64" s="182">
        <f>J90</f>
        <v>0</v>
      </c>
      <c r="K64" s="179"/>
      <c r="L64" s="183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4"/>
      <c r="C65" s="127"/>
      <c r="D65" s="185" t="s">
        <v>128</v>
      </c>
      <c r="E65" s="186"/>
      <c r="F65" s="186"/>
      <c r="G65" s="186"/>
      <c r="H65" s="186"/>
      <c r="I65" s="186"/>
      <c r="J65" s="187">
        <f>J91</f>
        <v>0</v>
      </c>
      <c r="K65" s="127"/>
      <c r="L65" s="18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4"/>
      <c r="C66" s="127"/>
      <c r="D66" s="185" t="s">
        <v>129</v>
      </c>
      <c r="E66" s="186"/>
      <c r="F66" s="186"/>
      <c r="G66" s="186"/>
      <c r="H66" s="186"/>
      <c r="I66" s="186"/>
      <c r="J66" s="187">
        <f>J100</f>
        <v>0</v>
      </c>
      <c r="K66" s="127"/>
      <c r="L66" s="18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4"/>
      <c r="C67" s="127"/>
      <c r="D67" s="185" t="s">
        <v>132</v>
      </c>
      <c r="E67" s="186"/>
      <c r="F67" s="186"/>
      <c r="G67" s="186"/>
      <c r="H67" s="186"/>
      <c r="I67" s="186"/>
      <c r="J67" s="187">
        <f>J109</f>
        <v>0</v>
      </c>
      <c r="K67" s="127"/>
      <c r="L67" s="18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41"/>
      <c r="B68" s="42"/>
      <c r="C68" s="43"/>
      <c r="D68" s="43"/>
      <c r="E68" s="43"/>
      <c r="F68" s="43"/>
      <c r="G68" s="43"/>
      <c r="H68" s="43"/>
      <c r="I68" s="43"/>
      <c r="J68" s="43"/>
      <c r="K68" s="43"/>
      <c r="L68" s="148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6.96" customHeight="1">
      <c r="A69" s="41"/>
      <c r="B69" s="62"/>
      <c r="C69" s="63"/>
      <c r="D69" s="63"/>
      <c r="E69" s="63"/>
      <c r="F69" s="63"/>
      <c r="G69" s="63"/>
      <c r="H69" s="63"/>
      <c r="I69" s="63"/>
      <c r="J69" s="63"/>
      <c r="K69" s="63"/>
      <c r="L69" s="148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3" s="2" customFormat="1" ht="6.96" customHeight="1">
      <c r="A73" s="41"/>
      <c r="B73" s="64"/>
      <c r="C73" s="65"/>
      <c r="D73" s="65"/>
      <c r="E73" s="65"/>
      <c r="F73" s="65"/>
      <c r="G73" s="65"/>
      <c r="H73" s="65"/>
      <c r="I73" s="65"/>
      <c r="J73" s="65"/>
      <c r="K73" s="65"/>
      <c r="L73" s="148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24.96" customHeight="1">
      <c r="A74" s="41"/>
      <c r="B74" s="42"/>
      <c r="C74" s="26" t="s">
        <v>133</v>
      </c>
      <c r="D74" s="43"/>
      <c r="E74" s="43"/>
      <c r="F74" s="43"/>
      <c r="G74" s="43"/>
      <c r="H74" s="43"/>
      <c r="I74" s="43"/>
      <c r="J74" s="43"/>
      <c r="K74" s="43"/>
      <c r="L74" s="148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48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2" customHeight="1">
      <c r="A76" s="41"/>
      <c r="B76" s="42"/>
      <c r="C76" s="35" t="s">
        <v>16</v>
      </c>
      <c r="D76" s="43"/>
      <c r="E76" s="43"/>
      <c r="F76" s="43"/>
      <c r="G76" s="43"/>
      <c r="H76" s="43"/>
      <c r="I76" s="43"/>
      <c r="J76" s="43"/>
      <c r="K76" s="43"/>
      <c r="L76" s="148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6.5" customHeight="1">
      <c r="A77" s="41"/>
      <c r="B77" s="42"/>
      <c r="C77" s="43"/>
      <c r="D77" s="43"/>
      <c r="E77" s="173" t="str">
        <f>E7</f>
        <v>LC Horní Planec - Etapa II</v>
      </c>
      <c r="F77" s="35"/>
      <c r="G77" s="35"/>
      <c r="H77" s="35"/>
      <c r="I77" s="43"/>
      <c r="J77" s="43"/>
      <c r="K77" s="43"/>
      <c r="L77" s="148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1" customFormat="1" ht="12" customHeight="1">
      <c r="B78" s="24"/>
      <c r="C78" s="35" t="s">
        <v>118</v>
      </c>
      <c r="D78" s="25"/>
      <c r="E78" s="25"/>
      <c r="F78" s="25"/>
      <c r="G78" s="25"/>
      <c r="H78" s="25"/>
      <c r="I78" s="25"/>
      <c r="J78" s="25"/>
      <c r="K78" s="25"/>
      <c r="L78" s="23"/>
    </row>
    <row r="79" s="2" customFormat="1" ht="16.5" customHeight="1">
      <c r="A79" s="41"/>
      <c r="B79" s="42"/>
      <c r="C79" s="43"/>
      <c r="D79" s="43"/>
      <c r="E79" s="173" t="s">
        <v>394</v>
      </c>
      <c r="F79" s="43"/>
      <c r="G79" s="43"/>
      <c r="H79" s="43"/>
      <c r="I79" s="43"/>
      <c r="J79" s="43"/>
      <c r="K79" s="43"/>
      <c r="L79" s="148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2" customHeight="1">
      <c r="A80" s="41"/>
      <c r="B80" s="42"/>
      <c r="C80" s="35" t="s">
        <v>120</v>
      </c>
      <c r="D80" s="43"/>
      <c r="E80" s="43"/>
      <c r="F80" s="43"/>
      <c r="G80" s="43"/>
      <c r="H80" s="43"/>
      <c r="I80" s="43"/>
      <c r="J80" s="43"/>
      <c r="K80" s="43"/>
      <c r="L80" s="148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30" customHeight="1">
      <c r="A81" s="41"/>
      <c r="B81" s="42"/>
      <c r="C81" s="43"/>
      <c r="D81" s="43"/>
      <c r="E81" s="72" t="str">
        <f>E11</f>
        <v>20044-14XC-SO-03-03 - 007.16 - Samostatné sjezdy, bez propustku nebo otevřeného žlabu s mříží</v>
      </c>
      <c r="F81" s="43"/>
      <c r="G81" s="43"/>
      <c r="H81" s="43"/>
      <c r="I81" s="43"/>
      <c r="J81" s="43"/>
      <c r="K81" s="43"/>
      <c r="L81" s="148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6.96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48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2" customHeight="1">
      <c r="A83" s="41"/>
      <c r="B83" s="42"/>
      <c r="C83" s="35" t="s">
        <v>21</v>
      </c>
      <c r="D83" s="43"/>
      <c r="E83" s="43"/>
      <c r="F83" s="30" t="str">
        <f>F14</f>
        <v>Sněžné</v>
      </c>
      <c r="G83" s="43"/>
      <c r="H83" s="43"/>
      <c r="I83" s="35" t="s">
        <v>23</v>
      </c>
      <c r="J83" s="75" t="str">
        <f>IF(J14="","",J14)</f>
        <v>7. 9. 2020</v>
      </c>
      <c r="K83" s="43"/>
      <c r="L83" s="148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6.96" customHeight="1">
      <c r="A84" s="41"/>
      <c r="B84" s="42"/>
      <c r="C84" s="43"/>
      <c r="D84" s="43"/>
      <c r="E84" s="43"/>
      <c r="F84" s="43"/>
      <c r="G84" s="43"/>
      <c r="H84" s="43"/>
      <c r="I84" s="43"/>
      <c r="J84" s="43"/>
      <c r="K84" s="43"/>
      <c r="L84" s="148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5.15" customHeight="1">
      <c r="A85" s="41"/>
      <c r="B85" s="42"/>
      <c r="C85" s="35" t="s">
        <v>25</v>
      </c>
      <c r="D85" s="43"/>
      <c r="E85" s="43"/>
      <c r="F85" s="30" t="str">
        <f>E17</f>
        <v>Městys Sněžné</v>
      </c>
      <c r="G85" s="43"/>
      <c r="H85" s="43"/>
      <c r="I85" s="35" t="s">
        <v>31</v>
      </c>
      <c r="J85" s="39" t="str">
        <f>E23</f>
        <v xml:space="preserve"> </v>
      </c>
      <c r="K85" s="43"/>
      <c r="L85" s="148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5.15" customHeight="1">
      <c r="A86" s="41"/>
      <c r="B86" s="42"/>
      <c r="C86" s="35" t="s">
        <v>29</v>
      </c>
      <c r="D86" s="43"/>
      <c r="E86" s="43"/>
      <c r="F86" s="30" t="str">
        <f>IF(E20="","",E20)</f>
        <v>Vyplň údaj</v>
      </c>
      <c r="G86" s="43"/>
      <c r="H86" s="43"/>
      <c r="I86" s="35" t="s">
        <v>34</v>
      </c>
      <c r="J86" s="39" t="str">
        <f>E26</f>
        <v>Ing. Ondřej Ševčík</v>
      </c>
      <c r="K86" s="43"/>
      <c r="L86" s="148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0.32" customHeight="1">
      <c r="A87" s="41"/>
      <c r="B87" s="42"/>
      <c r="C87" s="43"/>
      <c r="D87" s="43"/>
      <c r="E87" s="43"/>
      <c r="F87" s="43"/>
      <c r="G87" s="43"/>
      <c r="H87" s="43"/>
      <c r="I87" s="43"/>
      <c r="J87" s="43"/>
      <c r="K87" s="43"/>
      <c r="L87" s="148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11" customFormat="1" ht="29.28" customHeight="1">
      <c r="A88" s="189"/>
      <c r="B88" s="190"/>
      <c r="C88" s="191" t="s">
        <v>134</v>
      </c>
      <c r="D88" s="192" t="s">
        <v>56</v>
      </c>
      <c r="E88" s="192" t="s">
        <v>52</v>
      </c>
      <c r="F88" s="192" t="s">
        <v>53</v>
      </c>
      <c r="G88" s="192" t="s">
        <v>135</v>
      </c>
      <c r="H88" s="192" t="s">
        <v>136</v>
      </c>
      <c r="I88" s="192" t="s">
        <v>137</v>
      </c>
      <c r="J88" s="192" t="s">
        <v>125</v>
      </c>
      <c r="K88" s="193" t="s">
        <v>138</v>
      </c>
      <c r="L88" s="194"/>
      <c r="M88" s="95" t="s">
        <v>19</v>
      </c>
      <c r="N88" s="96" t="s">
        <v>41</v>
      </c>
      <c r="O88" s="96" t="s">
        <v>139</v>
      </c>
      <c r="P88" s="96" t="s">
        <v>140</v>
      </c>
      <c r="Q88" s="96" t="s">
        <v>141</v>
      </c>
      <c r="R88" s="96" t="s">
        <v>142</v>
      </c>
      <c r="S88" s="96" t="s">
        <v>143</v>
      </c>
      <c r="T88" s="97" t="s">
        <v>144</v>
      </c>
      <c r="U88" s="189"/>
      <c r="V88" s="189"/>
      <c r="W88" s="189"/>
      <c r="X88" s="189"/>
      <c r="Y88" s="189"/>
      <c r="Z88" s="189"/>
      <c r="AA88" s="189"/>
      <c r="AB88" s="189"/>
      <c r="AC88" s="189"/>
      <c r="AD88" s="189"/>
      <c r="AE88" s="189"/>
    </row>
    <row r="89" s="2" customFormat="1" ht="22.8" customHeight="1">
      <c r="A89" s="41"/>
      <c r="B89" s="42"/>
      <c r="C89" s="102" t="s">
        <v>145</v>
      </c>
      <c r="D89" s="43"/>
      <c r="E89" s="43"/>
      <c r="F89" s="43"/>
      <c r="G89" s="43"/>
      <c r="H89" s="43"/>
      <c r="I89" s="43"/>
      <c r="J89" s="195">
        <f>BK89</f>
        <v>0</v>
      </c>
      <c r="K89" s="43"/>
      <c r="L89" s="47"/>
      <c r="M89" s="98"/>
      <c r="N89" s="196"/>
      <c r="O89" s="99"/>
      <c r="P89" s="197">
        <f>P90</f>
        <v>0</v>
      </c>
      <c r="Q89" s="99"/>
      <c r="R89" s="197">
        <f>R90</f>
        <v>38.294999999999995</v>
      </c>
      <c r="S89" s="99"/>
      <c r="T89" s="198">
        <f>T90</f>
        <v>0</v>
      </c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T89" s="20" t="s">
        <v>70</v>
      </c>
      <c r="AU89" s="20" t="s">
        <v>126</v>
      </c>
      <c r="BK89" s="199">
        <f>BK90</f>
        <v>0</v>
      </c>
    </row>
    <row r="90" s="12" customFormat="1" ht="25.92" customHeight="1">
      <c r="A90" s="12"/>
      <c r="B90" s="200"/>
      <c r="C90" s="201"/>
      <c r="D90" s="202" t="s">
        <v>70</v>
      </c>
      <c r="E90" s="203" t="s">
        <v>146</v>
      </c>
      <c r="F90" s="203" t="s">
        <v>147</v>
      </c>
      <c r="G90" s="201"/>
      <c r="H90" s="201"/>
      <c r="I90" s="204"/>
      <c r="J90" s="205">
        <f>BK90</f>
        <v>0</v>
      </c>
      <c r="K90" s="201"/>
      <c r="L90" s="206"/>
      <c r="M90" s="207"/>
      <c r="N90" s="208"/>
      <c r="O90" s="208"/>
      <c r="P90" s="209">
        <f>P91+P100+P109</f>
        <v>0</v>
      </c>
      <c r="Q90" s="208"/>
      <c r="R90" s="209">
        <f>R91+R100+R109</f>
        <v>38.294999999999995</v>
      </c>
      <c r="S90" s="208"/>
      <c r="T90" s="210">
        <f>T91+T100+T109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11" t="s">
        <v>78</v>
      </c>
      <c r="AT90" s="212" t="s">
        <v>70</v>
      </c>
      <c r="AU90" s="212" t="s">
        <v>71</v>
      </c>
      <c r="AY90" s="211" t="s">
        <v>148</v>
      </c>
      <c r="BK90" s="213">
        <f>BK91+BK100+BK109</f>
        <v>0</v>
      </c>
    </row>
    <row r="91" s="12" customFormat="1" ht="22.8" customHeight="1">
      <c r="A91" s="12"/>
      <c r="B91" s="200"/>
      <c r="C91" s="201"/>
      <c r="D91" s="202" t="s">
        <v>70</v>
      </c>
      <c r="E91" s="214" t="s">
        <v>78</v>
      </c>
      <c r="F91" s="214" t="s">
        <v>149</v>
      </c>
      <c r="G91" s="201"/>
      <c r="H91" s="201"/>
      <c r="I91" s="204"/>
      <c r="J91" s="215">
        <f>BK91</f>
        <v>0</v>
      </c>
      <c r="K91" s="201"/>
      <c r="L91" s="206"/>
      <c r="M91" s="207"/>
      <c r="N91" s="208"/>
      <c r="O91" s="208"/>
      <c r="P91" s="209">
        <f>SUM(P92:P99)</f>
        <v>0</v>
      </c>
      <c r="Q91" s="208"/>
      <c r="R91" s="209">
        <f>SUM(R92:R99)</f>
        <v>0</v>
      </c>
      <c r="S91" s="208"/>
      <c r="T91" s="210">
        <f>SUM(T92:T99)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11" t="s">
        <v>78</v>
      </c>
      <c r="AT91" s="212" t="s">
        <v>70</v>
      </c>
      <c r="AU91" s="212" t="s">
        <v>78</v>
      </c>
      <c r="AY91" s="211" t="s">
        <v>148</v>
      </c>
      <c r="BK91" s="213">
        <f>SUM(BK92:BK99)</f>
        <v>0</v>
      </c>
    </row>
    <row r="92" s="2" customFormat="1" ht="16.5" customHeight="1">
      <c r="A92" s="41"/>
      <c r="B92" s="42"/>
      <c r="C92" s="216" t="s">
        <v>78</v>
      </c>
      <c r="D92" s="216" t="s">
        <v>150</v>
      </c>
      <c r="E92" s="217" t="s">
        <v>248</v>
      </c>
      <c r="F92" s="218" t="s">
        <v>249</v>
      </c>
      <c r="G92" s="219" t="s">
        <v>153</v>
      </c>
      <c r="H92" s="220">
        <v>111</v>
      </c>
      <c r="I92" s="221"/>
      <c r="J92" s="222">
        <f>ROUND(I92*H92,2)</f>
        <v>0</v>
      </c>
      <c r="K92" s="218" t="s">
        <v>154</v>
      </c>
      <c r="L92" s="47"/>
      <c r="M92" s="223" t="s">
        <v>19</v>
      </c>
      <c r="N92" s="224" t="s">
        <v>42</v>
      </c>
      <c r="O92" s="87"/>
      <c r="P92" s="225">
        <f>O92*H92</f>
        <v>0</v>
      </c>
      <c r="Q92" s="225">
        <v>0</v>
      </c>
      <c r="R92" s="225">
        <f>Q92*H92</f>
        <v>0</v>
      </c>
      <c r="S92" s="225">
        <v>0</v>
      </c>
      <c r="T92" s="226">
        <f>S92*H92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227" t="s">
        <v>155</v>
      </c>
      <c r="AT92" s="227" t="s">
        <v>150</v>
      </c>
      <c r="AU92" s="227" t="s">
        <v>80</v>
      </c>
      <c r="AY92" s="20" t="s">
        <v>148</v>
      </c>
      <c r="BE92" s="228">
        <f>IF(N92="základní",J92,0)</f>
        <v>0</v>
      </c>
      <c r="BF92" s="228">
        <f>IF(N92="snížená",J92,0)</f>
        <v>0</v>
      </c>
      <c r="BG92" s="228">
        <f>IF(N92="zákl. přenesená",J92,0)</f>
        <v>0</v>
      </c>
      <c r="BH92" s="228">
        <f>IF(N92="sníž. přenesená",J92,0)</f>
        <v>0</v>
      </c>
      <c r="BI92" s="228">
        <f>IF(N92="nulová",J92,0)</f>
        <v>0</v>
      </c>
      <c r="BJ92" s="20" t="s">
        <v>78</v>
      </c>
      <c r="BK92" s="228">
        <f>ROUND(I92*H92,2)</f>
        <v>0</v>
      </c>
      <c r="BL92" s="20" t="s">
        <v>155</v>
      </c>
      <c r="BM92" s="227" t="s">
        <v>570</v>
      </c>
    </row>
    <row r="93" s="2" customFormat="1">
      <c r="A93" s="41"/>
      <c r="B93" s="42"/>
      <c r="C93" s="43"/>
      <c r="D93" s="229" t="s">
        <v>157</v>
      </c>
      <c r="E93" s="43"/>
      <c r="F93" s="230" t="s">
        <v>251</v>
      </c>
      <c r="G93" s="43"/>
      <c r="H93" s="43"/>
      <c r="I93" s="231"/>
      <c r="J93" s="43"/>
      <c r="K93" s="43"/>
      <c r="L93" s="47"/>
      <c r="M93" s="232"/>
      <c r="N93" s="233"/>
      <c r="O93" s="87"/>
      <c r="P93" s="87"/>
      <c r="Q93" s="87"/>
      <c r="R93" s="87"/>
      <c r="S93" s="87"/>
      <c r="T93" s="88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20" t="s">
        <v>157</v>
      </c>
      <c r="AU93" s="20" t="s">
        <v>80</v>
      </c>
    </row>
    <row r="94" s="13" customFormat="1">
      <c r="A94" s="13"/>
      <c r="B94" s="234"/>
      <c r="C94" s="235"/>
      <c r="D94" s="236" t="s">
        <v>159</v>
      </c>
      <c r="E94" s="237" t="s">
        <v>19</v>
      </c>
      <c r="F94" s="238" t="s">
        <v>571</v>
      </c>
      <c r="G94" s="235"/>
      <c r="H94" s="239">
        <v>39</v>
      </c>
      <c r="I94" s="240"/>
      <c r="J94" s="235"/>
      <c r="K94" s="235"/>
      <c r="L94" s="241"/>
      <c r="M94" s="242"/>
      <c r="N94" s="243"/>
      <c r="O94" s="243"/>
      <c r="P94" s="243"/>
      <c r="Q94" s="243"/>
      <c r="R94" s="243"/>
      <c r="S94" s="243"/>
      <c r="T94" s="244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45" t="s">
        <v>159</v>
      </c>
      <c r="AU94" s="245" t="s">
        <v>80</v>
      </c>
      <c r="AV94" s="13" t="s">
        <v>80</v>
      </c>
      <c r="AW94" s="13" t="s">
        <v>33</v>
      </c>
      <c r="AX94" s="13" t="s">
        <v>71</v>
      </c>
      <c r="AY94" s="245" t="s">
        <v>148</v>
      </c>
    </row>
    <row r="95" s="13" customFormat="1">
      <c r="A95" s="13"/>
      <c r="B95" s="234"/>
      <c r="C95" s="235"/>
      <c r="D95" s="236" t="s">
        <v>159</v>
      </c>
      <c r="E95" s="237" t="s">
        <v>19</v>
      </c>
      <c r="F95" s="238" t="s">
        <v>572</v>
      </c>
      <c r="G95" s="235"/>
      <c r="H95" s="239">
        <v>19.5</v>
      </c>
      <c r="I95" s="240"/>
      <c r="J95" s="235"/>
      <c r="K95" s="235"/>
      <c r="L95" s="241"/>
      <c r="M95" s="242"/>
      <c r="N95" s="243"/>
      <c r="O95" s="243"/>
      <c r="P95" s="243"/>
      <c r="Q95" s="243"/>
      <c r="R95" s="243"/>
      <c r="S95" s="243"/>
      <c r="T95" s="244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45" t="s">
        <v>159</v>
      </c>
      <c r="AU95" s="245" t="s">
        <v>80</v>
      </c>
      <c r="AV95" s="13" t="s">
        <v>80</v>
      </c>
      <c r="AW95" s="13" t="s">
        <v>33</v>
      </c>
      <c r="AX95" s="13" t="s">
        <v>71</v>
      </c>
      <c r="AY95" s="245" t="s">
        <v>148</v>
      </c>
    </row>
    <row r="96" s="13" customFormat="1">
      <c r="A96" s="13"/>
      <c r="B96" s="234"/>
      <c r="C96" s="235"/>
      <c r="D96" s="236" t="s">
        <v>159</v>
      </c>
      <c r="E96" s="237" t="s">
        <v>19</v>
      </c>
      <c r="F96" s="238" t="s">
        <v>573</v>
      </c>
      <c r="G96" s="235"/>
      <c r="H96" s="239">
        <v>19.5</v>
      </c>
      <c r="I96" s="240"/>
      <c r="J96" s="235"/>
      <c r="K96" s="235"/>
      <c r="L96" s="241"/>
      <c r="M96" s="242"/>
      <c r="N96" s="243"/>
      <c r="O96" s="243"/>
      <c r="P96" s="243"/>
      <c r="Q96" s="243"/>
      <c r="R96" s="243"/>
      <c r="S96" s="243"/>
      <c r="T96" s="244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45" t="s">
        <v>159</v>
      </c>
      <c r="AU96" s="245" t="s">
        <v>80</v>
      </c>
      <c r="AV96" s="13" t="s">
        <v>80</v>
      </c>
      <c r="AW96" s="13" t="s">
        <v>33</v>
      </c>
      <c r="AX96" s="13" t="s">
        <v>71</v>
      </c>
      <c r="AY96" s="245" t="s">
        <v>148</v>
      </c>
    </row>
    <row r="97" s="13" customFormat="1">
      <c r="A97" s="13"/>
      <c r="B97" s="234"/>
      <c r="C97" s="235"/>
      <c r="D97" s="236" t="s">
        <v>159</v>
      </c>
      <c r="E97" s="237" t="s">
        <v>19</v>
      </c>
      <c r="F97" s="238" t="s">
        <v>574</v>
      </c>
      <c r="G97" s="235"/>
      <c r="H97" s="239">
        <v>16.5</v>
      </c>
      <c r="I97" s="240"/>
      <c r="J97" s="235"/>
      <c r="K97" s="235"/>
      <c r="L97" s="241"/>
      <c r="M97" s="242"/>
      <c r="N97" s="243"/>
      <c r="O97" s="243"/>
      <c r="P97" s="243"/>
      <c r="Q97" s="243"/>
      <c r="R97" s="243"/>
      <c r="S97" s="243"/>
      <c r="T97" s="244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45" t="s">
        <v>159</v>
      </c>
      <c r="AU97" s="245" t="s">
        <v>80</v>
      </c>
      <c r="AV97" s="13" t="s">
        <v>80</v>
      </c>
      <c r="AW97" s="13" t="s">
        <v>33</v>
      </c>
      <c r="AX97" s="13" t="s">
        <v>71</v>
      </c>
      <c r="AY97" s="245" t="s">
        <v>148</v>
      </c>
    </row>
    <row r="98" s="13" customFormat="1">
      <c r="A98" s="13"/>
      <c r="B98" s="234"/>
      <c r="C98" s="235"/>
      <c r="D98" s="236" t="s">
        <v>159</v>
      </c>
      <c r="E98" s="237" t="s">
        <v>19</v>
      </c>
      <c r="F98" s="238" t="s">
        <v>575</v>
      </c>
      <c r="G98" s="235"/>
      <c r="H98" s="239">
        <v>16.5</v>
      </c>
      <c r="I98" s="240"/>
      <c r="J98" s="235"/>
      <c r="K98" s="235"/>
      <c r="L98" s="241"/>
      <c r="M98" s="242"/>
      <c r="N98" s="243"/>
      <c r="O98" s="243"/>
      <c r="P98" s="243"/>
      <c r="Q98" s="243"/>
      <c r="R98" s="243"/>
      <c r="S98" s="243"/>
      <c r="T98" s="244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45" t="s">
        <v>159</v>
      </c>
      <c r="AU98" s="245" t="s">
        <v>80</v>
      </c>
      <c r="AV98" s="13" t="s">
        <v>80</v>
      </c>
      <c r="AW98" s="13" t="s">
        <v>33</v>
      </c>
      <c r="AX98" s="13" t="s">
        <v>71</v>
      </c>
      <c r="AY98" s="245" t="s">
        <v>148</v>
      </c>
    </row>
    <row r="99" s="14" customFormat="1">
      <c r="A99" s="14"/>
      <c r="B99" s="246"/>
      <c r="C99" s="247"/>
      <c r="D99" s="236" t="s">
        <v>159</v>
      </c>
      <c r="E99" s="248" t="s">
        <v>19</v>
      </c>
      <c r="F99" s="249" t="s">
        <v>161</v>
      </c>
      <c r="G99" s="247"/>
      <c r="H99" s="250">
        <v>111</v>
      </c>
      <c r="I99" s="251"/>
      <c r="J99" s="247"/>
      <c r="K99" s="247"/>
      <c r="L99" s="252"/>
      <c r="M99" s="253"/>
      <c r="N99" s="254"/>
      <c r="O99" s="254"/>
      <c r="P99" s="254"/>
      <c r="Q99" s="254"/>
      <c r="R99" s="254"/>
      <c r="S99" s="254"/>
      <c r="T99" s="255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56" t="s">
        <v>159</v>
      </c>
      <c r="AU99" s="256" t="s">
        <v>80</v>
      </c>
      <c r="AV99" s="14" t="s">
        <v>155</v>
      </c>
      <c r="AW99" s="14" t="s">
        <v>33</v>
      </c>
      <c r="AX99" s="14" t="s">
        <v>78</v>
      </c>
      <c r="AY99" s="256" t="s">
        <v>148</v>
      </c>
    </row>
    <row r="100" s="12" customFormat="1" ht="22.8" customHeight="1">
      <c r="A100" s="12"/>
      <c r="B100" s="200"/>
      <c r="C100" s="201"/>
      <c r="D100" s="202" t="s">
        <v>70</v>
      </c>
      <c r="E100" s="214" t="s">
        <v>176</v>
      </c>
      <c r="F100" s="214" t="s">
        <v>259</v>
      </c>
      <c r="G100" s="201"/>
      <c r="H100" s="201"/>
      <c r="I100" s="204"/>
      <c r="J100" s="215">
        <f>BK100</f>
        <v>0</v>
      </c>
      <c r="K100" s="201"/>
      <c r="L100" s="206"/>
      <c r="M100" s="207"/>
      <c r="N100" s="208"/>
      <c r="O100" s="208"/>
      <c r="P100" s="209">
        <f>SUM(P101:P108)</f>
        <v>0</v>
      </c>
      <c r="Q100" s="208"/>
      <c r="R100" s="209">
        <f>SUM(R101:R108)</f>
        <v>38.294999999999995</v>
      </c>
      <c r="S100" s="208"/>
      <c r="T100" s="210">
        <f>SUM(T101:T108)</f>
        <v>0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211" t="s">
        <v>78</v>
      </c>
      <c r="AT100" s="212" t="s">
        <v>70</v>
      </c>
      <c r="AU100" s="212" t="s">
        <v>78</v>
      </c>
      <c r="AY100" s="211" t="s">
        <v>148</v>
      </c>
      <c r="BK100" s="213">
        <f>SUM(BK101:BK108)</f>
        <v>0</v>
      </c>
    </row>
    <row r="101" s="2" customFormat="1" ht="21.75" customHeight="1">
      <c r="A101" s="41"/>
      <c r="B101" s="42"/>
      <c r="C101" s="216" t="s">
        <v>80</v>
      </c>
      <c r="D101" s="216" t="s">
        <v>150</v>
      </c>
      <c r="E101" s="217" t="s">
        <v>260</v>
      </c>
      <c r="F101" s="218" t="s">
        <v>261</v>
      </c>
      <c r="G101" s="219" t="s">
        <v>153</v>
      </c>
      <c r="H101" s="220">
        <v>111</v>
      </c>
      <c r="I101" s="221"/>
      <c r="J101" s="222">
        <f>ROUND(I101*H101,2)</f>
        <v>0</v>
      </c>
      <c r="K101" s="218" t="s">
        <v>154</v>
      </c>
      <c r="L101" s="47"/>
      <c r="M101" s="223" t="s">
        <v>19</v>
      </c>
      <c r="N101" s="224" t="s">
        <v>42</v>
      </c>
      <c r="O101" s="87"/>
      <c r="P101" s="225">
        <f>O101*H101</f>
        <v>0</v>
      </c>
      <c r="Q101" s="225">
        <v>0.34499999999999997</v>
      </c>
      <c r="R101" s="225">
        <f>Q101*H101</f>
        <v>38.294999999999995</v>
      </c>
      <c r="S101" s="225">
        <v>0</v>
      </c>
      <c r="T101" s="226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27" t="s">
        <v>155</v>
      </c>
      <c r="AT101" s="227" t="s">
        <v>150</v>
      </c>
      <c r="AU101" s="227" t="s">
        <v>80</v>
      </c>
      <c r="AY101" s="20" t="s">
        <v>148</v>
      </c>
      <c r="BE101" s="228">
        <f>IF(N101="základní",J101,0)</f>
        <v>0</v>
      </c>
      <c r="BF101" s="228">
        <f>IF(N101="snížená",J101,0)</f>
        <v>0</v>
      </c>
      <c r="BG101" s="228">
        <f>IF(N101="zákl. přenesená",J101,0)</f>
        <v>0</v>
      </c>
      <c r="BH101" s="228">
        <f>IF(N101="sníž. přenesená",J101,0)</f>
        <v>0</v>
      </c>
      <c r="BI101" s="228">
        <f>IF(N101="nulová",J101,0)</f>
        <v>0</v>
      </c>
      <c r="BJ101" s="20" t="s">
        <v>78</v>
      </c>
      <c r="BK101" s="228">
        <f>ROUND(I101*H101,2)</f>
        <v>0</v>
      </c>
      <c r="BL101" s="20" t="s">
        <v>155</v>
      </c>
      <c r="BM101" s="227" t="s">
        <v>576</v>
      </c>
    </row>
    <row r="102" s="2" customFormat="1">
      <c r="A102" s="41"/>
      <c r="B102" s="42"/>
      <c r="C102" s="43"/>
      <c r="D102" s="229" t="s">
        <v>157</v>
      </c>
      <c r="E102" s="43"/>
      <c r="F102" s="230" t="s">
        <v>263</v>
      </c>
      <c r="G102" s="43"/>
      <c r="H102" s="43"/>
      <c r="I102" s="231"/>
      <c r="J102" s="43"/>
      <c r="K102" s="43"/>
      <c r="L102" s="47"/>
      <c r="M102" s="232"/>
      <c r="N102" s="233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157</v>
      </c>
      <c r="AU102" s="20" t="s">
        <v>80</v>
      </c>
    </row>
    <row r="103" s="13" customFormat="1">
      <c r="A103" s="13"/>
      <c r="B103" s="234"/>
      <c r="C103" s="235"/>
      <c r="D103" s="236" t="s">
        <v>159</v>
      </c>
      <c r="E103" s="237" t="s">
        <v>19</v>
      </c>
      <c r="F103" s="238" t="s">
        <v>571</v>
      </c>
      <c r="G103" s="235"/>
      <c r="H103" s="239">
        <v>39</v>
      </c>
      <c r="I103" s="240"/>
      <c r="J103" s="235"/>
      <c r="K103" s="235"/>
      <c r="L103" s="241"/>
      <c r="M103" s="242"/>
      <c r="N103" s="243"/>
      <c r="O103" s="243"/>
      <c r="P103" s="243"/>
      <c r="Q103" s="243"/>
      <c r="R103" s="243"/>
      <c r="S103" s="243"/>
      <c r="T103" s="244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5" t="s">
        <v>159</v>
      </c>
      <c r="AU103" s="245" t="s">
        <v>80</v>
      </c>
      <c r="AV103" s="13" t="s">
        <v>80</v>
      </c>
      <c r="AW103" s="13" t="s">
        <v>33</v>
      </c>
      <c r="AX103" s="13" t="s">
        <v>71</v>
      </c>
      <c r="AY103" s="245" t="s">
        <v>148</v>
      </c>
    </row>
    <row r="104" s="13" customFormat="1">
      <c r="A104" s="13"/>
      <c r="B104" s="234"/>
      <c r="C104" s="235"/>
      <c r="D104" s="236" t="s">
        <v>159</v>
      </c>
      <c r="E104" s="237" t="s">
        <v>19</v>
      </c>
      <c r="F104" s="238" t="s">
        <v>572</v>
      </c>
      <c r="G104" s="235"/>
      <c r="H104" s="239">
        <v>19.5</v>
      </c>
      <c r="I104" s="240"/>
      <c r="J104" s="235"/>
      <c r="K104" s="235"/>
      <c r="L104" s="241"/>
      <c r="M104" s="242"/>
      <c r="N104" s="243"/>
      <c r="O104" s="243"/>
      <c r="P104" s="243"/>
      <c r="Q104" s="243"/>
      <c r="R104" s="243"/>
      <c r="S104" s="243"/>
      <c r="T104" s="244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45" t="s">
        <v>159</v>
      </c>
      <c r="AU104" s="245" t="s">
        <v>80</v>
      </c>
      <c r="AV104" s="13" t="s">
        <v>80</v>
      </c>
      <c r="AW104" s="13" t="s">
        <v>33</v>
      </c>
      <c r="AX104" s="13" t="s">
        <v>71</v>
      </c>
      <c r="AY104" s="245" t="s">
        <v>148</v>
      </c>
    </row>
    <row r="105" s="13" customFormat="1">
      <c r="A105" s="13"/>
      <c r="B105" s="234"/>
      <c r="C105" s="235"/>
      <c r="D105" s="236" t="s">
        <v>159</v>
      </c>
      <c r="E105" s="237" t="s">
        <v>19</v>
      </c>
      <c r="F105" s="238" t="s">
        <v>573</v>
      </c>
      <c r="G105" s="235"/>
      <c r="H105" s="239">
        <v>19.5</v>
      </c>
      <c r="I105" s="240"/>
      <c r="J105" s="235"/>
      <c r="K105" s="235"/>
      <c r="L105" s="241"/>
      <c r="M105" s="242"/>
      <c r="N105" s="243"/>
      <c r="O105" s="243"/>
      <c r="P105" s="243"/>
      <c r="Q105" s="243"/>
      <c r="R105" s="243"/>
      <c r="S105" s="243"/>
      <c r="T105" s="244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5" t="s">
        <v>159</v>
      </c>
      <c r="AU105" s="245" t="s">
        <v>80</v>
      </c>
      <c r="AV105" s="13" t="s">
        <v>80</v>
      </c>
      <c r="AW105" s="13" t="s">
        <v>33</v>
      </c>
      <c r="AX105" s="13" t="s">
        <v>71</v>
      </c>
      <c r="AY105" s="245" t="s">
        <v>148</v>
      </c>
    </row>
    <row r="106" s="13" customFormat="1">
      <c r="A106" s="13"/>
      <c r="B106" s="234"/>
      <c r="C106" s="235"/>
      <c r="D106" s="236" t="s">
        <v>159</v>
      </c>
      <c r="E106" s="237" t="s">
        <v>19</v>
      </c>
      <c r="F106" s="238" t="s">
        <v>574</v>
      </c>
      <c r="G106" s="235"/>
      <c r="H106" s="239">
        <v>16.5</v>
      </c>
      <c r="I106" s="240"/>
      <c r="J106" s="235"/>
      <c r="K106" s="235"/>
      <c r="L106" s="241"/>
      <c r="M106" s="242"/>
      <c r="N106" s="243"/>
      <c r="O106" s="243"/>
      <c r="P106" s="243"/>
      <c r="Q106" s="243"/>
      <c r="R106" s="243"/>
      <c r="S106" s="243"/>
      <c r="T106" s="244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45" t="s">
        <v>159</v>
      </c>
      <c r="AU106" s="245" t="s">
        <v>80</v>
      </c>
      <c r="AV106" s="13" t="s">
        <v>80</v>
      </c>
      <c r="AW106" s="13" t="s">
        <v>33</v>
      </c>
      <c r="AX106" s="13" t="s">
        <v>71</v>
      </c>
      <c r="AY106" s="245" t="s">
        <v>148</v>
      </c>
    </row>
    <row r="107" s="13" customFormat="1">
      <c r="A107" s="13"/>
      <c r="B107" s="234"/>
      <c r="C107" s="235"/>
      <c r="D107" s="236" t="s">
        <v>159</v>
      </c>
      <c r="E107" s="237" t="s">
        <v>19</v>
      </c>
      <c r="F107" s="238" t="s">
        <v>575</v>
      </c>
      <c r="G107" s="235"/>
      <c r="H107" s="239">
        <v>16.5</v>
      </c>
      <c r="I107" s="240"/>
      <c r="J107" s="235"/>
      <c r="K107" s="235"/>
      <c r="L107" s="241"/>
      <c r="M107" s="242"/>
      <c r="N107" s="243"/>
      <c r="O107" s="243"/>
      <c r="P107" s="243"/>
      <c r="Q107" s="243"/>
      <c r="R107" s="243"/>
      <c r="S107" s="243"/>
      <c r="T107" s="244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5" t="s">
        <v>159</v>
      </c>
      <c r="AU107" s="245" t="s">
        <v>80</v>
      </c>
      <c r="AV107" s="13" t="s">
        <v>80</v>
      </c>
      <c r="AW107" s="13" t="s">
        <v>33</v>
      </c>
      <c r="AX107" s="13" t="s">
        <v>71</v>
      </c>
      <c r="AY107" s="245" t="s">
        <v>148</v>
      </c>
    </row>
    <row r="108" s="14" customFormat="1">
      <c r="A108" s="14"/>
      <c r="B108" s="246"/>
      <c r="C108" s="247"/>
      <c r="D108" s="236" t="s">
        <v>159</v>
      </c>
      <c r="E108" s="248" t="s">
        <v>19</v>
      </c>
      <c r="F108" s="249" t="s">
        <v>161</v>
      </c>
      <c r="G108" s="247"/>
      <c r="H108" s="250">
        <v>111</v>
      </c>
      <c r="I108" s="251"/>
      <c r="J108" s="247"/>
      <c r="K108" s="247"/>
      <c r="L108" s="252"/>
      <c r="M108" s="253"/>
      <c r="N108" s="254"/>
      <c r="O108" s="254"/>
      <c r="P108" s="254"/>
      <c r="Q108" s="254"/>
      <c r="R108" s="254"/>
      <c r="S108" s="254"/>
      <c r="T108" s="255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56" t="s">
        <v>159</v>
      </c>
      <c r="AU108" s="256" t="s">
        <v>80</v>
      </c>
      <c r="AV108" s="14" t="s">
        <v>155</v>
      </c>
      <c r="AW108" s="14" t="s">
        <v>33</v>
      </c>
      <c r="AX108" s="14" t="s">
        <v>78</v>
      </c>
      <c r="AY108" s="256" t="s">
        <v>148</v>
      </c>
    </row>
    <row r="109" s="12" customFormat="1" ht="22.8" customHeight="1">
      <c r="A109" s="12"/>
      <c r="B109" s="200"/>
      <c r="C109" s="201"/>
      <c r="D109" s="202" t="s">
        <v>70</v>
      </c>
      <c r="E109" s="214" t="s">
        <v>324</v>
      </c>
      <c r="F109" s="214" t="s">
        <v>325</v>
      </c>
      <c r="G109" s="201"/>
      <c r="H109" s="201"/>
      <c r="I109" s="204"/>
      <c r="J109" s="215">
        <f>BK109</f>
        <v>0</v>
      </c>
      <c r="K109" s="201"/>
      <c r="L109" s="206"/>
      <c r="M109" s="207"/>
      <c r="N109" s="208"/>
      <c r="O109" s="208"/>
      <c r="P109" s="209">
        <f>SUM(P110:P111)</f>
        <v>0</v>
      </c>
      <c r="Q109" s="208"/>
      <c r="R109" s="209">
        <f>SUM(R110:R111)</f>
        <v>0</v>
      </c>
      <c r="S109" s="208"/>
      <c r="T109" s="210">
        <f>SUM(T110:T111)</f>
        <v>0</v>
      </c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R109" s="211" t="s">
        <v>78</v>
      </c>
      <c r="AT109" s="212" t="s">
        <v>70</v>
      </c>
      <c r="AU109" s="212" t="s">
        <v>78</v>
      </c>
      <c r="AY109" s="211" t="s">
        <v>148</v>
      </c>
      <c r="BK109" s="213">
        <f>SUM(BK110:BK111)</f>
        <v>0</v>
      </c>
    </row>
    <row r="110" s="2" customFormat="1" ht="24.15" customHeight="1">
      <c r="A110" s="41"/>
      <c r="B110" s="42"/>
      <c r="C110" s="216" t="s">
        <v>117</v>
      </c>
      <c r="D110" s="216" t="s">
        <v>150</v>
      </c>
      <c r="E110" s="217" t="s">
        <v>327</v>
      </c>
      <c r="F110" s="218" t="s">
        <v>328</v>
      </c>
      <c r="G110" s="219" t="s">
        <v>310</v>
      </c>
      <c r="H110" s="220">
        <v>38.295000000000002</v>
      </c>
      <c r="I110" s="221"/>
      <c r="J110" s="222">
        <f>ROUND(I110*H110,2)</f>
        <v>0</v>
      </c>
      <c r="K110" s="218" t="s">
        <v>154</v>
      </c>
      <c r="L110" s="47"/>
      <c r="M110" s="223" t="s">
        <v>19</v>
      </c>
      <c r="N110" s="224" t="s">
        <v>42</v>
      </c>
      <c r="O110" s="87"/>
      <c r="P110" s="225">
        <f>O110*H110</f>
        <v>0</v>
      </c>
      <c r="Q110" s="225">
        <v>0</v>
      </c>
      <c r="R110" s="225">
        <f>Q110*H110</f>
        <v>0</v>
      </c>
      <c r="S110" s="225">
        <v>0</v>
      </c>
      <c r="T110" s="226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27" t="s">
        <v>155</v>
      </c>
      <c r="AT110" s="227" t="s">
        <v>150</v>
      </c>
      <c r="AU110" s="227" t="s">
        <v>80</v>
      </c>
      <c r="AY110" s="20" t="s">
        <v>148</v>
      </c>
      <c r="BE110" s="228">
        <f>IF(N110="základní",J110,0)</f>
        <v>0</v>
      </c>
      <c r="BF110" s="228">
        <f>IF(N110="snížená",J110,0)</f>
        <v>0</v>
      </c>
      <c r="BG110" s="228">
        <f>IF(N110="zákl. přenesená",J110,0)</f>
        <v>0</v>
      </c>
      <c r="BH110" s="228">
        <f>IF(N110="sníž. přenesená",J110,0)</f>
        <v>0</v>
      </c>
      <c r="BI110" s="228">
        <f>IF(N110="nulová",J110,0)</f>
        <v>0</v>
      </c>
      <c r="BJ110" s="20" t="s">
        <v>78</v>
      </c>
      <c r="BK110" s="228">
        <f>ROUND(I110*H110,2)</f>
        <v>0</v>
      </c>
      <c r="BL110" s="20" t="s">
        <v>155</v>
      </c>
      <c r="BM110" s="227" t="s">
        <v>577</v>
      </c>
    </row>
    <row r="111" s="2" customFormat="1">
      <c r="A111" s="41"/>
      <c r="B111" s="42"/>
      <c r="C111" s="43"/>
      <c r="D111" s="229" t="s">
        <v>157</v>
      </c>
      <c r="E111" s="43"/>
      <c r="F111" s="230" t="s">
        <v>330</v>
      </c>
      <c r="G111" s="43"/>
      <c r="H111" s="43"/>
      <c r="I111" s="231"/>
      <c r="J111" s="43"/>
      <c r="K111" s="43"/>
      <c r="L111" s="47"/>
      <c r="M111" s="279"/>
      <c r="N111" s="280"/>
      <c r="O111" s="281"/>
      <c r="P111" s="281"/>
      <c r="Q111" s="281"/>
      <c r="R111" s="281"/>
      <c r="S111" s="281"/>
      <c r="T111" s="282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T111" s="20" t="s">
        <v>157</v>
      </c>
      <c r="AU111" s="20" t="s">
        <v>80</v>
      </c>
    </row>
    <row r="112" s="2" customFormat="1" ht="6.96" customHeight="1">
      <c r="A112" s="41"/>
      <c r="B112" s="62"/>
      <c r="C112" s="63"/>
      <c r="D112" s="63"/>
      <c r="E112" s="63"/>
      <c r="F112" s="63"/>
      <c r="G112" s="63"/>
      <c r="H112" s="63"/>
      <c r="I112" s="63"/>
      <c r="J112" s="63"/>
      <c r="K112" s="63"/>
      <c r="L112" s="47"/>
      <c r="M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</row>
  </sheetData>
  <sheetProtection sheet="1" autoFilter="0" formatColumns="0" formatRows="0" objects="1" scenarios="1" spinCount="100000" saltValue="6FfCk2kWV/t77uxtEt3evcGBNtYidgbN1NVY515C5TQar2yR9gQd6iz6SrjvxHDGcCJFAXgO19ihPHhU70Lh0g==" hashValue="E1Iid0EDOSOrDI5tvItdOJCVNpgki6VohUyQYeeLAzdWZQfiAgvl+SRd4/Hna2DPl5rlbOAK96GxAqXuJLoEOQ==" algorithmName="SHA-512" password="CC35"/>
  <autoFilter ref="C88:K111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7:H77"/>
    <mergeCell ref="E79:H79"/>
    <mergeCell ref="E81:H81"/>
    <mergeCell ref="L2:V2"/>
  </mergeCells>
  <hyperlinks>
    <hyperlink ref="F93" r:id="rId1" display="https://podminky.urs.cz/item/CS_URS_2026_01/181152302"/>
    <hyperlink ref="F102" r:id="rId2" display="https://podminky.urs.cz/item/CS_URS_2026_01/564851111"/>
    <hyperlink ref="F111" r:id="rId3" display="https://podminky.urs.cz/item/CS_URS_2026_01/9982251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130.832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42"/>
      <c r="C3" s="143"/>
      <c r="D3" s="143"/>
      <c r="E3" s="143"/>
      <c r="F3" s="143"/>
      <c r="G3" s="143"/>
      <c r="H3" s="23"/>
    </row>
    <row r="4" s="1" customFormat="1" ht="24.96" customHeight="1">
      <c r="B4" s="23"/>
      <c r="C4" s="144" t="s">
        <v>578</v>
      </c>
      <c r="H4" s="23"/>
    </row>
    <row r="5" s="1" customFormat="1" ht="12" customHeight="1">
      <c r="B5" s="23"/>
      <c r="C5" s="296" t="s">
        <v>13</v>
      </c>
      <c r="D5" s="153" t="s">
        <v>14</v>
      </c>
      <c r="E5" s="1"/>
      <c r="F5" s="1"/>
      <c r="H5" s="23"/>
    </row>
    <row r="6" s="1" customFormat="1" ht="36.96" customHeight="1">
      <c r="B6" s="23"/>
      <c r="C6" s="297" t="s">
        <v>16</v>
      </c>
      <c r="D6" s="298" t="s">
        <v>17</v>
      </c>
      <c r="E6" s="1"/>
      <c r="F6" s="1"/>
      <c r="H6" s="23"/>
    </row>
    <row r="7" s="1" customFormat="1" ht="16.5" customHeight="1">
      <c r="B7" s="23"/>
      <c r="C7" s="146" t="s">
        <v>23</v>
      </c>
      <c r="D7" s="150" t="str">
        <f>'Rekapitulace stavby'!AN8</f>
        <v>7. 9. 2020</v>
      </c>
      <c r="H7" s="23"/>
    </row>
    <row r="8" s="2" customFormat="1" ht="10.8" customHeight="1">
      <c r="A8" s="41"/>
      <c r="B8" s="47"/>
      <c r="C8" s="41"/>
      <c r="D8" s="41"/>
      <c r="E8" s="41"/>
      <c r="F8" s="41"/>
      <c r="G8" s="41"/>
      <c r="H8" s="47"/>
    </row>
    <row r="9" s="11" customFormat="1" ht="29.28" customHeight="1">
      <c r="A9" s="189"/>
      <c r="B9" s="299"/>
      <c r="C9" s="300" t="s">
        <v>52</v>
      </c>
      <c r="D9" s="301" t="s">
        <v>53</v>
      </c>
      <c r="E9" s="301" t="s">
        <v>135</v>
      </c>
      <c r="F9" s="302" t="s">
        <v>579</v>
      </c>
      <c r="G9" s="189"/>
      <c r="H9" s="299"/>
    </row>
    <row r="10" s="2" customFormat="1" ht="26.4" customHeight="1">
      <c r="A10" s="41"/>
      <c r="B10" s="47"/>
      <c r="C10" s="303" t="s">
        <v>75</v>
      </c>
      <c r="D10" s="303" t="s">
        <v>76</v>
      </c>
      <c r="E10" s="41"/>
      <c r="F10" s="41"/>
      <c r="G10" s="41"/>
      <c r="H10" s="47"/>
    </row>
    <row r="11" s="2" customFormat="1" ht="16.8" customHeight="1">
      <c r="A11" s="41"/>
      <c r="B11" s="47"/>
      <c r="C11" s="304" t="s">
        <v>444</v>
      </c>
      <c r="D11" s="305" t="s">
        <v>19</v>
      </c>
      <c r="E11" s="306" t="s">
        <v>19</v>
      </c>
      <c r="F11" s="307">
        <v>89.849999999999994</v>
      </c>
      <c r="G11" s="41"/>
      <c r="H11" s="47"/>
    </row>
    <row r="12" s="2" customFormat="1" ht="16.8" customHeight="1">
      <c r="A12" s="41"/>
      <c r="B12" s="47"/>
      <c r="C12" s="304" t="s">
        <v>105</v>
      </c>
      <c r="D12" s="305" t="s">
        <v>19</v>
      </c>
      <c r="E12" s="306" t="s">
        <v>19</v>
      </c>
      <c r="F12" s="307">
        <v>-601</v>
      </c>
      <c r="G12" s="41"/>
      <c r="H12" s="47"/>
    </row>
    <row r="13" s="2" customFormat="1" ht="16.8" customHeight="1">
      <c r="A13" s="41"/>
      <c r="B13" s="47"/>
      <c r="C13" s="304" t="s">
        <v>107</v>
      </c>
      <c r="D13" s="305" t="s">
        <v>19</v>
      </c>
      <c r="E13" s="306" t="s">
        <v>19</v>
      </c>
      <c r="F13" s="307">
        <v>48</v>
      </c>
      <c r="G13" s="41"/>
      <c r="H13" s="47"/>
    </row>
    <row r="14" s="2" customFormat="1" ht="16.8" customHeight="1">
      <c r="A14" s="41"/>
      <c r="B14" s="47"/>
      <c r="C14" s="304" t="s">
        <v>580</v>
      </c>
      <c r="D14" s="305" t="s">
        <v>19</v>
      </c>
      <c r="E14" s="306" t="s">
        <v>19</v>
      </c>
      <c r="F14" s="307">
        <v>568.375</v>
      </c>
      <c r="G14" s="41"/>
      <c r="H14" s="47"/>
    </row>
    <row r="15" s="2" customFormat="1" ht="16.8" customHeight="1">
      <c r="A15" s="41"/>
      <c r="B15" s="47"/>
      <c r="C15" s="304" t="s">
        <v>446</v>
      </c>
      <c r="D15" s="305" t="s">
        <v>19</v>
      </c>
      <c r="E15" s="306" t="s">
        <v>19</v>
      </c>
      <c r="F15" s="307">
        <v>7.9000000000000004</v>
      </c>
      <c r="G15" s="41"/>
      <c r="H15" s="47"/>
    </row>
    <row r="16" s="2" customFormat="1" ht="16.8" customHeight="1">
      <c r="A16" s="41"/>
      <c r="B16" s="47"/>
      <c r="C16" s="304" t="s">
        <v>581</v>
      </c>
      <c r="D16" s="305" t="s">
        <v>19</v>
      </c>
      <c r="E16" s="306" t="s">
        <v>19</v>
      </c>
      <c r="F16" s="307">
        <v>501</v>
      </c>
      <c r="G16" s="41"/>
      <c r="H16" s="47"/>
    </row>
    <row r="17" s="2" customFormat="1" ht="16.8" customHeight="1">
      <c r="A17" s="41"/>
      <c r="B17" s="47"/>
      <c r="C17" s="304" t="s">
        <v>393</v>
      </c>
      <c r="D17" s="305" t="s">
        <v>19</v>
      </c>
      <c r="E17" s="306" t="s">
        <v>19</v>
      </c>
      <c r="F17" s="307">
        <v>568.375</v>
      </c>
      <c r="G17" s="41"/>
      <c r="H17" s="47"/>
    </row>
    <row r="18" s="2" customFormat="1" ht="16.8" customHeight="1">
      <c r="A18" s="41"/>
      <c r="B18" s="47"/>
      <c r="C18" s="304" t="s">
        <v>450</v>
      </c>
      <c r="D18" s="305" t="s">
        <v>19</v>
      </c>
      <c r="E18" s="306" t="s">
        <v>19</v>
      </c>
      <c r="F18" s="307">
        <v>54.899999999999999</v>
      </c>
      <c r="G18" s="41"/>
      <c r="H18" s="47"/>
    </row>
    <row r="19" s="2" customFormat="1">
      <c r="A19" s="41"/>
      <c r="B19" s="47"/>
      <c r="C19" s="303" t="s">
        <v>582</v>
      </c>
      <c r="D19" s="303" t="s">
        <v>85</v>
      </c>
      <c r="E19" s="41"/>
      <c r="F19" s="41"/>
      <c r="G19" s="41"/>
      <c r="H19" s="47"/>
    </row>
    <row r="20" s="2" customFormat="1" ht="16.8" customHeight="1">
      <c r="A20" s="41"/>
      <c r="B20" s="47"/>
      <c r="C20" s="304" t="s">
        <v>444</v>
      </c>
      <c r="D20" s="305" t="s">
        <v>19</v>
      </c>
      <c r="E20" s="306" t="s">
        <v>19</v>
      </c>
      <c r="F20" s="307">
        <v>89.849999999999994</v>
      </c>
      <c r="G20" s="41"/>
      <c r="H20" s="47"/>
    </row>
    <row r="21" s="2" customFormat="1" ht="16.8" customHeight="1">
      <c r="A21" s="41"/>
      <c r="B21" s="47"/>
      <c r="C21" s="304" t="s">
        <v>105</v>
      </c>
      <c r="D21" s="305" t="s">
        <v>19</v>
      </c>
      <c r="E21" s="306" t="s">
        <v>19</v>
      </c>
      <c r="F21" s="307">
        <v>-631</v>
      </c>
      <c r="G21" s="41"/>
      <c r="H21" s="47"/>
    </row>
    <row r="22" s="2" customFormat="1" ht="16.8" customHeight="1">
      <c r="A22" s="41"/>
      <c r="B22" s="47"/>
      <c r="C22" s="308" t="s">
        <v>19</v>
      </c>
      <c r="D22" s="308" t="s">
        <v>273</v>
      </c>
      <c r="E22" s="20" t="s">
        <v>19</v>
      </c>
      <c r="F22" s="309">
        <v>-631</v>
      </c>
      <c r="G22" s="41"/>
      <c r="H22" s="47"/>
    </row>
    <row r="23" s="2" customFormat="1" ht="16.8" customHeight="1">
      <c r="A23" s="41"/>
      <c r="B23" s="47"/>
      <c r="C23" s="308" t="s">
        <v>105</v>
      </c>
      <c r="D23" s="308" t="s">
        <v>272</v>
      </c>
      <c r="E23" s="20" t="s">
        <v>19</v>
      </c>
      <c r="F23" s="309">
        <v>-631</v>
      </c>
      <c r="G23" s="41"/>
      <c r="H23" s="47"/>
    </row>
    <row r="24" s="2" customFormat="1" ht="16.8" customHeight="1">
      <c r="A24" s="41"/>
      <c r="B24" s="47"/>
      <c r="C24" s="310" t="s">
        <v>583</v>
      </c>
      <c r="D24" s="41"/>
      <c r="E24" s="41"/>
      <c r="F24" s="41"/>
      <c r="G24" s="41"/>
      <c r="H24" s="47"/>
    </row>
    <row r="25" s="2" customFormat="1" ht="16.8" customHeight="1">
      <c r="A25" s="41"/>
      <c r="B25" s="47"/>
      <c r="C25" s="308" t="s">
        <v>266</v>
      </c>
      <c r="D25" s="308" t="s">
        <v>267</v>
      </c>
      <c r="E25" s="20" t="s">
        <v>153</v>
      </c>
      <c r="F25" s="309">
        <v>2019.2000000000001</v>
      </c>
      <c r="G25" s="41"/>
      <c r="H25" s="47"/>
    </row>
    <row r="26" s="2" customFormat="1" ht="16.8" customHeight="1">
      <c r="A26" s="41"/>
      <c r="B26" s="47"/>
      <c r="C26" s="308" t="s">
        <v>275</v>
      </c>
      <c r="D26" s="308" t="s">
        <v>276</v>
      </c>
      <c r="E26" s="20" t="s">
        <v>153</v>
      </c>
      <c r="F26" s="309">
        <v>631</v>
      </c>
      <c r="G26" s="41"/>
      <c r="H26" s="47"/>
    </row>
    <row r="27" s="2" customFormat="1" ht="16.8" customHeight="1">
      <c r="A27" s="41"/>
      <c r="B27" s="47"/>
      <c r="C27" s="304" t="s">
        <v>107</v>
      </c>
      <c r="D27" s="305" t="s">
        <v>19</v>
      </c>
      <c r="E27" s="306" t="s">
        <v>19</v>
      </c>
      <c r="F27" s="307">
        <v>252.40000000000001</v>
      </c>
      <c r="G27" s="41"/>
      <c r="H27" s="47"/>
    </row>
    <row r="28" s="2" customFormat="1" ht="16.8" customHeight="1">
      <c r="A28" s="41"/>
      <c r="B28" s="47"/>
      <c r="C28" s="308" t="s">
        <v>19</v>
      </c>
      <c r="D28" s="308" t="s">
        <v>166</v>
      </c>
      <c r="E28" s="20" t="s">
        <v>19</v>
      </c>
      <c r="F28" s="309">
        <v>252.40000000000001</v>
      </c>
      <c r="G28" s="41"/>
      <c r="H28" s="47"/>
    </row>
    <row r="29" s="2" customFormat="1" ht="16.8" customHeight="1">
      <c r="A29" s="41"/>
      <c r="B29" s="47"/>
      <c r="C29" s="308" t="s">
        <v>107</v>
      </c>
      <c r="D29" s="308" t="s">
        <v>161</v>
      </c>
      <c r="E29" s="20" t="s">
        <v>19</v>
      </c>
      <c r="F29" s="309">
        <v>252.40000000000001</v>
      </c>
      <c r="G29" s="41"/>
      <c r="H29" s="47"/>
    </row>
    <row r="30" s="2" customFormat="1" ht="16.8" customHeight="1">
      <c r="A30" s="41"/>
      <c r="B30" s="47"/>
      <c r="C30" s="310" t="s">
        <v>583</v>
      </c>
      <c r="D30" s="41"/>
      <c r="E30" s="41"/>
      <c r="F30" s="41"/>
      <c r="G30" s="41"/>
      <c r="H30" s="47"/>
    </row>
    <row r="31" s="2" customFormat="1" ht="16.8" customHeight="1">
      <c r="A31" s="41"/>
      <c r="B31" s="47"/>
      <c r="C31" s="308" t="s">
        <v>162</v>
      </c>
      <c r="D31" s="308" t="s">
        <v>584</v>
      </c>
      <c r="E31" s="20" t="s">
        <v>153</v>
      </c>
      <c r="F31" s="309">
        <v>252.40000000000001</v>
      </c>
      <c r="G31" s="41"/>
      <c r="H31" s="47"/>
    </row>
    <row r="32" s="2" customFormat="1" ht="16.8" customHeight="1">
      <c r="A32" s="41"/>
      <c r="B32" s="47"/>
      <c r="C32" s="308" t="s">
        <v>254</v>
      </c>
      <c r="D32" s="308" t="s">
        <v>585</v>
      </c>
      <c r="E32" s="20" t="s">
        <v>153</v>
      </c>
      <c r="F32" s="309">
        <v>252.40000000000001</v>
      </c>
      <c r="G32" s="41"/>
      <c r="H32" s="47"/>
    </row>
    <row r="33" s="2" customFormat="1" ht="16.8" customHeight="1">
      <c r="A33" s="41"/>
      <c r="B33" s="47"/>
      <c r="C33" s="304" t="s">
        <v>110</v>
      </c>
      <c r="D33" s="305" t="s">
        <v>19</v>
      </c>
      <c r="E33" s="306" t="s">
        <v>19</v>
      </c>
      <c r="F33" s="307">
        <v>36.200000000000003</v>
      </c>
      <c r="G33" s="41"/>
      <c r="H33" s="47"/>
    </row>
    <row r="34" s="2" customFormat="1" ht="16.8" customHeight="1">
      <c r="A34" s="41"/>
      <c r="B34" s="47"/>
      <c r="C34" s="308" t="s">
        <v>19</v>
      </c>
      <c r="D34" s="308" t="s">
        <v>207</v>
      </c>
      <c r="E34" s="20" t="s">
        <v>19</v>
      </c>
      <c r="F34" s="309">
        <v>36.200000000000003</v>
      </c>
      <c r="G34" s="41"/>
      <c r="H34" s="47"/>
    </row>
    <row r="35" s="2" customFormat="1" ht="16.8" customHeight="1">
      <c r="A35" s="41"/>
      <c r="B35" s="47"/>
      <c r="C35" s="308" t="s">
        <v>110</v>
      </c>
      <c r="D35" s="308" t="s">
        <v>161</v>
      </c>
      <c r="E35" s="20" t="s">
        <v>19</v>
      </c>
      <c r="F35" s="309">
        <v>36.200000000000003</v>
      </c>
      <c r="G35" s="41"/>
      <c r="H35" s="47"/>
    </row>
    <row r="36" s="2" customFormat="1" ht="16.8" customHeight="1">
      <c r="A36" s="41"/>
      <c r="B36" s="47"/>
      <c r="C36" s="310" t="s">
        <v>583</v>
      </c>
      <c r="D36" s="41"/>
      <c r="E36" s="41"/>
      <c r="F36" s="41"/>
      <c r="G36" s="41"/>
      <c r="H36" s="47"/>
    </row>
    <row r="37" s="2" customFormat="1" ht="16.8" customHeight="1">
      <c r="A37" s="41"/>
      <c r="B37" s="47"/>
      <c r="C37" s="308" t="s">
        <v>202</v>
      </c>
      <c r="D37" s="308" t="s">
        <v>586</v>
      </c>
      <c r="E37" s="20" t="s">
        <v>204</v>
      </c>
      <c r="F37" s="309">
        <v>36.200000000000003</v>
      </c>
      <c r="G37" s="41"/>
      <c r="H37" s="47"/>
    </row>
    <row r="38" s="2" customFormat="1" ht="16.8" customHeight="1">
      <c r="A38" s="41"/>
      <c r="B38" s="47"/>
      <c r="C38" s="308" t="s">
        <v>238</v>
      </c>
      <c r="D38" s="308" t="s">
        <v>587</v>
      </c>
      <c r="E38" s="20" t="s">
        <v>204</v>
      </c>
      <c r="F38" s="309">
        <v>36.200000000000003</v>
      </c>
      <c r="G38" s="41"/>
      <c r="H38" s="47"/>
    </row>
    <row r="39" s="2" customFormat="1" ht="16.8" customHeight="1">
      <c r="A39" s="41"/>
      <c r="B39" s="47"/>
      <c r="C39" s="308" t="s">
        <v>243</v>
      </c>
      <c r="D39" s="308" t="s">
        <v>588</v>
      </c>
      <c r="E39" s="20" t="s">
        <v>204</v>
      </c>
      <c r="F39" s="309">
        <v>36.200000000000003</v>
      </c>
      <c r="G39" s="41"/>
      <c r="H39" s="47"/>
    </row>
    <row r="40" s="2" customFormat="1" ht="16.8" customHeight="1">
      <c r="A40" s="41"/>
      <c r="B40" s="47"/>
      <c r="C40" s="304" t="s">
        <v>580</v>
      </c>
      <c r="D40" s="305" t="s">
        <v>19</v>
      </c>
      <c r="E40" s="306" t="s">
        <v>19</v>
      </c>
      <c r="F40" s="307">
        <v>97.200000000000003</v>
      </c>
      <c r="G40" s="41"/>
      <c r="H40" s="47"/>
    </row>
    <row r="41" s="2" customFormat="1" ht="16.8" customHeight="1">
      <c r="A41" s="41"/>
      <c r="B41" s="47"/>
      <c r="C41" s="304" t="s">
        <v>446</v>
      </c>
      <c r="D41" s="305" t="s">
        <v>19</v>
      </c>
      <c r="E41" s="306" t="s">
        <v>19</v>
      </c>
      <c r="F41" s="307">
        <v>7.9000000000000004</v>
      </c>
      <c r="G41" s="41"/>
      <c r="H41" s="47"/>
    </row>
    <row r="42" s="2" customFormat="1" ht="16.8" customHeight="1">
      <c r="A42" s="41"/>
      <c r="B42" s="47"/>
      <c r="C42" s="304" t="s">
        <v>581</v>
      </c>
      <c r="D42" s="305" t="s">
        <v>19</v>
      </c>
      <c r="E42" s="306" t="s">
        <v>19</v>
      </c>
      <c r="F42" s="307">
        <v>501</v>
      </c>
      <c r="G42" s="41"/>
      <c r="H42" s="47"/>
    </row>
    <row r="43" s="2" customFormat="1" ht="16.8" customHeight="1">
      <c r="A43" s="41"/>
      <c r="B43" s="47"/>
      <c r="C43" s="304" t="s">
        <v>112</v>
      </c>
      <c r="D43" s="305" t="s">
        <v>19</v>
      </c>
      <c r="E43" s="306" t="s">
        <v>19</v>
      </c>
      <c r="F43" s="307">
        <v>10</v>
      </c>
      <c r="G43" s="41"/>
      <c r="H43" s="47"/>
    </row>
    <row r="44" s="2" customFormat="1" ht="16.8" customHeight="1">
      <c r="A44" s="41"/>
      <c r="B44" s="47"/>
      <c r="C44" s="308" t="s">
        <v>19</v>
      </c>
      <c r="D44" s="308" t="s">
        <v>113</v>
      </c>
      <c r="E44" s="20" t="s">
        <v>19</v>
      </c>
      <c r="F44" s="309">
        <v>10</v>
      </c>
      <c r="G44" s="41"/>
      <c r="H44" s="47"/>
    </row>
    <row r="45" s="2" customFormat="1" ht="16.8" customHeight="1">
      <c r="A45" s="41"/>
      <c r="B45" s="47"/>
      <c r="C45" s="308" t="s">
        <v>112</v>
      </c>
      <c r="D45" s="308" t="s">
        <v>161</v>
      </c>
      <c r="E45" s="20" t="s">
        <v>19</v>
      </c>
      <c r="F45" s="309">
        <v>10</v>
      </c>
      <c r="G45" s="41"/>
      <c r="H45" s="47"/>
    </row>
    <row r="46" s="2" customFormat="1" ht="16.8" customHeight="1">
      <c r="A46" s="41"/>
      <c r="B46" s="47"/>
      <c r="C46" s="310" t="s">
        <v>583</v>
      </c>
      <c r="D46" s="41"/>
      <c r="E46" s="41"/>
      <c r="F46" s="41"/>
      <c r="G46" s="41"/>
      <c r="H46" s="47"/>
    </row>
    <row r="47" s="2" customFormat="1" ht="16.8" customHeight="1">
      <c r="A47" s="41"/>
      <c r="B47" s="47"/>
      <c r="C47" s="308" t="s">
        <v>181</v>
      </c>
      <c r="D47" s="308" t="s">
        <v>589</v>
      </c>
      <c r="E47" s="20" t="s">
        <v>169</v>
      </c>
      <c r="F47" s="309">
        <v>10</v>
      </c>
      <c r="G47" s="41"/>
      <c r="H47" s="47"/>
    </row>
    <row r="48" s="2" customFormat="1" ht="16.8" customHeight="1">
      <c r="A48" s="41"/>
      <c r="B48" s="47"/>
      <c r="C48" s="308" t="s">
        <v>167</v>
      </c>
      <c r="D48" s="308" t="s">
        <v>590</v>
      </c>
      <c r="E48" s="20" t="s">
        <v>169</v>
      </c>
      <c r="F48" s="309">
        <v>10</v>
      </c>
      <c r="G48" s="41"/>
      <c r="H48" s="47"/>
    </row>
    <row r="49" s="2" customFormat="1" ht="16.8" customHeight="1">
      <c r="A49" s="41"/>
      <c r="B49" s="47"/>
      <c r="C49" s="308" t="s">
        <v>209</v>
      </c>
      <c r="D49" s="308" t="s">
        <v>591</v>
      </c>
      <c r="E49" s="20" t="s">
        <v>169</v>
      </c>
      <c r="F49" s="309">
        <v>10</v>
      </c>
      <c r="G49" s="41"/>
      <c r="H49" s="47"/>
    </row>
    <row r="50" s="2" customFormat="1" ht="16.8" customHeight="1">
      <c r="A50" s="41"/>
      <c r="B50" s="47"/>
      <c r="C50" s="308" t="s">
        <v>223</v>
      </c>
      <c r="D50" s="308" t="s">
        <v>592</v>
      </c>
      <c r="E50" s="20" t="s">
        <v>169</v>
      </c>
      <c r="F50" s="309">
        <v>10</v>
      </c>
      <c r="G50" s="41"/>
      <c r="H50" s="47"/>
    </row>
    <row r="51" s="2" customFormat="1" ht="16.8" customHeight="1">
      <c r="A51" s="41"/>
      <c r="B51" s="47"/>
      <c r="C51" s="304" t="s">
        <v>114</v>
      </c>
      <c r="D51" s="305" t="s">
        <v>19</v>
      </c>
      <c r="E51" s="306" t="s">
        <v>19</v>
      </c>
      <c r="F51" s="307">
        <v>6</v>
      </c>
      <c r="G51" s="41"/>
      <c r="H51" s="47"/>
    </row>
    <row r="52" s="2" customFormat="1" ht="16.8" customHeight="1">
      <c r="A52" s="41"/>
      <c r="B52" s="47"/>
      <c r="C52" s="308" t="s">
        <v>19</v>
      </c>
      <c r="D52" s="308" t="s">
        <v>115</v>
      </c>
      <c r="E52" s="20" t="s">
        <v>19</v>
      </c>
      <c r="F52" s="309">
        <v>6</v>
      </c>
      <c r="G52" s="41"/>
      <c r="H52" s="47"/>
    </row>
    <row r="53" s="2" customFormat="1" ht="16.8" customHeight="1">
      <c r="A53" s="41"/>
      <c r="B53" s="47"/>
      <c r="C53" s="308" t="s">
        <v>114</v>
      </c>
      <c r="D53" s="308" t="s">
        <v>161</v>
      </c>
      <c r="E53" s="20" t="s">
        <v>19</v>
      </c>
      <c r="F53" s="309">
        <v>6</v>
      </c>
      <c r="G53" s="41"/>
      <c r="H53" s="47"/>
    </row>
    <row r="54" s="2" customFormat="1" ht="16.8" customHeight="1">
      <c r="A54" s="41"/>
      <c r="B54" s="47"/>
      <c r="C54" s="310" t="s">
        <v>583</v>
      </c>
      <c r="D54" s="41"/>
      <c r="E54" s="41"/>
      <c r="F54" s="41"/>
      <c r="G54" s="41"/>
      <c r="H54" s="47"/>
    </row>
    <row r="55" s="2" customFormat="1" ht="16.8" customHeight="1">
      <c r="A55" s="41"/>
      <c r="B55" s="47"/>
      <c r="C55" s="308" t="s">
        <v>186</v>
      </c>
      <c r="D55" s="308" t="s">
        <v>593</v>
      </c>
      <c r="E55" s="20" t="s">
        <v>169</v>
      </c>
      <c r="F55" s="309">
        <v>6</v>
      </c>
      <c r="G55" s="41"/>
      <c r="H55" s="47"/>
    </row>
    <row r="56" s="2" customFormat="1" ht="16.8" customHeight="1">
      <c r="A56" s="41"/>
      <c r="B56" s="47"/>
      <c r="C56" s="308" t="s">
        <v>172</v>
      </c>
      <c r="D56" s="308" t="s">
        <v>594</v>
      </c>
      <c r="E56" s="20" t="s">
        <v>169</v>
      </c>
      <c r="F56" s="309">
        <v>6</v>
      </c>
      <c r="G56" s="41"/>
      <c r="H56" s="47"/>
    </row>
    <row r="57" s="2" customFormat="1" ht="16.8" customHeight="1">
      <c r="A57" s="41"/>
      <c r="B57" s="47"/>
      <c r="C57" s="308" t="s">
        <v>213</v>
      </c>
      <c r="D57" s="308" t="s">
        <v>595</v>
      </c>
      <c r="E57" s="20" t="s">
        <v>169</v>
      </c>
      <c r="F57" s="309">
        <v>6</v>
      </c>
      <c r="G57" s="41"/>
      <c r="H57" s="47"/>
    </row>
    <row r="58" s="2" customFormat="1" ht="16.8" customHeight="1">
      <c r="A58" s="41"/>
      <c r="B58" s="47"/>
      <c r="C58" s="308" t="s">
        <v>228</v>
      </c>
      <c r="D58" s="308" t="s">
        <v>596</v>
      </c>
      <c r="E58" s="20" t="s">
        <v>169</v>
      </c>
      <c r="F58" s="309">
        <v>6</v>
      </c>
      <c r="G58" s="41"/>
      <c r="H58" s="47"/>
    </row>
    <row r="59" s="2" customFormat="1" ht="16.8" customHeight="1">
      <c r="A59" s="41"/>
      <c r="B59" s="47"/>
      <c r="C59" s="304" t="s">
        <v>116</v>
      </c>
      <c r="D59" s="305" t="s">
        <v>19</v>
      </c>
      <c r="E59" s="306" t="s">
        <v>19</v>
      </c>
      <c r="F59" s="307">
        <v>3</v>
      </c>
      <c r="G59" s="41"/>
      <c r="H59" s="47"/>
    </row>
    <row r="60" s="2" customFormat="1" ht="16.8" customHeight="1">
      <c r="A60" s="41"/>
      <c r="B60" s="47"/>
      <c r="C60" s="308" t="s">
        <v>19</v>
      </c>
      <c r="D60" s="308" t="s">
        <v>117</v>
      </c>
      <c r="E60" s="20" t="s">
        <v>19</v>
      </c>
      <c r="F60" s="309">
        <v>3</v>
      </c>
      <c r="G60" s="41"/>
      <c r="H60" s="47"/>
    </row>
    <row r="61" s="2" customFormat="1" ht="16.8" customHeight="1">
      <c r="A61" s="41"/>
      <c r="B61" s="47"/>
      <c r="C61" s="308" t="s">
        <v>116</v>
      </c>
      <c r="D61" s="308" t="s">
        <v>161</v>
      </c>
      <c r="E61" s="20" t="s">
        <v>19</v>
      </c>
      <c r="F61" s="309">
        <v>3</v>
      </c>
      <c r="G61" s="41"/>
      <c r="H61" s="47"/>
    </row>
    <row r="62" s="2" customFormat="1" ht="16.8" customHeight="1">
      <c r="A62" s="41"/>
      <c r="B62" s="47"/>
      <c r="C62" s="310" t="s">
        <v>583</v>
      </c>
      <c r="D62" s="41"/>
      <c r="E62" s="41"/>
      <c r="F62" s="41"/>
      <c r="G62" s="41"/>
      <c r="H62" s="47"/>
    </row>
    <row r="63" s="2" customFormat="1" ht="16.8" customHeight="1">
      <c r="A63" s="41"/>
      <c r="B63" s="47"/>
      <c r="C63" s="308" t="s">
        <v>191</v>
      </c>
      <c r="D63" s="308" t="s">
        <v>597</v>
      </c>
      <c r="E63" s="20" t="s">
        <v>169</v>
      </c>
      <c r="F63" s="309">
        <v>3</v>
      </c>
      <c r="G63" s="41"/>
      <c r="H63" s="47"/>
    </row>
    <row r="64" s="2" customFormat="1" ht="16.8" customHeight="1">
      <c r="A64" s="41"/>
      <c r="B64" s="47"/>
      <c r="C64" s="308" t="s">
        <v>177</v>
      </c>
      <c r="D64" s="308" t="s">
        <v>598</v>
      </c>
      <c r="E64" s="20" t="s">
        <v>169</v>
      </c>
      <c r="F64" s="309">
        <v>3</v>
      </c>
      <c r="G64" s="41"/>
      <c r="H64" s="47"/>
    </row>
    <row r="65" s="2" customFormat="1" ht="16.8" customHeight="1">
      <c r="A65" s="41"/>
      <c r="B65" s="47"/>
      <c r="C65" s="308" t="s">
        <v>218</v>
      </c>
      <c r="D65" s="308" t="s">
        <v>599</v>
      </c>
      <c r="E65" s="20" t="s">
        <v>169</v>
      </c>
      <c r="F65" s="309">
        <v>3</v>
      </c>
      <c r="G65" s="41"/>
      <c r="H65" s="47"/>
    </row>
    <row r="66" s="2" customFormat="1" ht="16.8" customHeight="1">
      <c r="A66" s="41"/>
      <c r="B66" s="47"/>
      <c r="C66" s="308" t="s">
        <v>233</v>
      </c>
      <c r="D66" s="308" t="s">
        <v>600</v>
      </c>
      <c r="E66" s="20" t="s">
        <v>169</v>
      </c>
      <c r="F66" s="309">
        <v>3</v>
      </c>
      <c r="G66" s="41"/>
      <c r="H66" s="47"/>
    </row>
    <row r="67" s="2" customFormat="1" ht="16.8" customHeight="1">
      <c r="A67" s="41"/>
      <c r="B67" s="47"/>
      <c r="C67" s="304" t="s">
        <v>601</v>
      </c>
      <c r="D67" s="305" t="s">
        <v>19</v>
      </c>
      <c r="E67" s="306" t="s">
        <v>19</v>
      </c>
      <c r="F67" s="307">
        <v>2</v>
      </c>
      <c r="G67" s="41"/>
      <c r="H67" s="47"/>
    </row>
    <row r="68" s="2" customFormat="1" ht="16.8" customHeight="1">
      <c r="A68" s="41"/>
      <c r="B68" s="47"/>
      <c r="C68" s="304" t="s">
        <v>201</v>
      </c>
      <c r="D68" s="305" t="s">
        <v>19</v>
      </c>
      <c r="E68" s="306" t="s">
        <v>19</v>
      </c>
      <c r="F68" s="307">
        <v>375</v>
      </c>
      <c r="G68" s="41"/>
      <c r="H68" s="47"/>
    </row>
    <row r="69" s="2" customFormat="1" ht="16.8" customHeight="1">
      <c r="A69" s="41"/>
      <c r="B69" s="47"/>
      <c r="C69" s="308" t="s">
        <v>19</v>
      </c>
      <c r="D69" s="308" t="s">
        <v>200</v>
      </c>
      <c r="E69" s="20" t="s">
        <v>19</v>
      </c>
      <c r="F69" s="309">
        <v>375</v>
      </c>
      <c r="G69" s="41"/>
      <c r="H69" s="47"/>
    </row>
    <row r="70" s="2" customFormat="1" ht="16.8" customHeight="1">
      <c r="A70" s="41"/>
      <c r="B70" s="47"/>
      <c r="C70" s="308" t="s">
        <v>201</v>
      </c>
      <c r="D70" s="308" t="s">
        <v>161</v>
      </c>
      <c r="E70" s="20" t="s">
        <v>19</v>
      </c>
      <c r="F70" s="309">
        <v>375</v>
      </c>
      <c r="G70" s="41"/>
      <c r="H70" s="47"/>
    </row>
    <row r="71" s="2" customFormat="1" ht="16.8" customHeight="1">
      <c r="A71" s="41"/>
      <c r="B71" s="47"/>
      <c r="C71" s="304" t="s">
        <v>393</v>
      </c>
      <c r="D71" s="305" t="s">
        <v>19</v>
      </c>
      <c r="E71" s="306" t="s">
        <v>19</v>
      </c>
      <c r="F71" s="307">
        <v>568.375</v>
      </c>
      <c r="G71" s="41"/>
      <c r="H71" s="47"/>
    </row>
    <row r="72" s="2" customFormat="1" ht="16.8" customHeight="1">
      <c r="A72" s="41"/>
      <c r="B72" s="47"/>
      <c r="C72" s="304" t="s">
        <v>450</v>
      </c>
      <c r="D72" s="305" t="s">
        <v>19</v>
      </c>
      <c r="E72" s="306" t="s">
        <v>19</v>
      </c>
      <c r="F72" s="307">
        <v>54.899999999999999</v>
      </c>
      <c r="G72" s="41"/>
      <c r="H72" s="47"/>
    </row>
    <row r="73" s="2" customFormat="1">
      <c r="A73" s="41"/>
      <c r="B73" s="47"/>
      <c r="C73" s="303" t="s">
        <v>602</v>
      </c>
      <c r="D73" s="303" t="s">
        <v>88</v>
      </c>
      <c r="E73" s="41"/>
      <c r="F73" s="41"/>
      <c r="G73" s="41"/>
      <c r="H73" s="47"/>
    </row>
    <row r="74" s="2" customFormat="1" ht="16.8" customHeight="1">
      <c r="A74" s="41"/>
      <c r="B74" s="47"/>
      <c r="C74" s="304" t="s">
        <v>444</v>
      </c>
      <c r="D74" s="305" t="s">
        <v>19</v>
      </c>
      <c r="E74" s="306" t="s">
        <v>19</v>
      </c>
      <c r="F74" s="307">
        <v>89.849999999999994</v>
      </c>
      <c r="G74" s="41"/>
      <c r="H74" s="47"/>
    </row>
    <row r="75" s="2" customFormat="1" ht="16.8" customHeight="1">
      <c r="A75" s="41"/>
      <c r="B75" s="47"/>
      <c r="C75" s="304" t="s">
        <v>105</v>
      </c>
      <c r="D75" s="305" t="s">
        <v>19</v>
      </c>
      <c r="E75" s="306" t="s">
        <v>19</v>
      </c>
      <c r="F75" s="307">
        <v>-631</v>
      </c>
      <c r="G75" s="41"/>
      <c r="H75" s="47"/>
    </row>
    <row r="76" s="2" customFormat="1" ht="16.8" customHeight="1">
      <c r="A76" s="41"/>
      <c r="B76" s="47"/>
      <c r="C76" s="308" t="s">
        <v>19</v>
      </c>
      <c r="D76" s="308" t="s">
        <v>273</v>
      </c>
      <c r="E76" s="20" t="s">
        <v>19</v>
      </c>
      <c r="F76" s="309">
        <v>-631</v>
      </c>
      <c r="G76" s="41"/>
      <c r="H76" s="47"/>
    </row>
    <row r="77" s="2" customFormat="1" ht="16.8" customHeight="1">
      <c r="A77" s="41"/>
      <c r="B77" s="47"/>
      <c r="C77" s="308" t="s">
        <v>105</v>
      </c>
      <c r="D77" s="308" t="s">
        <v>272</v>
      </c>
      <c r="E77" s="20" t="s">
        <v>19</v>
      </c>
      <c r="F77" s="309">
        <v>-631</v>
      </c>
      <c r="G77" s="41"/>
      <c r="H77" s="47"/>
    </row>
    <row r="78" s="2" customFormat="1" ht="16.8" customHeight="1">
      <c r="A78" s="41"/>
      <c r="B78" s="47"/>
      <c r="C78" s="304" t="s">
        <v>107</v>
      </c>
      <c r="D78" s="305" t="s">
        <v>19</v>
      </c>
      <c r="E78" s="306" t="s">
        <v>19</v>
      </c>
      <c r="F78" s="307">
        <v>252.40000000000001</v>
      </c>
      <c r="G78" s="41"/>
      <c r="H78" s="47"/>
    </row>
    <row r="79" s="2" customFormat="1" ht="16.8" customHeight="1">
      <c r="A79" s="41"/>
      <c r="B79" s="47"/>
      <c r="C79" s="308" t="s">
        <v>19</v>
      </c>
      <c r="D79" s="308" t="s">
        <v>166</v>
      </c>
      <c r="E79" s="20" t="s">
        <v>19</v>
      </c>
      <c r="F79" s="309">
        <v>252.40000000000001</v>
      </c>
      <c r="G79" s="41"/>
      <c r="H79" s="47"/>
    </row>
    <row r="80" s="2" customFormat="1" ht="16.8" customHeight="1">
      <c r="A80" s="41"/>
      <c r="B80" s="47"/>
      <c r="C80" s="308" t="s">
        <v>107</v>
      </c>
      <c r="D80" s="308" t="s">
        <v>161</v>
      </c>
      <c r="E80" s="20" t="s">
        <v>19</v>
      </c>
      <c r="F80" s="309">
        <v>252.40000000000001</v>
      </c>
      <c r="G80" s="41"/>
      <c r="H80" s="47"/>
    </row>
    <row r="81" s="2" customFormat="1" ht="16.8" customHeight="1">
      <c r="A81" s="41"/>
      <c r="B81" s="47"/>
      <c r="C81" s="304" t="s">
        <v>110</v>
      </c>
      <c r="D81" s="305" t="s">
        <v>19</v>
      </c>
      <c r="E81" s="306" t="s">
        <v>19</v>
      </c>
      <c r="F81" s="307">
        <v>36.200000000000003</v>
      </c>
      <c r="G81" s="41"/>
      <c r="H81" s="47"/>
    </row>
    <row r="82" s="2" customFormat="1" ht="16.8" customHeight="1">
      <c r="A82" s="41"/>
      <c r="B82" s="47"/>
      <c r="C82" s="308" t="s">
        <v>19</v>
      </c>
      <c r="D82" s="308" t="s">
        <v>207</v>
      </c>
      <c r="E82" s="20" t="s">
        <v>19</v>
      </c>
      <c r="F82" s="309">
        <v>36.200000000000003</v>
      </c>
      <c r="G82" s="41"/>
      <c r="H82" s="47"/>
    </row>
    <row r="83" s="2" customFormat="1" ht="16.8" customHeight="1">
      <c r="A83" s="41"/>
      <c r="B83" s="47"/>
      <c r="C83" s="308" t="s">
        <v>110</v>
      </c>
      <c r="D83" s="308" t="s">
        <v>161</v>
      </c>
      <c r="E83" s="20" t="s">
        <v>19</v>
      </c>
      <c r="F83" s="309">
        <v>36.200000000000003</v>
      </c>
      <c r="G83" s="41"/>
      <c r="H83" s="47"/>
    </row>
    <row r="84" s="2" customFormat="1" ht="16.8" customHeight="1">
      <c r="A84" s="41"/>
      <c r="B84" s="47"/>
      <c r="C84" s="304" t="s">
        <v>580</v>
      </c>
      <c r="D84" s="305" t="s">
        <v>19</v>
      </c>
      <c r="E84" s="306" t="s">
        <v>19</v>
      </c>
      <c r="F84" s="307">
        <v>97.200000000000003</v>
      </c>
      <c r="G84" s="41"/>
      <c r="H84" s="47"/>
    </row>
    <row r="85" s="2" customFormat="1" ht="16.8" customHeight="1">
      <c r="A85" s="41"/>
      <c r="B85" s="47"/>
      <c r="C85" s="304" t="s">
        <v>446</v>
      </c>
      <c r="D85" s="305" t="s">
        <v>19</v>
      </c>
      <c r="E85" s="306" t="s">
        <v>19</v>
      </c>
      <c r="F85" s="307">
        <v>7.9000000000000004</v>
      </c>
      <c r="G85" s="41"/>
      <c r="H85" s="47"/>
    </row>
    <row r="86" s="2" customFormat="1" ht="16.8" customHeight="1">
      <c r="A86" s="41"/>
      <c r="B86" s="47"/>
      <c r="C86" s="304" t="s">
        <v>581</v>
      </c>
      <c r="D86" s="305" t="s">
        <v>19</v>
      </c>
      <c r="E86" s="306" t="s">
        <v>19</v>
      </c>
      <c r="F86" s="307">
        <v>501</v>
      </c>
      <c r="G86" s="41"/>
      <c r="H86" s="47"/>
    </row>
    <row r="87" s="2" customFormat="1" ht="16.8" customHeight="1">
      <c r="A87" s="41"/>
      <c r="B87" s="47"/>
      <c r="C87" s="304" t="s">
        <v>112</v>
      </c>
      <c r="D87" s="305" t="s">
        <v>19</v>
      </c>
      <c r="E87" s="306" t="s">
        <v>19</v>
      </c>
      <c r="F87" s="307">
        <v>10</v>
      </c>
      <c r="G87" s="41"/>
      <c r="H87" s="47"/>
    </row>
    <row r="88" s="2" customFormat="1" ht="16.8" customHeight="1">
      <c r="A88" s="41"/>
      <c r="B88" s="47"/>
      <c r="C88" s="308" t="s">
        <v>19</v>
      </c>
      <c r="D88" s="308" t="s">
        <v>113</v>
      </c>
      <c r="E88" s="20" t="s">
        <v>19</v>
      </c>
      <c r="F88" s="309">
        <v>10</v>
      </c>
      <c r="G88" s="41"/>
      <c r="H88" s="47"/>
    </row>
    <row r="89" s="2" customFormat="1" ht="16.8" customHeight="1">
      <c r="A89" s="41"/>
      <c r="B89" s="47"/>
      <c r="C89" s="308" t="s">
        <v>112</v>
      </c>
      <c r="D89" s="308" t="s">
        <v>161</v>
      </c>
      <c r="E89" s="20" t="s">
        <v>19</v>
      </c>
      <c r="F89" s="309">
        <v>10</v>
      </c>
      <c r="G89" s="41"/>
      <c r="H89" s="47"/>
    </row>
    <row r="90" s="2" customFormat="1" ht="16.8" customHeight="1">
      <c r="A90" s="41"/>
      <c r="B90" s="47"/>
      <c r="C90" s="304" t="s">
        <v>114</v>
      </c>
      <c r="D90" s="305" t="s">
        <v>19</v>
      </c>
      <c r="E90" s="306" t="s">
        <v>19</v>
      </c>
      <c r="F90" s="307">
        <v>6</v>
      </c>
      <c r="G90" s="41"/>
      <c r="H90" s="47"/>
    </row>
    <row r="91" s="2" customFormat="1" ht="16.8" customHeight="1">
      <c r="A91" s="41"/>
      <c r="B91" s="47"/>
      <c r="C91" s="308" t="s">
        <v>19</v>
      </c>
      <c r="D91" s="308" t="s">
        <v>115</v>
      </c>
      <c r="E91" s="20" t="s">
        <v>19</v>
      </c>
      <c r="F91" s="309">
        <v>6</v>
      </c>
      <c r="G91" s="41"/>
      <c r="H91" s="47"/>
    </row>
    <row r="92" s="2" customFormat="1" ht="16.8" customHeight="1">
      <c r="A92" s="41"/>
      <c r="B92" s="47"/>
      <c r="C92" s="308" t="s">
        <v>114</v>
      </c>
      <c r="D92" s="308" t="s">
        <v>161</v>
      </c>
      <c r="E92" s="20" t="s">
        <v>19</v>
      </c>
      <c r="F92" s="309">
        <v>6</v>
      </c>
      <c r="G92" s="41"/>
      <c r="H92" s="47"/>
    </row>
    <row r="93" s="2" customFormat="1" ht="16.8" customHeight="1">
      <c r="A93" s="41"/>
      <c r="B93" s="47"/>
      <c r="C93" s="304" t="s">
        <v>116</v>
      </c>
      <c r="D93" s="305" t="s">
        <v>19</v>
      </c>
      <c r="E93" s="306" t="s">
        <v>19</v>
      </c>
      <c r="F93" s="307">
        <v>3</v>
      </c>
      <c r="G93" s="41"/>
      <c r="H93" s="47"/>
    </row>
    <row r="94" s="2" customFormat="1" ht="16.8" customHeight="1">
      <c r="A94" s="41"/>
      <c r="B94" s="47"/>
      <c r="C94" s="308" t="s">
        <v>19</v>
      </c>
      <c r="D94" s="308" t="s">
        <v>117</v>
      </c>
      <c r="E94" s="20" t="s">
        <v>19</v>
      </c>
      <c r="F94" s="309">
        <v>3</v>
      </c>
      <c r="G94" s="41"/>
      <c r="H94" s="47"/>
    </row>
    <row r="95" s="2" customFormat="1" ht="16.8" customHeight="1">
      <c r="A95" s="41"/>
      <c r="B95" s="47"/>
      <c r="C95" s="308" t="s">
        <v>116</v>
      </c>
      <c r="D95" s="308" t="s">
        <v>161</v>
      </c>
      <c r="E95" s="20" t="s">
        <v>19</v>
      </c>
      <c r="F95" s="309">
        <v>3</v>
      </c>
      <c r="G95" s="41"/>
      <c r="H95" s="47"/>
    </row>
    <row r="96" s="2" customFormat="1" ht="16.8" customHeight="1">
      <c r="A96" s="41"/>
      <c r="B96" s="47"/>
      <c r="C96" s="304" t="s">
        <v>601</v>
      </c>
      <c r="D96" s="305" t="s">
        <v>19</v>
      </c>
      <c r="E96" s="306" t="s">
        <v>19</v>
      </c>
      <c r="F96" s="307">
        <v>2</v>
      </c>
      <c r="G96" s="41"/>
      <c r="H96" s="47"/>
    </row>
    <row r="97" s="2" customFormat="1" ht="16.8" customHeight="1">
      <c r="A97" s="41"/>
      <c r="B97" s="47"/>
      <c r="C97" s="304" t="s">
        <v>201</v>
      </c>
      <c r="D97" s="305" t="s">
        <v>19</v>
      </c>
      <c r="E97" s="306" t="s">
        <v>19</v>
      </c>
      <c r="F97" s="307">
        <v>375</v>
      </c>
      <c r="G97" s="41"/>
      <c r="H97" s="47"/>
    </row>
    <row r="98" s="2" customFormat="1" ht="16.8" customHeight="1">
      <c r="A98" s="41"/>
      <c r="B98" s="47"/>
      <c r="C98" s="308" t="s">
        <v>19</v>
      </c>
      <c r="D98" s="308" t="s">
        <v>200</v>
      </c>
      <c r="E98" s="20" t="s">
        <v>19</v>
      </c>
      <c r="F98" s="309">
        <v>375</v>
      </c>
      <c r="G98" s="41"/>
      <c r="H98" s="47"/>
    </row>
    <row r="99" s="2" customFormat="1" ht="16.8" customHeight="1">
      <c r="A99" s="41"/>
      <c r="B99" s="47"/>
      <c r="C99" s="308" t="s">
        <v>201</v>
      </c>
      <c r="D99" s="308" t="s">
        <v>161</v>
      </c>
      <c r="E99" s="20" t="s">
        <v>19</v>
      </c>
      <c r="F99" s="309">
        <v>375</v>
      </c>
      <c r="G99" s="41"/>
      <c r="H99" s="47"/>
    </row>
    <row r="100" s="2" customFormat="1" ht="16.8" customHeight="1">
      <c r="A100" s="41"/>
      <c r="B100" s="47"/>
      <c r="C100" s="304" t="s">
        <v>393</v>
      </c>
      <c r="D100" s="305" t="s">
        <v>19</v>
      </c>
      <c r="E100" s="306" t="s">
        <v>19</v>
      </c>
      <c r="F100" s="307">
        <v>568.375</v>
      </c>
      <c r="G100" s="41"/>
      <c r="H100" s="47"/>
    </row>
    <row r="101" s="2" customFormat="1" ht="16.8" customHeight="1">
      <c r="A101" s="41"/>
      <c r="B101" s="47"/>
      <c r="C101" s="304" t="s">
        <v>450</v>
      </c>
      <c r="D101" s="305" t="s">
        <v>19</v>
      </c>
      <c r="E101" s="306" t="s">
        <v>19</v>
      </c>
      <c r="F101" s="307">
        <v>54.899999999999999</v>
      </c>
      <c r="G101" s="41"/>
      <c r="H101" s="47"/>
    </row>
    <row r="102" s="2" customFormat="1" ht="26.4" customHeight="1">
      <c r="A102" s="41"/>
      <c r="B102" s="47"/>
      <c r="C102" s="303" t="s">
        <v>90</v>
      </c>
      <c r="D102" s="303" t="s">
        <v>91</v>
      </c>
      <c r="E102" s="41"/>
      <c r="F102" s="41"/>
      <c r="G102" s="41"/>
      <c r="H102" s="47"/>
    </row>
    <row r="103" s="2" customFormat="1" ht="16.8" customHeight="1">
      <c r="A103" s="41"/>
      <c r="B103" s="47"/>
      <c r="C103" s="304" t="s">
        <v>444</v>
      </c>
      <c r="D103" s="305" t="s">
        <v>19</v>
      </c>
      <c r="E103" s="306" t="s">
        <v>19</v>
      </c>
      <c r="F103" s="307">
        <v>89.849999999999994</v>
      </c>
      <c r="G103" s="41"/>
      <c r="H103" s="47"/>
    </row>
    <row r="104" s="2" customFormat="1" ht="16.8" customHeight="1">
      <c r="A104" s="41"/>
      <c r="B104" s="47"/>
      <c r="C104" s="304" t="s">
        <v>105</v>
      </c>
      <c r="D104" s="305" t="s">
        <v>19</v>
      </c>
      <c r="E104" s="306" t="s">
        <v>19</v>
      </c>
      <c r="F104" s="307">
        <v>-601</v>
      </c>
      <c r="G104" s="41"/>
      <c r="H104" s="47"/>
    </row>
    <row r="105" s="2" customFormat="1" ht="16.8" customHeight="1">
      <c r="A105" s="41"/>
      <c r="B105" s="47"/>
      <c r="C105" s="304" t="s">
        <v>107</v>
      </c>
      <c r="D105" s="305" t="s">
        <v>19</v>
      </c>
      <c r="E105" s="306" t="s">
        <v>19</v>
      </c>
      <c r="F105" s="307">
        <v>48</v>
      </c>
      <c r="G105" s="41"/>
      <c r="H105" s="47"/>
    </row>
    <row r="106" s="2" customFormat="1" ht="16.8" customHeight="1">
      <c r="A106" s="41"/>
      <c r="B106" s="47"/>
      <c r="C106" s="304" t="s">
        <v>580</v>
      </c>
      <c r="D106" s="305" t="s">
        <v>19</v>
      </c>
      <c r="E106" s="306" t="s">
        <v>19</v>
      </c>
      <c r="F106" s="307">
        <v>568.375</v>
      </c>
      <c r="G106" s="41"/>
      <c r="H106" s="47"/>
    </row>
    <row r="107" s="2" customFormat="1" ht="16.8" customHeight="1">
      <c r="A107" s="41"/>
      <c r="B107" s="47"/>
      <c r="C107" s="304" t="s">
        <v>446</v>
      </c>
      <c r="D107" s="305" t="s">
        <v>19</v>
      </c>
      <c r="E107" s="306" t="s">
        <v>19</v>
      </c>
      <c r="F107" s="307">
        <v>7.9000000000000004</v>
      </c>
      <c r="G107" s="41"/>
      <c r="H107" s="47"/>
    </row>
    <row r="108" s="2" customFormat="1" ht="16.8" customHeight="1">
      <c r="A108" s="41"/>
      <c r="B108" s="47"/>
      <c r="C108" s="304" t="s">
        <v>581</v>
      </c>
      <c r="D108" s="305" t="s">
        <v>19</v>
      </c>
      <c r="E108" s="306" t="s">
        <v>19</v>
      </c>
      <c r="F108" s="307">
        <v>501</v>
      </c>
      <c r="G108" s="41"/>
      <c r="H108" s="47"/>
    </row>
    <row r="109" s="2" customFormat="1" ht="16.8" customHeight="1">
      <c r="A109" s="41"/>
      <c r="B109" s="47"/>
      <c r="C109" s="304" t="s">
        <v>393</v>
      </c>
      <c r="D109" s="305" t="s">
        <v>19</v>
      </c>
      <c r="E109" s="306" t="s">
        <v>19</v>
      </c>
      <c r="F109" s="307">
        <v>568.375</v>
      </c>
      <c r="G109" s="41"/>
      <c r="H109" s="47"/>
    </row>
    <row r="110" s="2" customFormat="1" ht="16.8" customHeight="1">
      <c r="A110" s="41"/>
      <c r="B110" s="47"/>
      <c r="C110" s="304" t="s">
        <v>450</v>
      </c>
      <c r="D110" s="305" t="s">
        <v>19</v>
      </c>
      <c r="E110" s="306" t="s">
        <v>19</v>
      </c>
      <c r="F110" s="307">
        <v>54.899999999999999</v>
      </c>
      <c r="G110" s="41"/>
      <c r="H110" s="47"/>
    </row>
    <row r="111" s="2" customFormat="1" ht="26.4" customHeight="1">
      <c r="A111" s="41"/>
      <c r="B111" s="47"/>
      <c r="C111" s="303" t="s">
        <v>93</v>
      </c>
      <c r="D111" s="303" t="s">
        <v>94</v>
      </c>
      <c r="E111" s="41"/>
      <c r="F111" s="41"/>
      <c r="G111" s="41"/>
      <c r="H111" s="47"/>
    </row>
    <row r="112" s="2" customFormat="1" ht="16.8" customHeight="1">
      <c r="A112" s="41"/>
      <c r="B112" s="47"/>
      <c r="C112" s="304" t="s">
        <v>444</v>
      </c>
      <c r="D112" s="305" t="s">
        <v>19</v>
      </c>
      <c r="E112" s="306" t="s">
        <v>19</v>
      </c>
      <c r="F112" s="307">
        <v>89.849999999999994</v>
      </c>
      <c r="G112" s="41"/>
      <c r="H112" s="47"/>
    </row>
    <row r="113" s="2" customFormat="1" ht="16.8" customHeight="1">
      <c r="A113" s="41"/>
      <c r="B113" s="47"/>
      <c r="C113" s="304" t="s">
        <v>105</v>
      </c>
      <c r="D113" s="305" t="s">
        <v>19</v>
      </c>
      <c r="E113" s="306" t="s">
        <v>19</v>
      </c>
      <c r="F113" s="307">
        <v>-601</v>
      </c>
      <c r="G113" s="41"/>
      <c r="H113" s="47"/>
    </row>
    <row r="114" s="2" customFormat="1" ht="16.8" customHeight="1">
      <c r="A114" s="41"/>
      <c r="B114" s="47"/>
      <c r="C114" s="304" t="s">
        <v>107</v>
      </c>
      <c r="D114" s="305" t="s">
        <v>19</v>
      </c>
      <c r="E114" s="306" t="s">
        <v>19</v>
      </c>
      <c r="F114" s="307">
        <v>48</v>
      </c>
      <c r="G114" s="41"/>
      <c r="H114" s="47"/>
    </row>
    <row r="115" s="2" customFormat="1" ht="16.8" customHeight="1">
      <c r="A115" s="41"/>
      <c r="B115" s="47"/>
      <c r="C115" s="304" t="s">
        <v>580</v>
      </c>
      <c r="D115" s="305" t="s">
        <v>19</v>
      </c>
      <c r="E115" s="306" t="s">
        <v>19</v>
      </c>
      <c r="F115" s="307">
        <v>568.375</v>
      </c>
      <c r="G115" s="41"/>
      <c r="H115" s="47"/>
    </row>
    <row r="116" s="2" customFormat="1" ht="16.8" customHeight="1">
      <c r="A116" s="41"/>
      <c r="B116" s="47"/>
      <c r="C116" s="304" t="s">
        <v>446</v>
      </c>
      <c r="D116" s="305" t="s">
        <v>19</v>
      </c>
      <c r="E116" s="306" t="s">
        <v>19</v>
      </c>
      <c r="F116" s="307">
        <v>7.9000000000000004</v>
      </c>
      <c r="G116" s="41"/>
      <c r="H116" s="47"/>
    </row>
    <row r="117" s="2" customFormat="1" ht="16.8" customHeight="1">
      <c r="A117" s="41"/>
      <c r="B117" s="47"/>
      <c r="C117" s="304" t="s">
        <v>581</v>
      </c>
      <c r="D117" s="305" t="s">
        <v>19</v>
      </c>
      <c r="E117" s="306" t="s">
        <v>19</v>
      </c>
      <c r="F117" s="307">
        <v>501</v>
      </c>
      <c r="G117" s="41"/>
      <c r="H117" s="47"/>
    </row>
    <row r="118" s="2" customFormat="1" ht="16.8" customHeight="1">
      <c r="A118" s="41"/>
      <c r="B118" s="47"/>
      <c r="C118" s="304" t="s">
        <v>393</v>
      </c>
      <c r="D118" s="305" t="s">
        <v>19</v>
      </c>
      <c r="E118" s="306" t="s">
        <v>19</v>
      </c>
      <c r="F118" s="307">
        <v>568.375</v>
      </c>
      <c r="G118" s="41"/>
      <c r="H118" s="47"/>
    </row>
    <row r="119" s="2" customFormat="1" ht="16.8" customHeight="1">
      <c r="A119" s="41"/>
      <c r="B119" s="47"/>
      <c r="C119" s="304" t="s">
        <v>450</v>
      </c>
      <c r="D119" s="305" t="s">
        <v>19</v>
      </c>
      <c r="E119" s="306" t="s">
        <v>19</v>
      </c>
      <c r="F119" s="307">
        <v>54.899999999999999</v>
      </c>
      <c r="G119" s="41"/>
      <c r="H119" s="47"/>
    </row>
    <row r="120" s="2" customFormat="1">
      <c r="A120" s="41"/>
      <c r="B120" s="47"/>
      <c r="C120" s="303" t="s">
        <v>603</v>
      </c>
      <c r="D120" s="303" t="s">
        <v>97</v>
      </c>
      <c r="E120" s="41"/>
      <c r="F120" s="41"/>
      <c r="G120" s="41"/>
      <c r="H120" s="47"/>
    </row>
    <row r="121" s="2" customFormat="1" ht="16.8" customHeight="1">
      <c r="A121" s="41"/>
      <c r="B121" s="47"/>
      <c r="C121" s="304" t="s">
        <v>393</v>
      </c>
      <c r="D121" s="305" t="s">
        <v>19</v>
      </c>
      <c r="E121" s="306" t="s">
        <v>19</v>
      </c>
      <c r="F121" s="307">
        <v>9</v>
      </c>
      <c r="G121" s="41"/>
      <c r="H121" s="47"/>
    </row>
    <row r="122" s="2" customFormat="1" ht="16.8" customHeight="1">
      <c r="A122" s="41"/>
      <c r="B122" s="47"/>
      <c r="C122" s="308" t="s">
        <v>19</v>
      </c>
      <c r="D122" s="308" t="s">
        <v>402</v>
      </c>
      <c r="E122" s="20" t="s">
        <v>19</v>
      </c>
      <c r="F122" s="309">
        <v>0</v>
      </c>
      <c r="G122" s="41"/>
      <c r="H122" s="47"/>
    </row>
    <row r="123" s="2" customFormat="1" ht="16.8" customHeight="1">
      <c r="A123" s="41"/>
      <c r="B123" s="47"/>
      <c r="C123" s="308" t="s">
        <v>19</v>
      </c>
      <c r="D123" s="308" t="s">
        <v>403</v>
      </c>
      <c r="E123" s="20" t="s">
        <v>19</v>
      </c>
      <c r="F123" s="309">
        <v>6</v>
      </c>
      <c r="G123" s="41"/>
      <c r="H123" s="47"/>
    </row>
    <row r="124" s="2" customFormat="1" ht="16.8" customHeight="1">
      <c r="A124" s="41"/>
      <c r="B124" s="47"/>
      <c r="C124" s="308" t="s">
        <v>19</v>
      </c>
      <c r="D124" s="308" t="s">
        <v>404</v>
      </c>
      <c r="E124" s="20" t="s">
        <v>19</v>
      </c>
      <c r="F124" s="309">
        <v>0</v>
      </c>
      <c r="G124" s="41"/>
      <c r="H124" s="47"/>
    </row>
    <row r="125" s="2" customFormat="1" ht="16.8" customHeight="1">
      <c r="A125" s="41"/>
      <c r="B125" s="47"/>
      <c r="C125" s="308" t="s">
        <v>19</v>
      </c>
      <c r="D125" s="308" t="s">
        <v>405</v>
      </c>
      <c r="E125" s="20" t="s">
        <v>19</v>
      </c>
      <c r="F125" s="309">
        <v>3</v>
      </c>
      <c r="G125" s="41"/>
      <c r="H125" s="47"/>
    </row>
    <row r="126" s="2" customFormat="1" ht="16.8" customHeight="1">
      <c r="A126" s="41"/>
      <c r="B126" s="47"/>
      <c r="C126" s="308" t="s">
        <v>393</v>
      </c>
      <c r="D126" s="308" t="s">
        <v>161</v>
      </c>
      <c r="E126" s="20" t="s">
        <v>19</v>
      </c>
      <c r="F126" s="309">
        <v>9</v>
      </c>
      <c r="G126" s="41"/>
      <c r="H126" s="47"/>
    </row>
    <row r="127" s="2" customFormat="1" ht="16.8" customHeight="1">
      <c r="A127" s="41"/>
      <c r="B127" s="47"/>
      <c r="C127" s="310" t="s">
        <v>583</v>
      </c>
      <c r="D127" s="41"/>
      <c r="E127" s="41"/>
      <c r="F127" s="41"/>
      <c r="G127" s="41"/>
      <c r="H127" s="47"/>
    </row>
    <row r="128" s="2" customFormat="1" ht="16.8" customHeight="1">
      <c r="A128" s="41"/>
      <c r="B128" s="47"/>
      <c r="C128" s="308" t="s">
        <v>398</v>
      </c>
      <c r="D128" s="308" t="s">
        <v>604</v>
      </c>
      <c r="E128" s="20" t="s">
        <v>204</v>
      </c>
      <c r="F128" s="309">
        <v>9</v>
      </c>
      <c r="G128" s="41"/>
      <c r="H128" s="47"/>
    </row>
    <row r="129" s="2" customFormat="1" ht="16.8" customHeight="1">
      <c r="A129" s="41"/>
      <c r="B129" s="47"/>
      <c r="C129" s="308" t="s">
        <v>406</v>
      </c>
      <c r="D129" s="308" t="s">
        <v>605</v>
      </c>
      <c r="E129" s="20" t="s">
        <v>204</v>
      </c>
      <c r="F129" s="309">
        <v>9</v>
      </c>
      <c r="G129" s="41"/>
      <c r="H129" s="47"/>
    </row>
    <row r="130" s="2" customFormat="1" ht="16.8" customHeight="1">
      <c r="A130" s="41"/>
      <c r="B130" s="47"/>
      <c r="C130" s="308" t="s">
        <v>243</v>
      </c>
      <c r="D130" s="308" t="s">
        <v>588</v>
      </c>
      <c r="E130" s="20" t="s">
        <v>204</v>
      </c>
      <c r="F130" s="309">
        <v>9</v>
      </c>
      <c r="G130" s="41"/>
      <c r="H130" s="47"/>
    </row>
    <row r="131" s="2" customFormat="1">
      <c r="A131" s="41"/>
      <c r="B131" s="47"/>
      <c r="C131" s="303" t="s">
        <v>606</v>
      </c>
      <c r="D131" s="303" t="s">
        <v>100</v>
      </c>
      <c r="E131" s="41"/>
      <c r="F131" s="41"/>
      <c r="G131" s="41"/>
      <c r="H131" s="47"/>
    </row>
    <row r="132" s="2" customFormat="1" ht="16.8" customHeight="1">
      <c r="A132" s="41"/>
      <c r="B132" s="47"/>
      <c r="C132" s="304" t="s">
        <v>444</v>
      </c>
      <c r="D132" s="305" t="s">
        <v>19</v>
      </c>
      <c r="E132" s="306" t="s">
        <v>19</v>
      </c>
      <c r="F132" s="307">
        <v>128.80000000000001</v>
      </c>
      <c r="G132" s="41"/>
      <c r="H132" s="47"/>
    </row>
    <row r="133" s="2" customFormat="1" ht="16.8" customHeight="1">
      <c r="A133" s="41"/>
      <c r="B133" s="47"/>
      <c r="C133" s="308" t="s">
        <v>19</v>
      </c>
      <c r="D133" s="308" t="s">
        <v>463</v>
      </c>
      <c r="E133" s="20" t="s">
        <v>19</v>
      </c>
      <c r="F133" s="309">
        <v>0</v>
      </c>
      <c r="G133" s="41"/>
      <c r="H133" s="47"/>
    </row>
    <row r="134" s="2" customFormat="1" ht="16.8" customHeight="1">
      <c r="A134" s="41"/>
      <c r="B134" s="47"/>
      <c r="C134" s="308" t="s">
        <v>19</v>
      </c>
      <c r="D134" s="308" t="s">
        <v>464</v>
      </c>
      <c r="E134" s="20" t="s">
        <v>19</v>
      </c>
      <c r="F134" s="309">
        <v>37.439999999999998</v>
      </c>
      <c r="G134" s="41"/>
      <c r="H134" s="47"/>
    </row>
    <row r="135" s="2" customFormat="1" ht="16.8" customHeight="1">
      <c r="A135" s="41"/>
      <c r="B135" s="47"/>
      <c r="C135" s="308" t="s">
        <v>19</v>
      </c>
      <c r="D135" s="308" t="s">
        <v>465</v>
      </c>
      <c r="E135" s="20" t="s">
        <v>19</v>
      </c>
      <c r="F135" s="309">
        <v>0</v>
      </c>
      <c r="G135" s="41"/>
      <c r="H135" s="47"/>
    </row>
    <row r="136" s="2" customFormat="1" ht="16.8" customHeight="1">
      <c r="A136" s="41"/>
      <c r="B136" s="47"/>
      <c r="C136" s="308" t="s">
        <v>19</v>
      </c>
      <c r="D136" s="308" t="s">
        <v>466</v>
      </c>
      <c r="E136" s="20" t="s">
        <v>19</v>
      </c>
      <c r="F136" s="309">
        <v>91.359999999999999</v>
      </c>
      <c r="G136" s="41"/>
      <c r="H136" s="47"/>
    </row>
    <row r="137" s="2" customFormat="1" ht="16.8" customHeight="1">
      <c r="A137" s="41"/>
      <c r="B137" s="47"/>
      <c r="C137" s="308" t="s">
        <v>444</v>
      </c>
      <c r="D137" s="308" t="s">
        <v>161</v>
      </c>
      <c r="E137" s="20" t="s">
        <v>19</v>
      </c>
      <c r="F137" s="309">
        <v>128.80000000000001</v>
      </c>
      <c r="G137" s="41"/>
      <c r="H137" s="47"/>
    </row>
    <row r="138" s="2" customFormat="1" ht="16.8" customHeight="1">
      <c r="A138" s="41"/>
      <c r="B138" s="47"/>
      <c r="C138" s="310" t="s">
        <v>583</v>
      </c>
      <c r="D138" s="41"/>
      <c r="E138" s="41"/>
      <c r="F138" s="41"/>
      <c r="G138" s="41"/>
      <c r="H138" s="47"/>
    </row>
    <row r="139" s="2" customFormat="1" ht="16.8" customHeight="1">
      <c r="A139" s="41"/>
      <c r="B139" s="47"/>
      <c r="C139" s="308" t="s">
        <v>459</v>
      </c>
      <c r="D139" s="308" t="s">
        <v>607</v>
      </c>
      <c r="E139" s="20" t="s">
        <v>204</v>
      </c>
      <c r="F139" s="309">
        <v>64.400000000000006</v>
      </c>
      <c r="G139" s="41"/>
      <c r="H139" s="47"/>
    </row>
    <row r="140" s="2" customFormat="1" ht="16.8" customHeight="1">
      <c r="A140" s="41"/>
      <c r="B140" s="47"/>
      <c r="C140" s="308" t="s">
        <v>468</v>
      </c>
      <c r="D140" s="308" t="s">
        <v>608</v>
      </c>
      <c r="E140" s="20" t="s">
        <v>204</v>
      </c>
      <c r="F140" s="309">
        <v>64.400000000000006</v>
      </c>
      <c r="G140" s="41"/>
      <c r="H140" s="47"/>
    </row>
    <row r="141" s="2" customFormat="1" ht="16.8" customHeight="1">
      <c r="A141" s="41"/>
      <c r="B141" s="47"/>
      <c r="C141" s="308" t="s">
        <v>238</v>
      </c>
      <c r="D141" s="308" t="s">
        <v>587</v>
      </c>
      <c r="E141" s="20" t="s">
        <v>204</v>
      </c>
      <c r="F141" s="309">
        <v>62.036000000000001</v>
      </c>
      <c r="G141" s="41"/>
      <c r="H141" s="47"/>
    </row>
    <row r="142" s="2" customFormat="1" ht="16.8" customHeight="1">
      <c r="A142" s="41"/>
      <c r="B142" s="47"/>
      <c r="C142" s="308" t="s">
        <v>406</v>
      </c>
      <c r="D142" s="308" t="s">
        <v>605</v>
      </c>
      <c r="E142" s="20" t="s">
        <v>204</v>
      </c>
      <c r="F142" s="309">
        <v>13.564</v>
      </c>
      <c r="G142" s="41"/>
      <c r="H142" s="47"/>
    </row>
    <row r="143" s="2" customFormat="1" ht="16.8" customHeight="1">
      <c r="A143" s="41"/>
      <c r="B143" s="47"/>
      <c r="C143" s="308" t="s">
        <v>243</v>
      </c>
      <c r="D143" s="308" t="s">
        <v>588</v>
      </c>
      <c r="E143" s="20" t="s">
        <v>204</v>
      </c>
      <c r="F143" s="309">
        <v>75.599999999999994</v>
      </c>
      <c r="G143" s="41"/>
      <c r="H143" s="47"/>
    </row>
    <row r="144" s="2" customFormat="1" ht="16.8" customHeight="1">
      <c r="A144" s="41"/>
      <c r="B144" s="47"/>
      <c r="C144" s="304" t="s">
        <v>446</v>
      </c>
      <c r="D144" s="305" t="s">
        <v>19</v>
      </c>
      <c r="E144" s="306" t="s">
        <v>19</v>
      </c>
      <c r="F144" s="307">
        <v>7.7800000000000002</v>
      </c>
      <c r="G144" s="41"/>
      <c r="H144" s="47"/>
    </row>
    <row r="145" s="2" customFormat="1" ht="16.8" customHeight="1">
      <c r="A145" s="41"/>
      <c r="B145" s="47"/>
      <c r="C145" s="308" t="s">
        <v>19</v>
      </c>
      <c r="D145" s="308" t="s">
        <v>448</v>
      </c>
      <c r="E145" s="20" t="s">
        <v>19</v>
      </c>
      <c r="F145" s="309">
        <v>7.7800000000000002</v>
      </c>
      <c r="G145" s="41"/>
      <c r="H145" s="47"/>
    </row>
    <row r="146" s="2" customFormat="1" ht="16.8" customHeight="1">
      <c r="A146" s="41"/>
      <c r="B146" s="47"/>
      <c r="C146" s="308" t="s">
        <v>446</v>
      </c>
      <c r="D146" s="308" t="s">
        <v>161</v>
      </c>
      <c r="E146" s="20" t="s">
        <v>19</v>
      </c>
      <c r="F146" s="309">
        <v>7.7800000000000002</v>
      </c>
      <c r="G146" s="41"/>
      <c r="H146" s="47"/>
    </row>
    <row r="147" s="2" customFormat="1" ht="16.8" customHeight="1">
      <c r="A147" s="41"/>
      <c r="B147" s="47"/>
      <c r="C147" s="310" t="s">
        <v>583</v>
      </c>
      <c r="D147" s="41"/>
      <c r="E147" s="41"/>
      <c r="F147" s="41"/>
      <c r="G147" s="41"/>
      <c r="H147" s="47"/>
    </row>
    <row r="148" s="2" customFormat="1" ht="16.8" customHeight="1">
      <c r="A148" s="41"/>
      <c r="B148" s="47"/>
      <c r="C148" s="308" t="s">
        <v>455</v>
      </c>
      <c r="D148" s="308" t="s">
        <v>609</v>
      </c>
      <c r="E148" s="20" t="s">
        <v>204</v>
      </c>
      <c r="F148" s="309">
        <v>7.7800000000000002</v>
      </c>
      <c r="G148" s="41"/>
      <c r="H148" s="47"/>
    </row>
    <row r="149" s="2" customFormat="1" ht="16.8" customHeight="1">
      <c r="A149" s="41"/>
      <c r="B149" s="47"/>
      <c r="C149" s="308" t="s">
        <v>238</v>
      </c>
      <c r="D149" s="308" t="s">
        <v>587</v>
      </c>
      <c r="E149" s="20" t="s">
        <v>204</v>
      </c>
      <c r="F149" s="309">
        <v>62.036000000000001</v>
      </c>
      <c r="G149" s="41"/>
      <c r="H149" s="47"/>
    </row>
    <row r="150" s="2" customFormat="1" ht="16.8" customHeight="1">
      <c r="A150" s="41"/>
      <c r="B150" s="47"/>
      <c r="C150" s="308" t="s">
        <v>243</v>
      </c>
      <c r="D150" s="308" t="s">
        <v>588</v>
      </c>
      <c r="E150" s="20" t="s">
        <v>204</v>
      </c>
      <c r="F150" s="309">
        <v>75.599999999999994</v>
      </c>
      <c r="G150" s="41"/>
      <c r="H150" s="47"/>
    </row>
    <row r="151" s="2" customFormat="1" ht="16.8" customHeight="1">
      <c r="A151" s="41"/>
      <c r="B151" s="47"/>
      <c r="C151" s="304" t="s">
        <v>448</v>
      </c>
      <c r="D151" s="305" t="s">
        <v>449</v>
      </c>
      <c r="E151" s="306" t="s">
        <v>204</v>
      </c>
      <c r="F151" s="307">
        <v>7.7800000000000002</v>
      </c>
      <c r="G151" s="41"/>
      <c r="H151" s="47"/>
    </row>
    <row r="152" s="2" customFormat="1" ht="16.8" customHeight="1">
      <c r="A152" s="41"/>
      <c r="B152" s="47"/>
      <c r="C152" s="308" t="s">
        <v>19</v>
      </c>
      <c r="D152" s="308" t="s">
        <v>499</v>
      </c>
      <c r="E152" s="20" t="s">
        <v>19</v>
      </c>
      <c r="F152" s="309">
        <v>0</v>
      </c>
      <c r="G152" s="41"/>
      <c r="H152" s="47"/>
    </row>
    <row r="153" s="2" customFormat="1" ht="16.8" customHeight="1">
      <c r="A153" s="41"/>
      <c r="B153" s="47"/>
      <c r="C153" s="308" t="s">
        <v>19</v>
      </c>
      <c r="D153" s="308" t="s">
        <v>500</v>
      </c>
      <c r="E153" s="20" t="s">
        <v>19</v>
      </c>
      <c r="F153" s="309">
        <v>7.7800000000000002</v>
      </c>
      <c r="G153" s="41"/>
      <c r="H153" s="47"/>
    </row>
    <row r="154" s="2" customFormat="1" ht="16.8" customHeight="1">
      <c r="A154" s="41"/>
      <c r="B154" s="47"/>
      <c r="C154" s="308" t="s">
        <v>448</v>
      </c>
      <c r="D154" s="308" t="s">
        <v>161</v>
      </c>
      <c r="E154" s="20" t="s">
        <v>19</v>
      </c>
      <c r="F154" s="309">
        <v>7.7800000000000002</v>
      </c>
      <c r="G154" s="41"/>
      <c r="H154" s="47"/>
    </row>
    <row r="155" s="2" customFormat="1" ht="16.8" customHeight="1">
      <c r="A155" s="41"/>
      <c r="B155" s="47"/>
      <c r="C155" s="310" t="s">
        <v>583</v>
      </c>
      <c r="D155" s="41"/>
      <c r="E155" s="41"/>
      <c r="F155" s="41"/>
      <c r="G155" s="41"/>
      <c r="H155" s="47"/>
    </row>
    <row r="156" s="2" customFormat="1" ht="16.8" customHeight="1">
      <c r="A156" s="41"/>
      <c r="B156" s="47"/>
      <c r="C156" s="308" t="s">
        <v>495</v>
      </c>
      <c r="D156" s="308" t="s">
        <v>610</v>
      </c>
      <c r="E156" s="20" t="s">
        <v>204</v>
      </c>
      <c r="F156" s="309">
        <v>7.7800000000000002</v>
      </c>
      <c r="G156" s="41"/>
      <c r="H156" s="47"/>
    </row>
    <row r="157" s="2" customFormat="1" ht="16.8" customHeight="1">
      <c r="A157" s="41"/>
      <c r="B157" s="47"/>
      <c r="C157" s="308" t="s">
        <v>455</v>
      </c>
      <c r="D157" s="308" t="s">
        <v>609</v>
      </c>
      <c r="E157" s="20" t="s">
        <v>204</v>
      </c>
      <c r="F157" s="309">
        <v>7.7800000000000002</v>
      </c>
      <c r="G157" s="41"/>
      <c r="H157" s="47"/>
    </row>
    <row r="158" s="2" customFormat="1" ht="16.8" customHeight="1">
      <c r="A158" s="41"/>
      <c r="B158" s="47"/>
      <c r="C158" s="304" t="s">
        <v>450</v>
      </c>
      <c r="D158" s="305" t="s">
        <v>19</v>
      </c>
      <c r="E158" s="306" t="s">
        <v>19</v>
      </c>
      <c r="F158" s="307">
        <v>60.979999999999997</v>
      </c>
      <c r="G158" s="41"/>
      <c r="H158" s="47"/>
    </row>
    <row r="159" s="2" customFormat="1" ht="16.8" customHeight="1">
      <c r="A159" s="41"/>
      <c r="B159" s="47"/>
      <c r="C159" s="308" t="s">
        <v>19</v>
      </c>
      <c r="D159" s="308" t="s">
        <v>463</v>
      </c>
      <c r="E159" s="20" t="s">
        <v>19</v>
      </c>
      <c r="F159" s="309">
        <v>0</v>
      </c>
      <c r="G159" s="41"/>
      <c r="H159" s="47"/>
    </row>
    <row r="160" s="2" customFormat="1" ht="16.8" customHeight="1">
      <c r="A160" s="41"/>
      <c r="B160" s="47"/>
      <c r="C160" s="308" t="s">
        <v>19</v>
      </c>
      <c r="D160" s="308" t="s">
        <v>482</v>
      </c>
      <c r="E160" s="20" t="s">
        <v>19</v>
      </c>
      <c r="F160" s="309">
        <v>18.48</v>
      </c>
      <c r="G160" s="41"/>
      <c r="H160" s="47"/>
    </row>
    <row r="161" s="2" customFormat="1" ht="16.8" customHeight="1">
      <c r="A161" s="41"/>
      <c r="B161" s="47"/>
      <c r="C161" s="308" t="s">
        <v>19</v>
      </c>
      <c r="D161" s="308" t="s">
        <v>465</v>
      </c>
      <c r="E161" s="20" t="s">
        <v>19</v>
      </c>
      <c r="F161" s="309">
        <v>0</v>
      </c>
      <c r="G161" s="41"/>
      <c r="H161" s="47"/>
    </row>
    <row r="162" s="2" customFormat="1" ht="16.8" customHeight="1">
      <c r="A162" s="41"/>
      <c r="B162" s="47"/>
      <c r="C162" s="308" t="s">
        <v>19</v>
      </c>
      <c r="D162" s="308" t="s">
        <v>483</v>
      </c>
      <c r="E162" s="20" t="s">
        <v>19</v>
      </c>
      <c r="F162" s="309">
        <v>42.5</v>
      </c>
      <c r="G162" s="41"/>
      <c r="H162" s="47"/>
    </row>
    <row r="163" s="2" customFormat="1" ht="16.8" customHeight="1">
      <c r="A163" s="41"/>
      <c r="B163" s="47"/>
      <c r="C163" s="308" t="s">
        <v>450</v>
      </c>
      <c r="D163" s="308" t="s">
        <v>161</v>
      </c>
      <c r="E163" s="20" t="s">
        <v>19</v>
      </c>
      <c r="F163" s="309">
        <v>60.979999999999997</v>
      </c>
      <c r="G163" s="41"/>
      <c r="H163" s="47"/>
    </row>
    <row r="164" s="2" customFormat="1" ht="16.8" customHeight="1">
      <c r="A164" s="41"/>
      <c r="B164" s="47"/>
      <c r="C164" s="310" t="s">
        <v>583</v>
      </c>
      <c r="D164" s="41"/>
      <c r="E164" s="41"/>
      <c r="F164" s="41"/>
      <c r="G164" s="41"/>
      <c r="H164" s="47"/>
    </row>
    <row r="165" s="2" customFormat="1" ht="16.8" customHeight="1">
      <c r="A165" s="41"/>
      <c r="B165" s="47"/>
      <c r="C165" s="308" t="s">
        <v>478</v>
      </c>
      <c r="D165" s="308" t="s">
        <v>611</v>
      </c>
      <c r="E165" s="20" t="s">
        <v>204</v>
      </c>
      <c r="F165" s="309">
        <v>60.979999999999997</v>
      </c>
      <c r="G165" s="41"/>
      <c r="H165" s="47"/>
    </row>
    <row r="166" s="2" customFormat="1" ht="16.8" customHeight="1">
      <c r="A166" s="41"/>
      <c r="B166" s="47"/>
      <c r="C166" s="308" t="s">
        <v>238</v>
      </c>
      <c r="D166" s="308" t="s">
        <v>587</v>
      </c>
      <c r="E166" s="20" t="s">
        <v>204</v>
      </c>
      <c r="F166" s="309">
        <v>62.036000000000001</v>
      </c>
      <c r="G166" s="41"/>
      <c r="H166" s="47"/>
    </row>
    <row r="167" s="2" customFormat="1" ht="16.8" customHeight="1">
      <c r="A167" s="41"/>
      <c r="B167" s="47"/>
      <c r="C167" s="308" t="s">
        <v>406</v>
      </c>
      <c r="D167" s="308" t="s">
        <v>605</v>
      </c>
      <c r="E167" s="20" t="s">
        <v>204</v>
      </c>
      <c r="F167" s="309">
        <v>13.564</v>
      </c>
      <c r="G167" s="41"/>
      <c r="H167" s="47"/>
    </row>
    <row r="168" s="2" customFormat="1" ht="16.8" customHeight="1">
      <c r="A168" s="41"/>
      <c r="B168" s="47"/>
      <c r="C168" s="308" t="s">
        <v>243</v>
      </c>
      <c r="D168" s="308" t="s">
        <v>588</v>
      </c>
      <c r="E168" s="20" t="s">
        <v>204</v>
      </c>
      <c r="F168" s="309">
        <v>75.599999999999994</v>
      </c>
      <c r="G168" s="41"/>
      <c r="H168" s="47"/>
    </row>
    <row r="169" s="2" customFormat="1" ht="7.44" customHeight="1">
      <c r="A169" s="41"/>
      <c r="B169" s="169"/>
      <c r="C169" s="170"/>
      <c r="D169" s="170"/>
      <c r="E169" s="170"/>
      <c r="F169" s="170"/>
      <c r="G169" s="170"/>
      <c r="H169" s="47"/>
    </row>
    <row r="170" s="2" customFormat="1">
      <c r="A170" s="41"/>
      <c r="B170" s="41"/>
      <c r="C170" s="41"/>
      <c r="D170" s="41"/>
      <c r="E170" s="41"/>
      <c r="F170" s="41"/>
      <c r="G170" s="41"/>
      <c r="H170" s="41"/>
    </row>
  </sheetData>
  <sheetProtection sheet="1" formatColumns="0" formatRows="0" objects="1" scenarios="1" spinCount="100000" saltValue="dkgm1VehCbsjaTF09UYmBXoNbhCk+O+P1YZGlMj+xelIIKqC9ihRT8awGV8r5PAycYtGFgKhIEV0mFWtxCrTww==" hashValue="ToOqLxmYFuc1qBOx+0e75LqtRj1jQSO4CE5nQs3gdzszTTRadJJnsa/b2W5HpRJ0TQ44cpjaOnlIbxrojUMnLA==" algorithmName="SHA-512" password="CC35"/>
  <mergeCells count="2">
    <mergeCell ref="D5:F5"/>
    <mergeCell ref="D6:F6"/>
  </mergeCells>
  <pageSetup paperSize="9" orientation="landscape" blackAndWhite="1" fitToHeight="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311" customWidth="1"/>
    <col min="2" max="2" width="1.667969" style="311" customWidth="1"/>
    <col min="3" max="4" width="5" style="311" customWidth="1"/>
    <col min="5" max="5" width="11.66016" style="311" customWidth="1"/>
    <col min="6" max="6" width="9.160156" style="311" customWidth="1"/>
    <col min="7" max="7" width="5" style="311" customWidth="1"/>
    <col min="8" max="8" width="77.83203" style="311" customWidth="1"/>
    <col min="9" max="10" width="20" style="311" customWidth="1"/>
    <col min="11" max="11" width="1.667969" style="311" customWidth="1"/>
  </cols>
  <sheetData>
    <row r="1" s="1" customFormat="1" ht="37.5" customHeight="1"/>
    <row r="2" s="1" customFormat="1" ht="7.5" customHeight="1">
      <c r="B2" s="312"/>
      <c r="C2" s="313"/>
      <c r="D2" s="313"/>
      <c r="E2" s="313"/>
      <c r="F2" s="313"/>
      <c r="G2" s="313"/>
      <c r="H2" s="313"/>
      <c r="I2" s="313"/>
      <c r="J2" s="313"/>
      <c r="K2" s="314"/>
    </row>
    <row r="3" s="17" customFormat="1" ht="45" customHeight="1">
      <c r="B3" s="315"/>
      <c r="C3" s="316" t="s">
        <v>612</v>
      </c>
      <c r="D3" s="316"/>
      <c r="E3" s="316"/>
      <c r="F3" s="316"/>
      <c r="G3" s="316"/>
      <c r="H3" s="316"/>
      <c r="I3" s="316"/>
      <c r="J3" s="316"/>
      <c r="K3" s="317"/>
    </row>
    <row r="4" s="1" customFormat="1" ht="25.5" customHeight="1">
      <c r="B4" s="318"/>
      <c r="C4" s="319" t="s">
        <v>613</v>
      </c>
      <c r="D4" s="319"/>
      <c r="E4" s="319"/>
      <c r="F4" s="319"/>
      <c r="G4" s="319"/>
      <c r="H4" s="319"/>
      <c r="I4" s="319"/>
      <c r="J4" s="319"/>
      <c r="K4" s="320"/>
    </row>
    <row r="5" s="1" customFormat="1" ht="5.25" customHeight="1">
      <c r="B5" s="318"/>
      <c r="C5" s="321"/>
      <c r="D5" s="321"/>
      <c r="E5" s="321"/>
      <c r="F5" s="321"/>
      <c r="G5" s="321"/>
      <c r="H5" s="321"/>
      <c r="I5" s="321"/>
      <c r="J5" s="321"/>
      <c r="K5" s="320"/>
    </row>
    <row r="6" s="1" customFormat="1" ht="15" customHeight="1">
      <c r="B6" s="318"/>
      <c r="C6" s="322" t="s">
        <v>614</v>
      </c>
      <c r="D6" s="322"/>
      <c r="E6" s="322"/>
      <c r="F6" s="322"/>
      <c r="G6" s="322"/>
      <c r="H6" s="322"/>
      <c r="I6" s="322"/>
      <c r="J6" s="322"/>
      <c r="K6" s="320"/>
    </row>
    <row r="7" s="1" customFormat="1" ht="15" customHeight="1">
      <c r="B7" s="323"/>
      <c r="C7" s="322" t="s">
        <v>615</v>
      </c>
      <c r="D7" s="322"/>
      <c r="E7" s="322"/>
      <c r="F7" s="322"/>
      <c r="G7" s="322"/>
      <c r="H7" s="322"/>
      <c r="I7" s="322"/>
      <c r="J7" s="322"/>
      <c r="K7" s="320"/>
    </row>
    <row r="8" s="1" customFormat="1" ht="12.75" customHeight="1">
      <c r="B8" s="323"/>
      <c r="C8" s="322"/>
      <c r="D8" s="322"/>
      <c r="E8" s="322"/>
      <c r="F8" s="322"/>
      <c r="G8" s="322"/>
      <c r="H8" s="322"/>
      <c r="I8" s="322"/>
      <c r="J8" s="322"/>
      <c r="K8" s="320"/>
    </row>
    <row r="9" s="1" customFormat="1" ht="15" customHeight="1">
      <c r="B9" s="323"/>
      <c r="C9" s="322" t="s">
        <v>616</v>
      </c>
      <c r="D9" s="322"/>
      <c r="E9" s="322"/>
      <c r="F9" s="322"/>
      <c r="G9" s="322"/>
      <c r="H9" s="322"/>
      <c r="I9" s="322"/>
      <c r="J9" s="322"/>
      <c r="K9" s="320"/>
    </row>
    <row r="10" s="1" customFormat="1" ht="15" customHeight="1">
      <c r="B10" s="323"/>
      <c r="C10" s="322"/>
      <c r="D10" s="322" t="s">
        <v>617</v>
      </c>
      <c r="E10" s="322"/>
      <c r="F10" s="322"/>
      <c r="G10" s="322"/>
      <c r="H10" s="322"/>
      <c r="I10" s="322"/>
      <c r="J10" s="322"/>
      <c r="K10" s="320"/>
    </row>
    <row r="11" s="1" customFormat="1" ht="15" customHeight="1">
      <c r="B11" s="323"/>
      <c r="C11" s="324"/>
      <c r="D11" s="322" t="s">
        <v>618</v>
      </c>
      <c r="E11" s="322"/>
      <c r="F11" s="322"/>
      <c r="G11" s="322"/>
      <c r="H11" s="322"/>
      <c r="I11" s="322"/>
      <c r="J11" s="322"/>
      <c r="K11" s="320"/>
    </row>
    <row r="12" s="1" customFormat="1" ht="15" customHeight="1">
      <c r="B12" s="323"/>
      <c r="C12" s="324"/>
      <c r="D12" s="322"/>
      <c r="E12" s="322"/>
      <c r="F12" s="322"/>
      <c r="G12" s="322"/>
      <c r="H12" s="322"/>
      <c r="I12" s="322"/>
      <c r="J12" s="322"/>
      <c r="K12" s="320"/>
    </row>
    <row r="13" s="1" customFormat="1" ht="15" customHeight="1">
      <c r="B13" s="323"/>
      <c r="C13" s="324"/>
      <c r="D13" s="325" t="s">
        <v>619</v>
      </c>
      <c r="E13" s="322"/>
      <c r="F13" s="322"/>
      <c r="G13" s="322"/>
      <c r="H13" s="322"/>
      <c r="I13" s="322"/>
      <c r="J13" s="322"/>
      <c r="K13" s="320"/>
    </row>
    <row r="14" s="1" customFormat="1" ht="12.75" customHeight="1">
      <c r="B14" s="323"/>
      <c r="C14" s="324"/>
      <c r="D14" s="324"/>
      <c r="E14" s="324"/>
      <c r="F14" s="324"/>
      <c r="G14" s="324"/>
      <c r="H14" s="324"/>
      <c r="I14" s="324"/>
      <c r="J14" s="324"/>
      <c r="K14" s="320"/>
    </row>
    <row r="15" s="1" customFormat="1" ht="15" customHeight="1">
      <c r="B15" s="323"/>
      <c r="C15" s="324"/>
      <c r="D15" s="322" t="s">
        <v>620</v>
      </c>
      <c r="E15" s="322"/>
      <c r="F15" s="322"/>
      <c r="G15" s="322"/>
      <c r="H15" s="322"/>
      <c r="I15" s="322"/>
      <c r="J15" s="322"/>
      <c r="K15" s="320"/>
    </row>
    <row r="16" s="1" customFormat="1" ht="15" customHeight="1">
      <c r="B16" s="323"/>
      <c r="C16" s="324"/>
      <c r="D16" s="322" t="s">
        <v>621</v>
      </c>
      <c r="E16" s="322"/>
      <c r="F16" s="322"/>
      <c r="G16" s="322"/>
      <c r="H16" s="322"/>
      <c r="I16" s="322"/>
      <c r="J16" s="322"/>
      <c r="K16" s="320"/>
    </row>
    <row r="17" s="1" customFormat="1" ht="15" customHeight="1">
      <c r="B17" s="323"/>
      <c r="C17" s="324"/>
      <c r="D17" s="322" t="s">
        <v>622</v>
      </c>
      <c r="E17" s="322"/>
      <c r="F17" s="322"/>
      <c r="G17" s="322"/>
      <c r="H17" s="322"/>
      <c r="I17" s="322"/>
      <c r="J17" s="322"/>
      <c r="K17" s="320"/>
    </row>
    <row r="18" s="1" customFormat="1" ht="15" customHeight="1">
      <c r="B18" s="323"/>
      <c r="C18" s="324"/>
      <c r="D18" s="324"/>
      <c r="E18" s="326" t="s">
        <v>77</v>
      </c>
      <c r="F18" s="322" t="s">
        <v>623</v>
      </c>
      <c r="G18" s="322"/>
      <c r="H18" s="322"/>
      <c r="I18" s="322"/>
      <c r="J18" s="322"/>
      <c r="K18" s="320"/>
    </row>
    <row r="19" s="1" customFormat="1" ht="15" customHeight="1">
      <c r="B19" s="323"/>
      <c r="C19" s="324"/>
      <c r="D19" s="324"/>
      <c r="E19" s="326" t="s">
        <v>624</v>
      </c>
      <c r="F19" s="322" t="s">
        <v>625</v>
      </c>
      <c r="G19" s="322"/>
      <c r="H19" s="322"/>
      <c r="I19" s="322"/>
      <c r="J19" s="322"/>
      <c r="K19" s="320"/>
    </row>
    <row r="20" s="1" customFormat="1" ht="15" customHeight="1">
      <c r="B20" s="323"/>
      <c r="C20" s="324"/>
      <c r="D20" s="324"/>
      <c r="E20" s="326" t="s">
        <v>626</v>
      </c>
      <c r="F20" s="322" t="s">
        <v>627</v>
      </c>
      <c r="G20" s="322"/>
      <c r="H20" s="322"/>
      <c r="I20" s="322"/>
      <c r="J20" s="322"/>
      <c r="K20" s="320"/>
    </row>
    <row r="21" s="1" customFormat="1" ht="15" customHeight="1">
      <c r="B21" s="323"/>
      <c r="C21" s="324"/>
      <c r="D21" s="324"/>
      <c r="E21" s="326" t="s">
        <v>628</v>
      </c>
      <c r="F21" s="322" t="s">
        <v>629</v>
      </c>
      <c r="G21" s="322"/>
      <c r="H21" s="322"/>
      <c r="I21" s="322"/>
      <c r="J21" s="322"/>
      <c r="K21" s="320"/>
    </row>
    <row r="22" s="1" customFormat="1" ht="15" customHeight="1">
      <c r="B22" s="323"/>
      <c r="C22" s="324"/>
      <c r="D22" s="324"/>
      <c r="E22" s="326" t="s">
        <v>630</v>
      </c>
      <c r="F22" s="322" t="s">
        <v>337</v>
      </c>
      <c r="G22" s="322"/>
      <c r="H22" s="322"/>
      <c r="I22" s="322"/>
      <c r="J22" s="322"/>
      <c r="K22" s="320"/>
    </row>
    <row r="23" s="1" customFormat="1" ht="15" customHeight="1">
      <c r="B23" s="323"/>
      <c r="C23" s="324"/>
      <c r="D23" s="324"/>
      <c r="E23" s="326" t="s">
        <v>81</v>
      </c>
      <c r="F23" s="322" t="s">
        <v>631</v>
      </c>
      <c r="G23" s="322"/>
      <c r="H23" s="322"/>
      <c r="I23" s="322"/>
      <c r="J23" s="322"/>
      <c r="K23" s="320"/>
    </row>
    <row r="24" s="1" customFormat="1" ht="12.75" customHeight="1">
      <c r="B24" s="323"/>
      <c r="C24" s="324"/>
      <c r="D24" s="324"/>
      <c r="E24" s="324"/>
      <c r="F24" s="324"/>
      <c r="G24" s="324"/>
      <c r="H24" s="324"/>
      <c r="I24" s="324"/>
      <c r="J24" s="324"/>
      <c r="K24" s="320"/>
    </row>
    <row r="25" s="1" customFormat="1" ht="15" customHeight="1">
      <c r="B25" s="323"/>
      <c r="C25" s="322" t="s">
        <v>632</v>
      </c>
      <c r="D25" s="322"/>
      <c r="E25" s="322"/>
      <c r="F25" s="322"/>
      <c r="G25" s="322"/>
      <c r="H25" s="322"/>
      <c r="I25" s="322"/>
      <c r="J25" s="322"/>
      <c r="K25" s="320"/>
    </row>
    <row r="26" s="1" customFormat="1" ht="15" customHeight="1">
      <c r="B26" s="323"/>
      <c r="C26" s="322" t="s">
        <v>633</v>
      </c>
      <c r="D26" s="322"/>
      <c r="E26" s="322"/>
      <c r="F26" s="322"/>
      <c r="G26" s="322"/>
      <c r="H26" s="322"/>
      <c r="I26" s="322"/>
      <c r="J26" s="322"/>
      <c r="K26" s="320"/>
    </row>
    <row r="27" s="1" customFormat="1" ht="15" customHeight="1">
      <c r="B27" s="323"/>
      <c r="C27" s="322"/>
      <c r="D27" s="322" t="s">
        <v>634</v>
      </c>
      <c r="E27" s="322"/>
      <c r="F27" s="322"/>
      <c r="G27" s="322"/>
      <c r="H27" s="322"/>
      <c r="I27" s="322"/>
      <c r="J27" s="322"/>
      <c r="K27" s="320"/>
    </row>
    <row r="28" s="1" customFormat="1" ht="15" customHeight="1">
      <c r="B28" s="323"/>
      <c r="C28" s="324"/>
      <c r="D28" s="322" t="s">
        <v>635</v>
      </c>
      <c r="E28" s="322"/>
      <c r="F28" s="322"/>
      <c r="G28" s="322"/>
      <c r="H28" s="322"/>
      <c r="I28" s="322"/>
      <c r="J28" s="322"/>
      <c r="K28" s="320"/>
    </row>
    <row r="29" s="1" customFormat="1" ht="12.75" customHeight="1">
      <c r="B29" s="323"/>
      <c r="C29" s="324"/>
      <c r="D29" s="324"/>
      <c r="E29" s="324"/>
      <c r="F29" s="324"/>
      <c r="G29" s="324"/>
      <c r="H29" s="324"/>
      <c r="I29" s="324"/>
      <c r="J29" s="324"/>
      <c r="K29" s="320"/>
    </row>
    <row r="30" s="1" customFormat="1" ht="15" customHeight="1">
      <c r="B30" s="323"/>
      <c r="C30" s="324"/>
      <c r="D30" s="322" t="s">
        <v>636</v>
      </c>
      <c r="E30" s="322"/>
      <c r="F30" s="322"/>
      <c r="G30" s="322"/>
      <c r="H30" s="322"/>
      <c r="I30" s="322"/>
      <c r="J30" s="322"/>
      <c r="K30" s="320"/>
    </row>
    <row r="31" s="1" customFormat="1" ht="15" customHeight="1">
      <c r="B31" s="323"/>
      <c r="C31" s="324"/>
      <c r="D31" s="322" t="s">
        <v>637</v>
      </c>
      <c r="E31" s="322"/>
      <c r="F31" s="322"/>
      <c r="G31" s="322"/>
      <c r="H31" s="322"/>
      <c r="I31" s="322"/>
      <c r="J31" s="322"/>
      <c r="K31" s="320"/>
    </row>
    <row r="32" s="1" customFormat="1" ht="12.75" customHeight="1">
      <c r="B32" s="323"/>
      <c r="C32" s="324"/>
      <c r="D32" s="324"/>
      <c r="E32" s="324"/>
      <c r="F32" s="324"/>
      <c r="G32" s="324"/>
      <c r="H32" s="324"/>
      <c r="I32" s="324"/>
      <c r="J32" s="324"/>
      <c r="K32" s="320"/>
    </row>
    <row r="33" s="1" customFormat="1" ht="15" customHeight="1">
      <c r="B33" s="323"/>
      <c r="C33" s="324"/>
      <c r="D33" s="322" t="s">
        <v>638</v>
      </c>
      <c r="E33" s="322"/>
      <c r="F33" s="322"/>
      <c r="G33" s="322"/>
      <c r="H33" s="322"/>
      <c r="I33" s="322"/>
      <c r="J33" s="322"/>
      <c r="K33" s="320"/>
    </row>
    <row r="34" s="1" customFormat="1" ht="15" customHeight="1">
      <c r="B34" s="323"/>
      <c r="C34" s="324"/>
      <c r="D34" s="322" t="s">
        <v>639</v>
      </c>
      <c r="E34" s="322"/>
      <c r="F34" s="322"/>
      <c r="G34" s="322"/>
      <c r="H34" s="322"/>
      <c r="I34" s="322"/>
      <c r="J34" s="322"/>
      <c r="K34" s="320"/>
    </row>
    <row r="35" s="1" customFormat="1" ht="15" customHeight="1">
      <c r="B35" s="323"/>
      <c r="C35" s="324"/>
      <c r="D35" s="322" t="s">
        <v>640</v>
      </c>
      <c r="E35" s="322"/>
      <c r="F35" s="322"/>
      <c r="G35" s="322"/>
      <c r="H35" s="322"/>
      <c r="I35" s="322"/>
      <c r="J35" s="322"/>
      <c r="K35" s="320"/>
    </row>
    <row r="36" s="1" customFormat="1" ht="15" customHeight="1">
      <c r="B36" s="323"/>
      <c r="C36" s="324"/>
      <c r="D36" s="322"/>
      <c r="E36" s="325" t="s">
        <v>134</v>
      </c>
      <c r="F36" s="322"/>
      <c r="G36" s="322" t="s">
        <v>641</v>
      </c>
      <c r="H36" s="322"/>
      <c r="I36" s="322"/>
      <c r="J36" s="322"/>
      <c r="K36" s="320"/>
    </row>
    <row r="37" s="1" customFormat="1" ht="30.75" customHeight="1">
      <c r="B37" s="323"/>
      <c r="C37" s="324"/>
      <c r="D37" s="322"/>
      <c r="E37" s="325" t="s">
        <v>642</v>
      </c>
      <c r="F37" s="322"/>
      <c r="G37" s="322" t="s">
        <v>643</v>
      </c>
      <c r="H37" s="322"/>
      <c r="I37" s="322"/>
      <c r="J37" s="322"/>
      <c r="K37" s="320"/>
    </row>
    <row r="38" s="1" customFormat="1" ht="15" customHeight="1">
      <c r="B38" s="323"/>
      <c r="C38" s="324"/>
      <c r="D38" s="322"/>
      <c r="E38" s="325" t="s">
        <v>52</v>
      </c>
      <c r="F38" s="322"/>
      <c r="G38" s="322" t="s">
        <v>644</v>
      </c>
      <c r="H38" s="322"/>
      <c r="I38" s="322"/>
      <c r="J38" s="322"/>
      <c r="K38" s="320"/>
    </row>
    <row r="39" s="1" customFormat="1" ht="15" customHeight="1">
      <c r="B39" s="323"/>
      <c r="C39" s="324"/>
      <c r="D39" s="322"/>
      <c r="E39" s="325" t="s">
        <v>53</v>
      </c>
      <c r="F39" s="322"/>
      <c r="G39" s="322" t="s">
        <v>645</v>
      </c>
      <c r="H39" s="322"/>
      <c r="I39" s="322"/>
      <c r="J39" s="322"/>
      <c r="K39" s="320"/>
    </row>
    <row r="40" s="1" customFormat="1" ht="15" customHeight="1">
      <c r="B40" s="323"/>
      <c r="C40" s="324"/>
      <c r="D40" s="322"/>
      <c r="E40" s="325" t="s">
        <v>135</v>
      </c>
      <c r="F40" s="322"/>
      <c r="G40" s="322" t="s">
        <v>646</v>
      </c>
      <c r="H40" s="322"/>
      <c r="I40" s="322"/>
      <c r="J40" s="322"/>
      <c r="K40" s="320"/>
    </row>
    <row r="41" s="1" customFormat="1" ht="15" customHeight="1">
      <c r="B41" s="323"/>
      <c r="C41" s="324"/>
      <c r="D41" s="322"/>
      <c r="E41" s="325" t="s">
        <v>136</v>
      </c>
      <c r="F41" s="322"/>
      <c r="G41" s="322" t="s">
        <v>647</v>
      </c>
      <c r="H41" s="322"/>
      <c r="I41" s="322"/>
      <c r="J41" s="322"/>
      <c r="K41" s="320"/>
    </row>
    <row r="42" s="1" customFormat="1" ht="15" customHeight="1">
      <c r="B42" s="323"/>
      <c r="C42" s="324"/>
      <c r="D42" s="322"/>
      <c r="E42" s="325" t="s">
        <v>648</v>
      </c>
      <c r="F42" s="322"/>
      <c r="G42" s="322" t="s">
        <v>649</v>
      </c>
      <c r="H42" s="322"/>
      <c r="I42" s="322"/>
      <c r="J42" s="322"/>
      <c r="K42" s="320"/>
    </row>
    <row r="43" s="1" customFormat="1" ht="15" customHeight="1">
      <c r="B43" s="323"/>
      <c r="C43" s="324"/>
      <c r="D43" s="322"/>
      <c r="E43" s="325"/>
      <c r="F43" s="322"/>
      <c r="G43" s="322" t="s">
        <v>650</v>
      </c>
      <c r="H43" s="322"/>
      <c r="I43" s="322"/>
      <c r="J43" s="322"/>
      <c r="K43" s="320"/>
    </row>
    <row r="44" s="1" customFormat="1" ht="15" customHeight="1">
      <c r="B44" s="323"/>
      <c r="C44" s="324"/>
      <c r="D44" s="322"/>
      <c r="E44" s="325" t="s">
        <v>651</v>
      </c>
      <c r="F44" s="322"/>
      <c r="G44" s="322" t="s">
        <v>652</v>
      </c>
      <c r="H44" s="322"/>
      <c r="I44" s="322"/>
      <c r="J44" s="322"/>
      <c r="K44" s="320"/>
    </row>
    <row r="45" s="1" customFormat="1" ht="15" customHeight="1">
      <c r="B45" s="323"/>
      <c r="C45" s="324"/>
      <c r="D45" s="322"/>
      <c r="E45" s="325" t="s">
        <v>138</v>
      </c>
      <c r="F45" s="322"/>
      <c r="G45" s="322" t="s">
        <v>653</v>
      </c>
      <c r="H45" s="322"/>
      <c r="I45" s="322"/>
      <c r="J45" s="322"/>
      <c r="K45" s="320"/>
    </row>
    <row r="46" s="1" customFormat="1" ht="12.75" customHeight="1">
      <c r="B46" s="323"/>
      <c r="C46" s="324"/>
      <c r="D46" s="322"/>
      <c r="E46" s="322"/>
      <c r="F46" s="322"/>
      <c r="G46" s="322"/>
      <c r="H46" s="322"/>
      <c r="I46" s="322"/>
      <c r="J46" s="322"/>
      <c r="K46" s="320"/>
    </row>
    <row r="47" s="1" customFormat="1" ht="15" customHeight="1">
      <c r="B47" s="323"/>
      <c r="C47" s="324"/>
      <c r="D47" s="322" t="s">
        <v>654</v>
      </c>
      <c r="E47" s="322"/>
      <c r="F47" s="322"/>
      <c r="G47" s="322"/>
      <c r="H47" s="322"/>
      <c r="I47" s="322"/>
      <c r="J47" s="322"/>
      <c r="K47" s="320"/>
    </row>
    <row r="48" s="1" customFormat="1" ht="15" customHeight="1">
      <c r="B48" s="323"/>
      <c r="C48" s="324"/>
      <c r="D48" s="324"/>
      <c r="E48" s="322" t="s">
        <v>655</v>
      </c>
      <c r="F48" s="322"/>
      <c r="G48" s="322"/>
      <c r="H48" s="322"/>
      <c r="I48" s="322"/>
      <c r="J48" s="322"/>
      <c r="K48" s="320"/>
    </row>
    <row r="49" s="1" customFormat="1" ht="15" customHeight="1">
      <c r="B49" s="323"/>
      <c r="C49" s="324"/>
      <c r="D49" s="324"/>
      <c r="E49" s="322" t="s">
        <v>656</v>
      </c>
      <c r="F49" s="322"/>
      <c r="G49" s="322"/>
      <c r="H49" s="322"/>
      <c r="I49" s="322"/>
      <c r="J49" s="322"/>
      <c r="K49" s="320"/>
    </row>
    <row r="50" s="1" customFormat="1" ht="15" customHeight="1">
      <c r="B50" s="323"/>
      <c r="C50" s="324"/>
      <c r="D50" s="324"/>
      <c r="E50" s="322" t="s">
        <v>657</v>
      </c>
      <c r="F50" s="322"/>
      <c r="G50" s="322"/>
      <c r="H50" s="322"/>
      <c r="I50" s="322"/>
      <c r="J50" s="322"/>
      <c r="K50" s="320"/>
    </row>
    <row r="51" s="1" customFormat="1" ht="15" customHeight="1">
      <c r="B51" s="323"/>
      <c r="C51" s="324"/>
      <c r="D51" s="322" t="s">
        <v>658</v>
      </c>
      <c r="E51" s="322"/>
      <c r="F51" s="322"/>
      <c r="G51" s="322"/>
      <c r="H51" s="322"/>
      <c r="I51" s="322"/>
      <c r="J51" s="322"/>
      <c r="K51" s="320"/>
    </row>
    <row r="52" s="1" customFormat="1" ht="25.5" customHeight="1">
      <c r="B52" s="318"/>
      <c r="C52" s="319" t="s">
        <v>659</v>
      </c>
      <c r="D52" s="319"/>
      <c r="E52" s="319"/>
      <c r="F52" s="319"/>
      <c r="G52" s="319"/>
      <c r="H52" s="319"/>
      <c r="I52" s="319"/>
      <c r="J52" s="319"/>
      <c r="K52" s="320"/>
    </row>
    <row r="53" s="1" customFormat="1" ht="5.25" customHeight="1">
      <c r="B53" s="318"/>
      <c r="C53" s="321"/>
      <c r="D53" s="321"/>
      <c r="E53" s="321"/>
      <c r="F53" s="321"/>
      <c r="G53" s="321"/>
      <c r="H53" s="321"/>
      <c r="I53" s="321"/>
      <c r="J53" s="321"/>
      <c r="K53" s="320"/>
    </row>
    <row r="54" s="1" customFormat="1" ht="15" customHeight="1">
      <c r="B54" s="318"/>
      <c r="C54" s="322" t="s">
        <v>660</v>
      </c>
      <c r="D54" s="322"/>
      <c r="E54" s="322"/>
      <c r="F54" s="322"/>
      <c r="G54" s="322"/>
      <c r="H54" s="322"/>
      <c r="I54" s="322"/>
      <c r="J54" s="322"/>
      <c r="K54" s="320"/>
    </row>
    <row r="55" s="1" customFormat="1" ht="15" customHeight="1">
      <c r="B55" s="318"/>
      <c r="C55" s="322" t="s">
        <v>661</v>
      </c>
      <c r="D55" s="322"/>
      <c r="E55" s="322"/>
      <c r="F55" s="322"/>
      <c r="G55" s="322"/>
      <c r="H55" s="322"/>
      <c r="I55" s="322"/>
      <c r="J55" s="322"/>
      <c r="K55" s="320"/>
    </row>
    <row r="56" s="1" customFormat="1" ht="12.75" customHeight="1">
      <c r="B56" s="318"/>
      <c r="C56" s="322"/>
      <c r="D56" s="322"/>
      <c r="E56" s="322"/>
      <c r="F56" s="322"/>
      <c r="G56" s="322"/>
      <c r="H56" s="322"/>
      <c r="I56" s="322"/>
      <c r="J56" s="322"/>
      <c r="K56" s="320"/>
    </row>
    <row r="57" s="1" customFormat="1" ht="15" customHeight="1">
      <c r="B57" s="318"/>
      <c r="C57" s="322" t="s">
        <v>662</v>
      </c>
      <c r="D57" s="322"/>
      <c r="E57" s="322"/>
      <c r="F57" s="322"/>
      <c r="G57" s="322"/>
      <c r="H57" s="322"/>
      <c r="I57" s="322"/>
      <c r="J57" s="322"/>
      <c r="K57" s="320"/>
    </row>
    <row r="58" s="1" customFormat="1" ht="15" customHeight="1">
      <c r="B58" s="318"/>
      <c r="C58" s="324"/>
      <c r="D58" s="322" t="s">
        <v>663</v>
      </c>
      <c r="E58" s="322"/>
      <c r="F58" s="322"/>
      <c r="G58" s="322"/>
      <c r="H58" s="322"/>
      <c r="I58" s="322"/>
      <c r="J58" s="322"/>
      <c r="K58" s="320"/>
    </row>
    <row r="59" s="1" customFormat="1" ht="15" customHeight="1">
      <c r="B59" s="318"/>
      <c r="C59" s="324"/>
      <c r="D59" s="322" t="s">
        <v>664</v>
      </c>
      <c r="E59" s="322"/>
      <c r="F59" s="322"/>
      <c r="G59" s="322"/>
      <c r="H59" s="322"/>
      <c r="I59" s="322"/>
      <c r="J59" s="322"/>
      <c r="K59" s="320"/>
    </row>
    <row r="60" s="1" customFormat="1" ht="15" customHeight="1">
      <c r="B60" s="318"/>
      <c r="C60" s="324"/>
      <c r="D60" s="322" t="s">
        <v>665</v>
      </c>
      <c r="E60" s="322"/>
      <c r="F60" s="322"/>
      <c r="G60" s="322"/>
      <c r="H60" s="322"/>
      <c r="I60" s="322"/>
      <c r="J60" s="322"/>
      <c r="K60" s="320"/>
    </row>
    <row r="61" s="1" customFormat="1" ht="15" customHeight="1">
      <c r="B61" s="318"/>
      <c r="C61" s="324"/>
      <c r="D61" s="322" t="s">
        <v>666</v>
      </c>
      <c r="E61" s="322"/>
      <c r="F61" s="322"/>
      <c r="G61" s="322"/>
      <c r="H61" s="322"/>
      <c r="I61" s="322"/>
      <c r="J61" s="322"/>
      <c r="K61" s="320"/>
    </row>
    <row r="62" s="1" customFormat="1" ht="15" customHeight="1">
      <c r="B62" s="318"/>
      <c r="C62" s="324"/>
      <c r="D62" s="327" t="s">
        <v>667</v>
      </c>
      <c r="E62" s="327"/>
      <c r="F62" s="327"/>
      <c r="G62" s="327"/>
      <c r="H62" s="327"/>
      <c r="I62" s="327"/>
      <c r="J62" s="327"/>
      <c r="K62" s="320"/>
    </row>
    <row r="63" s="1" customFormat="1" ht="15" customHeight="1">
      <c r="B63" s="318"/>
      <c r="C63" s="324"/>
      <c r="D63" s="322" t="s">
        <v>668</v>
      </c>
      <c r="E63" s="322"/>
      <c r="F63" s="322"/>
      <c r="G63" s="322"/>
      <c r="H63" s="322"/>
      <c r="I63" s="322"/>
      <c r="J63" s="322"/>
      <c r="K63" s="320"/>
    </row>
    <row r="64" s="1" customFormat="1" ht="12.75" customHeight="1">
      <c r="B64" s="318"/>
      <c r="C64" s="324"/>
      <c r="D64" s="324"/>
      <c r="E64" s="328"/>
      <c r="F64" s="324"/>
      <c r="G64" s="324"/>
      <c r="H64" s="324"/>
      <c r="I64" s="324"/>
      <c r="J64" s="324"/>
      <c r="K64" s="320"/>
    </row>
    <row r="65" s="1" customFormat="1" ht="15" customHeight="1">
      <c r="B65" s="318"/>
      <c r="C65" s="324"/>
      <c r="D65" s="322" t="s">
        <v>669</v>
      </c>
      <c r="E65" s="322"/>
      <c r="F65" s="322"/>
      <c r="G65" s="322"/>
      <c r="H65" s="322"/>
      <c r="I65" s="322"/>
      <c r="J65" s="322"/>
      <c r="K65" s="320"/>
    </row>
    <row r="66" s="1" customFormat="1" ht="15" customHeight="1">
      <c r="B66" s="318"/>
      <c r="C66" s="324"/>
      <c r="D66" s="327" t="s">
        <v>670</v>
      </c>
      <c r="E66" s="327"/>
      <c r="F66" s="327"/>
      <c r="G66" s="327"/>
      <c r="H66" s="327"/>
      <c r="I66" s="327"/>
      <c r="J66" s="327"/>
      <c r="K66" s="320"/>
    </row>
    <row r="67" s="1" customFormat="1" ht="15" customHeight="1">
      <c r="B67" s="318"/>
      <c r="C67" s="324"/>
      <c r="D67" s="322" t="s">
        <v>671</v>
      </c>
      <c r="E67" s="322"/>
      <c r="F67" s="322"/>
      <c r="G67" s="322"/>
      <c r="H67" s="322"/>
      <c r="I67" s="322"/>
      <c r="J67" s="322"/>
      <c r="K67" s="320"/>
    </row>
    <row r="68" s="1" customFormat="1" ht="15" customHeight="1">
      <c r="B68" s="318"/>
      <c r="C68" s="324"/>
      <c r="D68" s="322" t="s">
        <v>672</v>
      </c>
      <c r="E68" s="322"/>
      <c r="F68" s="322"/>
      <c r="G68" s="322"/>
      <c r="H68" s="322"/>
      <c r="I68" s="322"/>
      <c r="J68" s="322"/>
      <c r="K68" s="320"/>
    </row>
    <row r="69" s="1" customFormat="1" ht="15" customHeight="1">
      <c r="B69" s="318"/>
      <c r="C69" s="324"/>
      <c r="D69" s="322" t="s">
        <v>673</v>
      </c>
      <c r="E69" s="322"/>
      <c r="F69" s="322"/>
      <c r="G69" s="322"/>
      <c r="H69" s="322"/>
      <c r="I69" s="322"/>
      <c r="J69" s="322"/>
      <c r="K69" s="320"/>
    </row>
    <row r="70" s="1" customFormat="1" ht="15" customHeight="1">
      <c r="B70" s="318"/>
      <c r="C70" s="324"/>
      <c r="D70" s="322" t="s">
        <v>674</v>
      </c>
      <c r="E70" s="322"/>
      <c r="F70" s="322"/>
      <c r="G70" s="322"/>
      <c r="H70" s="322"/>
      <c r="I70" s="322"/>
      <c r="J70" s="322"/>
      <c r="K70" s="320"/>
    </row>
    <row r="71" s="1" customFormat="1" ht="12.75" customHeight="1">
      <c r="B71" s="329"/>
      <c r="C71" s="330"/>
      <c r="D71" s="330"/>
      <c r="E71" s="330"/>
      <c r="F71" s="330"/>
      <c r="G71" s="330"/>
      <c r="H71" s="330"/>
      <c r="I71" s="330"/>
      <c r="J71" s="330"/>
      <c r="K71" s="331"/>
    </row>
    <row r="72" s="1" customFormat="1" ht="18.75" customHeight="1">
      <c r="B72" s="332"/>
      <c r="C72" s="332"/>
      <c r="D72" s="332"/>
      <c r="E72" s="332"/>
      <c r="F72" s="332"/>
      <c r="G72" s="332"/>
      <c r="H72" s="332"/>
      <c r="I72" s="332"/>
      <c r="J72" s="332"/>
      <c r="K72" s="333"/>
    </row>
    <row r="73" s="1" customFormat="1" ht="18.75" customHeight="1">
      <c r="B73" s="333"/>
      <c r="C73" s="333"/>
      <c r="D73" s="333"/>
      <c r="E73" s="333"/>
      <c r="F73" s="333"/>
      <c r="G73" s="333"/>
      <c r="H73" s="333"/>
      <c r="I73" s="333"/>
      <c r="J73" s="333"/>
      <c r="K73" s="333"/>
    </row>
    <row r="74" s="1" customFormat="1" ht="7.5" customHeight="1">
      <c r="B74" s="334"/>
      <c r="C74" s="335"/>
      <c r="D74" s="335"/>
      <c r="E74" s="335"/>
      <c r="F74" s="335"/>
      <c r="G74" s="335"/>
      <c r="H74" s="335"/>
      <c r="I74" s="335"/>
      <c r="J74" s="335"/>
      <c r="K74" s="336"/>
    </row>
    <row r="75" s="1" customFormat="1" ht="45" customHeight="1">
      <c r="B75" s="337"/>
      <c r="C75" s="338" t="s">
        <v>675</v>
      </c>
      <c r="D75" s="338"/>
      <c r="E75" s="338"/>
      <c r="F75" s="338"/>
      <c r="G75" s="338"/>
      <c r="H75" s="338"/>
      <c r="I75" s="338"/>
      <c r="J75" s="338"/>
      <c r="K75" s="339"/>
    </row>
    <row r="76" s="1" customFormat="1" ht="17.25" customHeight="1">
      <c r="B76" s="337"/>
      <c r="C76" s="340" t="s">
        <v>676</v>
      </c>
      <c r="D76" s="340"/>
      <c r="E76" s="340"/>
      <c r="F76" s="340" t="s">
        <v>677</v>
      </c>
      <c r="G76" s="341"/>
      <c r="H76" s="340" t="s">
        <v>53</v>
      </c>
      <c r="I76" s="340" t="s">
        <v>56</v>
      </c>
      <c r="J76" s="340" t="s">
        <v>678</v>
      </c>
      <c r="K76" s="339"/>
    </row>
    <row r="77" s="1" customFormat="1" ht="17.25" customHeight="1">
      <c r="B77" s="337"/>
      <c r="C77" s="342" t="s">
        <v>679</v>
      </c>
      <c r="D77" s="342"/>
      <c r="E77" s="342"/>
      <c r="F77" s="343" t="s">
        <v>680</v>
      </c>
      <c r="G77" s="344"/>
      <c r="H77" s="342"/>
      <c r="I77" s="342"/>
      <c r="J77" s="342" t="s">
        <v>681</v>
      </c>
      <c r="K77" s="339"/>
    </row>
    <row r="78" s="1" customFormat="1" ht="5.25" customHeight="1">
      <c r="B78" s="337"/>
      <c r="C78" s="345"/>
      <c r="D78" s="345"/>
      <c r="E78" s="345"/>
      <c r="F78" s="345"/>
      <c r="G78" s="346"/>
      <c r="H78" s="345"/>
      <c r="I78" s="345"/>
      <c r="J78" s="345"/>
      <c r="K78" s="339"/>
    </row>
    <row r="79" s="1" customFormat="1" ht="15" customHeight="1">
      <c r="B79" s="337"/>
      <c r="C79" s="325" t="s">
        <v>52</v>
      </c>
      <c r="D79" s="347"/>
      <c r="E79" s="347"/>
      <c r="F79" s="348" t="s">
        <v>682</v>
      </c>
      <c r="G79" s="349"/>
      <c r="H79" s="325" t="s">
        <v>683</v>
      </c>
      <c r="I79" s="325" t="s">
        <v>684</v>
      </c>
      <c r="J79" s="325">
        <v>20</v>
      </c>
      <c r="K79" s="339"/>
    </row>
    <row r="80" s="1" customFormat="1" ht="15" customHeight="1">
      <c r="B80" s="337"/>
      <c r="C80" s="325" t="s">
        <v>685</v>
      </c>
      <c r="D80" s="325"/>
      <c r="E80" s="325"/>
      <c r="F80" s="348" t="s">
        <v>682</v>
      </c>
      <c r="G80" s="349"/>
      <c r="H80" s="325" t="s">
        <v>686</v>
      </c>
      <c r="I80" s="325" t="s">
        <v>684</v>
      </c>
      <c r="J80" s="325">
        <v>120</v>
      </c>
      <c r="K80" s="339"/>
    </row>
    <row r="81" s="1" customFormat="1" ht="15" customHeight="1">
      <c r="B81" s="350"/>
      <c r="C81" s="325" t="s">
        <v>687</v>
      </c>
      <c r="D81" s="325"/>
      <c r="E81" s="325"/>
      <c r="F81" s="348" t="s">
        <v>688</v>
      </c>
      <c r="G81" s="349"/>
      <c r="H81" s="325" t="s">
        <v>689</v>
      </c>
      <c r="I81" s="325" t="s">
        <v>684</v>
      </c>
      <c r="J81" s="325">
        <v>50</v>
      </c>
      <c r="K81" s="339"/>
    </row>
    <row r="82" s="1" customFormat="1" ht="15" customHeight="1">
      <c r="B82" s="350"/>
      <c r="C82" s="325" t="s">
        <v>690</v>
      </c>
      <c r="D82" s="325"/>
      <c r="E82" s="325"/>
      <c r="F82" s="348" t="s">
        <v>682</v>
      </c>
      <c r="G82" s="349"/>
      <c r="H82" s="325" t="s">
        <v>691</v>
      </c>
      <c r="I82" s="325" t="s">
        <v>692</v>
      </c>
      <c r="J82" s="325"/>
      <c r="K82" s="339"/>
    </row>
    <row r="83" s="1" customFormat="1" ht="15" customHeight="1">
      <c r="B83" s="350"/>
      <c r="C83" s="351" t="s">
        <v>693</v>
      </c>
      <c r="D83" s="351"/>
      <c r="E83" s="351"/>
      <c r="F83" s="352" t="s">
        <v>688</v>
      </c>
      <c r="G83" s="351"/>
      <c r="H83" s="351" t="s">
        <v>694</v>
      </c>
      <c r="I83" s="351" t="s">
        <v>684</v>
      </c>
      <c r="J83" s="351">
        <v>15</v>
      </c>
      <c r="K83" s="339"/>
    </row>
    <row r="84" s="1" customFormat="1" ht="15" customHeight="1">
      <c r="B84" s="350"/>
      <c r="C84" s="351" t="s">
        <v>695</v>
      </c>
      <c r="D84" s="351"/>
      <c r="E84" s="351"/>
      <c r="F84" s="352" t="s">
        <v>688</v>
      </c>
      <c r="G84" s="351"/>
      <c r="H84" s="351" t="s">
        <v>696</v>
      </c>
      <c r="I84" s="351" t="s">
        <v>684</v>
      </c>
      <c r="J84" s="351">
        <v>15</v>
      </c>
      <c r="K84" s="339"/>
    </row>
    <row r="85" s="1" customFormat="1" ht="15" customHeight="1">
      <c r="B85" s="350"/>
      <c r="C85" s="351" t="s">
        <v>697</v>
      </c>
      <c r="D85" s="351"/>
      <c r="E85" s="351"/>
      <c r="F85" s="352" t="s">
        <v>688</v>
      </c>
      <c r="G85" s="351"/>
      <c r="H85" s="351" t="s">
        <v>698</v>
      </c>
      <c r="I85" s="351" t="s">
        <v>684</v>
      </c>
      <c r="J85" s="351">
        <v>20</v>
      </c>
      <c r="K85" s="339"/>
    </row>
    <row r="86" s="1" customFormat="1" ht="15" customHeight="1">
      <c r="B86" s="350"/>
      <c r="C86" s="351" t="s">
        <v>699</v>
      </c>
      <c r="D86" s="351"/>
      <c r="E86" s="351"/>
      <c r="F86" s="352" t="s">
        <v>688</v>
      </c>
      <c r="G86" s="351"/>
      <c r="H86" s="351" t="s">
        <v>700</v>
      </c>
      <c r="I86" s="351" t="s">
        <v>684</v>
      </c>
      <c r="J86" s="351">
        <v>20</v>
      </c>
      <c r="K86" s="339"/>
    </row>
    <row r="87" s="1" customFormat="1" ht="15" customHeight="1">
      <c r="B87" s="350"/>
      <c r="C87" s="325" t="s">
        <v>701</v>
      </c>
      <c r="D87" s="325"/>
      <c r="E87" s="325"/>
      <c r="F87" s="348" t="s">
        <v>688</v>
      </c>
      <c r="G87" s="349"/>
      <c r="H87" s="325" t="s">
        <v>702</v>
      </c>
      <c r="I87" s="325" t="s">
        <v>684</v>
      </c>
      <c r="J87" s="325">
        <v>50</v>
      </c>
      <c r="K87" s="339"/>
    </row>
    <row r="88" s="1" customFormat="1" ht="15" customHeight="1">
      <c r="B88" s="350"/>
      <c r="C88" s="325" t="s">
        <v>703</v>
      </c>
      <c r="D88" s="325"/>
      <c r="E88" s="325"/>
      <c r="F88" s="348" t="s">
        <v>688</v>
      </c>
      <c r="G88" s="349"/>
      <c r="H88" s="325" t="s">
        <v>704</v>
      </c>
      <c r="I88" s="325" t="s">
        <v>684</v>
      </c>
      <c r="J88" s="325">
        <v>20</v>
      </c>
      <c r="K88" s="339"/>
    </row>
    <row r="89" s="1" customFormat="1" ht="15" customHeight="1">
      <c r="B89" s="350"/>
      <c r="C89" s="325" t="s">
        <v>705</v>
      </c>
      <c r="D89" s="325"/>
      <c r="E89" s="325"/>
      <c r="F89" s="348" t="s">
        <v>688</v>
      </c>
      <c r="G89" s="349"/>
      <c r="H89" s="325" t="s">
        <v>706</v>
      </c>
      <c r="I89" s="325" t="s">
        <v>684</v>
      </c>
      <c r="J89" s="325">
        <v>20</v>
      </c>
      <c r="K89" s="339"/>
    </row>
    <row r="90" s="1" customFormat="1" ht="15" customHeight="1">
      <c r="B90" s="350"/>
      <c r="C90" s="325" t="s">
        <v>707</v>
      </c>
      <c r="D90" s="325"/>
      <c r="E90" s="325"/>
      <c r="F90" s="348" t="s">
        <v>688</v>
      </c>
      <c r="G90" s="349"/>
      <c r="H90" s="325" t="s">
        <v>708</v>
      </c>
      <c r="I90" s="325" t="s">
        <v>684</v>
      </c>
      <c r="J90" s="325">
        <v>50</v>
      </c>
      <c r="K90" s="339"/>
    </row>
    <row r="91" s="1" customFormat="1" ht="15" customHeight="1">
      <c r="B91" s="350"/>
      <c r="C91" s="325" t="s">
        <v>709</v>
      </c>
      <c r="D91" s="325"/>
      <c r="E91" s="325"/>
      <c r="F91" s="348" t="s">
        <v>688</v>
      </c>
      <c r="G91" s="349"/>
      <c r="H91" s="325" t="s">
        <v>709</v>
      </c>
      <c r="I91" s="325" t="s">
        <v>684</v>
      </c>
      <c r="J91" s="325">
        <v>50</v>
      </c>
      <c r="K91" s="339"/>
    </row>
    <row r="92" s="1" customFormat="1" ht="15" customHeight="1">
      <c r="B92" s="350"/>
      <c r="C92" s="325" t="s">
        <v>710</v>
      </c>
      <c r="D92" s="325"/>
      <c r="E92" s="325"/>
      <c r="F92" s="348" t="s">
        <v>688</v>
      </c>
      <c r="G92" s="349"/>
      <c r="H92" s="325" t="s">
        <v>711</v>
      </c>
      <c r="I92" s="325" t="s">
        <v>684</v>
      </c>
      <c r="J92" s="325">
        <v>255</v>
      </c>
      <c r="K92" s="339"/>
    </row>
    <row r="93" s="1" customFormat="1" ht="15" customHeight="1">
      <c r="B93" s="350"/>
      <c r="C93" s="325" t="s">
        <v>712</v>
      </c>
      <c r="D93" s="325"/>
      <c r="E93" s="325"/>
      <c r="F93" s="348" t="s">
        <v>682</v>
      </c>
      <c r="G93" s="349"/>
      <c r="H93" s="325" t="s">
        <v>713</v>
      </c>
      <c r="I93" s="325" t="s">
        <v>714</v>
      </c>
      <c r="J93" s="325"/>
      <c r="K93" s="339"/>
    </row>
    <row r="94" s="1" customFormat="1" ht="15" customHeight="1">
      <c r="B94" s="350"/>
      <c r="C94" s="325" t="s">
        <v>715</v>
      </c>
      <c r="D94" s="325"/>
      <c r="E94" s="325"/>
      <c r="F94" s="348" t="s">
        <v>682</v>
      </c>
      <c r="G94" s="349"/>
      <c r="H94" s="325" t="s">
        <v>716</v>
      </c>
      <c r="I94" s="325" t="s">
        <v>717</v>
      </c>
      <c r="J94" s="325"/>
      <c r="K94" s="339"/>
    </row>
    <row r="95" s="1" customFormat="1" ht="15" customHeight="1">
      <c r="B95" s="350"/>
      <c r="C95" s="325" t="s">
        <v>718</v>
      </c>
      <c r="D95" s="325"/>
      <c r="E95" s="325"/>
      <c r="F95" s="348" t="s">
        <v>682</v>
      </c>
      <c r="G95" s="349"/>
      <c r="H95" s="325" t="s">
        <v>718</v>
      </c>
      <c r="I95" s="325" t="s">
        <v>717</v>
      </c>
      <c r="J95" s="325"/>
      <c r="K95" s="339"/>
    </row>
    <row r="96" s="1" customFormat="1" ht="15" customHeight="1">
      <c r="B96" s="350"/>
      <c r="C96" s="325" t="s">
        <v>37</v>
      </c>
      <c r="D96" s="325"/>
      <c r="E96" s="325"/>
      <c r="F96" s="348" t="s">
        <v>682</v>
      </c>
      <c r="G96" s="349"/>
      <c r="H96" s="325" t="s">
        <v>719</v>
      </c>
      <c r="I96" s="325" t="s">
        <v>717</v>
      </c>
      <c r="J96" s="325"/>
      <c r="K96" s="339"/>
    </row>
    <row r="97" s="1" customFormat="1" ht="15" customHeight="1">
      <c r="B97" s="350"/>
      <c r="C97" s="325" t="s">
        <v>47</v>
      </c>
      <c r="D97" s="325"/>
      <c r="E97" s="325"/>
      <c r="F97" s="348" t="s">
        <v>682</v>
      </c>
      <c r="G97" s="349"/>
      <c r="H97" s="325" t="s">
        <v>720</v>
      </c>
      <c r="I97" s="325" t="s">
        <v>717</v>
      </c>
      <c r="J97" s="325"/>
      <c r="K97" s="339"/>
    </row>
    <row r="98" s="1" customFormat="1" ht="15" customHeight="1">
      <c r="B98" s="353"/>
      <c r="C98" s="354"/>
      <c r="D98" s="354"/>
      <c r="E98" s="354"/>
      <c r="F98" s="354"/>
      <c r="G98" s="354"/>
      <c r="H98" s="354"/>
      <c r="I98" s="354"/>
      <c r="J98" s="354"/>
      <c r="K98" s="355"/>
    </row>
    <row r="99" s="1" customFormat="1" ht="18.75" customHeight="1">
      <c r="B99" s="356"/>
      <c r="C99" s="357"/>
      <c r="D99" s="357"/>
      <c r="E99" s="357"/>
      <c r="F99" s="357"/>
      <c r="G99" s="357"/>
      <c r="H99" s="357"/>
      <c r="I99" s="357"/>
      <c r="J99" s="357"/>
      <c r="K99" s="356"/>
    </row>
    <row r="100" s="1" customFormat="1" ht="18.75" customHeight="1">
      <c r="B100" s="333"/>
      <c r="C100" s="333"/>
      <c r="D100" s="333"/>
      <c r="E100" s="333"/>
      <c r="F100" s="333"/>
      <c r="G100" s="333"/>
      <c r="H100" s="333"/>
      <c r="I100" s="333"/>
      <c r="J100" s="333"/>
      <c r="K100" s="333"/>
    </row>
    <row r="101" s="1" customFormat="1" ht="7.5" customHeight="1">
      <c r="B101" s="334"/>
      <c r="C101" s="335"/>
      <c r="D101" s="335"/>
      <c r="E101" s="335"/>
      <c r="F101" s="335"/>
      <c r="G101" s="335"/>
      <c r="H101" s="335"/>
      <c r="I101" s="335"/>
      <c r="J101" s="335"/>
      <c r="K101" s="336"/>
    </row>
    <row r="102" s="1" customFormat="1" ht="45" customHeight="1">
      <c r="B102" s="337"/>
      <c r="C102" s="338" t="s">
        <v>721</v>
      </c>
      <c r="D102" s="338"/>
      <c r="E102" s="338"/>
      <c r="F102" s="338"/>
      <c r="G102" s="338"/>
      <c r="H102" s="338"/>
      <c r="I102" s="338"/>
      <c r="J102" s="338"/>
      <c r="K102" s="339"/>
    </row>
    <row r="103" s="1" customFormat="1" ht="17.25" customHeight="1">
      <c r="B103" s="337"/>
      <c r="C103" s="340" t="s">
        <v>676</v>
      </c>
      <c r="D103" s="340"/>
      <c r="E103" s="340"/>
      <c r="F103" s="340" t="s">
        <v>677</v>
      </c>
      <c r="G103" s="341"/>
      <c r="H103" s="340" t="s">
        <v>53</v>
      </c>
      <c r="I103" s="340" t="s">
        <v>56</v>
      </c>
      <c r="J103" s="340" t="s">
        <v>678</v>
      </c>
      <c r="K103" s="339"/>
    </row>
    <row r="104" s="1" customFormat="1" ht="17.25" customHeight="1">
      <c r="B104" s="337"/>
      <c r="C104" s="342" t="s">
        <v>679</v>
      </c>
      <c r="D104" s="342"/>
      <c r="E104" s="342"/>
      <c r="F104" s="343" t="s">
        <v>680</v>
      </c>
      <c r="G104" s="344"/>
      <c r="H104" s="342"/>
      <c r="I104" s="342"/>
      <c r="J104" s="342" t="s">
        <v>681</v>
      </c>
      <c r="K104" s="339"/>
    </row>
    <row r="105" s="1" customFormat="1" ht="5.25" customHeight="1">
      <c r="B105" s="337"/>
      <c r="C105" s="340"/>
      <c r="D105" s="340"/>
      <c r="E105" s="340"/>
      <c r="F105" s="340"/>
      <c r="G105" s="358"/>
      <c r="H105" s="340"/>
      <c r="I105" s="340"/>
      <c r="J105" s="340"/>
      <c r="K105" s="339"/>
    </row>
    <row r="106" s="1" customFormat="1" ht="15" customHeight="1">
      <c r="B106" s="337"/>
      <c r="C106" s="325" t="s">
        <v>52</v>
      </c>
      <c r="D106" s="347"/>
      <c r="E106" s="347"/>
      <c r="F106" s="348" t="s">
        <v>682</v>
      </c>
      <c r="G106" s="325"/>
      <c r="H106" s="325" t="s">
        <v>722</v>
      </c>
      <c r="I106" s="325" t="s">
        <v>684</v>
      </c>
      <c r="J106" s="325">
        <v>20</v>
      </c>
      <c r="K106" s="339"/>
    </row>
    <row r="107" s="1" customFormat="1" ht="15" customHeight="1">
      <c r="B107" s="337"/>
      <c r="C107" s="325" t="s">
        <v>685</v>
      </c>
      <c r="D107" s="325"/>
      <c r="E107" s="325"/>
      <c r="F107" s="348" t="s">
        <v>682</v>
      </c>
      <c r="G107" s="325"/>
      <c r="H107" s="325" t="s">
        <v>722</v>
      </c>
      <c r="I107" s="325" t="s">
        <v>684</v>
      </c>
      <c r="J107" s="325">
        <v>120</v>
      </c>
      <c r="K107" s="339"/>
    </row>
    <row r="108" s="1" customFormat="1" ht="15" customHeight="1">
      <c r="B108" s="350"/>
      <c r="C108" s="325" t="s">
        <v>687</v>
      </c>
      <c r="D108" s="325"/>
      <c r="E108" s="325"/>
      <c r="F108" s="348" t="s">
        <v>688</v>
      </c>
      <c r="G108" s="325"/>
      <c r="H108" s="325" t="s">
        <v>722</v>
      </c>
      <c r="I108" s="325" t="s">
        <v>684</v>
      </c>
      <c r="J108" s="325">
        <v>50</v>
      </c>
      <c r="K108" s="339"/>
    </row>
    <row r="109" s="1" customFormat="1" ht="15" customHeight="1">
      <c r="B109" s="350"/>
      <c r="C109" s="325" t="s">
        <v>690</v>
      </c>
      <c r="D109" s="325"/>
      <c r="E109" s="325"/>
      <c r="F109" s="348" t="s">
        <v>682</v>
      </c>
      <c r="G109" s="325"/>
      <c r="H109" s="325" t="s">
        <v>722</v>
      </c>
      <c r="I109" s="325" t="s">
        <v>692</v>
      </c>
      <c r="J109" s="325"/>
      <c r="K109" s="339"/>
    </row>
    <row r="110" s="1" customFormat="1" ht="15" customHeight="1">
      <c r="B110" s="350"/>
      <c r="C110" s="325" t="s">
        <v>701</v>
      </c>
      <c r="D110" s="325"/>
      <c r="E110" s="325"/>
      <c r="F110" s="348" t="s">
        <v>688</v>
      </c>
      <c r="G110" s="325"/>
      <c r="H110" s="325" t="s">
        <v>722</v>
      </c>
      <c r="I110" s="325" t="s">
        <v>684</v>
      </c>
      <c r="J110" s="325">
        <v>50</v>
      </c>
      <c r="K110" s="339"/>
    </row>
    <row r="111" s="1" customFormat="1" ht="15" customHeight="1">
      <c r="B111" s="350"/>
      <c r="C111" s="325" t="s">
        <v>709</v>
      </c>
      <c r="D111" s="325"/>
      <c r="E111" s="325"/>
      <c r="F111" s="348" t="s">
        <v>688</v>
      </c>
      <c r="G111" s="325"/>
      <c r="H111" s="325" t="s">
        <v>722</v>
      </c>
      <c r="I111" s="325" t="s">
        <v>684</v>
      </c>
      <c r="J111" s="325">
        <v>50</v>
      </c>
      <c r="K111" s="339"/>
    </row>
    <row r="112" s="1" customFormat="1" ht="15" customHeight="1">
      <c r="B112" s="350"/>
      <c r="C112" s="325" t="s">
        <v>707</v>
      </c>
      <c r="D112" s="325"/>
      <c r="E112" s="325"/>
      <c r="F112" s="348" t="s">
        <v>688</v>
      </c>
      <c r="G112" s="325"/>
      <c r="H112" s="325" t="s">
        <v>722</v>
      </c>
      <c r="I112" s="325" t="s">
        <v>684</v>
      </c>
      <c r="J112" s="325">
        <v>50</v>
      </c>
      <c r="K112" s="339"/>
    </row>
    <row r="113" s="1" customFormat="1" ht="15" customHeight="1">
      <c r="B113" s="350"/>
      <c r="C113" s="325" t="s">
        <v>52</v>
      </c>
      <c r="D113" s="325"/>
      <c r="E113" s="325"/>
      <c r="F113" s="348" t="s">
        <v>682</v>
      </c>
      <c r="G113" s="325"/>
      <c r="H113" s="325" t="s">
        <v>723</v>
      </c>
      <c r="I113" s="325" t="s">
        <v>684</v>
      </c>
      <c r="J113" s="325">
        <v>20</v>
      </c>
      <c r="K113" s="339"/>
    </row>
    <row r="114" s="1" customFormat="1" ht="15" customHeight="1">
      <c r="B114" s="350"/>
      <c r="C114" s="325" t="s">
        <v>724</v>
      </c>
      <c r="D114" s="325"/>
      <c r="E114" s="325"/>
      <c r="F114" s="348" t="s">
        <v>682</v>
      </c>
      <c r="G114" s="325"/>
      <c r="H114" s="325" t="s">
        <v>725</v>
      </c>
      <c r="I114" s="325" t="s">
        <v>684</v>
      </c>
      <c r="J114" s="325">
        <v>120</v>
      </c>
      <c r="K114" s="339"/>
    </row>
    <row r="115" s="1" customFormat="1" ht="15" customHeight="1">
      <c r="B115" s="350"/>
      <c r="C115" s="325" t="s">
        <v>37</v>
      </c>
      <c r="D115" s="325"/>
      <c r="E115" s="325"/>
      <c r="F115" s="348" t="s">
        <v>682</v>
      </c>
      <c r="G115" s="325"/>
      <c r="H115" s="325" t="s">
        <v>726</v>
      </c>
      <c r="I115" s="325" t="s">
        <v>717</v>
      </c>
      <c r="J115" s="325"/>
      <c r="K115" s="339"/>
    </row>
    <row r="116" s="1" customFormat="1" ht="15" customHeight="1">
      <c r="B116" s="350"/>
      <c r="C116" s="325" t="s">
        <v>47</v>
      </c>
      <c r="D116" s="325"/>
      <c r="E116" s="325"/>
      <c r="F116" s="348" t="s">
        <v>682</v>
      </c>
      <c r="G116" s="325"/>
      <c r="H116" s="325" t="s">
        <v>727</v>
      </c>
      <c r="I116" s="325" t="s">
        <v>717</v>
      </c>
      <c r="J116" s="325"/>
      <c r="K116" s="339"/>
    </row>
    <row r="117" s="1" customFormat="1" ht="15" customHeight="1">
      <c r="B117" s="350"/>
      <c r="C117" s="325" t="s">
        <v>56</v>
      </c>
      <c r="D117" s="325"/>
      <c r="E117" s="325"/>
      <c r="F117" s="348" t="s">
        <v>682</v>
      </c>
      <c r="G117" s="325"/>
      <c r="H117" s="325" t="s">
        <v>728</v>
      </c>
      <c r="I117" s="325" t="s">
        <v>729</v>
      </c>
      <c r="J117" s="325"/>
      <c r="K117" s="339"/>
    </row>
    <row r="118" s="1" customFormat="1" ht="15" customHeight="1">
      <c r="B118" s="353"/>
      <c r="C118" s="359"/>
      <c r="D118" s="359"/>
      <c r="E118" s="359"/>
      <c r="F118" s="359"/>
      <c r="G118" s="359"/>
      <c r="H118" s="359"/>
      <c r="I118" s="359"/>
      <c r="J118" s="359"/>
      <c r="K118" s="355"/>
    </row>
    <row r="119" s="1" customFormat="1" ht="18.75" customHeight="1">
      <c r="B119" s="360"/>
      <c r="C119" s="361"/>
      <c r="D119" s="361"/>
      <c r="E119" s="361"/>
      <c r="F119" s="362"/>
      <c r="G119" s="361"/>
      <c r="H119" s="361"/>
      <c r="I119" s="361"/>
      <c r="J119" s="361"/>
      <c r="K119" s="360"/>
    </row>
    <row r="120" s="1" customFormat="1" ht="18.75" customHeight="1">
      <c r="B120" s="333"/>
      <c r="C120" s="333"/>
      <c r="D120" s="333"/>
      <c r="E120" s="333"/>
      <c r="F120" s="333"/>
      <c r="G120" s="333"/>
      <c r="H120" s="333"/>
      <c r="I120" s="333"/>
      <c r="J120" s="333"/>
      <c r="K120" s="333"/>
    </row>
    <row r="121" s="1" customFormat="1" ht="7.5" customHeight="1">
      <c r="B121" s="363"/>
      <c r="C121" s="364"/>
      <c r="D121" s="364"/>
      <c r="E121" s="364"/>
      <c r="F121" s="364"/>
      <c r="G121" s="364"/>
      <c r="H121" s="364"/>
      <c r="I121" s="364"/>
      <c r="J121" s="364"/>
      <c r="K121" s="365"/>
    </row>
    <row r="122" s="1" customFormat="1" ht="45" customHeight="1">
      <c r="B122" s="366"/>
      <c r="C122" s="316" t="s">
        <v>730</v>
      </c>
      <c r="D122" s="316"/>
      <c r="E122" s="316"/>
      <c r="F122" s="316"/>
      <c r="G122" s="316"/>
      <c r="H122" s="316"/>
      <c r="I122" s="316"/>
      <c r="J122" s="316"/>
      <c r="K122" s="367"/>
    </row>
    <row r="123" s="1" customFormat="1" ht="17.25" customHeight="1">
      <c r="B123" s="368"/>
      <c r="C123" s="340" t="s">
        <v>676</v>
      </c>
      <c r="D123" s="340"/>
      <c r="E123" s="340"/>
      <c r="F123" s="340" t="s">
        <v>677</v>
      </c>
      <c r="G123" s="341"/>
      <c r="H123" s="340" t="s">
        <v>53</v>
      </c>
      <c r="I123" s="340" t="s">
        <v>56</v>
      </c>
      <c r="J123" s="340" t="s">
        <v>678</v>
      </c>
      <c r="K123" s="369"/>
    </row>
    <row r="124" s="1" customFormat="1" ht="17.25" customHeight="1">
      <c r="B124" s="368"/>
      <c r="C124" s="342" t="s">
        <v>679</v>
      </c>
      <c r="D124" s="342"/>
      <c r="E124" s="342"/>
      <c r="F124" s="343" t="s">
        <v>680</v>
      </c>
      <c r="G124" s="344"/>
      <c r="H124" s="342"/>
      <c r="I124" s="342"/>
      <c r="J124" s="342" t="s">
        <v>681</v>
      </c>
      <c r="K124" s="369"/>
    </row>
    <row r="125" s="1" customFormat="1" ht="5.25" customHeight="1">
      <c r="B125" s="370"/>
      <c r="C125" s="345"/>
      <c r="D125" s="345"/>
      <c r="E125" s="345"/>
      <c r="F125" s="345"/>
      <c r="G125" s="371"/>
      <c r="H125" s="345"/>
      <c r="I125" s="345"/>
      <c r="J125" s="345"/>
      <c r="K125" s="372"/>
    </row>
    <row r="126" s="1" customFormat="1" ht="15" customHeight="1">
      <c r="B126" s="370"/>
      <c r="C126" s="325" t="s">
        <v>685</v>
      </c>
      <c r="D126" s="347"/>
      <c r="E126" s="347"/>
      <c r="F126" s="348" t="s">
        <v>682</v>
      </c>
      <c r="G126" s="325"/>
      <c r="H126" s="325" t="s">
        <v>722</v>
      </c>
      <c r="I126" s="325" t="s">
        <v>684</v>
      </c>
      <c r="J126" s="325">
        <v>120</v>
      </c>
      <c r="K126" s="373"/>
    </row>
    <row r="127" s="1" customFormat="1" ht="15" customHeight="1">
      <c r="B127" s="370"/>
      <c r="C127" s="325" t="s">
        <v>731</v>
      </c>
      <c r="D127" s="325"/>
      <c r="E127" s="325"/>
      <c r="F127" s="348" t="s">
        <v>682</v>
      </c>
      <c r="G127" s="325"/>
      <c r="H127" s="325" t="s">
        <v>732</v>
      </c>
      <c r="I127" s="325" t="s">
        <v>684</v>
      </c>
      <c r="J127" s="325" t="s">
        <v>733</v>
      </c>
      <c r="K127" s="373"/>
    </row>
    <row r="128" s="1" customFormat="1" ht="15" customHeight="1">
      <c r="B128" s="370"/>
      <c r="C128" s="325" t="s">
        <v>81</v>
      </c>
      <c r="D128" s="325"/>
      <c r="E128" s="325"/>
      <c r="F128" s="348" t="s">
        <v>682</v>
      </c>
      <c r="G128" s="325"/>
      <c r="H128" s="325" t="s">
        <v>734</v>
      </c>
      <c r="I128" s="325" t="s">
        <v>684</v>
      </c>
      <c r="J128" s="325" t="s">
        <v>733</v>
      </c>
      <c r="K128" s="373"/>
    </row>
    <row r="129" s="1" customFormat="1" ht="15" customHeight="1">
      <c r="B129" s="370"/>
      <c r="C129" s="325" t="s">
        <v>693</v>
      </c>
      <c r="D129" s="325"/>
      <c r="E129" s="325"/>
      <c r="F129" s="348" t="s">
        <v>688</v>
      </c>
      <c r="G129" s="325"/>
      <c r="H129" s="325" t="s">
        <v>694</v>
      </c>
      <c r="I129" s="325" t="s">
        <v>684</v>
      </c>
      <c r="J129" s="325">
        <v>15</v>
      </c>
      <c r="K129" s="373"/>
    </row>
    <row r="130" s="1" customFormat="1" ht="15" customHeight="1">
      <c r="B130" s="370"/>
      <c r="C130" s="351" t="s">
        <v>695</v>
      </c>
      <c r="D130" s="351"/>
      <c r="E130" s="351"/>
      <c r="F130" s="352" t="s">
        <v>688</v>
      </c>
      <c r="G130" s="351"/>
      <c r="H130" s="351" t="s">
        <v>696</v>
      </c>
      <c r="I130" s="351" t="s">
        <v>684</v>
      </c>
      <c r="J130" s="351">
        <v>15</v>
      </c>
      <c r="K130" s="373"/>
    </row>
    <row r="131" s="1" customFormat="1" ht="15" customHeight="1">
      <c r="B131" s="370"/>
      <c r="C131" s="351" t="s">
        <v>697</v>
      </c>
      <c r="D131" s="351"/>
      <c r="E131" s="351"/>
      <c r="F131" s="352" t="s">
        <v>688</v>
      </c>
      <c r="G131" s="351"/>
      <c r="H131" s="351" t="s">
        <v>698</v>
      </c>
      <c r="I131" s="351" t="s">
        <v>684</v>
      </c>
      <c r="J131" s="351">
        <v>20</v>
      </c>
      <c r="K131" s="373"/>
    </row>
    <row r="132" s="1" customFormat="1" ht="15" customHeight="1">
      <c r="B132" s="370"/>
      <c r="C132" s="351" t="s">
        <v>699</v>
      </c>
      <c r="D132" s="351"/>
      <c r="E132" s="351"/>
      <c r="F132" s="352" t="s">
        <v>688</v>
      </c>
      <c r="G132" s="351"/>
      <c r="H132" s="351" t="s">
        <v>700</v>
      </c>
      <c r="I132" s="351" t="s">
        <v>684</v>
      </c>
      <c r="J132" s="351">
        <v>20</v>
      </c>
      <c r="K132" s="373"/>
    </row>
    <row r="133" s="1" customFormat="1" ht="15" customHeight="1">
      <c r="B133" s="370"/>
      <c r="C133" s="325" t="s">
        <v>687</v>
      </c>
      <c r="D133" s="325"/>
      <c r="E133" s="325"/>
      <c r="F133" s="348" t="s">
        <v>688</v>
      </c>
      <c r="G133" s="325"/>
      <c r="H133" s="325" t="s">
        <v>722</v>
      </c>
      <c r="I133" s="325" t="s">
        <v>684</v>
      </c>
      <c r="J133" s="325">
        <v>50</v>
      </c>
      <c r="K133" s="373"/>
    </row>
    <row r="134" s="1" customFormat="1" ht="15" customHeight="1">
      <c r="B134" s="370"/>
      <c r="C134" s="325" t="s">
        <v>701</v>
      </c>
      <c r="D134" s="325"/>
      <c r="E134" s="325"/>
      <c r="F134" s="348" t="s">
        <v>688</v>
      </c>
      <c r="G134" s="325"/>
      <c r="H134" s="325" t="s">
        <v>722</v>
      </c>
      <c r="I134" s="325" t="s">
        <v>684</v>
      </c>
      <c r="J134" s="325">
        <v>50</v>
      </c>
      <c r="K134" s="373"/>
    </row>
    <row r="135" s="1" customFormat="1" ht="15" customHeight="1">
      <c r="B135" s="370"/>
      <c r="C135" s="325" t="s">
        <v>707</v>
      </c>
      <c r="D135" s="325"/>
      <c r="E135" s="325"/>
      <c r="F135" s="348" t="s">
        <v>688</v>
      </c>
      <c r="G135" s="325"/>
      <c r="H135" s="325" t="s">
        <v>722</v>
      </c>
      <c r="I135" s="325" t="s">
        <v>684</v>
      </c>
      <c r="J135" s="325">
        <v>50</v>
      </c>
      <c r="K135" s="373"/>
    </row>
    <row r="136" s="1" customFormat="1" ht="15" customHeight="1">
      <c r="B136" s="370"/>
      <c r="C136" s="325" t="s">
        <v>709</v>
      </c>
      <c r="D136" s="325"/>
      <c r="E136" s="325"/>
      <c r="F136" s="348" t="s">
        <v>688</v>
      </c>
      <c r="G136" s="325"/>
      <c r="H136" s="325" t="s">
        <v>722</v>
      </c>
      <c r="I136" s="325" t="s">
        <v>684</v>
      </c>
      <c r="J136" s="325">
        <v>50</v>
      </c>
      <c r="K136" s="373"/>
    </row>
    <row r="137" s="1" customFormat="1" ht="15" customHeight="1">
      <c r="B137" s="370"/>
      <c r="C137" s="325" t="s">
        <v>710</v>
      </c>
      <c r="D137" s="325"/>
      <c r="E137" s="325"/>
      <c r="F137" s="348" t="s">
        <v>688</v>
      </c>
      <c r="G137" s="325"/>
      <c r="H137" s="325" t="s">
        <v>735</v>
      </c>
      <c r="I137" s="325" t="s">
        <v>684</v>
      </c>
      <c r="J137" s="325">
        <v>255</v>
      </c>
      <c r="K137" s="373"/>
    </row>
    <row r="138" s="1" customFormat="1" ht="15" customHeight="1">
      <c r="B138" s="370"/>
      <c r="C138" s="325" t="s">
        <v>712</v>
      </c>
      <c r="D138" s="325"/>
      <c r="E138" s="325"/>
      <c r="F138" s="348" t="s">
        <v>682</v>
      </c>
      <c r="G138" s="325"/>
      <c r="H138" s="325" t="s">
        <v>736</v>
      </c>
      <c r="I138" s="325" t="s">
        <v>714</v>
      </c>
      <c r="J138" s="325"/>
      <c r="K138" s="373"/>
    </row>
    <row r="139" s="1" customFormat="1" ht="15" customHeight="1">
      <c r="B139" s="370"/>
      <c r="C139" s="325" t="s">
        <v>715</v>
      </c>
      <c r="D139" s="325"/>
      <c r="E139" s="325"/>
      <c r="F139" s="348" t="s">
        <v>682</v>
      </c>
      <c r="G139" s="325"/>
      <c r="H139" s="325" t="s">
        <v>737</v>
      </c>
      <c r="I139" s="325" t="s">
        <v>717</v>
      </c>
      <c r="J139" s="325"/>
      <c r="K139" s="373"/>
    </row>
    <row r="140" s="1" customFormat="1" ht="15" customHeight="1">
      <c r="B140" s="370"/>
      <c r="C140" s="325" t="s">
        <v>718</v>
      </c>
      <c r="D140" s="325"/>
      <c r="E140" s="325"/>
      <c r="F140" s="348" t="s">
        <v>682</v>
      </c>
      <c r="G140" s="325"/>
      <c r="H140" s="325" t="s">
        <v>718</v>
      </c>
      <c r="I140" s="325" t="s">
        <v>717</v>
      </c>
      <c r="J140" s="325"/>
      <c r="K140" s="373"/>
    </row>
    <row r="141" s="1" customFormat="1" ht="15" customHeight="1">
      <c r="B141" s="370"/>
      <c r="C141" s="325" t="s">
        <v>37</v>
      </c>
      <c r="D141" s="325"/>
      <c r="E141" s="325"/>
      <c r="F141" s="348" t="s">
        <v>682</v>
      </c>
      <c r="G141" s="325"/>
      <c r="H141" s="325" t="s">
        <v>738</v>
      </c>
      <c r="I141" s="325" t="s">
        <v>717</v>
      </c>
      <c r="J141" s="325"/>
      <c r="K141" s="373"/>
    </row>
    <row r="142" s="1" customFormat="1" ht="15" customHeight="1">
      <c r="B142" s="370"/>
      <c r="C142" s="325" t="s">
        <v>739</v>
      </c>
      <c r="D142" s="325"/>
      <c r="E142" s="325"/>
      <c r="F142" s="348" t="s">
        <v>682</v>
      </c>
      <c r="G142" s="325"/>
      <c r="H142" s="325" t="s">
        <v>740</v>
      </c>
      <c r="I142" s="325" t="s">
        <v>717</v>
      </c>
      <c r="J142" s="325"/>
      <c r="K142" s="373"/>
    </row>
    <row r="143" s="1" customFormat="1" ht="15" customHeight="1">
      <c r="B143" s="374"/>
      <c r="C143" s="375"/>
      <c r="D143" s="375"/>
      <c r="E143" s="375"/>
      <c r="F143" s="375"/>
      <c r="G143" s="375"/>
      <c r="H143" s="375"/>
      <c r="I143" s="375"/>
      <c r="J143" s="375"/>
      <c r="K143" s="376"/>
    </row>
    <row r="144" s="1" customFormat="1" ht="18.75" customHeight="1">
      <c r="B144" s="361"/>
      <c r="C144" s="361"/>
      <c r="D144" s="361"/>
      <c r="E144" s="361"/>
      <c r="F144" s="362"/>
      <c r="G144" s="361"/>
      <c r="H144" s="361"/>
      <c r="I144" s="361"/>
      <c r="J144" s="361"/>
      <c r="K144" s="361"/>
    </row>
    <row r="145" s="1" customFormat="1" ht="18.75" customHeight="1">
      <c r="B145" s="333"/>
      <c r="C145" s="333"/>
      <c r="D145" s="333"/>
      <c r="E145" s="333"/>
      <c r="F145" s="333"/>
      <c r="G145" s="333"/>
      <c r="H145" s="333"/>
      <c r="I145" s="333"/>
      <c r="J145" s="333"/>
      <c r="K145" s="333"/>
    </row>
    <row r="146" s="1" customFormat="1" ht="7.5" customHeight="1">
      <c r="B146" s="334"/>
      <c r="C146" s="335"/>
      <c r="D146" s="335"/>
      <c r="E146" s="335"/>
      <c r="F146" s="335"/>
      <c r="G146" s="335"/>
      <c r="H146" s="335"/>
      <c r="I146" s="335"/>
      <c r="J146" s="335"/>
      <c r="K146" s="336"/>
    </row>
    <row r="147" s="1" customFormat="1" ht="45" customHeight="1">
      <c r="B147" s="337"/>
      <c r="C147" s="338" t="s">
        <v>741</v>
      </c>
      <c r="D147" s="338"/>
      <c r="E147" s="338"/>
      <c r="F147" s="338"/>
      <c r="G147" s="338"/>
      <c r="H147" s="338"/>
      <c r="I147" s="338"/>
      <c r="J147" s="338"/>
      <c r="K147" s="339"/>
    </row>
    <row r="148" s="1" customFormat="1" ht="17.25" customHeight="1">
      <c r="B148" s="337"/>
      <c r="C148" s="340" t="s">
        <v>676</v>
      </c>
      <c r="D148" s="340"/>
      <c r="E148" s="340"/>
      <c r="F148" s="340" t="s">
        <v>677</v>
      </c>
      <c r="G148" s="341"/>
      <c r="H148" s="340" t="s">
        <v>53</v>
      </c>
      <c r="I148" s="340" t="s">
        <v>56</v>
      </c>
      <c r="J148" s="340" t="s">
        <v>678</v>
      </c>
      <c r="K148" s="339"/>
    </row>
    <row r="149" s="1" customFormat="1" ht="17.25" customHeight="1">
      <c r="B149" s="337"/>
      <c r="C149" s="342" t="s">
        <v>679</v>
      </c>
      <c r="D149" s="342"/>
      <c r="E149" s="342"/>
      <c r="F149" s="343" t="s">
        <v>680</v>
      </c>
      <c r="G149" s="344"/>
      <c r="H149" s="342"/>
      <c r="I149" s="342"/>
      <c r="J149" s="342" t="s">
        <v>681</v>
      </c>
      <c r="K149" s="339"/>
    </row>
    <row r="150" s="1" customFormat="1" ht="5.25" customHeight="1">
      <c r="B150" s="350"/>
      <c r="C150" s="345"/>
      <c r="D150" s="345"/>
      <c r="E150" s="345"/>
      <c r="F150" s="345"/>
      <c r="G150" s="346"/>
      <c r="H150" s="345"/>
      <c r="I150" s="345"/>
      <c r="J150" s="345"/>
      <c r="K150" s="373"/>
    </row>
    <row r="151" s="1" customFormat="1" ht="15" customHeight="1">
      <c r="B151" s="350"/>
      <c r="C151" s="377" t="s">
        <v>685</v>
      </c>
      <c r="D151" s="325"/>
      <c r="E151" s="325"/>
      <c r="F151" s="378" t="s">
        <v>682</v>
      </c>
      <c r="G151" s="325"/>
      <c r="H151" s="377" t="s">
        <v>722</v>
      </c>
      <c r="I151" s="377" t="s">
        <v>684</v>
      </c>
      <c r="J151" s="377">
        <v>120</v>
      </c>
      <c r="K151" s="373"/>
    </row>
    <row r="152" s="1" customFormat="1" ht="15" customHeight="1">
      <c r="B152" s="350"/>
      <c r="C152" s="377" t="s">
        <v>731</v>
      </c>
      <c r="D152" s="325"/>
      <c r="E152" s="325"/>
      <c r="F152" s="378" t="s">
        <v>682</v>
      </c>
      <c r="G152" s="325"/>
      <c r="H152" s="377" t="s">
        <v>742</v>
      </c>
      <c r="I152" s="377" t="s">
        <v>684</v>
      </c>
      <c r="J152" s="377" t="s">
        <v>733</v>
      </c>
      <c r="K152" s="373"/>
    </row>
    <row r="153" s="1" customFormat="1" ht="15" customHeight="1">
      <c r="B153" s="350"/>
      <c r="C153" s="377" t="s">
        <v>81</v>
      </c>
      <c r="D153" s="325"/>
      <c r="E153" s="325"/>
      <c r="F153" s="378" t="s">
        <v>682</v>
      </c>
      <c r="G153" s="325"/>
      <c r="H153" s="377" t="s">
        <v>743</v>
      </c>
      <c r="I153" s="377" t="s">
        <v>684</v>
      </c>
      <c r="J153" s="377" t="s">
        <v>733</v>
      </c>
      <c r="K153" s="373"/>
    </row>
    <row r="154" s="1" customFormat="1" ht="15" customHeight="1">
      <c r="B154" s="350"/>
      <c r="C154" s="377" t="s">
        <v>687</v>
      </c>
      <c r="D154" s="325"/>
      <c r="E154" s="325"/>
      <c r="F154" s="378" t="s">
        <v>688</v>
      </c>
      <c r="G154" s="325"/>
      <c r="H154" s="377" t="s">
        <v>722</v>
      </c>
      <c r="I154" s="377" t="s">
        <v>684</v>
      </c>
      <c r="J154" s="377">
        <v>50</v>
      </c>
      <c r="K154" s="373"/>
    </row>
    <row r="155" s="1" customFormat="1" ht="15" customHeight="1">
      <c r="B155" s="350"/>
      <c r="C155" s="377" t="s">
        <v>690</v>
      </c>
      <c r="D155" s="325"/>
      <c r="E155" s="325"/>
      <c r="F155" s="378" t="s">
        <v>682</v>
      </c>
      <c r="G155" s="325"/>
      <c r="H155" s="377" t="s">
        <v>722</v>
      </c>
      <c r="I155" s="377" t="s">
        <v>692</v>
      </c>
      <c r="J155" s="377"/>
      <c r="K155" s="373"/>
    </row>
    <row r="156" s="1" customFormat="1" ht="15" customHeight="1">
      <c r="B156" s="350"/>
      <c r="C156" s="377" t="s">
        <v>701</v>
      </c>
      <c r="D156" s="325"/>
      <c r="E156" s="325"/>
      <c r="F156" s="378" t="s">
        <v>688</v>
      </c>
      <c r="G156" s="325"/>
      <c r="H156" s="377" t="s">
        <v>722</v>
      </c>
      <c r="I156" s="377" t="s">
        <v>684</v>
      </c>
      <c r="J156" s="377">
        <v>50</v>
      </c>
      <c r="K156" s="373"/>
    </row>
    <row r="157" s="1" customFormat="1" ht="15" customHeight="1">
      <c r="B157" s="350"/>
      <c r="C157" s="377" t="s">
        <v>709</v>
      </c>
      <c r="D157" s="325"/>
      <c r="E157" s="325"/>
      <c r="F157" s="378" t="s">
        <v>688</v>
      </c>
      <c r="G157" s="325"/>
      <c r="H157" s="377" t="s">
        <v>722</v>
      </c>
      <c r="I157" s="377" t="s">
        <v>684</v>
      </c>
      <c r="J157" s="377">
        <v>50</v>
      </c>
      <c r="K157" s="373"/>
    </row>
    <row r="158" s="1" customFormat="1" ht="15" customHeight="1">
      <c r="B158" s="350"/>
      <c r="C158" s="377" t="s">
        <v>707</v>
      </c>
      <c r="D158" s="325"/>
      <c r="E158" s="325"/>
      <c r="F158" s="378" t="s">
        <v>688</v>
      </c>
      <c r="G158" s="325"/>
      <c r="H158" s="377" t="s">
        <v>722</v>
      </c>
      <c r="I158" s="377" t="s">
        <v>684</v>
      </c>
      <c r="J158" s="377">
        <v>50</v>
      </c>
      <c r="K158" s="373"/>
    </row>
    <row r="159" s="1" customFormat="1" ht="15" customHeight="1">
      <c r="B159" s="350"/>
      <c r="C159" s="377" t="s">
        <v>124</v>
      </c>
      <c r="D159" s="325"/>
      <c r="E159" s="325"/>
      <c r="F159" s="378" t="s">
        <v>682</v>
      </c>
      <c r="G159" s="325"/>
      <c r="H159" s="377" t="s">
        <v>744</v>
      </c>
      <c r="I159" s="377" t="s">
        <v>684</v>
      </c>
      <c r="J159" s="377" t="s">
        <v>745</v>
      </c>
      <c r="K159" s="373"/>
    </row>
    <row r="160" s="1" customFormat="1" ht="15" customHeight="1">
      <c r="B160" s="350"/>
      <c r="C160" s="377" t="s">
        <v>746</v>
      </c>
      <c r="D160" s="325"/>
      <c r="E160" s="325"/>
      <c r="F160" s="378" t="s">
        <v>682</v>
      </c>
      <c r="G160" s="325"/>
      <c r="H160" s="377" t="s">
        <v>747</v>
      </c>
      <c r="I160" s="377" t="s">
        <v>717</v>
      </c>
      <c r="J160" s="377"/>
      <c r="K160" s="373"/>
    </row>
    <row r="161" s="1" customFormat="1" ht="15" customHeight="1">
      <c r="B161" s="379"/>
      <c r="C161" s="359"/>
      <c r="D161" s="359"/>
      <c r="E161" s="359"/>
      <c r="F161" s="359"/>
      <c r="G161" s="359"/>
      <c r="H161" s="359"/>
      <c r="I161" s="359"/>
      <c r="J161" s="359"/>
      <c r="K161" s="380"/>
    </row>
    <row r="162" s="1" customFormat="1" ht="18.75" customHeight="1">
      <c r="B162" s="361"/>
      <c r="C162" s="371"/>
      <c r="D162" s="371"/>
      <c r="E162" s="371"/>
      <c r="F162" s="381"/>
      <c r="G162" s="371"/>
      <c r="H162" s="371"/>
      <c r="I162" s="371"/>
      <c r="J162" s="371"/>
      <c r="K162" s="361"/>
    </row>
    <row r="163" s="1" customFormat="1" ht="18.75" customHeight="1">
      <c r="B163" s="333"/>
      <c r="C163" s="333"/>
      <c r="D163" s="333"/>
      <c r="E163" s="333"/>
      <c r="F163" s="333"/>
      <c r="G163" s="333"/>
      <c r="H163" s="333"/>
      <c r="I163" s="333"/>
      <c r="J163" s="333"/>
      <c r="K163" s="333"/>
    </row>
    <row r="164" s="1" customFormat="1" ht="7.5" customHeight="1">
      <c r="B164" s="312"/>
      <c r="C164" s="313"/>
      <c r="D164" s="313"/>
      <c r="E164" s="313"/>
      <c r="F164" s="313"/>
      <c r="G164" s="313"/>
      <c r="H164" s="313"/>
      <c r="I164" s="313"/>
      <c r="J164" s="313"/>
      <c r="K164" s="314"/>
    </row>
    <row r="165" s="1" customFormat="1" ht="45" customHeight="1">
      <c r="B165" s="315"/>
      <c r="C165" s="316" t="s">
        <v>748</v>
      </c>
      <c r="D165" s="316"/>
      <c r="E165" s="316"/>
      <c r="F165" s="316"/>
      <c r="G165" s="316"/>
      <c r="H165" s="316"/>
      <c r="I165" s="316"/>
      <c r="J165" s="316"/>
      <c r="K165" s="317"/>
    </row>
    <row r="166" s="1" customFormat="1" ht="17.25" customHeight="1">
      <c r="B166" s="315"/>
      <c r="C166" s="340" t="s">
        <v>676</v>
      </c>
      <c r="D166" s="340"/>
      <c r="E166" s="340"/>
      <c r="F166" s="340" t="s">
        <v>677</v>
      </c>
      <c r="G166" s="382"/>
      <c r="H166" s="383" t="s">
        <v>53</v>
      </c>
      <c r="I166" s="383" t="s">
        <v>56</v>
      </c>
      <c r="J166" s="340" t="s">
        <v>678</v>
      </c>
      <c r="K166" s="317"/>
    </row>
    <row r="167" s="1" customFormat="1" ht="17.25" customHeight="1">
      <c r="B167" s="318"/>
      <c r="C167" s="342" t="s">
        <v>679</v>
      </c>
      <c r="D167" s="342"/>
      <c r="E167" s="342"/>
      <c r="F167" s="343" t="s">
        <v>680</v>
      </c>
      <c r="G167" s="384"/>
      <c r="H167" s="385"/>
      <c r="I167" s="385"/>
      <c r="J167" s="342" t="s">
        <v>681</v>
      </c>
      <c r="K167" s="320"/>
    </row>
    <row r="168" s="1" customFormat="1" ht="5.25" customHeight="1">
      <c r="B168" s="350"/>
      <c r="C168" s="345"/>
      <c r="D168" s="345"/>
      <c r="E168" s="345"/>
      <c r="F168" s="345"/>
      <c r="G168" s="346"/>
      <c r="H168" s="345"/>
      <c r="I168" s="345"/>
      <c r="J168" s="345"/>
      <c r="K168" s="373"/>
    </row>
    <row r="169" s="1" customFormat="1" ht="15" customHeight="1">
      <c r="B169" s="350"/>
      <c r="C169" s="325" t="s">
        <v>685</v>
      </c>
      <c r="D169" s="325"/>
      <c r="E169" s="325"/>
      <c r="F169" s="348" t="s">
        <v>682</v>
      </c>
      <c r="G169" s="325"/>
      <c r="H169" s="325" t="s">
        <v>722</v>
      </c>
      <c r="I169" s="325" t="s">
        <v>684</v>
      </c>
      <c r="J169" s="325">
        <v>120</v>
      </c>
      <c r="K169" s="373"/>
    </row>
    <row r="170" s="1" customFormat="1" ht="15" customHeight="1">
      <c r="B170" s="350"/>
      <c r="C170" s="325" t="s">
        <v>731</v>
      </c>
      <c r="D170" s="325"/>
      <c r="E170" s="325"/>
      <c r="F170" s="348" t="s">
        <v>682</v>
      </c>
      <c r="G170" s="325"/>
      <c r="H170" s="325" t="s">
        <v>732</v>
      </c>
      <c r="I170" s="325" t="s">
        <v>684</v>
      </c>
      <c r="J170" s="325" t="s">
        <v>733</v>
      </c>
      <c r="K170" s="373"/>
    </row>
    <row r="171" s="1" customFormat="1" ht="15" customHeight="1">
      <c r="B171" s="350"/>
      <c r="C171" s="325" t="s">
        <v>81</v>
      </c>
      <c r="D171" s="325"/>
      <c r="E171" s="325"/>
      <c r="F171" s="348" t="s">
        <v>682</v>
      </c>
      <c r="G171" s="325"/>
      <c r="H171" s="325" t="s">
        <v>749</v>
      </c>
      <c r="I171" s="325" t="s">
        <v>684</v>
      </c>
      <c r="J171" s="325" t="s">
        <v>733</v>
      </c>
      <c r="K171" s="373"/>
    </row>
    <row r="172" s="1" customFormat="1" ht="15" customHeight="1">
      <c r="B172" s="350"/>
      <c r="C172" s="325" t="s">
        <v>687</v>
      </c>
      <c r="D172" s="325"/>
      <c r="E172" s="325"/>
      <c r="F172" s="348" t="s">
        <v>688</v>
      </c>
      <c r="G172" s="325"/>
      <c r="H172" s="325" t="s">
        <v>749</v>
      </c>
      <c r="I172" s="325" t="s">
        <v>684</v>
      </c>
      <c r="J172" s="325">
        <v>50</v>
      </c>
      <c r="K172" s="373"/>
    </row>
    <row r="173" s="1" customFormat="1" ht="15" customHeight="1">
      <c r="B173" s="350"/>
      <c r="C173" s="325" t="s">
        <v>690</v>
      </c>
      <c r="D173" s="325"/>
      <c r="E173" s="325"/>
      <c r="F173" s="348" t="s">
        <v>682</v>
      </c>
      <c r="G173" s="325"/>
      <c r="H173" s="325" t="s">
        <v>749</v>
      </c>
      <c r="I173" s="325" t="s">
        <v>692</v>
      </c>
      <c r="J173" s="325"/>
      <c r="K173" s="373"/>
    </row>
    <row r="174" s="1" customFormat="1" ht="15" customHeight="1">
      <c r="B174" s="350"/>
      <c r="C174" s="325" t="s">
        <v>701</v>
      </c>
      <c r="D174" s="325"/>
      <c r="E174" s="325"/>
      <c r="F174" s="348" t="s">
        <v>688</v>
      </c>
      <c r="G174" s="325"/>
      <c r="H174" s="325" t="s">
        <v>749</v>
      </c>
      <c r="I174" s="325" t="s">
        <v>684</v>
      </c>
      <c r="J174" s="325">
        <v>50</v>
      </c>
      <c r="K174" s="373"/>
    </row>
    <row r="175" s="1" customFormat="1" ht="15" customHeight="1">
      <c r="B175" s="350"/>
      <c r="C175" s="325" t="s">
        <v>709</v>
      </c>
      <c r="D175" s="325"/>
      <c r="E175" s="325"/>
      <c r="F175" s="348" t="s">
        <v>688</v>
      </c>
      <c r="G175" s="325"/>
      <c r="H175" s="325" t="s">
        <v>749</v>
      </c>
      <c r="I175" s="325" t="s">
        <v>684</v>
      </c>
      <c r="J175" s="325">
        <v>50</v>
      </c>
      <c r="K175" s="373"/>
    </row>
    <row r="176" s="1" customFormat="1" ht="15" customHeight="1">
      <c r="B176" s="350"/>
      <c r="C176" s="325" t="s">
        <v>707</v>
      </c>
      <c r="D176" s="325"/>
      <c r="E176" s="325"/>
      <c r="F176" s="348" t="s">
        <v>688</v>
      </c>
      <c r="G176" s="325"/>
      <c r="H176" s="325" t="s">
        <v>749</v>
      </c>
      <c r="I176" s="325" t="s">
        <v>684</v>
      </c>
      <c r="J176" s="325">
        <v>50</v>
      </c>
      <c r="K176" s="373"/>
    </row>
    <row r="177" s="1" customFormat="1" ht="15" customHeight="1">
      <c r="B177" s="350"/>
      <c r="C177" s="325" t="s">
        <v>134</v>
      </c>
      <c r="D177" s="325"/>
      <c r="E177" s="325"/>
      <c r="F177" s="348" t="s">
        <v>682</v>
      </c>
      <c r="G177" s="325"/>
      <c r="H177" s="325" t="s">
        <v>750</v>
      </c>
      <c r="I177" s="325" t="s">
        <v>751</v>
      </c>
      <c r="J177" s="325"/>
      <c r="K177" s="373"/>
    </row>
    <row r="178" s="1" customFormat="1" ht="15" customHeight="1">
      <c r="B178" s="350"/>
      <c r="C178" s="325" t="s">
        <v>56</v>
      </c>
      <c r="D178" s="325"/>
      <c r="E178" s="325"/>
      <c r="F178" s="348" t="s">
        <v>682</v>
      </c>
      <c r="G178" s="325"/>
      <c r="H178" s="325" t="s">
        <v>752</v>
      </c>
      <c r="I178" s="325" t="s">
        <v>753</v>
      </c>
      <c r="J178" s="325">
        <v>1</v>
      </c>
      <c r="K178" s="373"/>
    </row>
    <row r="179" s="1" customFormat="1" ht="15" customHeight="1">
      <c r="B179" s="350"/>
      <c r="C179" s="325" t="s">
        <v>52</v>
      </c>
      <c r="D179" s="325"/>
      <c r="E179" s="325"/>
      <c r="F179" s="348" t="s">
        <v>682</v>
      </c>
      <c r="G179" s="325"/>
      <c r="H179" s="325" t="s">
        <v>754</v>
      </c>
      <c r="I179" s="325" t="s">
        <v>684</v>
      </c>
      <c r="J179" s="325">
        <v>20</v>
      </c>
      <c r="K179" s="373"/>
    </row>
    <row r="180" s="1" customFormat="1" ht="15" customHeight="1">
      <c r="B180" s="350"/>
      <c r="C180" s="325" t="s">
        <v>53</v>
      </c>
      <c r="D180" s="325"/>
      <c r="E180" s="325"/>
      <c r="F180" s="348" t="s">
        <v>682</v>
      </c>
      <c r="G180" s="325"/>
      <c r="H180" s="325" t="s">
        <v>755</v>
      </c>
      <c r="I180" s="325" t="s">
        <v>684</v>
      </c>
      <c r="J180" s="325">
        <v>255</v>
      </c>
      <c r="K180" s="373"/>
    </row>
    <row r="181" s="1" customFormat="1" ht="15" customHeight="1">
      <c r="B181" s="350"/>
      <c r="C181" s="325" t="s">
        <v>135</v>
      </c>
      <c r="D181" s="325"/>
      <c r="E181" s="325"/>
      <c r="F181" s="348" t="s">
        <v>682</v>
      </c>
      <c r="G181" s="325"/>
      <c r="H181" s="325" t="s">
        <v>646</v>
      </c>
      <c r="I181" s="325" t="s">
        <v>684</v>
      </c>
      <c r="J181" s="325">
        <v>10</v>
      </c>
      <c r="K181" s="373"/>
    </row>
    <row r="182" s="1" customFormat="1" ht="15" customHeight="1">
      <c r="B182" s="350"/>
      <c r="C182" s="325" t="s">
        <v>136</v>
      </c>
      <c r="D182" s="325"/>
      <c r="E182" s="325"/>
      <c r="F182" s="348" t="s">
        <v>682</v>
      </c>
      <c r="G182" s="325"/>
      <c r="H182" s="325" t="s">
        <v>756</v>
      </c>
      <c r="I182" s="325" t="s">
        <v>717</v>
      </c>
      <c r="J182" s="325"/>
      <c r="K182" s="373"/>
    </row>
    <row r="183" s="1" customFormat="1" ht="15" customHeight="1">
      <c r="B183" s="350"/>
      <c r="C183" s="325" t="s">
        <v>757</v>
      </c>
      <c r="D183" s="325"/>
      <c r="E183" s="325"/>
      <c r="F183" s="348" t="s">
        <v>682</v>
      </c>
      <c r="G183" s="325"/>
      <c r="H183" s="325" t="s">
        <v>758</v>
      </c>
      <c r="I183" s="325" t="s">
        <v>717</v>
      </c>
      <c r="J183" s="325"/>
      <c r="K183" s="373"/>
    </row>
    <row r="184" s="1" customFormat="1" ht="15" customHeight="1">
      <c r="B184" s="350"/>
      <c r="C184" s="325" t="s">
        <v>746</v>
      </c>
      <c r="D184" s="325"/>
      <c r="E184" s="325"/>
      <c r="F184" s="348" t="s">
        <v>682</v>
      </c>
      <c r="G184" s="325"/>
      <c r="H184" s="325" t="s">
        <v>759</v>
      </c>
      <c r="I184" s="325" t="s">
        <v>717</v>
      </c>
      <c r="J184" s="325"/>
      <c r="K184" s="373"/>
    </row>
    <row r="185" s="1" customFormat="1" ht="15" customHeight="1">
      <c r="B185" s="350"/>
      <c r="C185" s="325" t="s">
        <v>138</v>
      </c>
      <c r="D185" s="325"/>
      <c r="E185" s="325"/>
      <c r="F185" s="348" t="s">
        <v>688</v>
      </c>
      <c r="G185" s="325"/>
      <c r="H185" s="325" t="s">
        <v>760</v>
      </c>
      <c r="I185" s="325" t="s">
        <v>684</v>
      </c>
      <c r="J185" s="325">
        <v>50</v>
      </c>
      <c r="K185" s="373"/>
    </row>
    <row r="186" s="1" customFormat="1" ht="15" customHeight="1">
      <c r="B186" s="350"/>
      <c r="C186" s="325" t="s">
        <v>761</v>
      </c>
      <c r="D186" s="325"/>
      <c r="E186" s="325"/>
      <c r="F186" s="348" t="s">
        <v>688</v>
      </c>
      <c r="G186" s="325"/>
      <c r="H186" s="325" t="s">
        <v>762</v>
      </c>
      <c r="I186" s="325" t="s">
        <v>763</v>
      </c>
      <c r="J186" s="325"/>
      <c r="K186" s="373"/>
    </row>
    <row r="187" s="1" customFormat="1" ht="15" customHeight="1">
      <c r="B187" s="350"/>
      <c r="C187" s="325" t="s">
        <v>764</v>
      </c>
      <c r="D187" s="325"/>
      <c r="E187" s="325"/>
      <c r="F187" s="348" t="s">
        <v>688</v>
      </c>
      <c r="G187" s="325"/>
      <c r="H187" s="325" t="s">
        <v>765</v>
      </c>
      <c r="I187" s="325" t="s">
        <v>763</v>
      </c>
      <c r="J187" s="325"/>
      <c r="K187" s="373"/>
    </row>
    <row r="188" s="1" customFormat="1" ht="15" customHeight="1">
      <c r="B188" s="350"/>
      <c r="C188" s="325" t="s">
        <v>766</v>
      </c>
      <c r="D188" s="325"/>
      <c r="E188" s="325"/>
      <c r="F188" s="348" t="s">
        <v>688</v>
      </c>
      <c r="G188" s="325"/>
      <c r="H188" s="325" t="s">
        <v>767</v>
      </c>
      <c r="I188" s="325" t="s">
        <v>763</v>
      </c>
      <c r="J188" s="325"/>
      <c r="K188" s="373"/>
    </row>
    <row r="189" s="1" customFormat="1" ht="15" customHeight="1">
      <c r="B189" s="350"/>
      <c r="C189" s="386" t="s">
        <v>768</v>
      </c>
      <c r="D189" s="325"/>
      <c r="E189" s="325"/>
      <c r="F189" s="348" t="s">
        <v>688</v>
      </c>
      <c r="G189" s="325"/>
      <c r="H189" s="325" t="s">
        <v>769</v>
      </c>
      <c r="I189" s="325" t="s">
        <v>770</v>
      </c>
      <c r="J189" s="387" t="s">
        <v>771</v>
      </c>
      <c r="K189" s="373"/>
    </row>
    <row r="190" s="18" customFormat="1" ht="15" customHeight="1">
      <c r="B190" s="388"/>
      <c r="C190" s="389" t="s">
        <v>772</v>
      </c>
      <c r="D190" s="390"/>
      <c r="E190" s="390"/>
      <c r="F190" s="391" t="s">
        <v>688</v>
      </c>
      <c r="G190" s="390"/>
      <c r="H190" s="390" t="s">
        <v>773</v>
      </c>
      <c r="I190" s="390" t="s">
        <v>770</v>
      </c>
      <c r="J190" s="392" t="s">
        <v>771</v>
      </c>
      <c r="K190" s="393"/>
    </row>
    <row r="191" s="1" customFormat="1" ht="15" customHeight="1">
      <c r="B191" s="350"/>
      <c r="C191" s="386" t="s">
        <v>41</v>
      </c>
      <c r="D191" s="325"/>
      <c r="E191" s="325"/>
      <c r="F191" s="348" t="s">
        <v>682</v>
      </c>
      <c r="G191" s="325"/>
      <c r="H191" s="322" t="s">
        <v>774</v>
      </c>
      <c r="I191" s="325" t="s">
        <v>775</v>
      </c>
      <c r="J191" s="325"/>
      <c r="K191" s="373"/>
    </row>
    <row r="192" s="1" customFormat="1" ht="15" customHeight="1">
      <c r="B192" s="350"/>
      <c r="C192" s="386" t="s">
        <v>776</v>
      </c>
      <c r="D192" s="325"/>
      <c r="E192" s="325"/>
      <c r="F192" s="348" t="s">
        <v>682</v>
      </c>
      <c r="G192" s="325"/>
      <c r="H192" s="325" t="s">
        <v>777</v>
      </c>
      <c r="I192" s="325" t="s">
        <v>717</v>
      </c>
      <c r="J192" s="325"/>
      <c r="K192" s="373"/>
    </row>
    <row r="193" s="1" customFormat="1" ht="15" customHeight="1">
      <c r="B193" s="350"/>
      <c r="C193" s="386" t="s">
        <v>778</v>
      </c>
      <c r="D193" s="325"/>
      <c r="E193" s="325"/>
      <c r="F193" s="348" t="s">
        <v>682</v>
      </c>
      <c r="G193" s="325"/>
      <c r="H193" s="325" t="s">
        <v>779</v>
      </c>
      <c r="I193" s="325" t="s">
        <v>717</v>
      </c>
      <c r="J193" s="325"/>
      <c r="K193" s="373"/>
    </row>
    <row r="194" s="1" customFormat="1" ht="15" customHeight="1">
      <c r="B194" s="350"/>
      <c r="C194" s="386" t="s">
        <v>780</v>
      </c>
      <c r="D194" s="325"/>
      <c r="E194" s="325"/>
      <c r="F194" s="348" t="s">
        <v>688</v>
      </c>
      <c r="G194" s="325"/>
      <c r="H194" s="325" t="s">
        <v>781</v>
      </c>
      <c r="I194" s="325" t="s">
        <v>717</v>
      </c>
      <c r="J194" s="325"/>
      <c r="K194" s="373"/>
    </row>
    <row r="195" s="1" customFormat="1" ht="15" customHeight="1">
      <c r="B195" s="379"/>
      <c r="C195" s="394"/>
      <c r="D195" s="359"/>
      <c r="E195" s="359"/>
      <c r="F195" s="359"/>
      <c r="G195" s="359"/>
      <c r="H195" s="359"/>
      <c r="I195" s="359"/>
      <c r="J195" s="359"/>
      <c r="K195" s="380"/>
    </row>
    <row r="196" s="1" customFormat="1" ht="18.75" customHeight="1">
      <c r="B196" s="361"/>
      <c r="C196" s="371"/>
      <c r="D196" s="371"/>
      <c r="E196" s="371"/>
      <c r="F196" s="381"/>
      <c r="G196" s="371"/>
      <c r="H196" s="371"/>
      <c r="I196" s="371"/>
      <c r="J196" s="371"/>
      <c r="K196" s="361"/>
    </row>
    <row r="197" s="1" customFormat="1" ht="18.75" customHeight="1">
      <c r="B197" s="361"/>
      <c r="C197" s="371"/>
      <c r="D197" s="371"/>
      <c r="E197" s="371"/>
      <c r="F197" s="381"/>
      <c r="G197" s="371"/>
      <c r="H197" s="371"/>
      <c r="I197" s="371"/>
      <c r="J197" s="371"/>
      <c r="K197" s="361"/>
    </row>
    <row r="198" s="1" customFormat="1" ht="18.75" customHeight="1">
      <c r="B198" s="333"/>
      <c r="C198" s="333"/>
      <c r="D198" s="333"/>
      <c r="E198" s="333"/>
      <c r="F198" s="333"/>
      <c r="G198" s="333"/>
      <c r="H198" s="333"/>
      <c r="I198" s="333"/>
      <c r="J198" s="333"/>
      <c r="K198" s="333"/>
    </row>
    <row r="199" s="1" customFormat="1" ht="13.5">
      <c r="B199" s="312"/>
      <c r="C199" s="313"/>
      <c r="D199" s="313"/>
      <c r="E199" s="313"/>
      <c r="F199" s="313"/>
      <c r="G199" s="313"/>
      <c r="H199" s="313"/>
      <c r="I199" s="313"/>
      <c r="J199" s="313"/>
      <c r="K199" s="314"/>
    </row>
    <row r="200" s="1" customFormat="1" ht="21">
      <c r="B200" s="315"/>
      <c r="C200" s="316" t="s">
        <v>782</v>
      </c>
      <c r="D200" s="316"/>
      <c r="E200" s="316"/>
      <c r="F200" s="316"/>
      <c r="G200" s="316"/>
      <c r="H200" s="316"/>
      <c r="I200" s="316"/>
      <c r="J200" s="316"/>
      <c r="K200" s="317"/>
    </row>
    <row r="201" s="1" customFormat="1" ht="25.5" customHeight="1">
      <c r="B201" s="315"/>
      <c r="C201" s="395" t="s">
        <v>783</v>
      </c>
      <c r="D201" s="395"/>
      <c r="E201" s="395"/>
      <c r="F201" s="395" t="s">
        <v>784</v>
      </c>
      <c r="G201" s="396"/>
      <c r="H201" s="395" t="s">
        <v>785</v>
      </c>
      <c r="I201" s="395"/>
      <c r="J201" s="395"/>
      <c r="K201" s="317"/>
    </row>
    <row r="202" s="1" customFormat="1" ht="5.25" customHeight="1">
      <c r="B202" s="350"/>
      <c r="C202" s="345"/>
      <c r="D202" s="345"/>
      <c r="E202" s="345"/>
      <c r="F202" s="345"/>
      <c r="G202" s="371"/>
      <c r="H202" s="345"/>
      <c r="I202" s="345"/>
      <c r="J202" s="345"/>
      <c r="K202" s="373"/>
    </row>
    <row r="203" s="1" customFormat="1" ht="15" customHeight="1">
      <c r="B203" s="350"/>
      <c r="C203" s="325" t="s">
        <v>775</v>
      </c>
      <c r="D203" s="325"/>
      <c r="E203" s="325"/>
      <c r="F203" s="348" t="s">
        <v>42</v>
      </c>
      <c r="G203" s="325"/>
      <c r="H203" s="325" t="s">
        <v>786</v>
      </c>
      <c r="I203" s="325"/>
      <c r="J203" s="325"/>
      <c r="K203" s="373"/>
    </row>
    <row r="204" s="1" customFormat="1" ht="15" customHeight="1">
      <c r="B204" s="350"/>
      <c r="C204" s="325"/>
      <c r="D204" s="325"/>
      <c r="E204" s="325"/>
      <c r="F204" s="348" t="s">
        <v>43</v>
      </c>
      <c r="G204" s="325"/>
      <c r="H204" s="325" t="s">
        <v>787</v>
      </c>
      <c r="I204" s="325"/>
      <c r="J204" s="325"/>
      <c r="K204" s="373"/>
    </row>
    <row r="205" s="1" customFormat="1" ht="15" customHeight="1">
      <c r="B205" s="350"/>
      <c r="C205" s="325"/>
      <c r="D205" s="325"/>
      <c r="E205" s="325"/>
      <c r="F205" s="348" t="s">
        <v>46</v>
      </c>
      <c r="G205" s="325"/>
      <c r="H205" s="325" t="s">
        <v>788</v>
      </c>
      <c r="I205" s="325"/>
      <c r="J205" s="325"/>
      <c r="K205" s="373"/>
    </row>
    <row r="206" s="1" customFormat="1" ht="15" customHeight="1">
      <c r="B206" s="350"/>
      <c r="C206" s="325"/>
      <c r="D206" s="325"/>
      <c r="E206" s="325"/>
      <c r="F206" s="348" t="s">
        <v>44</v>
      </c>
      <c r="G206" s="325"/>
      <c r="H206" s="325" t="s">
        <v>789</v>
      </c>
      <c r="I206" s="325"/>
      <c r="J206" s="325"/>
      <c r="K206" s="373"/>
    </row>
    <row r="207" s="1" customFormat="1" ht="15" customHeight="1">
      <c r="B207" s="350"/>
      <c r="C207" s="325"/>
      <c r="D207" s="325"/>
      <c r="E207" s="325"/>
      <c r="F207" s="348" t="s">
        <v>45</v>
      </c>
      <c r="G207" s="325"/>
      <c r="H207" s="325" t="s">
        <v>790</v>
      </c>
      <c r="I207" s="325"/>
      <c r="J207" s="325"/>
      <c r="K207" s="373"/>
    </row>
    <row r="208" s="1" customFormat="1" ht="15" customHeight="1">
      <c r="B208" s="350"/>
      <c r="C208" s="325"/>
      <c r="D208" s="325"/>
      <c r="E208" s="325"/>
      <c r="F208" s="348"/>
      <c r="G208" s="325"/>
      <c r="H208" s="325"/>
      <c r="I208" s="325"/>
      <c r="J208" s="325"/>
      <c r="K208" s="373"/>
    </row>
    <row r="209" s="1" customFormat="1" ht="15" customHeight="1">
      <c r="B209" s="350"/>
      <c r="C209" s="325" t="s">
        <v>729</v>
      </c>
      <c r="D209" s="325"/>
      <c r="E209" s="325"/>
      <c r="F209" s="348" t="s">
        <v>77</v>
      </c>
      <c r="G209" s="325"/>
      <c r="H209" s="325" t="s">
        <v>791</v>
      </c>
      <c r="I209" s="325"/>
      <c r="J209" s="325"/>
      <c r="K209" s="373"/>
    </row>
    <row r="210" s="1" customFormat="1" ht="15" customHeight="1">
      <c r="B210" s="350"/>
      <c r="C210" s="325"/>
      <c r="D210" s="325"/>
      <c r="E210" s="325"/>
      <c r="F210" s="348" t="s">
        <v>626</v>
      </c>
      <c r="G210" s="325"/>
      <c r="H210" s="325" t="s">
        <v>627</v>
      </c>
      <c r="I210" s="325"/>
      <c r="J210" s="325"/>
      <c r="K210" s="373"/>
    </row>
    <row r="211" s="1" customFormat="1" ht="15" customHeight="1">
      <c r="B211" s="350"/>
      <c r="C211" s="325"/>
      <c r="D211" s="325"/>
      <c r="E211" s="325"/>
      <c r="F211" s="348" t="s">
        <v>624</v>
      </c>
      <c r="G211" s="325"/>
      <c r="H211" s="325" t="s">
        <v>792</v>
      </c>
      <c r="I211" s="325"/>
      <c r="J211" s="325"/>
      <c r="K211" s="373"/>
    </row>
    <row r="212" s="1" customFormat="1" ht="15" customHeight="1">
      <c r="B212" s="397"/>
      <c r="C212" s="325"/>
      <c r="D212" s="325"/>
      <c r="E212" s="325"/>
      <c r="F212" s="348" t="s">
        <v>628</v>
      </c>
      <c r="G212" s="386"/>
      <c r="H212" s="377" t="s">
        <v>629</v>
      </c>
      <c r="I212" s="377"/>
      <c r="J212" s="377"/>
      <c r="K212" s="398"/>
    </row>
    <row r="213" s="1" customFormat="1" ht="15" customHeight="1">
      <c r="B213" s="397"/>
      <c r="C213" s="325"/>
      <c r="D213" s="325"/>
      <c r="E213" s="325"/>
      <c r="F213" s="348" t="s">
        <v>630</v>
      </c>
      <c r="G213" s="386"/>
      <c r="H213" s="377" t="s">
        <v>349</v>
      </c>
      <c r="I213" s="377"/>
      <c r="J213" s="377"/>
      <c r="K213" s="398"/>
    </row>
    <row r="214" s="1" customFormat="1" ht="15" customHeight="1">
      <c r="B214" s="397"/>
      <c r="C214" s="325"/>
      <c r="D214" s="325"/>
      <c r="E214" s="325"/>
      <c r="F214" s="348"/>
      <c r="G214" s="386"/>
      <c r="H214" s="377"/>
      <c r="I214" s="377"/>
      <c r="J214" s="377"/>
      <c r="K214" s="398"/>
    </row>
    <row r="215" s="1" customFormat="1" ht="15" customHeight="1">
      <c r="B215" s="397"/>
      <c r="C215" s="325" t="s">
        <v>753</v>
      </c>
      <c r="D215" s="325"/>
      <c r="E215" s="325"/>
      <c r="F215" s="348">
        <v>1</v>
      </c>
      <c r="G215" s="386"/>
      <c r="H215" s="377" t="s">
        <v>793</v>
      </c>
      <c r="I215" s="377"/>
      <c r="J215" s="377"/>
      <c r="K215" s="398"/>
    </row>
    <row r="216" s="1" customFormat="1" ht="15" customHeight="1">
      <c r="B216" s="397"/>
      <c r="C216" s="325"/>
      <c r="D216" s="325"/>
      <c r="E216" s="325"/>
      <c r="F216" s="348">
        <v>2</v>
      </c>
      <c r="G216" s="386"/>
      <c r="H216" s="377" t="s">
        <v>794</v>
      </c>
      <c r="I216" s="377"/>
      <c r="J216" s="377"/>
      <c r="K216" s="398"/>
    </row>
    <row r="217" s="1" customFormat="1" ht="15" customHeight="1">
      <c r="B217" s="397"/>
      <c r="C217" s="325"/>
      <c r="D217" s="325"/>
      <c r="E217" s="325"/>
      <c r="F217" s="348">
        <v>3</v>
      </c>
      <c r="G217" s="386"/>
      <c r="H217" s="377" t="s">
        <v>795</v>
      </c>
      <c r="I217" s="377"/>
      <c r="J217" s="377"/>
      <c r="K217" s="398"/>
    </row>
    <row r="218" s="1" customFormat="1" ht="15" customHeight="1">
      <c r="B218" s="397"/>
      <c r="C218" s="325"/>
      <c r="D218" s="325"/>
      <c r="E218" s="325"/>
      <c r="F218" s="348">
        <v>4</v>
      </c>
      <c r="G218" s="386"/>
      <c r="H218" s="377" t="s">
        <v>796</v>
      </c>
      <c r="I218" s="377"/>
      <c r="J218" s="377"/>
      <c r="K218" s="398"/>
    </row>
    <row r="219" s="1" customFormat="1" ht="12.75" customHeight="1">
      <c r="B219" s="399"/>
      <c r="C219" s="400"/>
      <c r="D219" s="400"/>
      <c r="E219" s="400"/>
      <c r="F219" s="400"/>
      <c r="G219" s="400"/>
      <c r="H219" s="400"/>
      <c r="I219" s="400"/>
      <c r="J219" s="400"/>
      <c r="K219" s="401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REGIO15-KROS3\kros3</dc:creator>
  <cp:lastModifiedBy>REGIO15-KROS3\kros3</cp:lastModifiedBy>
  <dcterms:created xsi:type="dcterms:W3CDTF">2026-05-06T14:13:16Z</dcterms:created>
  <dcterms:modified xsi:type="dcterms:W3CDTF">2026-05-06T14:13:25Z</dcterms:modified>
</cp:coreProperties>
</file>