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davidbroz/Downloads/prilohy_41553/"/>
    </mc:Choice>
  </mc:AlternateContent>
  <xr:revisionPtr revIDLastSave="0" documentId="13_ncr:1_{DD000B2C-ECB4-AA41-90B9-5BFABD56E773}" xr6:coauthVersionLast="47" xr6:coauthVersionMax="47" xr10:uidLastSave="{00000000-0000-0000-0000-000000000000}"/>
  <bookViews>
    <workbookView xWindow="-100" yWindow="500" windowWidth="24900" windowHeight="12460" firstSheet="1" activeTab="1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11" sheetId="12" r:id="rId4"/>
    <sheet name="12" sheetId="13" r:id="rId5"/>
    <sheet name="13" sheetId="14" r:id="rId6"/>
    <sheet name="14.1" sheetId="15" r:id="rId7"/>
    <sheet name="14.2" sheetId="16" r:id="rId8"/>
    <sheet name="14.3" sheetId="17" r:id="rId9"/>
    <sheet name="15.1" sheetId="18" r:id="rId10"/>
    <sheet name="15.2" sheetId="19" r:id="rId11"/>
    <sheet name="15.3" sheetId="20" r:id="rId12"/>
    <sheet name="16" sheetId="21" r:id="rId13"/>
    <sheet name="17" sheetId="22" r:id="rId14"/>
    <sheet name="18" sheetId="23" r:id="rId15"/>
    <sheet name="19" sheetId="24" r:id="rId16"/>
  </sheets>
  <externalReferences>
    <externalReference r:id="rId17"/>
  </externalReferences>
  <definedNames>
    <definedName name="CelkemDPHVypocet" localSheetId="1">Stavba!$H$59</definedName>
    <definedName name="CenaCelkem">Stavba!$G$29</definedName>
    <definedName name="CenaCelkemBezDPH">Stavba!$G$28</definedName>
    <definedName name="CenaCelkemVypocet" localSheetId="1">Stavba!$I$59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Stavba!$E$13:$H$13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'11'!$1:$9</definedName>
    <definedName name="_xlnm.Print_Titles" localSheetId="4">'12'!$1:$9</definedName>
    <definedName name="_xlnm.Print_Titles" localSheetId="5">'13'!$1:$10</definedName>
    <definedName name="_xlnm.Print_Titles" localSheetId="6">'14.1'!$1:$10</definedName>
    <definedName name="_xlnm.Print_Titles" localSheetId="7">'14.2'!$1:$10</definedName>
    <definedName name="_xlnm.Print_Titles" localSheetId="8">'14.3'!$1:$10</definedName>
    <definedName name="_xlnm.Print_Titles" localSheetId="9">'15.1'!$1:$10</definedName>
    <definedName name="_xlnm.Print_Titles" localSheetId="10">'15.2'!$1:$10</definedName>
    <definedName name="_xlnm.Print_Titles" localSheetId="11">'15.3'!$1:$10</definedName>
    <definedName name="_xlnm.Print_Titles" localSheetId="12">'16'!$1:$10</definedName>
    <definedName name="_xlnm.Print_Titles" localSheetId="13">'17'!$1:$10</definedName>
    <definedName name="_xlnm.Print_Titles" localSheetId="14">'18'!$1:$10</definedName>
    <definedName name="_xlnm.Print_Titles" localSheetId="15">'19'!$1:$9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'11'!$A$1:$X$27</definedName>
    <definedName name="_xlnm.Print_Area" localSheetId="4">'12'!$A$1:$X$566</definedName>
    <definedName name="_xlnm.Print_Area" localSheetId="5">'13'!$A$1:$X$179</definedName>
    <definedName name="_xlnm.Print_Area" localSheetId="6">'14.1'!$A$1:$X$146</definedName>
    <definedName name="_xlnm.Print_Area" localSheetId="7">'14.2'!$A$1:$X$43</definedName>
    <definedName name="_xlnm.Print_Area" localSheetId="8">'14.3'!$A$1:$X$88</definedName>
    <definedName name="_xlnm.Print_Area" localSheetId="9">'15.1'!$A$1:$X$89</definedName>
    <definedName name="_xlnm.Print_Area" localSheetId="10">'15.2'!$A$1:$X$92</definedName>
    <definedName name="_xlnm.Print_Area" localSheetId="11">'15.3'!$A$1:$X$63</definedName>
    <definedName name="_xlnm.Print_Area" localSheetId="12">'16'!$A$1:$X$37</definedName>
    <definedName name="_xlnm.Print_Area" localSheetId="13">'17'!$A$1:$X$24</definedName>
    <definedName name="_xlnm.Print_Area" localSheetId="14">'18'!$A$1:$X$24</definedName>
    <definedName name="_xlnm.Print_Area" localSheetId="15">'19'!$A$1:$X$33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Stavba!$F$59</definedName>
    <definedName name="ZakladDPHZakl">Stavba!$G$25</definedName>
    <definedName name="ZakladDPHZaklVypocet" localSheetId="1">Stavba!$G$59</definedName>
    <definedName name="Zaokrouhleni">Stavba!$G$27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22" l="1"/>
  <c r="M12" i="22" s="1"/>
  <c r="M11" i="22" s="1"/>
  <c r="G12" i="23"/>
  <c r="M12" i="23" s="1"/>
  <c r="M11" i="23" s="1"/>
  <c r="G11" i="23"/>
  <c r="G14" i="23" s="1"/>
  <c r="G14" i="22"/>
  <c r="G13" i="22"/>
  <c r="G11" i="24"/>
  <c r="I11" i="24"/>
  <c r="K11" i="24"/>
  <c r="O11" i="24"/>
  <c r="Q11" i="24"/>
  <c r="V11" i="24"/>
  <c r="G12" i="24"/>
  <c r="M12" i="24" s="1"/>
  <c r="I12" i="24"/>
  <c r="K12" i="24"/>
  <c r="O12" i="24"/>
  <c r="Q12" i="24"/>
  <c r="V12" i="24"/>
  <c r="G13" i="24"/>
  <c r="M13" i="24" s="1"/>
  <c r="I13" i="24"/>
  <c r="K13" i="24"/>
  <c r="K10" i="24" s="1"/>
  <c r="O13" i="24"/>
  <c r="Q13" i="24"/>
  <c r="V13" i="24"/>
  <c r="V10" i="24" s="1"/>
  <c r="G14" i="24"/>
  <c r="I14" i="24"/>
  <c r="K14" i="24"/>
  <c r="M14" i="24"/>
  <c r="O14" i="24"/>
  <c r="Q14" i="24"/>
  <c r="V14" i="24"/>
  <c r="G17" i="24"/>
  <c r="M17" i="24" s="1"/>
  <c r="I17" i="24"/>
  <c r="K17" i="24"/>
  <c r="O17" i="24"/>
  <c r="Q17" i="24"/>
  <c r="V17" i="24"/>
  <c r="G18" i="24"/>
  <c r="M18" i="24" s="1"/>
  <c r="I18" i="24"/>
  <c r="K18" i="24"/>
  <c r="O18" i="24"/>
  <c r="Q18" i="24"/>
  <c r="V18" i="24"/>
  <c r="G19" i="24"/>
  <c r="M19" i="24" s="1"/>
  <c r="I19" i="24"/>
  <c r="K19" i="24"/>
  <c r="O19" i="24"/>
  <c r="Q19" i="24"/>
  <c r="V19" i="24"/>
  <c r="G20" i="24"/>
  <c r="M20" i="24" s="1"/>
  <c r="I20" i="24"/>
  <c r="K20" i="24"/>
  <c r="O20" i="24"/>
  <c r="Q20" i="24"/>
  <c r="V20" i="24"/>
  <c r="G21" i="24"/>
  <c r="M21" i="24" s="1"/>
  <c r="I21" i="24"/>
  <c r="K21" i="24"/>
  <c r="O21" i="24"/>
  <c r="Q21" i="24"/>
  <c r="V21" i="24"/>
  <c r="AC23" i="24"/>
  <c r="F58" i="1" s="1"/>
  <c r="K11" i="23"/>
  <c r="I12" i="23"/>
  <c r="I11" i="23" s="1"/>
  <c r="K12" i="23"/>
  <c r="O12" i="23"/>
  <c r="O11" i="23" s="1"/>
  <c r="Q12" i="23"/>
  <c r="Q11" i="23" s="1"/>
  <c r="V12" i="23"/>
  <c r="V11" i="23" s="1"/>
  <c r="AC14" i="23"/>
  <c r="F56" i="1" s="1"/>
  <c r="I12" i="22"/>
  <c r="I11" i="22" s="1"/>
  <c r="K12" i="22"/>
  <c r="K11" i="22" s="1"/>
  <c r="O12" i="22"/>
  <c r="O11" i="22" s="1"/>
  <c r="Q12" i="22"/>
  <c r="Q11" i="22" s="1"/>
  <c r="V12" i="22"/>
  <c r="V11" i="22" s="1"/>
  <c r="AC14" i="22"/>
  <c r="F54" i="1" s="1"/>
  <c r="G12" i="21"/>
  <c r="M12" i="21" s="1"/>
  <c r="I12" i="21"/>
  <c r="K12" i="21"/>
  <c r="O12" i="21"/>
  <c r="Q12" i="21"/>
  <c r="V12" i="21"/>
  <c r="G13" i="21"/>
  <c r="M13" i="21" s="1"/>
  <c r="I13" i="21"/>
  <c r="K13" i="21"/>
  <c r="O13" i="21"/>
  <c r="Q13" i="21"/>
  <c r="V13" i="21"/>
  <c r="G14" i="21"/>
  <c r="I14" i="21"/>
  <c r="K14" i="21"/>
  <c r="M14" i="21"/>
  <c r="O14" i="21"/>
  <c r="Q14" i="21"/>
  <c r="V14" i="21"/>
  <c r="G15" i="21"/>
  <c r="I15" i="21"/>
  <c r="K15" i="21"/>
  <c r="O15" i="21"/>
  <c r="Q15" i="21"/>
  <c r="V15" i="21"/>
  <c r="G16" i="21"/>
  <c r="M16" i="21" s="1"/>
  <c r="I16" i="21"/>
  <c r="K16" i="21"/>
  <c r="O16" i="21"/>
  <c r="Q16" i="21"/>
  <c r="V16" i="21"/>
  <c r="G17" i="21"/>
  <c r="M17" i="21" s="1"/>
  <c r="I17" i="21"/>
  <c r="K17" i="21"/>
  <c r="O17" i="21"/>
  <c r="Q17" i="21"/>
  <c r="V17" i="21"/>
  <c r="G18" i="21"/>
  <c r="M18" i="21" s="1"/>
  <c r="I18" i="21"/>
  <c r="K18" i="21"/>
  <c r="O18" i="21"/>
  <c r="Q18" i="21"/>
  <c r="V18" i="21"/>
  <c r="G19" i="21"/>
  <c r="M19" i="21" s="1"/>
  <c r="I19" i="21"/>
  <c r="K19" i="21"/>
  <c r="O19" i="21"/>
  <c r="Q19" i="21"/>
  <c r="V19" i="21"/>
  <c r="G20" i="21"/>
  <c r="M20" i="21" s="1"/>
  <c r="I20" i="21"/>
  <c r="K20" i="21"/>
  <c r="O20" i="21"/>
  <c r="Q20" i="21"/>
  <c r="V20" i="21"/>
  <c r="G21" i="21"/>
  <c r="M21" i="21" s="1"/>
  <c r="I21" i="21"/>
  <c r="K21" i="21"/>
  <c r="O21" i="21"/>
  <c r="Q21" i="21"/>
  <c r="V21" i="21"/>
  <c r="G22" i="21"/>
  <c r="M22" i="21" s="1"/>
  <c r="I22" i="21"/>
  <c r="K22" i="21"/>
  <c r="O22" i="21"/>
  <c r="Q22" i="21"/>
  <c r="V22" i="21"/>
  <c r="G23" i="21"/>
  <c r="M23" i="21" s="1"/>
  <c r="I23" i="21"/>
  <c r="K23" i="21"/>
  <c r="O23" i="21"/>
  <c r="Q23" i="21"/>
  <c r="V23" i="21"/>
  <c r="G24" i="21"/>
  <c r="M24" i="21" s="1"/>
  <c r="I24" i="21"/>
  <c r="K24" i="21"/>
  <c r="O24" i="21"/>
  <c r="Q24" i="21"/>
  <c r="V24" i="21"/>
  <c r="G25" i="21"/>
  <c r="M25" i="21" s="1"/>
  <c r="I25" i="21"/>
  <c r="K25" i="21"/>
  <c r="O25" i="21"/>
  <c r="Q25" i="21"/>
  <c r="V25" i="21"/>
  <c r="AC27" i="21"/>
  <c r="F53" i="1" s="1"/>
  <c r="G12" i="20"/>
  <c r="I12" i="20"/>
  <c r="K12" i="20"/>
  <c r="O12" i="20"/>
  <c r="Q12" i="20"/>
  <c r="V12" i="20"/>
  <c r="G14" i="20"/>
  <c r="M14" i="20" s="1"/>
  <c r="I14" i="20"/>
  <c r="K14" i="20"/>
  <c r="O14" i="20"/>
  <c r="Q14" i="20"/>
  <c r="V14" i="20"/>
  <c r="G16" i="20"/>
  <c r="M16" i="20" s="1"/>
  <c r="I16" i="20"/>
  <c r="K16" i="20"/>
  <c r="O16" i="20"/>
  <c r="Q16" i="20"/>
  <c r="V16" i="20"/>
  <c r="G18" i="20"/>
  <c r="M18" i="20" s="1"/>
  <c r="I18" i="20"/>
  <c r="K18" i="20"/>
  <c r="O18" i="20"/>
  <c r="Q18" i="20"/>
  <c r="V18" i="20"/>
  <c r="G20" i="20"/>
  <c r="M20" i="20" s="1"/>
  <c r="I20" i="20"/>
  <c r="K20" i="20"/>
  <c r="O20" i="20"/>
  <c r="Q20" i="20"/>
  <c r="V20" i="20"/>
  <c r="G22" i="20"/>
  <c r="M22" i="20" s="1"/>
  <c r="I22" i="20"/>
  <c r="K22" i="20"/>
  <c r="O22" i="20"/>
  <c r="Q22" i="20"/>
  <c r="V22" i="20"/>
  <c r="G25" i="20"/>
  <c r="M25" i="20" s="1"/>
  <c r="I25" i="20"/>
  <c r="K25" i="20"/>
  <c r="O25" i="20"/>
  <c r="Q25" i="20"/>
  <c r="V25" i="20"/>
  <c r="G27" i="20"/>
  <c r="I27" i="20"/>
  <c r="K27" i="20"/>
  <c r="M27" i="20"/>
  <c r="O27" i="20"/>
  <c r="Q27" i="20"/>
  <c r="V27" i="20"/>
  <c r="G29" i="20"/>
  <c r="M29" i="20" s="1"/>
  <c r="I29" i="20"/>
  <c r="K29" i="20"/>
  <c r="O29" i="20"/>
  <c r="Q29" i="20"/>
  <c r="V29" i="20"/>
  <c r="G35" i="20"/>
  <c r="M35" i="20" s="1"/>
  <c r="I35" i="20"/>
  <c r="K35" i="20"/>
  <c r="O35" i="20"/>
  <c r="Q35" i="20"/>
  <c r="V35" i="20"/>
  <c r="V34" i="20" s="1"/>
  <c r="G37" i="20"/>
  <c r="M37" i="20" s="1"/>
  <c r="I37" i="20"/>
  <c r="K37" i="20"/>
  <c r="O37" i="20"/>
  <c r="Q37" i="20"/>
  <c r="V37" i="20"/>
  <c r="G39" i="20"/>
  <c r="M39" i="20" s="1"/>
  <c r="I39" i="20"/>
  <c r="K39" i="20"/>
  <c r="O39" i="20"/>
  <c r="Q39" i="20"/>
  <c r="V39" i="20"/>
  <c r="G40" i="20"/>
  <c r="M40" i="20" s="1"/>
  <c r="I40" i="20"/>
  <c r="K40" i="20"/>
  <c r="O40" i="20"/>
  <c r="Q40" i="20"/>
  <c r="Q34" i="20" s="1"/>
  <c r="V40" i="20"/>
  <c r="G44" i="20"/>
  <c r="G43" i="20" s="1"/>
  <c r="I44" i="20"/>
  <c r="K44" i="20"/>
  <c r="K43" i="20" s="1"/>
  <c r="O44" i="20"/>
  <c r="O43" i="20" s="1"/>
  <c r="Q44" i="20"/>
  <c r="V44" i="20"/>
  <c r="G45" i="20"/>
  <c r="M45" i="20" s="1"/>
  <c r="I45" i="20"/>
  <c r="K45" i="20"/>
  <c r="O45" i="20"/>
  <c r="Q45" i="20"/>
  <c r="V45" i="20"/>
  <c r="V43" i="20" s="1"/>
  <c r="I47" i="20"/>
  <c r="G48" i="20"/>
  <c r="M48" i="20" s="1"/>
  <c r="M47" i="20" s="1"/>
  <c r="I48" i="20"/>
  <c r="K48" i="20"/>
  <c r="K47" i="20" s="1"/>
  <c r="O48" i="20"/>
  <c r="O47" i="20" s="1"/>
  <c r="Q48" i="20"/>
  <c r="Q47" i="20" s="1"/>
  <c r="V48" i="20"/>
  <c r="V47" i="20" s="1"/>
  <c r="AC53" i="20"/>
  <c r="F51" i="1" s="1"/>
  <c r="G12" i="19"/>
  <c r="M12" i="19" s="1"/>
  <c r="I12" i="19"/>
  <c r="K12" i="19"/>
  <c r="O12" i="19"/>
  <c r="Q12" i="19"/>
  <c r="V12" i="19"/>
  <c r="V11" i="19" s="1"/>
  <c r="G13" i="19"/>
  <c r="AD82" i="19" s="1"/>
  <c r="G50" i="1" s="1"/>
  <c r="I13" i="19"/>
  <c r="K13" i="19"/>
  <c r="O13" i="19"/>
  <c r="Q13" i="19"/>
  <c r="V13" i="19"/>
  <c r="G14" i="19"/>
  <c r="M14" i="19" s="1"/>
  <c r="I14" i="19"/>
  <c r="K14" i="19"/>
  <c r="O14" i="19"/>
  <c r="Q14" i="19"/>
  <c r="V14" i="19"/>
  <c r="G15" i="19"/>
  <c r="M15" i="19" s="1"/>
  <c r="I15" i="19"/>
  <c r="K15" i="19"/>
  <c r="O15" i="19"/>
  <c r="Q15" i="19"/>
  <c r="V15" i="19"/>
  <c r="G16" i="19"/>
  <c r="I16" i="19"/>
  <c r="K16" i="19"/>
  <c r="M16" i="19"/>
  <c r="O16" i="19"/>
  <c r="Q16" i="19"/>
  <c r="V16" i="19"/>
  <c r="G19" i="19"/>
  <c r="M19" i="19" s="1"/>
  <c r="I19" i="19"/>
  <c r="K19" i="19"/>
  <c r="O19" i="19"/>
  <c r="Q19" i="19"/>
  <c r="V19" i="19"/>
  <c r="G20" i="19"/>
  <c r="M20" i="19" s="1"/>
  <c r="I20" i="19"/>
  <c r="K20" i="19"/>
  <c r="O20" i="19"/>
  <c r="Q20" i="19"/>
  <c r="V20" i="19"/>
  <c r="G21" i="19"/>
  <c r="I21" i="19"/>
  <c r="K21" i="19"/>
  <c r="M21" i="19"/>
  <c r="O21" i="19"/>
  <c r="Q21" i="19"/>
  <c r="V21" i="19"/>
  <c r="G22" i="19"/>
  <c r="M22" i="19" s="1"/>
  <c r="I22" i="19"/>
  <c r="K22" i="19"/>
  <c r="O22" i="19"/>
  <c r="O18" i="19" s="1"/>
  <c r="Q22" i="19"/>
  <c r="V22" i="19"/>
  <c r="G25" i="19"/>
  <c r="M25" i="19" s="1"/>
  <c r="I25" i="19"/>
  <c r="K25" i="19"/>
  <c r="O25" i="19"/>
  <c r="Q25" i="19"/>
  <c r="V25" i="19"/>
  <c r="G26" i="19"/>
  <c r="M26" i="19" s="1"/>
  <c r="I26" i="19"/>
  <c r="K26" i="19"/>
  <c r="O26" i="19"/>
  <c r="Q26" i="19"/>
  <c r="V26" i="19"/>
  <c r="G27" i="19"/>
  <c r="I27" i="19"/>
  <c r="K27" i="19"/>
  <c r="O27" i="19"/>
  <c r="Q27" i="19"/>
  <c r="V27" i="19"/>
  <c r="G28" i="19"/>
  <c r="M28" i="19" s="1"/>
  <c r="I28" i="19"/>
  <c r="K28" i="19"/>
  <c r="O28" i="19"/>
  <c r="Q28" i="19"/>
  <c r="V28" i="19"/>
  <c r="G29" i="19"/>
  <c r="M29" i="19" s="1"/>
  <c r="I29" i="19"/>
  <c r="K29" i="19"/>
  <c r="O29" i="19"/>
  <c r="Q29" i="19"/>
  <c r="V29" i="19"/>
  <c r="G30" i="19"/>
  <c r="M30" i="19" s="1"/>
  <c r="I30" i="19"/>
  <c r="K30" i="19"/>
  <c r="O30" i="19"/>
  <c r="Q30" i="19"/>
  <c r="V30" i="19"/>
  <c r="G31" i="19"/>
  <c r="M31" i="19" s="1"/>
  <c r="I31" i="19"/>
  <c r="K31" i="19"/>
  <c r="O31" i="19"/>
  <c r="Q31" i="19"/>
  <c r="V31" i="19"/>
  <c r="G32" i="19"/>
  <c r="M32" i="19" s="1"/>
  <c r="I32" i="19"/>
  <c r="K32" i="19"/>
  <c r="O32" i="19"/>
  <c r="Q32" i="19"/>
  <c r="V32" i="19"/>
  <c r="G33" i="19"/>
  <c r="M33" i="19" s="1"/>
  <c r="I33" i="19"/>
  <c r="K33" i="19"/>
  <c r="O33" i="19"/>
  <c r="Q33" i="19"/>
  <c r="V33" i="19"/>
  <c r="G34" i="19"/>
  <c r="M34" i="19" s="1"/>
  <c r="I34" i="19"/>
  <c r="K34" i="19"/>
  <c r="O34" i="19"/>
  <c r="Q34" i="19"/>
  <c r="V34" i="19"/>
  <c r="G37" i="19"/>
  <c r="M37" i="19" s="1"/>
  <c r="I37" i="19"/>
  <c r="K37" i="19"/>
  <c r="O37" i="19"/>
  <c r="Q37" i="19"/>
  <c r="V37" i="19"/>
  <c r="G38" i="19"/>
  <c r="M38" i="19" s="1"/>
  <c r="I38" i="19"/>
  <c r="K38" i="19"/>
  <c r="K36" i="19" s="1"/>
  <c r="O38" i="19"/>
  <c r="Q38" i="19"/>
  <c r="V38" i="19"/>
  <c r="G39" i="19"/>
  <c r="M39" i="19" s="1"/>
  <c r="I39" i="19"/>
  <c r="K39" i="19"/>
  <c r="O39" i="19"/>
  <c r="O36" i="19" s="1"/>
  <c r="Q39" i="19"/>
  <c r="V39" i="19"/>
  <c r="V41" i="19"/>
  <c r="G42" i="19"/>
  <c r="M42" i="19" s="1"/>
  <c r="M41" i="19" s="1"/>
  <c r="I42" i="19"/>
  <c r="I41" i="19" s="1"/>
  <c r="K42" i="19"/>
  <c r="K41" i="19" s="1"/>
  <c r="O42" i="19"/>
  <c r="O41" i="19" s="1"/>
  <c r="Q42" i="19"/>
  <c r="Q41" i="19" s="1"/>
  <c r="V42" i="19"/>
  <c r="G45" i="19"/>
  <c r="M45" i="19" s="1"/>
  <c r="I45" i="19"/>
  <c r="K45" i="19"/>
  <c r="K44" i="19" s="1"/>
  <c r="O45" i="19"/>
  <c r="Q45" i="19"/>
  <c r="V45" i="19"/>
  <c r="G46" i="19"/>
  <c r="I46" i="19"/>
  <c r="K46" i="19"/>
  <c r="O46" i="19"/>
  <c r="Q46" i="19"/>
  <c r="V46" i="19"/>
  <c r="V44" i="19" s="1"/>
  <c r="G47" i="19"/>
  <c r="M47" i="19" s="1"/>
  <c r="I47" i="19"/>
  <c r="K47" i="19"/>
  <c r="O47" i="19"/>
  <c r="Q47" i="19"/>
  <c r="V47" i="19"/>
  <c r="G50" i="19"/>
  <c r="M50" i="19" s="1"/>
  <c r="I50" i="19"/>
  <c r="K50" i="19"/>
  <c r="O50" i="19"/>
  <c r="Q50" i="19"/>
  <c r="V50" i="19"/>
  <c r="G51" i="19"/>
  <c r="I51" i="19"/>
  <c r="K51" i="19"/>
  <c r="O51" i="19"/>
  <c r="Q51" i="19"/>
  <c r="V51" i="19"/>
  <c r="G52" i="19"/>
  <c r="M52" i="19" s="1"/>
  <c r="I52" i="19"/>
  <c r="K52" i="19"/>
  <c r="O52" i="19"/>
  <c r="Q52" i="19"/>
  <c r="Q49" i="19" s="1"/>
  <c r="V52" i="19"/>
  <c r="G53" i="19"/>
  <c r="M53" i="19" s="1"/>
  <c r="I53" i="19"/>
  <c r="K53" i="19"/>
  <c r="O53" i="19"/>
  <c r="Q53" i="19"/>
  <c r="V53" i="19"/>
  <c r="V49" i="19" s="1"/>
  <c r="G56" i="19"/>
  <c r="M56" i="19" s="1"/>
  <c r="I56" i="19"/>
  <c r="K56" i="19"/>
  <c r="O56" i="19"/>
  <c r="Q56" i="19"/>
  <c r="V56" i="19"/>
  <c r="G57" i="19"/>
  <c r="M57" i="19" s="1"/>
  <c r="I57" i="19"/>
  <c r="K57" i="19"/>
  <c r="O57" i="19"/>
  <c r="Q57" i="19"/>
  <c r="V57" i="19"/>
  <c r="G58" i="19"/>
  <c r="M58" i="19" s="1"/>
  <c r="I58" i="19"/>
  <c r="K58" i="19"/>
  <c r="O58" i="19"/>
  <c r="Q58" i="19"/>
  <c r="V58" i="19"/>
  <c r="G59" i="19"/>
  <c r="M59" i="19" s="1"/>
  <c r="I59" i="19"/>
  <c r="K59" i="19"/>
  <c r="O59" i="19"/>
  <c r="Q59" i="19"/>
  <c r="V59" i="19"/>
  <c r="G60" i="19"/>
  <c r="M60" i="19" s="1"/>
  <c r="I60" i="19"/>
  <c r="K60" i="19"/>
  <c r="O60" i="19"/>
  <c r="Q60" i="19"/>
  <c r="V60" i="19"/>
  <c r="G61" i="19"/>
  <c r="M61" i="19" s="1"/>
  <c r="I61" i="19"/>
  <c r="K61" i="19"/>
  <c r="O61" i="19"/>
  <c r="Q61" i="19"/>
  <c r="V61" i="19"/>
  <c r="G62" i="19"/>
  <c r="M62" i="19" s="1"/>
  <c r="I62" i="19"/>
  <c r="K62" i="19"/>
  <c r="O62" i="19"/>
  <c r="Q62" i="19"/>
  <c r="V62" i="19"/>
  <c r="G63" i="19"/>
  <c r="M63" i="19" s="1"/>
  <c r="I63" i="19"/>
  <c r="K63" i="19"/>
  <c r="O63" i="19"/>
  <c r="Q63" i="19"/>
  <c r="V63" i="19"/>
  <c r="G64" i="19"/>
  <c r="M64" i="19" s="1"/>
  <c r="I64" i="19"/>
  <c r="K64" i="19"/>
  <c r="O64" i="19"/>
  <c r="Q64" i="19"/>
  <c r="V64" i="19"/>
  <c r="G65" i="19"/>
  <c r="M65" i="19" s="1"/>
  <c r="I65" i="19"/>
  <c r="K65" i="19"/>
  <c r="O65" i="19"/>
  <c r="Q65" i="19"/>
  <c r="V65" i="19"/>
  <c r="G66" i="19"/>
  <c r="I66" i="19"/>
  <c r="K66" i="19"/>
  <c r="M66" i="19"/>
  <c r="O66" i="19"/>
  <c r="Q66" i="19"/>
  <c r="V66" i="19"/>
  <c r="G67" i="19"/>
  <c r="M67" i="19" s="1"/>
  <c r="I67" i="19"/>
  <c r="K67" i="19"/>
  <c r="O67" i="19"/>
  <c r="Q67" i="19"/>
  <c r="V67" i="19"/>
  <c r="G68" i="19"/>
  <c r="M68" i="19" s="1"/>
  <c r="I68" i="19"/>
  <c r="K68" i="19"/>
  <c r="O68" i="19"/>
  <c r="Q68" i="19"/>
  <c r="V68" i="19"/>
  <c r="G69" i="19"/>
  <c r="M69" i="19" s="1"/>
  <c r="I69" i="19"/>
  <c r="K69" i="19"/>
  <c r="O69" i="19"/>
  <c r="Q69" i="19"/>
  <c r="V69" i="19"/>
  <c r="G70" i="19"/>
  <c r="M70" i="19" s="1"/>
  <c r="I70" i="19"/>
  <c r="K70" i="19"/>
  <c r="O70" i="19"/>
  <c r="Q70" i="19"/>
  <c r="V70" i="19"/>
  <c r="G71" i="19"/>
  <c r="M71" i="19" s="1"/>
  <c r="I71" i="19"/>
  <c r="K71" i="19"/>
  <c r="O71" i="19"/>
  <c r="Q71" i="19"/>
  <c r="V71" i="19"/>
  <c r="G72" i="19"/>
  <c r="M72" i="19" s="1"/>
  <c r="I72" i="19"/>
  <c r="K72" i="19"/>
  <c r="O72" i="19"/>
  <c r="Q72" i="19"/>
  <c r="V72" i="19"/>
  <c r="G73" i="19"/>
  <c r="M73" i="19" s="1"/>
  <c r="I73" i="19"/>
  <c r="K73" i="19"/>
  <c r="O73" i="19"/>
  <c r="Q73" i="19"/>
  <c r="V73" i="19"/>
  <c r="G76" i="19"/>
  <c r="G75" i="19" s="1"/>
  <c r="I84" i="1" s="1"/>
  <c r="I76" i="19"/>
  <c r="I75" i="19" s="1"/>
  <c r="K76" i="19"/>
  <c r="O76" i="19"/>
  <c r="O75" i="19" s="1"/>
  <c r="Q76" i="19"/>
  <c r="V76" i="19"/>
  <c r="G77" i="19"/>
  <c r="M77" i="19" s="1"/>
  <c r="I77" i="19"/>
  <c r="K77" i="19"/>
  <c r="O77" i="19"/>
  <c r="Q77" i="19"/>
  <c r="V77" i="19"/>
  <c r="G79" i="19"/>
  <c r="G80" i="19"/>
  <c r="M80" i="19" s="1"/>
  <c r="M79" i="19" s="1"/>
  <c r="I80" i="19"/>
  <c r="I79" i="19" s="1"/>
  <c r="K80" i="19"/>
  <c r="K79" i="19" s="1"/>
  <c r="O80" i="19"/>
  <c r="O79" i="19" s="1"/>
  <c r="Q80" i="19"/>
  <c r="Q79" i="19" s="1"/>
  <c r="V80" i="19"/>
  <c r="V79" i="19" s="1"/>
  <c r="AC82" i="19"/>
  <c r="F50" i="1" s="1"/>
  <c r="G12" i="18"/>
  <c r="G11" i="18" s="1"/>
  <c r="I12" i="18"/>
  <c r="I11" i="18" s="1"/>
  <c r="K12" i="18"/>
  <c r="K11" i="18" s="1"/>
  <c r="O12" i="18"/>
  <c r="O11" i="18" s="1"/>
  <c r="Q12" i="18"/>
  <c r="Q11" i="18" s="1"/>
  <c r="V12" i="18"/>
  <c r="V11" i="18" s="1"/>
  <c r="G15" i="18"/>
  <c r="M15" i="18" s="1"/>
  <c r="I15" i="18"/>
  <c r="K15" i="18"/>
  <c r="O15" i="18"/>
  <c r="Q15" i="18"/>
  <c r="V15" i="18"/>
  <c r="G16" i="18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19" i="18"/>
  <c r="M19" i="18" s="1"/>
  <c r="I19" i="18"/>
  <c r="K19" i="18"/>
  <c r="O19" i="18"/>
  <c r="Q19" i="18"/>
  <c r="V19" i="18"/>
  <c r="G22" i="18"/>
  <c r="M22" i="18" s="1"/>
  <c r="I22" i="18"/>
  <c r="I21" i="18" s="1"/>
  <c r="K22" i="18"/>
  <c r="O22" i="18"/>
  <c r="Q22" i="18"/>
  <c r="V22" i="18"/>
  <c r="G23" i="18"/>
  <c r="I23" i="18"/>
  <c r="K23" i="18"/>
  <c r="O23" i="18"/>
  <c r="O21" i="18" s="1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8" i="18"/>
  <c r="M28" i="18" s="1"/>
  <c r="I28" i="18"/>
  <c r="K28" i="18"/>
  <c r="K27" i="18" s="1"/>
  <c r="O28" i="18"/>
  <c r="Q28" i="18"/>
  <c r="Q27" i="18" s="1"/>
  <c r="V28" i="18"/>
  <c r="G29" i="18"/>
  <c r="M29" i="18" s="1"/>
  <c r="I29" i="18"/>
  <c r="I27" i="18" s="1"/>
  <c r="K29" i="18"/>
  <c r="O29" i="18"/>
  <c r="Q29" i="18"/>
  <c r="V29" i="18"/>
  <c r="G32" i="18"/>
  <c r="M32" i="18" s="1"/>
  <c r="I32" i="18"/>
  <c r="K32" i="18"/>
  <c r="O32" i="18"/>
  <c r="Q32" i="18"/>
  <c r="V32" i="18"/>
  <c r="G33" i="18"/>
  <c r="M33" i="18" s="1"/>
  <c r="I33" i="18"/>
  <c r="K33" i="18"/>
  <c r="O33" i="18"/>
  <c r="Q33" i="18"/>
  <c r="V33" i="18"/>
  <c r="G34" i="18"/>
  <c r="I34" i="18"/>
  <c r="K34" i="18"/>
  <c r="M34" i="18"/>
  <c r="O34" i="18"/>
  <c r="Q34" i="18"/>
  <c r="V34" i="18"/>
  <c r="G35" i="18"/>
  <c r="I35" i="18"/>
  <c r="K35" i="18"/>
  <c r="O35" i="18"/>
  <c r="Q35" i="18"/>
  <c r="V35" i="18"/>
  <c r="G36" i="18"/>
  <c r="M36" i="18" s="1"/>
  <c r="I36" i="18"/>
  <c r="K36" i="18"/>
  <c r="O36" i="18"/>
  <c r="Q36" i="18"/>
  <c r="V36" i="18"/>
  <c r="G39" i="18"/>
  <c r="M39" i="18" s="1"/>
  <c r="I39" i="18"/>
  <c r="K39" i="18"/>
  <c r="O39" i="18"/>
  <c r="Q39" i="18"/>
  <c r="V39" i="18"/>
  <c r="V38" i="18" s="1"/>
  <c r="G40" i="18"/>
  <c r="I40" i="18"/>
  <c r="K40" i="18"/>
  <c r="K38" i="18" s="1"/>
  <c r="O40" i="18"/>
  <c r="Q40" i="18"/>
  <c r="V40" i="18"/>
  <c r="G41" i="18"/>
  <c r="M41" i="18" s="1"/>
  <c r="I41" i="18"/>
  <c r="K41" i="18"/>
  <c r="O41" i="18"/>
  <c r="Q41" i="18"/>
  <c r="V41" i="18"/>
  <c r="G44" i="18"/>
  <c r="M44" i="18" s="1"/>
  <c r="I44" i="18"/>
  <c r="I43" i="18" s="1"/>
  <c r="K44" i="18"/>
  <c r="O44" i="18"/>
  <c r="Q44" i="18"/>
  <c r="Q43" i="18" s="1"/>
  <c r="V44" i="18"/>
  <c r="G45" i="18"/>
  <c r="I45" i="18"/>
  <c r="K45" i="18"/>
  <c r="O45" i="18"/>
  <c r="Q45" i="18"/>
  <c r="V45" i="18"/>
  <c r="V43" i="18" s="1"/>
  <c r="G46" i="18"/>
  <c r="M46" i="18" s="1"/>
  <c r="I46" i="18"/>
  <c r="K46" i="18"/>
  <c r="O46" i="18"/>
  <c r="Q46" i="18"/>
  <c r="V46" i="18"/>
  <c r="K48" i="18"/>
  <c r="O48" i="18"/>
  <c r="V48" i="18"/>
  <c r="G49" i="18"/>
  <c r="M49" i="18" s="1"/>
  <c r="M48" i="18" s="1"/>
  <c r="I49" i="18"/>
  <c r="I48" i="18" s="1"/>
  <c r="K49" i="18"/>
  <c r="O49" i="18"/>
  <c r="Q49" i="18"/>
  <c r="Q48" i="18" s="1"/>
  <c r="V49" i="18"/>
  <c r="G52" i="18"/>
  <c r="M52" i="18" s="1"/>
  <c r="I52" i="18"/>
  <c r="K52" i="18"/>
  <c r="O52" i="18"/>
  <c r="Q52" i="18"/>
  <c r="V52" i="18"/>
  <c r="G53" i="18"/>
  <c r="I53" i="18"/>
  <c r="K53" i="18"/>
  <c r="O53" i="18"/>
  <c r="Q53" i="18"/>
  <c r="V53" i="18"/>
  <c r="G54" i="18"/>
  <c r="M54" i="18" s="1"/>
  <c r="I54" i="18"/>
  <c r="K54" i="18"/>
  <c r="O54" i="18"/>
  <c r="Q54" i="18"/>
  <c r="V54" i="18"/>
  <c r="G55" i="18"/>
  <c r="M55" i="18" s="1"/>
  <c r="I55" i="18"/>
  <c r="K55" i="18"/>
  <c r="O55" i="18"/>
  <c r="Q55" i="18"/>
  <c r="V55" i="18"/>
  <c r="G56" i="18"/>
  <c r="M56" i="18" s="1"/>
  <c r="I56" i="18"/>
  <c r="K56" i="18"/>
  <c r="O56" i="18"/>
  <c r="Q56" i="18"/>
  <c r="V56" i="18"/>
  <c r="G57" i="18"/>
  <c r="M57" i="18" s="1"/>
  <c r="I57" i="18"/>
  <c r="K57" i="18"/>
  <c r="O57" i="18"/>
  <c r="Q57" i="18"/>
  <c r="V57" i="18"/>
  <c r="G58" i="18"/>
  <c r="I58" i="18"/>
  <c r="K58" i="18"/>
  <c r="M58" i="18"/>
  <c r="O58" i="18"/>
  <c r="Q58" i="18"/>
  <c r="V58" i="18"/>
  <c r="G59" i="18"/>
  <c r="M59" i="18" s="1"/>
  <c r="I59" i="18"/>
  <c r="K59" i="18"/>
  <c r="O59" i="18"/>
  <c r="Q59" i="18"/>
  <c r="V59" i="18"/>
  <c r="G60" i="18"/>
  <c r="M60" i="18" s="1"/>
  <c r="I60" i="18"/>
  <c r="K60" i="18"/>
  <c r="O60" i="18"/>
  <c r="Q60" i="18"/>
  <c r="V60" i="18"/>
  <c r="G61" i="18"/>
  <c r="M61" i="18" s="1"/>
  <c r="I61" i="18"/>
  <c r="K61" i="18"/>
  <c r="O61" i="18"/>
  <c r="Q61" i="18"/>
  <c r="V61" i="18"/>
  <c r="G62" i="18"/>
  <c r="M62" i="18" s="1"/>
  <c r="I62" i="18"/>
  <c r="K62" i="18"/>
  <c r="O62" i="18"/>
  <c r="Q62" i="18"/>
  <c r="V62" i="18"/>
  <c r="G63" i="18"/>
  <c r="M63" i="18" s="1"/>
  <c r="I63" i="18"/>
  <c r="K63" i="18"/>
  <c r="O63" i="18"/>
  <c r="Q63" i="18"/>
  <c r="V63" i="18"/>
  <c r="G64" i="18"/>
  <c r="M64" i="18" s="1"/>
  <c r="I64" i="18"/>
  <c r="K64" i="18"/>
  <c r="O64" i="18"/>
  <c r="Q64" i="18"/>
  <c r="V64" i="18"/>
  <c r="G67" i="18"/>
  <c r="G66" i="18" s="1"/>
  <c r="I67" i="18"/>
  <c r="K67" i="18"/>
  <c r="O67" i="18"/>
  <c r="Q67" i="18"/>
  <c r="V67" i="18"/>
  <c r="G68" i="18"/>
  <c r="M68" i="18" s="1"/>
  <c r="I68" i="18"/>
  <c r="K68" i="18"/>
  <c r="O68" i="18"/>
  <c r="O66" i="18" s="1"/>
  <c r="Q68" i="18"/>
  <c r="V68" i="18"/>
  <c r="G71" i="18"/>
  <c r="M71" i="18" s="1"/>
  <c r="I71" i="18"/>
  <c r="K71" i="18"/>
  <c r="O71" i="18"/>
  <c r="O70" i="18" s="1"/>
  <c r="Q71" i="18"/>
  <c r="V71" i="18"/>
  <c r="G72" i="18"/>
  <c r="M72" i="18" s="1"/>
  <c r="I72" i="18"/>
  <c r="K72" i="18"/>
  <c r="O72" i="18"/>
  <c r="Q72" i="18"/>
  <c r="V72" i="18"/>
  <c r="G73" i="18"/>
  <c r="M73" i="18" s="1"/>
  <c r="I73" i="18"/>
  <c r="K73" i="18"/>
  <c r="O73" i="18"/>
  <c r="Q73" i="18"/>
  <c r="V73" i="18"/>
  <c r="G74" i="18"/>
  <c r="M74" i="18" s="1"/>
  <c r="I74" i="18"/>
  <c r="K74" i="18"/>
  <c r="O74" i="18"/>
  <c r="Q74" i="18"/>
  <c r="V74" i="18"/>
  <c r="V76" i="18"/>
  <c r="G77" i="18"/>
  <c r="M77" i="18" s="1"/>
  <c r="M76" i="18" s="1"/>
  <c r="I77" i="18"/>
  <c r="I76" i="18" s="1"/>
  <c r="K77" i="18"/>
  <c r="K76" i="18" s="1"/>
  <c r="O77" i="18"/>
  <c r="O76" i="18" s="1"/>
  <c r="Q77" i="18"/>
  <c r="Q76" i="18" s="1"/>
  <c r="V77" i="18"/>
  <c r="AC79" i="18"/>
  <c r="F49" i="1" s="1"/>
  <c r="G12" i="17"/>
  <c r="M12" i="17" s="1"/>
  <c r="I12" i="17"/>
  <c r="K12" i="17"/>
  <c r="O12" i="17"/>
  <c r="Q12" i="17"/>
  <c r="V12" i="17"/>
  <c r="G14" i="17"/>
  <c r="M14" i="17" s="1"/>
  <c r="I14" i="17"/>
  <c r="K14" i="17"/>
  <c r="O14" i="17"/>
  <c r="Q14" i="17"/>
  <c r="V14" i="17"/>
  <c r="G15" i="17"/>
  <c r="M15" i="17" s="1"/>
  <c r="I15" i="17"/>
  <c r="K15" i="17"/>
  <c r="O15" i="17"/>
  <c r="Q15" i="17"/>
  <c r="V15" i="17"/>
  <c r="G16" i="17"/>
  <c r="I16" i="17"/>
  <c r="K16" i="17"/>
  <c r="O16" i="17"/>
  <c r="Q16" i="17"/>
  <c r="V16" i="17"/>
  <c r="G18" i="17"/>
  <c r="M18" i="17" s="1"/>
  <c r="I18" i="17"/>
  <c r="K18" i="17"/>
  <c r="O18" i="17"/>
  <c r="Q18" i="17"/>
  <c r="V18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M22" i="17" s="1"/>
  <c r="I22" i="17"/>
  <c r="K22" i="17"/>
  <c r="O22" i="17"/>
  <c r="Q22" i="17"/>
  <c r="V22" i="17"/>
  <c r="G23" i="17"/>
  <c r="M23" i="17" s="1"/>
  <c r="I23" i="17"/>
  <c r="K23" i="17"/>
  <c r="O23" i="17"/>
  <c r="Q23" i="17"/>
  <c r="V23" i="17"/>
  <c r="G24" i="17"/>
  <c r="I24" i="17"/>
  <c r="K24" i="17"/>
  <c r="M24" i="17"/>
  <c r="O24" i="17"/>
  <c r="Q24" i="17"/>
  <c r="V24" i="17"/>
  <c r="G25" i="17"/>
  <c r="M25" i="17" s="1"/>
  <c r="I25" i="17"/>
  <c r="K25" i="17"/>
  <c r="O25" i="17"/>
  <c r="Q25" i="17"/>
  <c r="V25" i="17"/>
  <c r="G26" i="17"/>
  <c r="M26" i="17" s="1"/>
  <c r="I26" i="17"/>
  <c r="K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M29" i="17" s="1"/>
  <c r="I29" i="17"/>
  <c r="K29" i="17"/>
  <c r="O29" i="17"/>
  <c r="Q29" i="17"/>
  <c r="V29" i="17"/>
  <c r="G31" i="17"/>
  <c r="M31" i="17" s="1"/>
  <c r="I31" i="17"/>
  <c r="K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4" i="17"/>
  <c r="M34" i="17" s="1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7" i="17"/>
  <c r="M37" i="17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39" i="17"/>
  <c r="M39" i="17" s="1"/>
  <c r="I39" i="17"/>
  <c r="K39" i="17"/>
  <c r="O39" i="17"/>
  <c r="Q39" i="17"/>
  <c r="V39" i="17"/>
  <c r="G40" i="17"/>
  <c r="M40" i="17" s="1"/>
  <c r="I40" i="17"/>
  <c r="K40" i="17"/>
  <c r="O40" i="17"/>
  <c r="Q40" i="17"/>
  <c r="V40" i="17"/>
  <c r="G41" i="17"/>
  <c r="M41" i="17" s="1"/>
  <c r="I41" i="17"/>
  <c r="K41" i="17"/>
  <c r="O41" i="17"/>
  <c r="Q41" i="17"/>
  <c r="V41" i="17"/>
  <c r="G42" i="17"/>
  <c r="M42" i="17" s="1"/>
  <c r="I42" i="17"/>
  <c r="K42" i="17"/>
  <c r="O42" i="17"/>
  <c r="Q42" i="17"/>
  <c r="V42" i="17"/>
  <c r="G43" i="17"/>
  <c r="M43" i="17" s="1"/>
  <c r="I43" i="17"/>
  <c r="K43" i="17"/>
  <c r="O43" i="17"/>
  <c r="Q43" i="17"/>
  <c r="V43" i="17"/>
  <c r="G44" i="17"/>
  <c r="I44" i="17"/>
  <c r="K44" i="17"/>
  <c r="M44" i="17"/>
  <c r="O44" i="17"/>
  <c r="Q44" i="17"/>
  <c r="V44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49" i="17"/>
  <c r="M49" i="17" s="1"/>
  <c r="I49" i="17"/>
  <c r="K49" i="17"/>
  <c r="O49" i="17"/>
  <c r="Q49" i="17"/>
  <c r="V49" i="17"/>
  <c r="G50" i="17"/>
  <c r="M50" i="17" s="1"/>
  <c r="I50" i="17"/>
  <c r="K50" i="17"/>
  <c r="O50" i="17"/>
  <c r="Q50" i="17"/>
  <c r="V50" i="17"/>
  <c r="G51" i="17"/>
  <c r="M51" i="17" s="1"/>
  <c r="I51" i="17"/>
  <c r="K51" i="17"/>
  <c r="O51" i="17"/>
  <c r="Q51" i="17"/>
  <c r="V51" i="17"/>
  <c r="G53" i="17"/>
  <c r="I53" i="17"/>
  <c r="K53" i="17"/>
  <c r="M53" i="17"/>
  <c r="O53" i="17"/>
  <c r="Q53" i="17"/>
  <c r="V53" i="17"/>
  <c r="G54" i="17"/>
  <c r="M54" i="17" s="1"/>
  <c r="I54" i="17"/>
  <c r="K54" i="17"/>
  <c r="O54" i="17"/>
  <c r="Q54" i="17"/>
  <c r="V54" i="17"/>
  <c r="G55" i="17"/>
  <c r="M55" i="17" s="1"/>
  <c r="I55" i="17"/>
  <c r="K55" i="17"/>
  <c r="O55" i="17"/>
  <c r="Q55" i="17"/>
  <c r="V55" i="17"/>
  <c r="G57" i="17"/>
  <c r="M57" i="17" s="1"/>
  <c r="I57" i="17"/>
  <c r="K57" i="17"/>
  <c r="O57" i="17"/>
  <c r="Q57" i="17"/>
  <c r="V57" i="17"/>
  <c r="G58" i="17"/>
  <c r="M58" i="17" s="1"/>
  <c r="I58" i="17"/>
  <c r="K58" i="17"/>
  <c r="O58" i="17"/>
  <c r="Q58" i="17"/>
  <c r="V58" i="17"/>
  <c r="G59" i="17"/>
  <c r="M59" i="17" s="1"/>
  <c r="I59" i="17"/>
  <c r="K59" i="17"/>
  <c r="O59" i="17"/>
  <c r="Q59" i="17"/>
  <c r="V59" i="17"/>
  <c r="G60" i="17"/>
  <c r="I60" i="17"/>
  <c r="K60" i="17"/>
  <c r="M60" i="17"/>
  <c r="O60" i="17"/>
  <c r="Q60" i="17"/>
  <c r="V60" i="17"/>
  <c r="G61" i="17"/>
  <c r="M61" i="17" s="1"/>
  <c r="I61" i="17"/>
  <c r="K61" i="17"/>
  <c r="O61" i="17"/>
  <c r="Q61" i="17"/>
  <c r="V61" i="17"/>
  <c r="G62" i="17"/>
  <c r="M62" i="17" s="1"/>
  <c r="I62" i="17"/>
  <c r="K62" i="17"/>
  <c r="O62" i="17"/>
  <c r="Q62" i="17"/>
  <c r="V62" i="17"/>
  <c r="G63" i="17"/>
  <c r="M63" i="17" s="1"/>
  <c r="I63" i="17"/>
  <c r="K63" i="17"/>
  <c r="O63" i="17"/>
  <c r="Q63" i="17"/>
  <c r="V63" i="17"/>
  <c r="G64" i="17"/>
  <c r="M64" i="17" s="1"/>
  <c r="I64" i="17"/>
  <c r="K64" i="17"/>
  <c r="O64" i="17"/>
  <c r="Q64" i="17"/>
  <c r="V64" i="17"/>
  <c r="G65" i="17"/>
  <c r="M65" i="17" s="1"/>
  <c r="I65" i="17"/>
  <c r="K65" i="17"/>
  <c r="O65" i="17"/>
  <c r="Q65" i="17"/>
  <c r="V65" i="17"/>
  <c r="G66" i="17"/>
  <c r="M66" i="17" s="1"/>
  <c r="I66" i="17"/>
  <c r="K66" i="17"/>
  <c r="O66" i="17"/>
  <c r="Q66" i="17"/>
  <c r="V66" i="17"/>
  <c r="G69" i="17"/>
  <c r="M69" i="17" s="1"/>
  <c r="I69" i="17"/>
  <c r="I68" i="17" s="1"/>
  <c r="K69" i="17"/>
  <c r="O69" i="17"/>
  <c r="Q69" i="17"/>
  <c r="V69" i="17"/>
  <c r="G70" i="17"/>
  <c r="M70" i="17" s="1"/>
  <c r="I70" i="17"/>
  <c r="K70" i="17"/>
  <c r="O70" i="17"/>
  <c r="Q70" i="17"/>
  <c r="V70" i="17"/>
  <c r="G71" i="17"/>
  <c r="M71" i="17" s="1"/>
  <c r="I71" i="17"/>
  <c r="K71" i="17"/>
  <c r="O71" i="17"/>
  <c r="Q71" i="17"/>
  <c r="V71" i="17"/>
  <c r="G72" i="17"/>
  <c r="M72" i="17" s="1"/>
  <c r="I72" i="17"/>
  <c r="K72" i="17"/>
  <c r="O72" i="17"/>
  <c r="Q72" i="17"/>
  <c r="V72" i="17"/>
  <c r="G73" i="17"/>
  <c r="M73" i="17" s="1"/>
  <c r="I73" i="17"/>
  <c r="K73" i="17"/>
  <c r="O73" i="17"/>
  <c r="Q73" i="17"/>
  <c r="V73" i="17"/>
  <c r="G74" i="17"/>
  <c r="M74" i="17" s="1"/>
  <c r="I74" i="17"/>
  <c r="K74" i="17"/>
  <c r="O74" i="17"/>
  <c r="Q74" i="17"/>
  <c r="V74" i="17"/>
  <c r="G75" i="17"/>
  <c r="I75" i="17"/>
  <c r="K75" i="17"/>
  <c r="M75" i="17"/>
  <c r="O75" i="17"/>
  <c r="Q75" i="17"/>
  <c r="V75" i="17"/>
  <c r="G76" i="17"/>
  <c r="M76" i="17" s="1"/>
  <c r="I76" i="17"/>
  <c r="K76" i="17"/>
  <c r="O76" i="17"/>
  <c r="Q76" i="17"/>
  <c r="V76" i="17"/>
  <c r="AC78" i="17"/>
  <c r="F47" i="1" s="1"/>
  <c r="G12" i="16"/>
  <c r="I12" i="16"/>
  <c r="K12" i="16"/>
  <c r="O12" i="16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5" i="16"/>
  <c r="M15" i="16" s="1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I20" i="16"/>
  <c r="K20" i="16"/>
  <c r="M20" i="16"/>
  <c r="O20" i="16"/>
  <c r="Q20" i="16"/>
  <c r="V20" i="16"/>
  <c r="G21" i="16"/>
  <c r="M21" i="16" s="1"/>
  <c r="I21" i="16"/>
  <c r="K21" i="16"/>
  <c r="O21" i="16"/>
  <c r="Q21" i="16"/>
  <c r="V21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M24" i="16" s="1"/>
  <c r="I24" i="16"/>
  <c r="K24" i="16"/>
  <c r="O24" i="16"/>
  <c r="Q24" i="16"/>
  <c r="V24" i="16"/>
  <c r="G26" i="16"/>
  <c r="M26" i="16" s="1"/>
  <c r="I26" i="16"/>
  <c r="K26" i="16"/>
  <c r="O26" i="16"/>
  <c r="Q26" i="16"/>
  <c r="V26" i="16"/>
  <c r="G27" i="16"/>
  <c r="M27" i="16" s="1"/>
  <c r="I27" i="16"/>
  <c r="K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AC33" i="16"/>
  <c r="F46" i="1" s="1"/>
  <c r="G110" i="15"/>
  <c r="M110" i="15" s="1"/>
  <c r="I110" i="15"/>
  <c r="K110" i="15"/>
  <c r="O110" i="15"/>
  <c r="Q110" i="15"/>
  <c r="V110" i="15"/>
  <c r="G111" i="15"/>
  <c r="M111" i="15" s="1"/>
  <c r="I111" i="15"/>
  <c r="K111" i="15"/>
  <c r="O111" i="15"/>
  <c r="Q111" i="15"/>
  <c r="V111" i="15"/>
  <c r="G112" i="15"/>
  <c r="I112" i="15"/>
  <c r="K112" i="15"/>
  <c r="M112" i="15"/>
  <c r="O112" i="15"/>
  <c r="Q112" i="15"/>
  <c r="V112" i="15"/>
  <c r="G113" i="15"/>
  <c r="M113" i="15" s="1"/>
  <c r="I113" i="15"/>
  <c r="K113" i="15"/>
  <c r="O113" i="15"/>
  <c r="Q113" i="15"/>
  <c r="V113" i="15"/>
  <c r="G114" i="15"/>
  <c r="M114" i="15" s="1"/>
  <c r="I114" i="15"/>
  <c r="K114" i="15"/>
  <c r="O114" i="15"/>
  <c r="Q114" i="15"/>
  <c r="V114" i="15"/>
  <c r="G115" i="15"/>
  <c r="M115" i="15" s="1"/>
  <c r="I115" i="15"/>
  <c r="K115" i="15"/>
  <c r="O115" i="15"/>
  <c r="Q115" i="15"/>
  <c r="V115" i="15"/>
  <c r="G116" i="15"/>
  <c r="M116" i="15" s="1"/>
  <c r="I116" i="15"/>
  <c r="K116" i="15"/>
  <c r="O116" i="15"/>
  <c r="Q116" i="15"/>
  <c r="V116" i="15"/>
  <c r="G117" i="15"/>
  <c r="M117" i="15" s="1"/>
  <c r="I117" i="15"/>
  <c r="K117" i="15"/>
  <c r="O117" i="15"/>
  <c r="Q117" i="15"/>
  <c r="V117" i="15"/>
  <c r="G118" i="15"/>
  <c r="M118" i="15" s="1"/>
  <c r="I118" i="15"/>
  <c r="K118" i="15"/>
  <c r="O118" i="15"/>
  <c r="Q118" i="15"/>
  <c r="V118" i="15"/>
  <c r="G119" i="15"/>
  <c r="I119" i="15"/>
  <c r="K119" i="15"/>
  <c r="M119" i="15"/>
  <c r="O119" i="15"/>
  <c r="Q119" i="15"/>
  <c r="V119" i="15"/>
  <c r="G120" i="15"/>
  <c r="M120" i="15" s="1"/>
  <c r="I120" i="15"/>
  <c r="K120" i="15"/>
  <c r="O120" i="15"/>
  <c r="Q120" i="15"/>
  <c r="V120" i="15"/>
  <c r="G121" i="15"/>
  <c r="M121" i="15" s="1"/>
  <c r="I121" i="15"/>
  <c r="K121" i="15"/>
  <c r="O121" i="15"/>
  <c r="Q121" i="15"/>
  <c r="V121" i="15"/>
  <c r="G122" i="15"/>
  <c r="I122" i="15"/>
  <c r="K122" i="15"/>
  <c r="M122" i="15"/>
  <c r="O122" i="15"/>
  <c r="Q122" i="15"/>
  <c r="V122" i="15"/>
  <c r="G123" i="15"/>
  <c r="M123" i="15" s="1"/>
  <c r="I123" i="15"/>
  <c r="K123" i="15"/>
  <c r="O123" i="15"/>
  <c r="Q123" i="15"/>
  <c r="V123" i="15"/>
  <c r="G124" i="15"/>
  <c r="I124" i="15"/>
  <c r="K124" i="15"/>
  <c r="M124" i="15"/>
  <c r="O124" i="15"/>
  <c r="Q124" i="15"/>
  <c r="V124" i="15"/>
  <c r="G125" i="15"/>
  <c r="M125" i="15" s="1"/>
  <c r="I125" i="15"/>
  <c r="K125" i="15"/>
  <c r="O125" i="15"/>
  <c r="Q125" i="15"/>
  <c r="V125" i="15"/>
  <c r="G128" i="15"/>
  <c r="M128" i="15" s="1"/>
  <c r="I128" i="15"/>
  <c r="K128" i="15"/>
  <c r="O128" i="15"/>
  <c r="Q128" i="15"/>
  <c r="V128" i="15"/>
  <c r="G129" i="15"/>
  <c r="I129" i="15"/>
  <c r="K129" i="15"/>
  <c r="M129" i="15"/>
  <c r="O129" i="15"/>
  <c r="Q129" i="15"/>
  <c r="V129" i="15"/>
  <c r="G130" i="15"/>
  <c r="M130" i="15" s="1"/>
  <c r="I130" i="15"/>
  <c r="K130" i="15"/>
  <c r="O130" i="15"/>
  <c r="Q130" i="15"/>
  <c r="V130" i="15"/>
  <c r="G131" i="15"/>
  <c r="I131" i="15"/>
  <c r="K131" i="15"/>
  <c r="O131" i="15"/>
  <c r="Q131" i="15"/>
  <c r="V131" i="15"/>
  <c r="G132" i="15"/>
  <c r="M132" i="15" s="1"/>
  <c r="I132" i="15"/>
  <c r="K132" i="15"/>
  <c r="O132" i="15"/>
  <c r="Q132" i="15"/>
  <c r="V132" i="15"/>
  <c r="G133" i="15"/>
  <c r="M133" i="15" s="1"/>
  <c r="I133" i="15"/>
  <c r="K133" i="15"/>
  <c r="O133" i="15"/>
  <c r="Q133" i="15"/>
  <c r="V133" i="15"/>
  <c r="AC136" i="15"/>
  <c r="F45" i="1" s="1"/>
  <c r="O103" i="15"/>
  <c r="G12" i="15"/>
  <c r="M12" i="15" s="1"/>
  <c r="I12" i="15"/>
  <c r="K12" i="15"/>
  <c r="O12" i="15"/>
  <c r="Q12" i="15"/>
  <c r="V12" i="15"/>
  <c r="G13" i="15"/>
  <c r="M13" i="15" s="1"/>
  <c r="I13" i="15"/>
  <c r="K13" i="15"/>
  <c r="O13" i="15"/>
  <c r="Q13" i="15"/>
  <c r="V13" i="15"/>
  <c r="G14" i="15"/>
  <c r="M14" i="15" s="1"/>
  <c r="I14" i="15"/>
  <c r="K14" i="15"/>
  <c r="O14" i="15"/>
  <c r="Q14" i="15"/>
  <c r="V14" i="15"/>
  <c r="G15" i="15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28" i="15"/>
  <c r="M28" i="15" s="1"/>
  <c r="I28" i="15"/>
  <c r="K28" i="15"/>
  <c r="O28" i="15"/>
  <c r="Q28" i="15"/>
  <c r="V28" i="15"/>
  <c r="G29" i="15"/>
  <c r="M29" i="15" s="1"/>
  <c r="I29" i="15"/>
  <c r="K29" i="15"/>
  <c r="O29" i="15"/>
  <c r="Q29" i="15"/>
  <c r="V29" i="15"/>
  <c r="G30" i="15"/>
  <c r="I30" i="15"/>
  <c r="K30" i="15"/>
  <c r="M30" i="15"/>
  <c r="O30" i="15"/>
  <c r="Q30" i="15"/>
  <c r="V30" i="15"/>
  <c r="G31" i="15"/>
  <c r="M31" i="15" s="1"/>
  <c r="I31" i="15"/>
  <c r="K31" i="15"/>
  <c r="O31" i="15"/>
  <c r="Q31" i="15"/>
  <c r="V31" i="15"/>
  <c r="G32" i="15"/>
  <c r="M32" i="15" s="1"/>
  <c r="I32" i="15"/>
  <c r="K32" i="15"/>
  <c r="O32" i="15"/>
  <c r="Q32" i="15"/>
  <c r="V32" i="15"/>
  <c r="G33" i="15"/>
  <c r="M33" i="15" s="1"/>
  <c r="I33" i="15"/>
  <c r="K33" i="15"/>
  <c r="O33" i="15"/>
  <c r="Q33" i="15"/>
  <c r="V33" i="15"/>
  <c r="G34" i="15"/>
  <c r="I34" i="15"/>
  <c r="K34" i="15"/>
  <c r="M34" i="15"/>
  <c r="O34" i="15"/>
  <c r="Q34" i="15"/>
  <c r="V34" i="15"/>
  <c r="G35" i="15"/>
  <c r="M35" i="15" s="1"/>
  <c r="I35" i="15"/>
  <c r="K35" i="15"/>
  <c r="O35" i="15"/>
  <c r="Q35" i="15"/>
  <c r="V35" i="15"/>
  <c r="G36" i="15"/>
  <c r="M36" i="15" s="1"/>
  <c r="I36" i="15"/>
  <c r="K36" i="15"/>
  <c r="O36" i="15"/>
  <c r="Q36" i="15"/>
  <c r="V36" i="15"/>
  <c r="G37" i="15"/>
  <c r="M37" i="15" s="1"/>
  <c r="I37" i="15"/>
  <c r="K37" i="15"/>
  <c r="O37" i="15"/>
  <c r="Q37" i="15"/>
  <c r="V37" i="15"/>
  <c r="G38" i="15"/>
  <c r="I38" i="15"/>
  <c r="K38" i="15"/>
  <c r="M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2" i="15"/>
  <c r="M42" i="15" s="1"/>
  <c r="I42" i="15"/>
  <c r="K42" i="15"/>
  <c r="O42" i="15"/>
  <c r="Q42" i="15"/>
  <c r="V42" i="15"/>
  <c r="G43" i="15"/>
  <c r="M43" i="15" s="1"/>
  <c r="I43" i="15"/>
  <c r="K43" i="15"/>
  <c r="O43" i="15"/>
  <c r="Q43" i="15"/>
  <c r="V43" i="15"/>
  <c r="G44" i="15"/>
  <c r="M44" i="15" s="1"/>
  <c r="I44" i="15"/>
  <c r="K44" i="15"/>
  <c r="O44" i="15"/>
  <c r="Q44" i="15"/>
  <c r="V44" i="15"/>
  <c r="G45" i="15"/>
  <c r="M45" i="15" s="1"/>
  <c r="I45" i="15"/>
  <c r="K45" i="15"/>
  <c r="O45" i="15"/>
  <c r="Q45" i="15"/>
  <c r="V45" i="15"/>
  <c r="G46" i="15"/>
  <c r="M46" i="15" s="1"/>
  <c r="I46" i="15"/>
  <c r="K46" i="15"/>
  <c r="O46" i="15"/>
  <c r="Q46" i="15"/>
  <c r="V46" i="15"/>
  <c r="G47" i="15"/>
  <c r="M47" i="15" s="1"/>
  <c r="I47" i="15"/>
  <c r="K47" i="15"/>
  <c r="O47" i="15"/>
  <c r="Q47" i="15"/>
  <c r="V47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M50" i="15" s="1"/>
  <c r="I50" i="15"/>
  <c r="K50" i="15"/>
  <c r="O50" i="15"/>
  <c r="Q50" i="15"/>
  <c r="V50" i="15"/>
  <c r="G51" i="15"/>
  <c r="M51" i="15" s="1"/>
  <c r="I51" i="15"/>
  <c r="K51" i="15"/>
  <c r="O51" i="15"/>
  <c r="Q51" i="15"/>
  <c r="V51" i="15"/>
  <c r="G52" i="15"/>
  <c r="M52" i="15" s="1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4" i="15"/>
  <c r="I54" i="15"/>
  <c r="K54" i="15"/>
  <c r="M54" i="15"/>
  <c r="O54" i="15"/>
  <c r="Q54" i="15"/>
  <c r="V54" i="15"/>
  <c r="G55" i="15"/>
  <c r="M55" i="15" s="1"/>
  <c r="I55" i="15"/>
  <c r="K55" i="15"/>
  <c r="O55" i="15"/>
  <c r="Q55" i="15"/>
  <c r="V55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8" i="15"/>
  <c r="I58" i="15"/>
  <c r="K58" i="15"/>
  <c r="M58" i="15"/>
  <c r="O58" i="15"/>
  <c r="Q58" i="15"/>
  <c r="V58" i="15"/>
  <c r="G59" i="15"/>
  <c r="M59" i="15" s="1"/>
  <c r="I59" i="15"/>
  <c r="K59" i="15"/>
  <c r="O59" i="15"/>
  <c r="Q59" i="15"/>
  <c r="V59" i="15"/>
  <c r="G60" i="15"/>
  <c r="M60" i="15" s="1"/>
  <c r="I60" i="15"/>
  <c r="K60" i="15"/>
  <c r="O60" i="15"/>
  <c r="Q60" i="15"/>
  <c r="V60" i="15"/>
  <c r="G61" i="15"/>
  <c r="M61" i="15" s="1"/>
  <c r="I61" i="15"/>
  <c r="K61" i="15"/>
  <c r="O61" i="15"/>
  <c r="Q61" i="15"/>
  <c r="V61" i="15"/>
  <c r="G62" i="15"/>
  <c r="I62" i="15"/>
  <c r="K62" i="15"/>
  <c r="M62" i="15"/>
  <c r="O62" i="15"/>
  <c r="Q62" i="15"/>
  <c r="V62" i="15"/>
  <c r="G63" i="15"/>
  <c r="M63" i="15" s="1"/>
  <c r="I63" i="15"/>
  <c r="K63" i="15"/>
  <c r="O63" i="15"/>
  <c r="Q63" i="15"/>
  <c r="V63" i="15"/>
  <c r="G64" i="15"/>
  <c r="M64" i="15" s="1"/>
  <c r="I64" i="15"/>
  <c r="K64" i="15"/>
  <c r="O64" i="15"/>
  <c r="Q64" i="15"/>
  <c r="V64" i="15"/>
  <c r="G65" i="15"/>
  <c r="M65" i="15" s="1"/>
  <c r="I65" i="15"/>
  <c r="K65" i="15"/>
  <c r="O65" i="15"/>
  <c r="Q65" i="15"/>
  <c r="V65" i="15"/>
  <c r="G66" i="15"/>
  <c r="I66" i="15"/>
  <c r="K66" i="15"/>
  <c r="M66" i="15"/>
  <c r="O66" i="15"/>
  <c r="Q66" i="15"/>
  <c r="V66" i="15"/>
  <c r="G67" i="15"/>
  <c r="M67" i="15" s="1"/>
  <c r="I67" i="15"/>
  <c r="K67" i="15"/>
  <c r="O67" i="15"/>
  <c r="Q67" i="15"/>
  <c r="V67" i="15"/>
  <c r="G68" i="15"/>
  <c r="M68" i="15" s="1"/>
  <c r="I68" i="15"/>
  <c r="K68" i="15"/>
  <c r="O68" i="15"/>
  <c r="Q68" i="15"/>
  <c r="V68" i="15"/>
  <c r="G69" i="15"/>
  <c r="M69" i="15" s="1"/>
  <c r="I69" i="15"/>
  <c r="K69" i="15"/>
  <c r="O69" i="15"/>
  <c r="Q69" i="15"/>
  <c r="V69" i="15"/>
  <c r="G70" i="15"/>
  <c r="M70" i="15" s="1"/>
  <c r="I70" i="15"/>
  <c r="K70" i="15"/>
  <c r="O70" i="15"/>
  <c r="Q70" i="15"/>
  <c r="V70" i="15"/>
  <c r="G72" i="15"/>
  <c r="M72" i="15" s="1"/>
  <c r="I72" i="15"/>
  <c r="K72" i="15"/>
  <c r="O72" i="15"/>
  <c r="Q72" i="15"/>
  <c r="V72" i="15"/>
  <c r="G73" i="15"/>
  <c r="M73" i="15" s="1"/>
  <c r="I73" i="15"/>
  <c r="K73" i="15"/>
  <c r="O73" i="15"/>
  <c r="Q73" i="15"/>
  <c r="V73" i="15"/>
  <c r="G74" i="15"/>
  <c r="M74" i="15" s="1"/>
  <c r="I74" i="15"/>
  <c r="K74" i="15"/>
  <c r="O74" i="15"/>
  <c r="Q74" i="15"/>
  <c r="V74" i="15"/>
  <c r="G75" i="15"/>
  <c r="M75" i="15" s="1"/>
  <c r="I75" i="15"/>
  <c r="K75" i="15"/>
  <c r="O75" i="15"/>
  <c r="Q75" i="15"/>
  <c r="V75" i="15"/>
  <c r="G76" i="15"/>
  <c r="M76" i="15" s="1"/>
  <c r="I76" i="15"/>
  <c r="K76" i="15"/>
  <c r="O76" i="15"/>
  <c r="Q76" i="15"/>
  <c r="V76" i="15"/>
  <c r="G78" i="15"/>
  <c r="I78" i="15"/>
  <c r="K78" i="15"/>
  <c r="M78" i="15"/>
  <c r="O78" i="15"/>
  <c r="Q78" i="15"/>
  <c r="V78" i="15"/>
  <c r="G79" i="15"/>
  <c r="M79" i="15" s="1"/>
  <c r="I79" i="15"/>
  <c r="K79" i="15"/>
  <c r="O79" i="15"/>
  <c r="Q79" i="15"/>
  <c r="V79" i="15"/>
  <c r="G80" i="15"/>
  <c r="M80" i="15" s="1"/>
  <c r="I80" i="15"/>
  <c r="K80" i="15"/>
  <c r="O80" i="15"/>
  <c r="Q80" i="15"/>
  <c r="V80" i="15"/>
  <c r="G81" i="15"/>
  <c r="M81" i="15" s="1"/>
  <c r="I81" i="15"/>
  <c r="K81" i="15"/>
  <c r="O81" i="15"/>
  <c r="Q81" i="15"/>
  <c r="V81" i="15"/>
  <c r="G82" i="15"/>
  <c r="I82" i="15"/>
  <c r="K82" i="15"/>
  <c r="M82" i="15"/>
  <c r="O82" i="15"/>
  <c r="Q82" i="15"/>
  <c r="V82" i="15"/>
  <c r="G83" i="15"/>
  <c r="M83" i="15" s="1"/>
  <c r="I83" i="15"/>
  <c r="K83" i="15"/>
  <c r="O83" i="15"/>
  <c r="Q83" i="15"/>
  <c r="V83" i="15"/>
  <c r="G84" i="15"/>
  <c r="M84" i="15" s="1"/>
  <c r="I84" i="15"/>
  <c r="K84" i="15"/>
  <c r="O84" i="15"/>
  <c r="Q84" i="15"/>
  <c r="V84" i="15"/>
  <c r="G85" i="15"/>
  <c r="M85" i="15" s="1"/>
  <c r="I85" i="15"/>
  <c r="K85" i="15"/>
  <c r="O85" i="15"/>
  <c r="Q85" i="15"/>
  <c r="V85" i="15"/>
  <c r="G86" i="15"/>
  <c r="I86" i="15"/>
  <c r="K86" i="15"/>
  <c r="M86" i="15"/>
  <c r="O86" i="15"/>
  <c r="Q86" i="15"/>
  <c r="V86" i="15"/>
  <c r="G87" i="15"/>
  <c r="M87" i="15" s="1"/>
  <c r="I87" i="15"/>
  <c r="K87" i="15"/>
  <c r="O87" i="15"/>
  <c r="Q87" i="15"/>
  <c r="V87" i="15"/>
  <c r="G88" i="15"/>
  <c r="M88" i="15" s="1"/>
  <c r="I88" i="15"/>
  <c r="K88" i="15"/>
  <c r="O88" i="15"/>
  <c r="Q88" i="15"/>
  <c r="V88" i="15"/>
  <c r="G89" i="15"/>
  <c r="M89" i="15" s="1"/>
  <c r="I89" i="15"/>
  <c r="K89" i="15"/>
  <c r="O89" i="15"/>
  <c r="Q89" i="15"/>
  <c r="V89" i="15"/>
  <c r="G90" i="15"/>
  <c r="M90" i="15" s="1"/>
  <c r="I90" i="15"/>
  <c r="K90" i="15"/>
  <c r="O90" i="15"/>
  <c r="Q90" i="15"/>
  <c r="V90" i="15"/>
  <c r="G91" i="15"/>
  <c r="M91" i="15" s="1"/>
  <c r="I91" i="15"/>
  <c r="K91" i="15"/>
  <c r="O91" i="15"/>
  <c r="Q91" i="15"/>
  <c r="V91" i="15"/>
  <c r="G92" i="15"/>
  <c r="M92" i="15" s="1"/>
  <c r="I92" i="15"/>
  <c r="K92" i="15"/>
  <c r="O92" i="15"/>
  <c r="Q92" i="15"/>
  <c r="V92" i="15"/>
  <c r="G93" i="15"/>
  <c r="M93" i="15" s="1"/>
  <c r="I93" i="15"/>
  <c r="K93" i="15"/>
  <c r="O93" i="15"/>
  <c r="Q93" i="15"/>
  <c r="V93" i="15"/>
  <c r="G94" i="15"/>
  <c r="M94" i="15" s="1"/>
  <c r="I94" i="15"/>
  <c r="K94" i="15"/>
  <c r="O94" i="15"/>
  <c r="Q94" i="15"/>
  <c r="V94" i="15"/>
  <c r="G95" i="15"/>
  <c r="M95" i="15" s="1"/>
  <c r="I95" i="15"/>
  <c r="K95" i="15"/>
  <c r="O95" i="15"/>
  <c r="Q95" i="15"/>
  <c r="V95" i="15"/>
  <c r="G96" i="15"/>
  <c r="M96" i="15" s="1"/>
  <c r="I96" i="15"/>
  <c r="K96" i="15"/>
  <c r="O96" i="15"/>
  <c r="Q96" i="15"/>
  <c r="V96" i="15"/>
  <c r="G97" i="15"/>
  <c r="I97" i="15"/>
  <c r="K97" i="15"/>
  <c r="M97" i="15"/>
  <c r="O97" i="15"/>
  <c r="Q97" i="15"/>
  <c r="V97" i="15"/>
  <c r="G98" i="15"/>
  <c r="M98" i="15" s="1"/>
  <c r="I98" i="15"/>
  <c r="K98" i="15"/>
  <c r="O98" i="15"/>
  <c r="Q98" i="15"/>
  <c r="V98" i="15"/>
  <c r="G100" i="15"/>
  <c r="M100" i="15" s="1"/>
  <c r="I100" i="15"/>
  <c r="K100" i="15"/>
  <c r="O100" i="15"/>
  <c r="Q100" i="15"/>
  <c r="V100" i="15"/>
  <c r="G101" i="15"/>
  <c r="M101" i="15" s="1"/>
  <c r="I101" i="15"/>
  <c r="K101" i="15"/>
  <c r="O101" i="15"/>
  <c r="Q101" i="15"/>
  <c r="V101" i="15"/>
  <c r="G104" i="15"/>
  <c r="I104" i="15"/>
  <c r="I103" i="15" s="1"/>
  <c r="K104" i="15"/>
  <c r="K103" i="15" s="1"/>
  <c r="O104" i="15"/>
  <c r="Q104" i="15"/>
  <c r="Q103" i="15" s="1"/>
  <c r="V104" i="15"/>
  <c r="G106" i="15"/>
  <c r="I106" i="15"/>
  <c r="K106" i="15"/>
  <c r="M106" i="15"/>
  <c r="O106" i="15"/>
  <c r="Q106" i="15"/>
  <c r="V106" i="15"/>
  <c r="V103" i="15" s="1"/>
  <c r="G107" i="15"/>
  <c r="M107" i="15" s="1"/>
  <c r="I107" i="15"/>
  <c r="K107" i="15"/>
  <c r="O107" i="15"/>
  <c r="Q107" i="15"/>
  <c r="V107" i="15"/>
  <c r="G108" i="15"/>
  <c r="M108" i="15" s="1"/>
  <c r="I108" i="15"/>
  <c r="K108" i="15"/>
  <c r="O108" i="15"/>
  <c r="Q108" i="15"/>
  <c r="V108" i="15"/>
  <c r="G109" i="15"/>
  <c r="I109" i="15"/>
  <c r="K109" i="15"/>
  <c r="M109" i="15"/>
  <c r="O109" i="15"/>
  <c r="Q109" i="15"/>
  <c r="V109" i="15"/>
  <c r="G110" i="14"/>
  <c r="M110" i="14" s="1"/>
  <c r="I110" i="14"/>
  <c r="K110" i="14"/>
  <c r="O110" i="14"/>
  <c r="Q110" i="14"/>
  <c r="V110" i="14"/>
  <c r="G111" i="14"/>
  <c r="M111" i="14" s="1"/>
  <c r="I111" i="14"/>
  <c r="K111" i="14"/>
  <c r="O111" i="14"/>
  <c r="Q111" i="14"/>
  <c r="V111" i="14"/>
  <c r="G112" i="14"/>
  <c r="M112" i="14" s="1"/>
  <c r="I112" i="14"/>
  <c r="K112" i="14"/>
  <c r="O112" i="14"/>
  <c r="Q112" i="14"/>
  <c r="V112" i="14"/>
  <c r="G113" i="14"/>
  <c r="M113" i="14" s="1"/>
  <c r="I113" i="14"/>
  <c r="K113" i="14"/>
  <c r="O113" i="14"/>
  <c r="Q113" i="14"/>
  <c r="V113" i="14"/>
  <c r="G114" i="14"/>
  <c r="M114" i="14" s="1"/>
  <c r="I114" i="14"/>
  <c r="K114" i="14"/>
  <c r="O114" i="14"/>
  <c r="Q114" i="14"/>
  <c r="V114" i="14"/>
  <c r="G115" i="14"/>
  <c r="M115" i="14" s="1"/>
  <c r="I115" i="14"/>
  <c r="K115" i="14"/>
  <c r="O115" i="14"/>
  <c r="Q115" i="14"/>
  <c r="V115" i="14"/>
  <c r="G116" i="14"/>
  <c r="M116" i="14" s="1"/>
  <c r="I116" i="14"/>
  <c r="K116" i="14"/>
  <c r="O116" i="14"/>
  <c r="Q116" i="14"/>
  <c r="V116" i="14"/>
  <c r="G117" i="14"/>
  <c r="M117" i="14" s="1"/>
  <c r="I117" i="14"/>
  <c r="K117" i="14"/>
  <c r="O117" i="14"/>
  <c r="Q117" i="14"/>
  <c r="V117" i="14"/>
  <c r="G118" i="14"/>
  <c r="M118" i="14" s="1"/>
  <c r="I118" i="14"/>
  <c r="K118" i="14"/>
  <c r="O118" i="14"/>
  <c r="Q118" i="14"/>
  <c r="V118" i="14"/>
  <c r="G119" i="14"/>
  <c r="I119" i="14"/>
  <c r="K119" i="14"/>
  <c r="M119" i="14"/>
  <c r="O119" i="14"/>
  <c r="Q119" i="14"/>
  <c r="V119" i="14"/>
  <c r="G120" i="14"/>
  <c r="M120" i="14" s="1"/>
  <c r="I120" i="14"/>
  <c r="K120" i="14"/>
  <c r="O120" i="14"/>
  <c r="Q120" i="14"/>
  <c r="V120" i="14"/>
  <c r="G121" i="14"/>
  <c r="M121" i="14" s="1"/>
  <c r="I121" i="14"/>
  <c r="K121" i="14"/>
  <c r="O121" i="14"/>
  <c r="Q121" i="14"/>
  <c r="V121" i="14"/>
  <c r="G124" i="14"/>
  <c r="I124" i="14"/>
  <c r="K124" i="14"/>
  <c r="M124" i="14"/>
  <c r="O124" i="14"/>
  <c r="Q124" i="14"/>
  <c r="V124" i="14"/>
  <c r="G125" i="14"/>
  <c r="M125" i="14" s="1"/>
  <c r="I125" i="14"/>
  <c r="K125" i="14"/>
  <c r="O125" i="14"/>
  <c r="Q125" i="14"/>
  <c r="V125" i="14"/>
  <c r="G126" i="14"/>
  <c r="I126" i="14"/>
  <c r="K126" i="14"/>
  <c r="M126" i="14"/>
  <c r="O126" i="14"/>
  <c r="Q126" i="14"/>
  <c r="V126" i="14"/>
  <c r="G127" i="14"/>
  <c r="I127" i="14"/>
  <c r="K127" i="14"/>
  <c r="O127" i="14"/>
  <c r="Q127" i="14"/>
  <c r="V127" i="14"/>
  <c r="G128" i="14"/>
  <c r="M128" i="14" s="1"/>
  <c r="I128" i="14"/>
  <c r="K128" i="14"/>
  <c r="O128" i="14"/>
  <c r="Q128" i="14"/>
  <c r="V128" i="14"/>
  <c r="G129" i="14"/>
  <c r="M129" i="14" s="1"/>
  <c r="I129" i="14"/>
  <c r="K129" i="14"/>
  <c r="O129" i="14"/>
  <c r="Q129" i="14"/>
  <c r="V129" i="14"/>
  <c r="G130" i="14"/>
  <c r="I130" i="14"/>
  <c r="K130" i="14"/>
  <c r="M130" i="14"/>
  <c r="O130" i="14"/>
  <c r="Q130" i="14"/>
  <c r="V130" i="14"/>
  <c r="G131" i="14"/>
  <c r="M131" i="14" s="1"/>
  <c r="I131" i="14"/>
  <c r="K131" i="14"/>
  <c r="O131" i="14"/>
  <c r="Q131" i="14"/>
  <c r="V131" i="14"/>
  <c r="G132" i="14"/>
  <c r="M132" i="14" s="1"/>
  <c r="I132" i="14"/>
  <c r="K132" i="14"/>
  <c r="O132" i="14"/>
  <c r="Q132" i="14"/>
  <c r="V132" i="14"/>
  <c r="G133" i="14"/>
  <c r="M133" i="14" s="1"/>
  <c r="I133" i="14"/>
  <c r="K133" i="14"/>
  <c r="O133" i="14"/>
  <c r="Q133" i="14"/>
  <c r="V133" i="14"/>
  <c r="G134" i="14"/>
  <c r="I134" i="14"/>
  <c r="K134" i="14"/>
  <c r="M134" i="14"/>
  <c r="O134" i="14"/>
  <c r="Q134" i="14"/>
  <c r="V134" i="14"/>
  <c r="G135" i="14"/>
  <c r="M135" i="14" s="1"/>
  <c r="I135" i="14"/>
  <c r="K135" i="14"/>
  <c r="O135" i="14"/>
  <c r="Q135" i="14"/>
  <c r="V135" i="14"/>
  <c r="G136" i="14"/>
  <c r="M136" i="14" s="1"/>
  <c r="I136" i="14"/>
  <c r="K136" i="14"/>
  <c r="O136" i="14"/>
  <c r="Q136" i="14"/>
  <c r="V136" i="14"/>
  <c r="G137" i="14"/>
  <c r="M137" i="14" s="1"/>
  <c r="I137" i="14"/>
  <c r="K137" i="14"/>
  <c r="O137" i="14"/>
  <c r="Q137" i="14"/>
  <c r="V137" i="14"/>
  <c r="G138" i="14"/>
  <c r="I138" i="14"/>
  <c r="K138" i="14"/>
  <c r="M138" i="14"/>
  <c r="O138" i="14"/>
  <c r="Q138" i="14"/>
  <c r="V138" i="14"/>
  <c r="G139" i="14"/>
  <c r="M139" i="14" s="1"/>
  <c r="I139" i="14"/>
  <c r="K139" i="14"/>
  <c r="O139" i="14"/>
  <c r="Q139" i="14"/>
  <c r="V139" i="14"/>
  <c r="G140" i="14"/>
  <c r="M140" i="14" s="1"/>
  <c r="I140" i="14"/>
  <c r="K140" i="14"/>
  <c r="O140" i="14"/>
  <c r="Q140" i="14"/>
  <c r="V140" i="14"/>
  <c r="G141" i="14"/>
  <c r="M141" i="14" s="1"/>
  <c r="I141" i="14"/>
  <c r="K141" i="14"/>
  <c r="O141" i="14"/>
  <c r="Q141" i="14"/>
  <c r="V141" i="14"/>
  <c r="G142" i="14"/>
  <c r="M142" i="14" s="1"/>
  <c r="I142" i="14"/>
  <c r="K142" i="14"/>
  <c r="O142" i="14"/>
  <c r="Q142" i="14"/>
  <c r="V142" i="14"/>
  <c r="G143" i="14"/>
  <c r="M143" i="14" s="1"/>
  <c r="I143" i="14"/>
  <c r="K143" i="14"/>
  <c r="O143" i="14"/>
  <c r="Q143" i="14"/>
  <c r="V143" i="14"/>
  <c r="G144" i="14"/>
  <c r="M144" i="14" s="1"/>
  <c r="I144" i="14"/>
  <c r="K144" i="14"/>
  <c r="O144" i="14"/>
  <c r="Q144" i="14"/>
  <c r="V144" i="14"/>
  <c r="G145" i="14"/>
  <c r="M145" i="14" s="1"/>
  <c r="I145" i="14"/>
  <c r="K145" i="14"/>
  <c r="O145" i="14"/>
  <c r="Q145" i="14"/>
  <c r="V145" i="14"/>
  <c r="G146" i="14"/>
  <c r="M146" i="14" s="1"/>
  <c r="I146" i="14"/>
  <c r="K146" i="14"/>
  <c r="O146" i="14"/>
  <c r="Q146" i="14"/>
  <c r="V146" i="14"/>
  <c r="G147" i="14"/>
  <c r="M147" i="14" s="1"/>
  <c r="I147" i="14"/>
  <c r="K147" i="14"/>
  <c r="O147" i="14"/>
  <c r="Q147" i="14"/>
  <c r="V147" i="14"/>
  <c r="G148" i="14"/>
  <c r="M148" i="14" s="1"/>
  <c r="I148" i="14"/>
  <c r="K148" i="14"/>
  <c r="O148" i="14"/>
  <c r="Q148" i="14"/>
  <c r="V148" i="14"/>
  <c r="G151" i="14"/>
  <c r="M151" i="14" s="1"/>
  <c r="I151" i="14"/>
  <c r="K151" i="14"/>
  <c r="O151" i="14"/>
  <c r="Q151" i="14"/>
  <c r="V151" i="14"/>
  <c r="G152" i="14"/>
  <c r="I152" i="14"/>
  <c r="K152" i="14"/>
  <c r="O152" i="14"/>
  <c r="Q152" i="14"/>
  <c r="V152" i="14"/>
  <c r="G153" i="14"/>
  <c r="M153" i="14" s="1"/>
  <c r="I153" i="14"/>
  <c r="K153" i="14"/>
  <c r="O153" i="14"/>
  <c r="Q153" i="14"/>
  <c r="V153" i="14"/>
  <c r="G154" i="14"/>
  <c r="M154" i="14" s="1"/>
  <c r="I154" i="14"/>
  <c r="K154" i="14"/>
  <c r="O154" i="14"/>
  <c r="Q154" i="14"/>
  <c r="V154" i="14"/>
  <c r="G155" i="14"/>
  <c r="M155" i="14" s="1"/>
  <c r="I155" i="14"/>
  <c r="K155" i="14"/>
  <c r="O155" i="14"/>
  <c r="Q155" i="14"/>
  <c r="V155" i="14"/>
  <c r="G156" i="14"/>
  <c r="M156" i="14" s="1"/>
  <c r="I156" i="14"/>
  <c r="K156" i="14"/>
  <c r="O156" i="14"/>
  <c r="Q156" i="14"/>
  <c r="V156" i="14"/>
  <c r="G157" i="14"/>
  <c r="M157" i="14" s="1"/>
  <c r="I157" i="14"/>
  <c r="K157" i="14"/>
  <c r="O157" i="14"/>
  <c r="Q157" i="14"/>
  <c r="V157" i="14"/>
  <c r="G158" i="14"/>
  <c r="M158" i="14" s="1"/>
  <c r="I158" i="14"/>
  <c r="K158" i="14"/>
  <c r="O158" i="14"/>
  <c r="Q158" i="14"/>
  <c r="V158" i="14"/>
  <c r="G159" i="14"/>
  <c r="M159" i="14" s="1"/>
  <c r="I159" i="14"/>
  <c r="K159" i="14"/>
  <c r="O159" i="14"/>
  <c r="Q159" i="14"/>
  <c r="V159" i="14"/>
  <c r="G160" i="14"/>
  <c r="M160" i="14" s="1"/>
  <c r="I160" i="14"/>
  <c r="K160" i="14"/>
  <c r="O160" i="14"/>
  <c r="Q160" i="14"/>
  <c r="V160" i="14"/>
  <c r="G161" i="14"/>
  <c r="M161" i="14" s="1"/>
  <c r="I161" i="14"/>
  <c r="K161" i="14"/>
  <c r="O161" i="14"/>
  <c r="Q161" i="14"/>
  <c r="V161" i="14"/>
  <c r="G162" i="14"/>
  <c r="M162" i="14" s="1"/>
  <c r="I162" i="14"/>
  <c r="K162" i="14"/>
  <c r="O162" i="14"/>
  <c r="Q162" i="14"/>
  <c r="V162" i="14"/>
  <c r="G163" i="14"/>
  <c r="M163" i="14" s="1"/>
  <c r="I163" i="14"/>
  <c r="K163" i="14"/>
  <c r="O163" i="14"/>
  <c r="Q163" i="14"/>
  <c r="V163" i="14"/>
  <c r="G164" i="14"/>
  <c r="M164" i="14" s="1"/>
  <c r="I164" i="14"/>
  <c r="K164" i="14"/>
  <c r="O164" i="14"/>
  <c r="Q164" i="14"/>
  <c r="V164" i="14"/>
  <c r="G165" i="14"/>
  <c r="M165" i="14" s="1"/>
  <c r="I165" i="14"/>
  <c r="K165" i="14"/>
  <c r="O165" i="14"/>
  <c r="Q165" i="14"/>
  <c r="V165" i="14"/>
  <c r="G166" i="14"/>
  <c r="M166" i="14" s="1"/>
  <c r="I166" i="14"/>
  <c r="K166" i="14"/>
  <c r="O166" i="14"/>
  <c r="Q166" i="14"/>
  <c r="V166" i="14"/>
  <c r="G167" i="14"/>
  <c r="M167" i="14" s="1"/>
  <c r="I167" i="14"/>
  <c r="K167" i="14"/>
  <c r="O167" i="14"/>
  <c r="Q167" i="14"/>
  <c r="V167" i="14"/>
  <c r="AC169" i="14"/>
  <c r="F43" i="1" s="1"/>
  <c r="G12" i="14"/>
  <c r="M12" i="14" s="1"/>
  <c r="I12" i="14"/>
  <c r="K12" i="14"/>
  <c r="O12" i="14"/>
  <c r="Q12" i="14"/>
  <c r="V12" i="14"/>
  <c r="G13" i="14"/>
  <c r="M13" i="14" s="1"/>
  <c r="I13" i="14"/>
  <c r="K13" i="14"/>
  <c r="O13" i="14"/>
  <c r="Q13" i="14"/>
  <c r="V13" i="14"/>
  <c r="G14" i="14"/>
  <c r="M14" i="14" s="1"/>
  <c r="I14" i="14"/>
  <c r="K14" i="14"/>
  <c r="O14" i="14"/>
  <c r="Q14" i="14"/>
  <c r="V14" i="14"/>
  <c r="G15" i="14"/>
  <c r="I15" i="14"/>
  <c r="K15" i="14"/>
  <c r="O15" i="14"/>
  <c r="O11" i="14" s="1"/>
  <c r="Q15" i="14"/>
  <c r="V15" i="14"/>
  <c r="G16" i="14"/>
  <c r="M16" i="14" s="1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M20" i="14" s="1"/>
  <c r="I20" i="14"/>
  <c r="K20" i="14"/>
  <c r="O20" i="14"/>
  <c r="Q20" i="14"/>
  <c r="V20" i="14"/>
  <c r="G21" i="14"/>
  <c r="M21" i="14" s="1"/>
  <c r="I21" i="14"/>
  <c r="K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4" i="14"/>
  <c r="M24" i="14" s="1"/>
  <c r="I24" i="14"/>
  <c r="K24" i="14"/>
  <c r="O24" i="14"/>
  <c r="Q24" i="14"/>
  <c r="V24" i="14"/>
  <c r="G27" i="14"/>
  <c r="M27" i="14" s="1"/>
  <c r="I27" i="14"/>
  <c r="K27" i="14"/>
  <c r="O27" i="14"/>
  <c r="Q27" i="14"/>
  <c r="V27" i="14"/>
  <c r="G28" i="14"/>
  <c r="I28" i="14"/>
  <c r="K28" i="14"/>
  <c r="O28" i="14"/>
  <c r="Q28" i="14"/>
  <c r="V28" i="14"/>
  <c r="G29" i="14"/>
  <c r="M29" i="14" s="1"/>
  <c r="I29" i="14"/>
  <c r="K29" i="14"/>
  <c r="O29" i="14"/>
  <c r="Q29" i="14"/>
  <c r="V29" i="14"/>
  <c r="G30" i="14"/>
  <c r="M30" i="14" s="1"/>
  <c r="I30" i="14"/>
  <c r="K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3" i="14"/>
  <c r="M33" i="14" s="1"/>
  <c r="I33" i="14"/>
  <c r="K33" i="14"/>
  <c r="O33" i="14"/>
  <c r="Q33" i="14"/>
  <c r="V33" i="14"/>
  <c r="G34" i="14"/>
  <c r="M34" i="14" s="1"/>
  <c r="I34" i="14"/>
  <c r="K34" i="14"/>
  <c r="O34" i="14"/>
  <c r="Q34" i="14"/>
  <c r="V34" i="14"/>
  <c r="G35" i="14"/>
  <c r="M35" i="14" s="1"/>
  <c r="I35" i="14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M37" i="14" s="1"/>
  <c r="I37" i="14"/>
  <c r="K37" i="14"/>
  <c r="O37" i="14"/>
  <c r="Q37" i="14"/>
  <c r="V37" i="14"/>
  <c r="G38" i="14"/>
  <c r="M38" i="14" s="1"/>
  <c r="I38" i="14"/>
  <c r="K38" i="14"/>
  <c r="O38" i="14"/>
  <c r="Q38" i="14"/>
  <c r="V38" i="14"/>
  <c r="G39" i="14"/>
  <c r="I39" i="14"/>
  <c r="K39" i="14"/>
  <c r="M39" i="14"/>
  <c r="O39" i="14"/>
  <c r="Q39" i="14"/>
  <c r="V39" i="14"/>
  <c r="G40" i="14"/>
  <c r="M40" i="14" s="1"/>
  <c r="I40" i="14"/>
  <c r="K40" i="14"/>
  <c r="O40" i="14"/>
  <c r="Q40" i="14"/>
  <c r="V40" i="14"/>
  <c r="G41" i="14"/>
  <c r="M41" i="14" s="1"/>
  <c r="I41" i="14"/>
  <c r="K41" i="14"/>
  <c r="O41" i="14"/>
  <c r="Q41" i="14"/>
  <c r="V41" i="14"/>
  <c r="G42" i="14"/>
  <c r="M42" i="14" s="1"/>
  <c r="I42" i="14"/>
  <c r="K42" i="14"/>
  <c r="O42" i="14"/>
  <c r="Q42" i="14"/>
  <c r="V42" i="14"/>
  <c r="G43" i="14"/>
  <c r="M43" i="14" s="1"/>
  <c r="I43" i="14"/>
  <c r="K43" i="14"/>
  <c r="O43" i="14"/>
  <c r="Q43" i="14"/>
  <c r="V43" i="14"/>
  <c r="G44" i="14"/>
  <c r="M44" i="14" s="1"/>
  <c r="I44" i="14"/>
  <c r="K44" i="14"/>
  <c r="O44" i="14"/>
  <c r="Q44" i="14"/>
  <c r="V44" i="14"/>
  <c r="G45" i="14"/>
  <c r="M45" i="14" s="1"/>
  <c r="I45" i="14"/>
  <c r="K45" i="14"/>
  <c r="O45" i="14"/>
  <c r="Q45" i="14"/>
  <c r="V45" i="14"/>
  <c r="G46" i="14"/>
  <c r="M46" i="14" s="1"/>
  <c r="I46" i="14"/>
  <c r="K46" i="14"/>
  <c r="O46" i="14"/>
  <c r="Q46" i="14"/>
  <c r="V46" i="14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Q48" i="14"/>
  <c r="V48" i="14"/>
  <c r="G49" i="14"/>
  <c r="M49" i="14" s="1"/>
  <c r="I49" i="14"/>
  <c r="K49" i="14"/>
  <c r="O49" i="14"/>
  <c r="Q49" i="14"/>
  <c r="V49" i="14"/>
  <c r="G52" i="14"/>
  <c r="M52" i="14" s="1"/>
  <c r="I52" i="14"/>
  <c r="K52" i="14"/>
  <c r="O52" i="14"/>
  <c r="Q52" i="14"/>
  <c r="V52" i="14"/>
  <c r="G53" i="14"/>
  <c r="I53" i="14"/>
  <c r="K53" i="14"/>
  <c r="O53" i="14"/>
  <c r="Q53" i="14"/>
  <c r="V53" i="14"/>
  <c r="G54" i="14"/>
  <c r="M54" i="14" s="1"/>
  <c r="I54" i="14"/>
  <c r="K54" i="14"/>
  <c r="O54" i="14"/>
  <c r="Q54" i="14"/>
  <c r="V54" i="14"/>
  <c r="G55" i="14"/>
  <c r="M55" i="14" s="1"/>
  <c r="I55" i="14"/>
  <c r="K55" i="14"/>
  <c r="O55" i="14"/>
  <c r="Q55" i="14"/>
  <c r="V55" i="14"/>
  <c r="G56" i="14"/>
  <c r="M56" i="14" s="1"/>
  <c r="I56" i="14"/>
  <c r="K56" i="14"/>
  <c r="O56" i="14"/>
  <c r="Q56" i="14"/>
  <c r="V56" i="14"/>
  <c r="G57" i="14"/>
  <c r="M57" i="14" s="1"/>
  <c r="I57" i="14"/>
  <c r="K57" i="14"/>
  <c r="O57" i="14"/>
  <c r="Q57" i="14"/>
  <c r="V57" i="14"/>
  <c r="G58" i="14"/>
  <c r="M58" i="14" s="1"/>
  <c r="I58" i="14"/>
  <c r="K58" i="14"/>
  <c r="O58" i="14"/>
  <c r="Q58" i="14"/>
  <c r="V58" i="14"/>
  <c r="G59" i="14"/>
  <c r="M59" i="14" s="1"/>
  <c r="I59" i="14"/>
  <c r="K59" i="14"/>
  <c r="O59" i="14"/>
  <c r="Q59" i="14"/>
  <c r="V59" i="14"/>
  <c r="G60" i="14"/>
  <c r="M60" i="14" s="1"/>
  <c r="I60" i="14"/>
  <c r="K60" i="14"/>
  <c r="O60" i="14"/>
  <c r="Q60" i="14"/>
  <c r="V60" i="14"/>
  <c r="G61" i="14"/>
  <c r="M61" i="14" s="1"/>
  <c r="I61" i="14"/>
  <c r="K61" i="14"/>
  <c r="O61" i="14"/>
  <c r="Q61" i="14"/>
  <c r="V61" i="14"/>
  <c r="G62" i="14"/>
  <c r="M62" i="14" s="1"/>
  <c r="I62" i="14"/>
  <c r="K62" i="14"/>
  <c r="O62" i="14"/>
  <c r="Q62" i="14"/>
  <c r="V62" i="14"/>
  <c r="G63" i="14"/>
  <c r="M63" i="14" s="1"/>
  <c r="I63" i="14"/>
  <c r="K63" i="14"/>
  <c r="O63" i="14"/>
  <c r="Q63" i="14"/>
  <c r="V63" i="14"/>
  <c r="G64" i="14"/>
  <c r="M64" i="14" s="1"/>
  <c r="I64" i="14"/>
  <c r="K64" i="14"/>
  <c r="O64" i="14"/>
  <c r="Q64" i="14"/>
  <c r="V64" i="14"/>
  <c r="G65" i="14"/>
  <c r="M65" i="14" s="1"/>
  <c r="I65" i="14"/>
  <c r="K65" i="14"/>
  <c r="O65" i="14"/>
  <c r="Q65" i="14"/>
  <c r="V65" i="14"/>
  <c r="G66" i="14"/>
  <c r="M66" i="14" s="1"/>
  <c r="I66" i="14"/>
  <c r="K66" i="14"/>
  <c r="O66" i="14"/>
  <c r="Q66" i="14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69" i="14"/>
  <c r="M69" i="14" s="1"/>
  <c r="I69" i="14"/>
  <c r="K69" i="14"/>
  <c r="O69" i="14"/>
  <c r="Q69" i="14"/>
  <c r="V69" i="14"/>
  <c r="G70" i="14"/>
  <c r="M70" i="14" s="1"/>
  <c r="I70" i="14"/>
  <c r="K70" i="14"/>
  <c r="O70" i="14"/>
  <c r="Q70" i="14"/>
  <c r="V70" i="14"/>
  <c r="G71" i="14"/>
  <c r="M71" i="14" s="1"/>
  <c r="I71" i="14"/>
  <c r="K71" i="14"/>
  <c r="O71" i="14"/>
  <c r="Q71" i="14"/>
  <c r="V71" i="14"/>
  <c r="G72" i="14"/>
  <c r="I72" i="14"/>
  <c r="K72" i="14"/>
  <c r="M72" i="14"/>
  <c r="O72" i="14"/>
  <c r="Q72" i="14"/>
  <c r="V72" i="14"/>
  <c r="G73" i="14"/>
  <c r="M73" i="14" s="1"/>
  <c r="I73" i="14"/>
  <c r="K73" i="14"/>
  <c r="O73" i="14"/>
  <c r="Q73" i="14"/>
  <c r="V73" i="14"/>
  <c r="G74" i="14"/>
  <c r="M74" i="14" s="1"/>
  <c r="I74" i="14"/>
  <c r="K74" i="14"/>
  <c r="O74" i="14"/>
  <c r="Q74" i="14"/>
  <c r="V74" i="14"/>
  <c r="G75" i="14"/>
  <c r="I75" i="14"/>
  <c r="K75" i="14"/>
  <c r="M75" i="14"/>
  <c r="O75" i="14"/>
  <c r="Q75" i="14"/>
  <c r="V75" i="14"/>
  <c r="G76" i="14"/>
  <c r="M76" i="14" s="1"/>
  <c r="I76" i="14"/>
  <c r="K76" i="14"/>
  <c r="O76" i="14"/>
  <c r="Q76" i="14"/>
  <c r="V76" i="14"/>
  <c r="G77" i="14"/>
  <c r="M77" i="14" s="1"/>
  <c r="I77" i="14"/>
  <c r="K77" i="14"/>
  <c r="O77" i="14"/>
  <c r="Q77" i="14"/>
  <c r="V77" i="14"/>
  <c r="G78" i="14"/>
  <c r="M78" i="14" s="1"/>
  <c r="I78" i="14"/>
  <c r="K78" i="14"/>
  <c r="O78" i="14"/>
  <c r="Q78" i="14"/>
  <c r="V78" i="14"/>
  <c r="G79" i="14"/>
  <c r="M79" i="14" s="1"/>
  <c r="I79" i="14"/>
  <c r="K79" i="14"/>
  <c r="O79" i="14"/>
  <c r="Q79" i="14"/>
  <c r="V79" i="14"/>
  <c r="G80" i="14"/>
  <c r="M80" i="14" s="1"/>
  <c r="I80" i="14"/>
  <c r="K80" i="14"/>
  <c r="O80" i="14"/>
  <c r="Q80" i="14"/>
  <c r="V80" i="14"/>
  <c r="G81" i="14"/>
  <c r="M81" i="14" s="1"/>
  <c r="I81" i="14"/>
  <c r="K81" i="14"/>
  <c r="O81" i="14"/>
  <c r="Q81" i="14"/>
  <c r="V81" i="14"/>
  <c r="G82" i="14"/>
  <c r="M82" i="14" s="1"/>
  <c r="I82" i="14"/>
  <c r="K82" i="14"/>
  <c r="O82" i="14"/>
  <c r="Q82" i="14"/>
  <c r="V82" i="14"/>
  <c r="G83" i="14"/>
  <c r="M83" i="14" s="1"/>
  <c r="I83" i="14"/>
  <c r="K83" i="14"/>
  <c r="O83" i="14"/>
  <c r="Q83" i="14"/>
  <c r="V83" i="14"/>
  <c r="G84" i="14"/>
  <c r="I84" i="14"/>
  <c r="K84" i="14"/>
  <c r="M84" i="14"/>
  <c r="O84" i="14"/>
  <c r="Q84" i="14"/>
  <c r="V84" i="14"/>
  <c r="G85" i="14"/>
  <c r="M85" i="14" s="1"/>
  <c r="I85" i="14"/>
  <c r="K85" i="14"/>
  <c r="O85" i="14"/>
  <c r="Q85" i="14"/>
  <c r="V85" i="14"/>
  <c r="G86" i="14"/>
  <c r="M86" i="14" s="1"/>
  <c r="I86" i="14"/>
  <c r="K86" i="14"/>
  <c r="O86" i="14"/>
  <c r="Q86" i="14"/>
  <c r="V86" i="14"/>
  <c r="G87" i="14"/>
  <c r="M87" i="14" s="1"/>
  <c r="I87" i="14"/>
  <c r="K87" i="14"/>
  <c r="O87" i="14"/>
  <c r="Q87" i="14"/>
  <c r="V87" i="14"/>
  <c r="G88" i="14"/>
  <c r="M88" i="14" s="1"/>
  <c r="I88" i="14"/>
  <c r="K88" i="14"/>
  <c r="O88" i="14"/>
  <c r="Q88" i="14"/>
  <c r="V88" i="14"/>
  <c r="G89" i="14"/>
  <c r="I89" i="14"/>
  <c r="K89" i="14"/>
  <c r="M89" i="14"/>
  <c r="O89" i="14"/>
  <c r="Q89" i="14"/>
  <c r="V89" i="14"/>
  <c r="G90" i="14"/>
  <c r="M90" i="14" s="1"/>
  <c r="I90" i="14"/>
  <c r="K90" i="14"/>
  <c r="O90" i="14"/>
  <c r="Q90" i="14"/>
  <c r="V90" i="14"/>
  <c r="G93" i="14"/>
  <c r="M93" i="14" s="1"/>
  <c r="I93" i="14"/>
  <c r="I92" i="14" s="1"/>
  <c r="K93" i="14"/>
  <c r="K92" i="14" s="1"/>
  <c r="O93" i="14"/>
  <c r="Q93" i="14"/>
  <c r="V93" i="14"/>
  <c r="V92" i="14" s="1"/>
  <c r="G94" i="14"/>
  <c r="M94" i="14" s="1"/>
  <c r="I94" i="14"/>
  <c r="K94" i="14"/>
  <c r="O94" i="14"/>
  <c r="Q94" i="14"/>
  <c r="V94" i="14"/>
  <c r="G95" i="14"/>
  <c r="M95" i="14" s="1"/>
  <c r="I95" i="14"/>
  <c r="K95" i="14"/>
  <c r="O95" i="14"/>
  <c r="O92" i="14" s="1"/>
  <c r="Q95" i="14"/>
  <c r="V95" i="14"/>
  <c r="G96" i="14"/>
  <c r="M96" i="14" s="1"/>
  <c r="I96" i="14"/>
  <c r="K96" i="14"/>
  <c r="O96" i="14"/>
  <c r="Q96" i="14"/>
  <c r="Q92" i="14" s="1"/>
  <c r="V96" i="14"/>
  <c r="G97" i="14"/>
  <c r="M97" i="14" s="1"/>
  <c r="I97" i="14"/>
  <c r="K97" i="14"/>
  <c r="O97" i="14"/>
  <c r="Q97" i="14"/>
  <c r="V97" i="14"/>
  <c r="G98" i="14"/>
  <c r="M98" i="14" s="1"/>
  <c r="I98" i="14"/>
  <c r="K98" i="14"/>
  <c r="O98" i="14"/>
  <c r="Q98" i="14"/>
  <c r="V98" i="14"/>
  <c r="G99" i="14"/>
  <c r="M99" i="14" s="1"/>
  <c r="I99" i="14"/>
  <c r="K99" i="14"/>
  <c r="O99" i="14"/>
  <c r="Q99" i="14"/>
  <c r="V99" i="14"/>
  <c r="G100" i="14"/>
  <c r="I100" i="14"/>
  <c r="K100" i="14"/>
  <c r="M100" i="14"/>
  <c r="O100" i="14"/>
  <c r="Q100" i="14"/>
  <c r="V100" i="14"/>
  <c r="G101" i="14"/>
  <c r="M101" i="14" s="1"/>
  <c r="I101" i="14"/>
  <c r="K101" i="14"/>
  <c r="O101" i="14"/>
  <c r="Q101" i="14"/>
  <c r="V101" i="14"/>
  <c r="G102" i="14"/>
  <c r="M102" i="14" s="1"/>
  <c r="I102" i="14"/>
  <c r="K102" i="14"/>
  <c r="O102" i="14"/>
  <c r="Q102" i="14"/>
  <c r="V102" i="14"/>
  <c r="G103" i="14"/>
  <c r="M103" i="14" s="1"/>
  <c r="I103" i="14"/>
  <c r="K103" i="14"/>
  <c r="O103" i="14"/>
  <c r="Q103" i="14"/>
  <c r="V103" i="14"/>
  <c r="G104" i="14"/>
  <c r="M104" i="14" s="1"/>
  <c r="I104" i="14"/>
  <c r="K104" i="14"/>
  <c r="O104" i="14"/>
  <c r="Q104" i="14"/>
  <c r="V104" i="14"/>
  <c r="G105" i="14"/>
  <c r="M105" i="14" s="1"/>
  <c r="I105" i="14"/>
  <c r="K105" i="14"/>
  <c r="O105" i="14"/>
  <c r="Q105" i="14"/>
  <c r="V105" i="14"/>
  <c r="G106" i="14"/>
  <c r="M106" i="14" s="1"/>
  <c r="I106" i="14"/>
  <c r="K106" i="14"/>
  <c r="O106" i="14"/>
  <c r="Q106" i="14"/>
  <c r="V106" i="14"/>
  <c r="G107" i="14"/>
  <c r="M107" i="14" s="1"/>
  <c r="I107" i="14"/>
  <c r="K107" i="14"/>
  <c r="O107" i="14"/>
  <c r="Q107" i="14"/>
  <c r="V107" i="14"/>
  <c r="G108" i="14"/>
  <c r="M108" i="14" s="1"/>
  <c r="I108" i="14"/>
  <c r="K108" i="14"/>
  <c r="O108" i="14"/>
  <c r="Q108" i="14"/>
  <c r="V108" i="14"/>
  <c r="G109" i="14"/>
  <c r="M109" i="14" s="1"/>
  <c r="I109" i="14"/>
  <c r="K109" i="14"/>
  <c r="O109" i="14"/>
  <c r="Q109" i="14"/>
  <c r="V109" i="14"/>
  <c r="G512" i="13"/>
  <c r="M512" i="13" s="1"/>
  <c r="I512" i="13"/>
  <c r="K512" i="13"/>
  <c r="O512" i="13"/>
  <c r="Q512" i="13"/>
  <c r="V512" i="13"/>
  <c r="G514" i="13"/>
  <c r="I514" i="13"/>
  <c r="K514" i="13"/>
  <c r="K511" i="13" s="1"/>
  <c r="O514" i="13"/>
  <c r="Q514" i="13"/>
  <c r="V514" i="13"/>
  <c r="Q520" i="13"/>
  <c r="G521" i="13"/>
  <c r="G520" i="13" s="1"/>
  <c r="I99" i="1" s="1"/>
  <c r="I521" i="13"/>
  <c r="I520" i="13" s="1"/>
  <c r="K521" i="13"/>
  <c r="K520" i="13" s="1"/>
  <c r="O521" i="13"/>
  <c r="O520" i="13" s="1"/>
  <c r="Q521" i="13"/>
  <c r="V521" i="13"/>
  <c r="V520" i="13" s="1"/>
  <c r="AC556" i="13"/>
  <c r="F41" i="1" s="1"/>
  <c r="V501" i="13"/>
  <c r="Q501" i="13"/>
  <c r="O501" i="13"/>
  <c r="K501" i="13"/>
  <c r="G410" i="13"/>
  <c r="M410" i="13" s="1"/>
  <c r="I410" i="13"/>
  <c r="K410" i="13"/>
  <c r="O410" i="13"/>
  <c r="Q410" i="13"/>
  <c r="V410" i="13"/>
  <c r="G412" i="13"/>
  <c r="M412" i="13" s="1"/>
  <c r="I412" i="13"/>
  <c r="K412" i="13"/>
  <c r="O412" i="13"/>
  <c r="Q412" i="13"/>
  <c r="V412" i="13"/>
  <c r="G417" i="13"/>
  <c r="M417" i="13" s="1"/>
  <c r="I417" i="13"/>
  <c r="K417" i="13"/>
  <c r="O417" i="13"/>
  <c r="Q417" i="13"/>
  <c r="V417" i="13"/>
  <c r="G419" i="13"/>
  <c r="I419" i="13"/>
  <c r="K419" i="13"/>
  <c r="M419" i="13"/>
  <c r="O419" i="13"/>
  <c r="Q419" i="13"/>
  <c r="V419" i="13"/>
  <c r="G422" i="13"/>
  <c r="I422" i="13"/>
  <c r="K422" i="13"/>
  <c r="M422" i="13"/>
  <c r="O422" i="13"/>
  <c r="Q422" i="13"/>
  <c r="V422" i="13"/>
  <c r="G435" i="13"/>
  <c r="M435" i="13" s="1"/>
  <c r="I435" i="13"/>
  <c r="K435" i="13"/>
  <c r="O435" i="13"/>
  <c r="Q435" i="13"/>
  <c r="V435" i="13"/>
  <c r="G441" i="13"/>
  <c r="M441" i="13" s="1"/>
  <c r="I441" i="13"/>
  <c r="K441" i="13"/>
  <c r="O441" i="13"/>
  <c r="Q441" i="13"/>
  <c r="V441" i="13"/>
  <c r="G455" i="13"/>
  <c r="M455" i="13" s="1"/>
  <c r="I455" i="13"/>
  <c r="K455" i="13"/>
  <c r="O455" i="13"/>
  <c r="Q455" i="13"/>
  <c r="V455" i="13"/>
  <c r="G457" i="13"/>
  <c r="M457" i="13" s="1"/>
  <c r="I457" i="13"/>
  <c r="K457" i="13"/>
  <c r="O457" i="13"/>
  <c r="Q457" i="13"/>
  <c r="V457" i="13"/>
  <c r="G460" i="13"/>
  <c r="M460" i="13" s="1"/>
  <c r="I460" i="13"/>
  <c r="K460" i="13"/>
  <c r="O460" i="13"/>
  <c r="Q460" i="13"/>
  <c r="V460" i="13"/>
  <c r="G466" i="13"/>
  <c r="M466" i="13" s="1"/>
  <c r="I466" i="13"/>
  <c r="K466" i="13"/>
  <c r="O466" i="13"/>
  <c r="Q466" i="13"/>
  <c r="V466" i="13"/>
  <c r="I471" i="13"/>
  <c r="O471" i="13"/>
  <c r="G472" i="13"/>
  <c r="G471" i="13" s="1"/>
  <c r="I95" i="1" s="1"/>
  <c r="I472" i="13"/>
  <c r="K472" i="13"/>
  <c r="K471" i="13" s="1"/>
  <c r="O472" i="13"/>
  <c r="Q472" i="13"/>
  <c r="Q471" i="13" s="1"/>
  <c r="V472" i="13"/>
  <c r="V471" i="13" s="1"/>
  <c r="G476" i="13"/>
  <c r="M476" i="13" s="1"/>
  <c r="I476" i="13"/>
  <c r="K476" i="13"/>
  <c r="O476" i="13"/>
  <c r="Q476" i="13"/>
  <c r="V476" i="13"/>
  <c r="G479" i="13"/>
  <c r="M479" i="13" s="1"/>
  <c r="I479" i="13"/>
  <c r="K479" i="13"/>
  <c r="O479" i="13"/>
  <c r="Q479" i="13"/>
  <c r="V479" i="13"/>
  <c r="G482" i="13"/>
  <c r="M482" i="13" s="1"/>
  <c r="I482" i="13"/>
  <c r="K482" i="13"/>
  <c r="O482" i="13"/>
  <c r="Q482" i="13"/>
  <c r="V482" i="13"/>
  <c r="G488" i="13"/>
  <c r="M488" i="13" s="1"/>
  <c r="I488" i="13"/>
  <c r="K488" i="13"/>
  <c r="O488" i="13"/>
  <c r="Q488" i="13"/>
  <c r="V488" i="13"/>
  <c r="G492" i="13"/>
  <c r="M492" i="13" s="1"/>
  <c r="I492" i="13"/>
  <c r="K492" i="13"/>
  <c r="O492" i="13"/>
  <c r="Q492" i="13"/>
  <c r="V492" i="13"/>
  <c r="G496" i="13"/>
  <c r="M496" i="13" s="1"/>
  <c r="I496" i="13"/>
  <c r="K496" i="13"/>
  <c r="O496" i="13"/>
  <c r="Q496" i="13"/>
  <c r="V496" i="13"/>
  <c r="G502" i="13"/>
  <c r="G501" i="13" s="1"/>
  <c r="I97" i="1" s="1"/>
  <c r="I502" i="13"/>
  <c r="I501" i="13" s="1"/>
  <c r="K502" i="13"/>
  <c r="M502" i="13"/>
  <c r="M501" i="13" s="1"/>
  <c r="O502" i="13"/>
  <c r="Q502" i="13"/>
  <c r="V502" i="13"/>
  <c r="G309" i="13"/>
  <c r="M309" i="13" s="1"/>
  <c r="I309" i="13"/>
  <c r="I308" i="13" s="1"/>
  <c r="K309" i="13"/>
  <c r="K308" i="13" s="1"/>
  <c r="O309" i="13"/>
  <c r="O308" i="13" s="1"/>
  <c r="Q309" i="13"/>
  <c r="V309" i="13"/>
  <c r="G317" i="13"/>
  <c r="I317" i="13"/>
  <c r="K317" i="13"/>
  <c r="M317" i="13"/>
  <c r="O317" i="13"/>
  <c r="Q317" i="13"/>
  <c r="V317" i="13"/>
  <c r="G319" i="13"/>
  <c r="M319" i="13" s="1"/>
  <c r="I319" i="13"/>
  <c r="K319" i="13"/>
  <c r="O319" i="13"/>
  <c r="Q319" i="13"/>
  <c r="Q308" i="13" s="1"/>
  <c r="V319" i="13"/>
  <c r="G321" i="13"/>
  <c r="I321" i="13"/>
  <c r="K321" i="13"/>
  <c r="M321" i="13"/>
  <c r="O321" i="13"/>
  <c r="Q321" i="13"/>
  <c r="V321" i="13"/>
  <c r="G324" i="13"/>
  <c r="M324" i="13" s="1"/>
  <c r="I324" i="13"/>
  <c r="K324" i="13"/>
  <c r="O324" i="13"/>
  <c r="Q324" i="13"/>
  <c r="V324" i="13"/>
  <c r="G327" i="13"/>
  <c r="M327" i="13" s="1"/>
  <c r="I327" i="13"/>
  <c r="K327" i="13"/>
  <c r="O327" i="13"/>
  <c r="Q327" i="13"/>
  <c r="V327" i="13"/>
  <c r="G329" i="13"/>
  <c r="M329" i="13" s="1"/>
  <c r="I329" i="13"/>
  <c r="K329" i="13"/>
  <c r="O329" i="13"/>
  <c r="Q329" i="13"/>
  <c r="V329" i="13"/>
  <c r="G332" i="13"/>
  <c r="M332" i="13" s="1"/>
  <c r="I332" i="13"/>
  <c r="K332" i="13"/>
  <c r="O332" i="13"/>
  <c r="Q332" i="13"/>
  <c r="V332" i="13"/>
  <c r="G334" i="13"/>
  <c r="M334" i="13" s="1"/>
  <c r="I334" i="13"/>
  <c r="K334" i="13"/>
  <c r="O334" i="13"/>
  <c r="Q334" i="13"/>
  <c r="V334" i="13"/>
  <c r="G338" i="13"/>
  <c r="M338" i="13" s="1"/>
  <c r="I338" i="13"/>
  <c r="K338" i="13"/>
  <c r="K337" i="13" s="1"/>
  <c r="O338" i="13"/>
  <c r="Q338" i="13"/>
  <c r="V338" i="13"/>
  <c r="G340" i="13"/>
  <c r="M340" i="13" s="1"/>
  <c r="I340" i="13"/>
  <c r="K340" i="13"/>
  <c r="O340" i="13"/>
  <c r="Q340" i="13"/>
  <c r="V340" i="13"/>
  <c r="G342" i="13"/>
  <c r="I342" i="13"/>
  <c r="K342" i="13"/>
  <c r="M342" i="13"/>
  <c r="O342" i="13"/>
  <c r="Q342" i="13"/>
  <c r="V342" i="13"/>
  <c r="G344" i="13"/>
  <c r="M344" i="13" s="1"/>
  <c r="I344" i="13"/>
  <c r="K344" i="13"/>
  <c r="O344" i="13"/>
  <c r="Q344" i="13"/>
  <c r="V344" i="13"/>
  <c r="G352" i="13"/>
  <c r="M352" i="13" s="1"/>
  <c r="I352" i="13"/>
  <c r="K352" i="13"/>
  <c r="O352" i="13"/>
  <c r="Q352" i="13"/>
  <c r="V352" i="13"/>
  <c r="G354" i="13"/>
  <c r="I354" i="13"/>
  <c r="K354" i="13"/>
  <c r="M354" i="13"/>
  <c r="O354" i="13"/>
  <c r="Q354" i="13"/>
  <c r="V354" i="13"/>
  <c r="G359" i="13"/>
  <c r="M359" i="13" s="1"/>
  <c r="I359" i="13"/>
  <c r="K359" i="13"/>
  <c r="O359" i="13"/>
  <c r="Q359" i="13"/>
  <c r="V359" i="13"/>
  <c r="G363" i="13"/>
  <c r="M363" i="13" s="1"/>
  <c r="I363" i="13"/>
  <c r="I362" i="13" s="1"/>
  <c r="K363" i="13"/>
  <c r="K362" i="13" s="1"/>
  <c r="O363" i="13"/>
  <c r="O362" i="13" s="1"/>
  <c r="Q363" i="13"/>
  <c r="Q362" i="13" s="1"/>
  <c r="V363" i="13"/>
  <c r="G364" i="13"/>
  <c r="M364" i="13" s="1"/>
  <c r="I364" i="13"/>
  <c r="K364" i="13"/>
  <c r="O364" i="13"/>
  <c r="Q364" i="13"/>
  <c r="V364" i="13"/>
  <c r="K366" i="13"/>
  <c r="G367" i="13"/>
  <c r="G366" i="13" s="1"/>
  <c r="I367" i="13"/>
  <c r="I366" i="13" s="1"/>
  <c r="K367" i="13"/>
  <c r="O367" i="13"/>
  <c r="O366" i="13" s="1"/>
  <c r="Q367" i="13"/>
  <c r="Q366" i="13" s="1"/>
  <c r="V367" i="13"/>
  <c r="V366" i="13" s="1"/>
  <c r="G375" i="13"/>
  <c r="M375" i="13" s="1"/>
  <c r="I375" i="13"/>
  <c r="K375" i="13"/>
  <c r="O375" i="13"/>
  <c r="Q375" i="13"/>
  <c r="V375" i="13"/>
  <c r="V374" i="13" s="1"/>
  <c r="G377" i="13"/>
  <c r="M377" i="13" s="1"/>
  <c r="I377" i="13"/>
  <c r="K377" i="13"/>
  <c r="O377" i="13"/>
  <c r="Q377" i="13"/>
  <c r="V377" i="13"/>
  <c r="G379" i="13"/>
  <c r="I379" i="13"/>
  <c r="K379" i="13"/>
  <c r="O379" i="13"/>
  <c r="Q379" i="13"/>
  <c r="V379" i="13"/>
  <c r="G382" i="13"/>
  <c r="M382" i="13" s="1"/>
  <c r="I382" i="13"/>
  <c r="K382" i="13"/>
  <c r="O382" i="13"/>
  <c r="Q382" i="13"/>
  <c r="V382" i="13"/>
  <c r="G384" i="13"/>
  <c r="M384" i="13" s="1"/>
  <c r="I384" i="13"/>
  <c r="K384" i="13"/>
  <c r="O384" i="13"/>
  <c r="Q384" i="13"/>
  <c r="V384" i="13"/>
  <c r="G386" i="13"/>
  <c r="M386" i="13" s="1"/>
  <c r="I386" i="13"/>
  <c r="K386" i="13"/>
  <c r="O386" i="13"/>
  <c r="Q386" i="13"/>
  <c r="V386" i="13"/>
  <c r="G388" i="13"/>
  <c r="M388" i="13" s="1"/>
  <c r="I388" i="13"/>
  <c r="K388" i="13"/>
  <c r="O388" i="13"/>
  <c r="Q388" i="13"/>
  <c r="V388" i="13"/>
  <c r="O393" i="13"/>
  <c r="G394" i="13"/>
  <c r="G393" i="13" s="1"/>
  <c r="I88" i="1" s="1"/>
  <c r="I394" i="13"/>
  <c r="K394" i="13"/>
  <c r="K393" i="13" s="1"/>
  <c r="O394" i="13"/>
  <c r="Q394" i="13"/>
  <c r="Q393" i="13" s="1"/>
  <c r="V394" i="13"/>
  <c r="V393" i="13" s="1"/>
  <c r="G399" i="13"/>
  <c r="I399" i="13"/>
  <c r="K399" i="13"/>
  <c r="M399" i="13"/>
  <c r="O399" i="13"/>
  <c r="Q399" i="13"/>
  <c r="V399" i="13"/>
  <c r="G402" i="13"/>
  <c r="M402" i="13" s="1"/>
  <c r="I402" i="13"/>
  <c r="K402" i="13"/>
  <c r="K401" i="13" s="1"/>
  <c r="O402" i="13"/>
  <c r="Q402" i="13"/>
  <c r="V402" i="13"/>
  <c r="V401" i="13" s="1"/>
  <c r="G404" i="13"/>
  <c r="M404" i="13" s="1"/>
  <c r="I404" i="13"/>
  <c r="K404" i="13"/>
  <c r="O404" i="13"/>
  <c r="Q404" i="13"/>
  <c r="V404" i="13"/>
  <c r="V308" i="13"/>
  <c r="G209" i="13"/>
  <c r="M209" i="13" s="1"/>
  <c r="I209" i="13"/>
  <c r="K209" i="13"/>
  <c r="O209" i="13"/>
  <c r="Q209" i="13"/>
  <c r="V209" i="13"/>
  <c r="G211" i="13"/>
  <c r="M211" i="13" s="1"/>
  <c r="I211" i="13"/>
  <c r="K211" i="13"/>
  <c r="O211" i="13"/>
  <c r="Q211" i="13"/>
  <c r="V211" i="13"/>
  <c r="G213" i="13"/>
  <c r="M213" i="13" s="1"/>
  <c r="I213" i="13"/>
  <c r="K213" i="13"/>
  <c r="O213" i="13"/>
  <c r="Q213" i="13"/>
  <c r="V213" i="13"/>
  <c r="G215" i="13"/>
  <c r="M215" i="13" s="1"/>
  <c r="I215" i="13"/>
  <c r="K215" i="13"/>
  <c r="O215" i="13"/>
  <c r="Q215" i="13"/>
  <c r="V215" i="13"/>
  <c r="G218" i="13"/>
  <c r="M218" i="13" s="1"/>
  <c r="I218" i="13"/>
  <c r="K218" i="13"/>
  <c r="O218" i="13"/>
  <c r="Q218" i="13"/>
  <c r="V218" i="13"/>
  <c r="G219" i="13"/>
  <c r="I219" i="13"/>
  <c r="K219" i="13"/>
  <c r="M219" i="13"/>
  <c r="O219" i="13"/>
  <c r="Q219" i="13"/>
  <c r="V219" i="13"/>
  <c r="G221" i="13"/>
  <c r="I221" i="13"/>
  <c r="K221" i="13"/>
  <c r="M221" i="13"/>
  <c r="O221" i="13"/>
  <c r="Q221" i="13"/>
  <c r="V221" i="13"/>
  <c r="G225" i="13"/>
  <c r="M225" i="13" s="1"/>
  <c r="I225" i="13"/>
  <c r="K225" i="13"/>
  <c r="O225" i="13"/>
  <c r="Q225" i="13"/>
  <c r="Q224" i="13" s="1"/>
  <c r="V225" i="13"/>
  <c r="G231" i="13"/>
  <c r="M231" i="13" s="1"/>
  <c r="I231" i="13"/>
  <c r="K231" i="13"/>
  <c r="O231" i="13"/>
  <c r="Q231" i="13"/>
  <c r="V231" i="13"/>
  <c r="G237" i="13"/>
  <c r="M237" i="13" s="1"/>
  <c r="I237" i="13"/>
  <c r="K237" i="13"/>
  <c r="O237" i="13"/>
  <c r="Q237" i="13"/>
  <c r="V237" i="13"/>
  <c r="G238" i="13"/>
  <c r="M238" i="13" s="1"/>
  <c r="I238" i="13"/>
  <c r="K238" i="13"/>
  <c r="O238" i="13"/>
  <c r="Q238" i="13"/>
  <c r="V238" i="13"/>
  <c r="G240" i="13"/>
  <c r="I240" i="13"/>
  <c r="K240" i="13"/>
  <c r="M240" i="13"/>
  <c r="O240" i="13"/>
  <c r="Q240" i="13"/>
  <c r="V240" i="13"/>
  <c r="G242" i="13"/>
  <c r="I242" i="13"/>
  <c r="K242" i="13"/>
  <c r="M242" i="13"/>
  <c r="O242" i="13"/>
  <c r="Q242" i="13"/>
  <c r="V242" i="13"/>
  <c r="G248" i="13"/>
  <c r="M248" i="13" s="1"/>
  <c r="I248" i="13"/>
  <c r="K248" i="13"/>
  <c r="K247" i="13" s="1"/>
  <c r="O248" i="13"/>
  <c r="O247" i="13" s="1"/>
  <c r="Q248" i="13"/>
  <c r="Q247" i="13" s="1"/>
  <c r="V248" i="13"/>
  <c r="G281" i="13"/>
  <c r="M281" i="13" s="1"/>
  <c r="I281" i="13"/>
  <c r="K281" i="13"/>
  <c r="O281" i="13"/>
  <c r="Q281" i="13"/>
  <c r="V281" i="13"/>
  <c r="K299" i="13"/>
  <c r="G300" i="13"/>
  <c r="G299" i="13" s="1"/>
  <c r="I78" i="1" s="1"/>
  <c r="I300" i="13"/>
  <c r="I299" i="13" s="1"/>
  <c r="K300" i="13"/>
  <c r="O300" i="13"/>
  <c r="O299" i="13" s="1"/>
  <c r="Q300" i="13"/>
  <c r="Q299" i="13" s="1"/>
  <c r="V300" i="13"/>
  <c r="V299" i="13" s="1"/>
  <c r="G110" i="13"/>
  <c r="M110" i="13" s="1"/>
  <c r="I110" i="13"/>
  <c r="I107" i="13" s="1"/>
  <c r="K110" i="13"/>
  <c r="O110" i="13"/>
  <c r="O107" i="13" s="1"/>
  <c r="Q110" i="13"/>
  <c r="Q107" i="13" s="1"/>
  <c r="V110" i="13"/>
  <c r="G127" i="13"/>
  <c r="I127" i="13"/>
  <c r="K127" i="13"/>
  <c r="M127" i="13"/>
  <c r="O127" i="13"/>
  <c r="Q127" i="13"/>
  <c r="V127" i="13"/>
  <c r="G130" i="13"/>
  <c r="M130" i="13" s="1"/>
  <c r="I130" i="13"/>
  <c r="K130" i="13"/>
  <c r="O130" i="13"/>
  <c r="Q130" i="13"/>
  <c r="V130" i="13"/>
  <c r="G137" i="13"/>
  <c r="M137" i="13" s="1"/>
  <c r="I137" i="13"/>
  <c r="K137" i="13"/>
  <c r="O137" i="13"/>
  <c r="Q137" i="13"/>
  <c r="V137" i="13"/>
  <c r="G143" i="13"/>
  <c r="M143" i="13" s="1"/>
  <c r="I143" i="13"/>
  <c r="K143" i="13"/>
  <c r="O143" i="13"/>
  <c r="Q143" i="13"/>
  <c r="V143" i="13"/>
  <c r="G145" i="13"/>
  <c r="I145" i="13"/>
  <c r="K145" i="13"/>
  <c r="M145" i="13"/>
  <c r="O145" i="13"/>
  <c r="Q145" i="13"/>
  <c r="V145" i="13"/>
  <c r="G147" i="13"/>
  <c r="M147" i="13" s="1"/>
  <c r="I147" i="13"/>
  <c r="K147" i="13"/>
  <c r="O147" i="13"/>
  <c r="Q147" i="13"/>
  <c r="V147" i="13"/>
  <c r="G148" i="13"/>
  <c r="M148" i="13" s="1"/>
  <c r="I148" i="13"/>
  <c r="K148" i="13"/>
  <c r="O148" i="13"/>
  <c r="Q148" i="13"/>
  <c r="V148" i="13"/>
  <c r="G150" i="13"/>
  <c r="M150" i="13" s="1"/>
  <c r="I150" i="13"/>
  <c r="K150" i="13"/>
  <c r="O150" i="13"/>
  <c r="Q150" i="13"/>
  <c r="V150" i="13"/>
  <c r="G151" i="13"/>
  <c r="M151" i="13" s="1"/>
  <c r="I151" i="13"/>
  <c r="K151" i="13"/>
  <c r="O151" i="13"/>
  <c r="Q151" i="13"/>
  <c r="V151" i="13"/>
  <c r="G154" i="13"/>
  <c r="I154" i="13"/>
  <c r="K154" i="13"/>
  <c r="M154" i="13"/>
  <c r="O154" i="13"/>
  <c r="Q154" i="13"/>
  <c r="V154" i="13"/>
  <c r="G155" i="13"/>
  <c r="M155" i="13" s="1"/>
  <c r="I155" i="13"/>
  <c r="K155" i="13"/>
  <c r="O155" i="13"/>
  <c r="Q155" i="13"/>
  <c r="V155" i="13"/>
  <c r="G156" i="13"/>
  <c r="M156" i="13" s="1"/>
  <c r="I156" i="13"/>
  <c r="K156" i="13"/>
  <c r="O156" i="13"/>
  <c r="Q156" i="13"/>
  <c r="V156" i="13"/>
  <c r="G157" i="13"/>
  <c r="M157" i="13" s="1"/>
  <c r="I157" i="13"/>
  <c r="K157" i="13"/>
  <c r="O157" i="13"/>
  <c r="Q157" i="13"/>
  <c r="V157" i="13"/>
  <c r="G158" i="13"/>
  <c r="M158" i="13" s="1"/>
  <c r="I158" i="13"/>
  <c r="K158" i="13"/>
  <c r="O158" i="13"/>
  <c r="Q158" i="13"/>
  <c r="V158" i="13"/>
  <c r="G159" i="13"/>
  <c r="M159" i="13" s="1"/>
  <c r="I159" i="13"/>
  <c r="K159" i="13"/>
  <c r="O159" i="13"/>
  <c r="Q159" i="13"/>
  <c r="V159" i="13"/>
  <c r="G160" i="13"/>
  <c r="M160" i="13" s="1"/>
  <c r="I160" i="13"/>
  <c r="K160" i="13"/>
  <c r="O160" i="13"/>
  <c r="Q160" i="13"/>
  <c r="V160" i="13"/>
  <c r="G161" i="13"/>
  <c r="M161" i="13" s="1"/>
  <c r="I161" i="13"/>
  <c r="K161" i="13"/>
  <c r="O161" i="13"/>
  <c r="Q161" i="13"/>
  <c r="V161" i="13"/>
  <c r="G162" i="13"/>
  <c r="M162" i="13" s="1"/>
  <c r="I162" i="13"/>
  <c r="K162" i="13"/>
  <c r="O162" i="13"/>
  <c r="Q162" i="13"/>
  <c r="V162" i="13"/>
  <c r="G163" i="13"/>
  <c r="M163" i="13" s="1"/>
  <c r="I163" i="13"/>
  <c r="K163" i="13"/>
  <c r="O163" i="13"/>
  <c r="Q163" i="13"/>
  <c r="V163" i="13"/>
  <c r="G165" i="13"/>
  <c r="I165" i="13"/>
  <c r="K165" i="13"/>
  <c r="M165" i="13"/>
  <c r="O165" i="13"/>
  <c r="Q165" i="13"/>
  <c r="V165" i="13"/>
  <c r="G167" i="13"/>
  <c r="M167" i="13" s="1"/>
  <c r="I167" i="13"/>
  <c r="K167" i="13"/>
  <c r="O167" i="13"/>
  <c r="Q167" i="13"/>
  <c r="V167" i="13"/>
  <c r="G168" i="13"/>
  <c r="M168" i="13" s="1"/>
  <c r="I168" i="13"/>
  <c r="K168" i="13"/>
  <c r="O168" i="13"/>
  <c r="Q168" i="13"/>
  <c r="V168" i="13"/>
  <c r="G172" i="13"/>
  <c r="M172" i="13" s="1"/>
  <c r="I172" i="13"/>
  <c r="K172" i="13"/>
  <c r="O172" i="13"/>
  <c r="Q172" i="13"/>
  <c r="V172" i="13"/>
  <c r="G175" i="13"/>
  <c r="M175" i="13" s="1"/>
  <c r="I175" i="13"/>
  <c r="K175" i="13"/>
  <c r="O175" i="13"/>
  <c r="Q175" i="13"/>
  <c r="V175" i="13"/>
  <c r="G178" i="13"/>
  <c r="I178" i="13"/>
  <c r="K178" i="13"/>
  <c r="M178" i="13"/>
  <c r="O178" i="13"/>
  <c r="Q178" i="13"/>
  <c r="V178" i="13"/>
  <c r="G179" i="13"/>
  <c r="M179" i="13" s="1"/>
  <c r="I179" i="13"/>
  <c r="K179" i="13"/>
  <c r="O179" i="13"/>
  <c r="Q179" i="13"/>
  <c r="V179" i="13"/>
  <c r="G181" i="13"/>
  <c r="M181" i="13" s="1"/>
  <c r="I181" i="13"/>
  <c r="K181" i="13"/>
  <c r="O181" i="13"/>
  <c r="Q181" i="13"/>
  <c r="V181" i="13"/>
  <c r="G188" i="13"/>
  <c r="I188" i="13"/>
  <c r="K188" i="13"/>
  <c r="M188" i="13"/>
  <c r="O188" i="13"/>
  <c r="Q188" i="13"/>
  <c r="V188" i="13"/>
  <c r="G201" i="13"/>
  <c r="M201" i="13" s="1"/>
  <c r="I201" i="13"/>
  <c r="K201" i="13"/>
  <c r="O201" i="13"/>
  <c r="Q201" i="13"/>
  <c r="V201" i="13"/>
  <c r="G11" i="13"/>
  <c r="I11" i="13"/>
  <c r="K11" i="13"/>
  <c r="O11" i="13"/>
  <c r="Q11" i="13"/>
  <c r="V11" i="13"/>
  <c r="G14" i="13"/>
  <c r="M14" i="13" s="1"/>
  <c r="I14" i="13"/>
  <c r="K14" i="13"/>
  <c r="O14" i="13"/>
  <c r="Q14" i="13"/>
  <c r="V14" i="13"/>
  <c r="G20" i="13"/>
  <c r="M20" i="13" s="1"/>
  <c r="I20" i="13"/>
  <c r="K20" i="13"/>
  <c r="O20" i="13"/>
  <c r="Q20" i="13"/>
  <c r="V20" i="13"/>
  <c r="G22" i="13"/>
  <c r="M22" i="13" s="1"/>
  <c r="I22" i="13"/>
  <c r="K22" i="13"/>
  <c r="O22" i="13"/>
  <c r="Q22" i="13"/>
  <c r="V22" i="13"/>
  <c r="G26" i="13"/>
  <c r="M26" i="13" s="1"/>
  <c r="I26" i="13"/>
  <c r="K26" i="13"/>
  <c r="O26" i="13"/>
  <c r="Q26" i="13"/>
  <c r="V26" i="13"/>
  <c r="G29" i="13"/>
  <c r="M29" i="13" s="1"/>
  <c r="I29" i="13"/>
  <c r="K29" i="13"/>
  <c r="O29" i="13"/>
  <c r="Q29" i="13"/>
  <c r="V29" i="13"/>
  <c r="G31" i="13"/>
  <c r="M31" i="13" s="1"/>
  <c r="I31" i="13"/>
  <c r="K31" i="13"/>
  <c r="O31" i="13"/>
  <c r="Q31" i="13"/>
  <c r="V31" i="13"/>
  <c r="G33" i="13"/>
  <c r="M33" i="13" s="1"/>
  <c r="I33" i="13"/>
  <c r="K33" i="13"/>
  <c r="O33" i="13"/>
  <c r="Q33" i="13"/>
  <c r="V33" i="13"/>
  <c r="G38" i="13"/>
  <c r="M38" i="13" s="1"/>
  <c r="I38" i="13"/>
  <c r="K38" i="13"/>
  <c r="O38" i="13"/>
  <c r="Q38" i="13"/>
  <c r="V38" i="13"/>
  <c r="G44" i="13"/>
  <c r="M44" i="13" s="1"/>
  <c r="I44" i="13"/>
  <c r="K44" i="13"/>
  <c r="O44" i="13"/>
  <c r="Q44" i="13"/>
  <c r="V44" i="13"/>
  <c r="G47" i="13"/>
  <c r="M47" i="13" s="1"/>
  <c r="I47" i="13"/>
  <c r="K47" i="13"/>
  <c r="O47" i="13"/>
  <c r="Q47" i="13"/>
  <c r="V47" i="13"/>
  <c r="G48" i="13"/>
  <c r="M48" i="13" s="1"/>
  <c r="I48" i="13"/>
  <c r="K48" i="13"/>
  <c r="O48" i="13"/>
  <c r="Q48" i="13"/>
  <c r="V48" i="13"/>
  <c r="G50" i="13"/>
  <c r="M50" i="13" s="1"/>
  <c r="I50" i="13"/>
  <c r="K50" i="13"/>
  <c r="O50" i="13"/>
  <c r="Q50" i="13"/>
  <c r="V50" i="13"/>
  <c r="G53" i="13"/>
  <c r="M53" i="13" s="1"/>
  <c r="I53" i="13"/>
  <c r="K53" i="13"/>
  <c r="O53" i="13"/>
  <c r="Q53" i="13"/>
  <c r="V53" i="13"/>
  <c r="G55" i="13"/>
  <c r="M55" i="13" s="1"/>
  <c r="I55" i="13"/>
  <c r="K55" i="13"/>
  <c r="O55" i="13"/>
  <c r="Q55" i="13"/>
  <c r="V55" i="13"/>
  <c r="G62" i="13"/>
  <c r="M62" i="13" s="1"/>
  <c r="I62" i="13"/>
  <c r="K62" i="13"/>
  <c r="O62" i="13"/>
  <c r="Q62" i="13"/>
  <c r="V62" i="13"/>
  <c r="G69" i="13"/>
  <c r="M69" i="13" s="1"/>
  <c r="I69" i="13"/>
  <c r="K69" i="13"/>
  <c r="O69" i="13"/>
  <c r="Q69" i="13"/>
  <c r="V69" i="13"/>
  <c r="G70" i="13"/>
  <c r="M70" i="13" s="1"/>
  <c r="I70" i="13"/>
  <c r="K70" i="13"/>
  <c r="O70" i="13"/>
  <c r="Q70" i="13"/>
  <c r="V70" i="13"/>
  <c r="G71" i="13"/>
  <c r="M71" i="13" s="1"/>
  <c r="I71" i="13"/>
  <c r="K71" i="13"/>
  <c r="O71" i="13"/>
  <c r="Q71" i="13"/>
  <c r="V71" i="13"/>
  <c r="G73" i="13"/>
  <c r="M73" i="13" s="1"/>
  <c r="I73" i="13"/>
  <c r="K73" i="13"/>
  <c r="O73" i="13"/>
  <c r="Q73" i="13"/>
  <c r="V73" i="13"/>
  <c r="G79" i="13"/>
  <c r="M79" i="13" s="1"/>
  <c r="I79" i="13"/>
  <c r="K79" i="13"/>
  <c r="O79" i="13"/>
  <c r="Q79" i="13"/>
  <c r="V79" i="13"/>
  <c r="G81" i="13"/>
  <c r="M81" i="13" s="1"/>
  <c r="I81" i="13"/>
  <c r="K81" i="13"/>
  <c r="O81" i="13"/>
  <c r="Q81" i="13"/>
  <c r="V81" i="13"/>
  <c r="G82" i="13"/>
  <c r="M82" i="13" s="1"/>
  <c r="I82" i="13"/>
  <c r="K82" i="13"/>
  <c r="O82" i="13"/>
  <c r="Q82" i="13"/>
  <c r="V82" i="13"/>
  <c r="G84" i="13"/>
  <c r="M84" i="13" s="1"/>
  <c r="I84" i="13"/>
  <c r="K84" i="13"/>
  <c r="O84" i="13"/>
  <c r="Q84" i="13"/>
  <c r="V84" i="13"/>
  <c r="G89" i="13"/>
  <c r="M89" i="13" s="1"/>
  <c r="I89" i="13"/>
  <c r="K89" i="13"/>
  <c r="O89" i="13"/>
  <c r="Q89" i="13"/>
  <c r="V89" i="13"/>
  <c r="G94" i="13"/>
  <c r="M94" i="13" s="1"/>
  <c r="I94" i="13"/>
  <c r="K94" i="13"/>
  <c r="O94" i="13"/>
  <c r="Q94" i="13"/>
  <c r="V94" i="13"/>
  <c r="G104" i="13"/>
  <c r="I104" i="13"/>
  <c r="K104" i="13"/>
  <c r="M104" i="13"/>
  <c r="O104" i="13"/>
  <c r="Q104" i="13"/>
  <c r="V104" i="13"/>
  <c r="G108" i="13"/>
  <c r="M108" i="13" s="1"/>
  <c r="I108" i="13"/>
  <c r="K108" i="13"/>
  <c r="K107" i="13" s="1"/>
  <c r="O108" i="13"/>
  <c r="Q108" i="13"/>
  <c r="V108" i="13"/>
  <c r="V107" i="13" s="1"/>
  <c r="G11" i="12"/>
  <c r="M11" i="12" s="1"/>
  <c r="I11" i="12"/>
  <c r="K11" i="12"/>
  <c r="O11" i="12"/>
  <c r="Q11" i="12"/>
  <c r="V11" i="12"/>
  <c r="G13" i="12"/>
  <c r="I13" i="12"/>
  <c r="K13" i="12"/>
  <c r="O13" i="12"/>
  <c r="Q13" i="12"/>
  <c r="V13" i="12"/>
  <c r="G14" i="12"/>
  <c r="I14" i="12"/>
  <c r="K14" i="12"/>
  <c r="M14" i="12"/>
  <c r="O14" i="12"/>
  <c r="Q14" i="12"/>
  <c r="V14" i="12"/>
  <c r="G15" i="12"/>
  <c r="M15" i="12" s="1"/>
  <c r="I15" i="12"/>
  <c r="K15" i="12"/>
  <c r="O15" i="12"/>
  <c r="Q15" i="12"/>
  <c r="V15" i="12"/>
  <c r="AC17" i="12"/>
  <c r="G27" i="1"/>
  <c r="AD14" i="23" l="1"/>
  <c r="G57" i="1" s="1"/>
  <c r="G11" i="22"/>
  <c r="F55" i="1"/>
  <c r="K37" i="13"/>
  <c r="O10" i="13"/>
  <c r="V10" i="12"/>
  <c r="I10" i="13"/>
  <c r="I224" i="13"/>
  <c r="V337" i="13"/>
  <c r="O401" i="13"/>
  <c r="V511" i="13"/>
  <c r="O26" i="14"/>
  <c r="I26" i="14"/>
  <c r="O150" i="14"/>
  <c r="I150" i="14"/>
  <c r="V123" i="14"/>
  <c r="V127" i="15"/>
  <c r="Q11" i="16"/>
  <c r="O43" i="18"/>
  <c r="Q21" i="18"/>
  <c r="K75" i="19"/>
  <c r="I49" i="19"/>
  <c r="Q44" i="19"/>
  <c r="I24" i="19"/>
  <c r="Q18" i="19"/>
  <c r="I34" i="20"/>
  <c r="Q11" i="20"/>
  <c r="Q11" i="21"/>
  <c r="K16" i="24"/>
  <c r="O10" i="24"/>
  <c r="I37" i="13"/>
  <c r="Q10" i="12"/>
  <c r="V10" i="13"/>
  <c r="I247" i="13"/>
  <c r="O37" i="13"/>
  <c r="M247" i="13"/>
  <c r="K374" i="13"/>
  <c r="G362" i="13"/>
  <c r="I85" i="1" s="1"/>
  <c r="Q337" i="13"/>
  <c r="I475" i="13"/>
  <c r="Q401" i="13"/>
  <c r="V150" i="14"/>
  <c r="Q123" i="14"/>
  <c r="Q127" i="15"/>
  <c r="O11" i="16"/>
  <c r="O68" i="17"/>
  <c r="O11" i="17"/>
  <c r="Q66" i="18"/>
  <c r="Q51" i="18"/>
  <c r="K43" i="18"/>
  <c r="Q31" i="18"/>
  <c r="V21" i="18"/>
  <c r="O14" i="18"/>
  <c r="K49" i="19"/>
  <c r="Q36" i="19"/>
  <c r="K24" i="19"/>
  <c r="V18" i="19"/>
  <c r="K11" i="19"/>
  <c r="O11" i="20"/>
  <c r="V11" i="21"/>
  <c r="I16" i="24"/>
  <c r="O10" i="12"/>
  <c r="Q374" i="13"/>
  <c r="K10" i="12"/>
  <c r="O224" i="13"/>
  <c r="M394" i="13"/>
  <c r="O374" i="13"/>
  <c r="I374" i="13"/>
  <c r="V362" i="13"/>
  <c r="K475" i="13"/>
  <c r="O511" i="13"/>
  <c r="I511" i="13"/>
  <c r="O51" i="14"/>
  <c r="V26" i="14"/>
  <c r="O11" i="15"/>
  <c r="K11" i="16"/>
  <c r="V11" i="17"/>
  <c r="I70" i="18"/>
  <c r="V66" i="18"/>
  <c r="V51" i="18"/>
  <c r="O38" i="18"/>
  <c r="I38" i="18"/>
  <c r="G31" i="18"/>
  <c r="V31" i="18"/>
  <c r="K14" i="18"/>
  <c r="I14" i="18"/>
  <c r="O55" i="19"/>
  <c r="V36" i="19"/>
  <c r="O11" i="19"/>
  <c r="I11" i="19"/>
  <c r="I43" i="20"/>
  <c r="O34" i="20"/>
  <c r="K34" i="20"/>
  <c r="K11" i="20"/>
  <c r="I10" i="24"/>
  <c r="I10" i="12"/>
  <c r="V37" i="13"/>
  <c r="I51" i="14"/>
  <c r="V11" i="15"/>
  <c r="K127" i="15"/>
  <c r="I11" i="16"/>
  <c r="Q68" i="17"/>
  <c r="Q11" i="17"/>
  <c r="V75" i="19"/>
  <c r="Q55" i="19"/>
  <c r="I44" i="19"/>
  <c r="I18" i="19"/>
  <c r="I11" i="20"/>
  <c r="I11" i="21"/>
  <c r="K10" i="13"/>
  <c r="V11" i="14"/>
  <c r="Q37" i="13"/>
  <c r="V247" i="13"/>
  <c r="V224" i="13"/>
  <c r="I393" i="13"/>
  <c r="I337" i="13"/>
  <c r="I401" i="13"/>
  <c r="V51" i="14"/>
  <c r="Q11" i="14"/>
  <c r="K150" i="14"/>
  <c r="K123" i="14"/>
  <c r="Q11" i="15"/>
  <c r="I127" i="15"/>
  <c r="G11" i="16"/>
  <c r="I103" i="1" s="1"/>
  <c r="V68" i="17"/>
  <c r="G11" i="17"/>
  <c r="I102" i="1" s="1"/>
  <c r="V70" i="18"/>
  <c r="I66" i="18"/>
  <c r="O51" i="18"/>
  <c r="I31" i="18"/>
  <c r="K21" i="18"/>
  <c r="Q75" i="19"/>
  <c r="V55" i="19"/>
  <c r="O49" i="19"/>
  <c r="I36" i="19"/>
  <c r="O24" i="19"/>
  <c r="K18" i="19"/>
  <c r="M34" i="20"/>
  <c r="K11" i="21"/>
  <c r="O16" i="24"/>
  <c r="G374" i="13"/>
  <c r="I87" i="1" s="1"/>
  <c r="O475" i="13"/>
  <c r="G511" i="13"/>
  <c r="I98" i="1" s="1"/>
  <c r="G51" i="14"/>
  <c r="I91" i="1" s="1"/>
  <c r="K26" i="14"/>
  <c r="Q26" i="14"/>
  <c r="Q150" i="14"/>
  <c r="I123" i="14"/>
  <c r="K11" i="17"/>
  <c r="K66" i="18"/>
  <c r="K51" i="18"/>
  <c r="I51" i="18"/>
  <c r="K31" i="18"/>
  <c r="V27" i="18"/>
  <c r="V16" i="24"/>
  <c r="Q10" i="13"/>
  <c r="Q475" i="13"/>
  <c r="K11" i="14"/>
  <c r="K11" i="15"/>
  <c r="I11" i="17"/>
  <c r="Q14" i="18"/>
  <c r="V24" i="19"/>
  <c r="O11" i="21"/>
  <c r="Q16" i="24"/>
  <c r="I55" i="19"/>
  <c r="K224" i="13"/>
  <c r="O337" i="13"/>
  <c r="V475" i="13"/>
  <c r="Q511" i="13"/>
  <c r="K51" i="14"/>
  <c r="Q51" i="14"/>
  <c r="I11" i="14"/>
  <c r="O123" i="14"/>
  <c r="G103" i="15"/>
  <c r="I101" i="1" s="1"/>
  <c r="I11" i="15"/>
  <c r="O127" i="15"/>
  <c r="V11" i="16"/>
  <c r="K68" i="17"/>
  <c r="Q70" i="18"/>
  <c r="K70" i="18"/>
  <c r="Q38" i="18"/>
  <c r="O31" i="18"/>
  <c r="O27" i="18"/>
  <c r="V14" i="18"/>
  <c r="K55" i="19"/>
  <c r="G49" i="19"/>
  <c r="O44" i="19"/>
  <c r="Q24" i="19"/>
  <c r="Q11" i="19"/>
  <c r="Q43" i="20"/>
  <c r="V11" i="20"/>
  <c r="Q10" i="24"/>
  <c r="G127" i="15"/>
  <c r="I106" i="1" s="1"/>
  <c r="M104" i="15"/>
  <c r="M103" i="15" s="1"/>
  <c r="G10" i="24"/>
  <c r="F57" i="1"/>
  <c r="G11" i="21"/>
  <c r="F52" i="1"/>
  <c r="G47" i="20"/>
  <c r="I86" i="1" s="1"/>
  <c r="G11" i="20"/>
  <c r="M44" i="20"/>
  <c r="M43" i="20" s="1"/>
  <c r="G34" i="20"/>
  <c r="H50" i="1"/>
  <c r="I50" i="1" s="1"/>
  <c r="G24" i="19"/>
  <c r="I82" i="1"/>
  <c r="G41" i="19"/>
  <c r="G11" i="19"/>
  <c r="I70" i="1"/>
  <c r="M76" i="19"/>
  <c r="M75" i="19" s="1"/>
  <c r="G44" i="19"/>
  <c r="G36" i="19"/>
  <c r="I66" i="1"/>
  <c r="AD79" i="18"/>
  <c r="G76" i="18"/>
  <c r="M67" i="18"/>
  <c r="G48" i="18"/>
  <c r="I76" i="1" s="1"/>
  <c r="M27" i="18"/>
  <c r="F48" i="1"/>
  <c r="G43" i="18"/>
  <c r="I72" i="1" s="1"/>
  <c r="G38" i="18"/>
  <c r="I71" i="1" s="1"/>
  <c r="G21" i="18"/>
  <c r="I68" i="1" s="1"/>
  <c r="M12" i="18"/>
  <c r="M11" i="18" s="1"/>
  <c r="M70" i="18"/>
  <c r="G51" i="18"/>
  <c r="I81" i="1" s="1"/>
  <c r="G14" i="18"/>
  <c r="AD78" i="17"/>
  <c r="G47" i="1" s="1"/>
  <c r="H47" i="1" s="1"/>
  <c r="I47" i="1" s="1"/>
  <c r="F44" i="1"/>
  <c r="G33" i="16"/>
  <c r="AD136" i="15"/>
  <c r="G11" i="15"/>
  <c r="G150" i="14"/>
  <c r="I94" i="1" s="1"/>
  <c r="G26" i="14"/>
  <c r="I90" i="1" s="1"/>
  <c r="G123" i="14"/>
  <c r="I93" i="1" s="1"/>
  <c r="G92" i="14"/>
  <c r="I92" i="1" s="1"/>
  <c r="G11" i="14"/>
  <c r="F42" i="1"/>
  <c r="AD169" i="14"/>
  <c r="M472" i="13"/>
  <c r="M471" i="13" s="1"/>
  <c r="M300" i="13"/>
  <c r="M299" i="13" s="1"/>
  <c r="G308" i="13"/>
  <c r="I79" i="1" s="1"/>
  <c r="G401" i="13"/>
  <c r="I89" i="1" s="1"/>
  <c r="M393" i="13"/>
  <c r="M362" i="13"/>
  <c r="F39" i="1"/>
  <c r="F59" i="1" s="1"/>
  <c r="G23" i="1" s="1"/>
  <c r="G37" i="13"/>
  <c r="G10" i="13"/>
  <c r="G107" i="13"/>
  <c r="I74" i="1" s="1"/>
  <c r="AD556" i="13"/>
  <c r="G41" i="1" s="1"/>
  <c r="H41" i="1" s="1"/>
  <c r="I41" i="1" s="1"/>
  <c r="AD17" i="12"/>
  <c r="G10" i="12"/>
  <c r="F40" i="1"/>
  <c r="M16" i="24"/>
  <c r="G16" i="24"/>
  <c r="I109" i="1" s="1"/>
  <c r="I20" i="1" s="1"/>
  <c r="AD23" i="24"/>
  <c r="G58" i="1" s="1"/>
  <c r="H58" i="1" s="1"/>
  <c r="I58" i="1" s="1"/>
  <c r="M11" i="24"/>
  <c r="M10" i="24" s="1"/>
  <c r="M15" i="21"/>
  <c r="M11" i="21" s="1"/>
  <c r="AD27" i="21"/>
  <c r="M12" i="20"/>
  <c r="M11" i="20" s="1"/>
  <c r="AD53" i="20"/>
  <c r="G51" i="1" s="1"/>
  <c r="H51" i="1" s="1"/>
  <c r="I51" i="1" s="1"/>
  <c r="M55" i="19"/>
  <c r="M36" i="19"/>
  <c r="M18" i="19"/>
  <c r="G55" i="19"/>
  <c r="G18" i="19"/>
  <c r="M51" i="19"/>
  <c r="M49" i="19" s="1"/>
  <c r="M46" i="19"/>
  <c r="M44" i="19" s="1"/>
  <c r="M27" i="19"/>
  <c r="M24" i="19" s="1"/>
  <c r="M13" i="19"/>
  <c r="M11" i="19" s="1"/>
  <c r="M66" i="18"/>
  <c r="G70" i="18"/>
  <c r="M45" i="18"/>
  <c r="M43" i="18" s="1"/>
  <c r="M40" i="18"/>
  <c r="M38" i="18" s="1"/>
  <c r="M35" i="18"/>
  <c r="M31" i="18" s="1"/>
  <c r="G27" i="18"/>
  <c r="I69" i="1" s="1"/>
  <c r="M16" i="18"/>
  <c r="M14" i="18" s="1"/>
  <c r="M53" i="18"/>
  <c r="M51" i="18" s="1"/>
  <c r="M23" i="18"/>
  <c r="M21" i="18" s="1"/>
  <c r="M68" i="17"/>
  <c r="M16" i="17"/>
  <c r="M11" i="17" s="1"/>
  <c r="G68" i="17"/>
  <c r="I107" i="1" s="1"/>
  <c r="AD33" i="16"/>
  <c r="G46" i="1" s="1"/>
  <c r="H46" i="1" s="1"/>
  <c r="I46" i="1" s="1"/>
  <c r="M12" i="16"/>
  <c r="M11" i="16" s="1"/>
  <c r="M131" i="15"/>
  <c r="M127" i="15" s="1"/>
  <c r="M15" i="15"/>
  <c r="M11" i="15" s="1"/>
  <c r="M150" i="14"/>
  <c r="M92" i="14"/>
  <c r="M152" i="14"/>
  <c r="M127" i="14"/>
  <c r="M123" i="14" s="1"/>
  <c r="M53" i="14"/>
  <c r="M51" i="14" s="1"/>
  <c r="M28" i="14"/>
  <c r="M26" i="14" s="1"/>
  <c r="M15" i="14"/>
  <c r="M11" i="14" s="1"/>
  <c r="M521" i="13"/>
  <c r="M520" i="13" s="1"/>
  <c r="M514" i="13"/>
  <c r="M511" i="13" s="1"/>
  <c r="M401" i="13"/>
  <c r="M475" i="13"/>
  <c r="G475" i="13"/>
  <c r="I96" i="1" s="1"/>
  <c r="M337" i="13"/>
  <c r="M308" i="13"/>
  <c r="G337" i="13"/>
  <c r="I80" i="1" s="1"/>
  <c r="M379" i="13"/>
  <c r="M374" i="13" s="1"/>
  <c r="M367" i="13"/>
  <c r="M366" i="13" s="1"/>
  <c r="M224" i="13"/>
  <c r="M107" i="13"/>
  <c r="G247" i="13"/>
  <c r="I77" i="1" s="1"/>
  <c r="G224" i="13"/>
  <c r="I75" i="1" s="1"/>
  <c r="M37" i="13"/>
  <c r="M11" i="13"/>
  <c r="M10" i="13" s="1"/>
  <c r="M13" i="12"/>
  <c r="M10" i="12" s="1"/>
  <c r="J28" i="1"/>
  <c r="J26" i="1"/>
  <c r="G38" i="1"/>
  <c r="F38" i="1"/>
  <c r="H32" i="1"/>
  <c r="J23" i="1"/>
  <c r="J24" i="1"/>
  <c r="J25" i="1"/>
  <c r="J27" i="1"/>
  <c r="E24" i="1"/>
  <c r="E26" i="1"/>
  <c r="G56" i="1" l="1"/>
  <c r="H56" i="1" s="1"/>
  <c r="I56" i="1" s="1"/>
  <c r="H57" i="1"/>
  <c r="I57" i="1" s="1"/>
  <c r="G15" i="22"/>
  <c r="AD14" i="22"/>
  <c r="G39" i="1" s="1"/>
  <c r="I73" i="1"/>
  <c r="G53" i="20"/>
  <c r="I105" i="1"/>
  <c r="G78" i="17"/>
  <c r="G23" i="24"/>
  <c r="I108" i="1"/>
  <c r="I19" i="1" s="1"/>
  <c r="G52" i="1"/>
  <c r="H52" i="1" s="1"/>
  <c r="I52" i="1" s="1"/>
  <c r="G53" i="1"/>
  <c r="H53" i="1" s="1"/>
  <c r="I53" i="1" s="1"/>
  <c r="I104" i="1"/>
  <c r="G27" i="21"/>
  <c r="I67" i="1"/>
  <c r="I83" i="1"/>
  <c r="G82" i="19"/>
  <c r="G48" i="1"/>
  <c r="H48" i="1" s="1"/>
  <c r="I48" i="1" s="1"/>
  <c r="G49" i="1"/>
  <c r="H49" i="1" s="1"/>
  <c r="I49" i="1" s="1"/>
  <c r="G79" i="18"/>
  <c r="I100" i="1"/>
  <c r="G136" i="15"/>
  <c r="G44" i="1"/>
  <c r="H44" i="1" s="1"/>
  <c r="I44" i="1" s="1"/>
  <c r="G45" i="1"/>
  <c r="H45" i="1" s="1"/>
  <c r="I45" i="1" s="1"/>
  <c r="I17" i="1"/>
  <c r="G169" i="14"/>
  <c r="G43" i="1"/>
  <c r="H43" i="1" s="1"/>
  <c r="I43" i="1" s="1"/>
  <c r="G42" i="1"/>
  <c r="H42" i="1" s="1"/>
  <c r="I42" i="1" s="1"/>
  <c r="G556" i="13"/>
  <c r="G40" i="1"/>
  <c r="H40" i="1" s="1"/>
  <c r="I40" i="1" s="1"/>
  <c r="I65" i="1"/>
  <c r="G17" i="12"/>
  <c r="G24" i="1"/>
  <c r="G54" i="1" l="1"/>
  <c r="H54" i="1" s="1"/>
  <c r="I54" i="1" s="1"/>
  <c r="G55" i="1"/>
  <c r="H55" i="1" s="1"/>
  <c r="I55" i="1" s="1"/>
  <c r="I18" i="1"/>
  <c r="I110" i="1"/>
  <c r="I16" i="1"/>
  <c r="G59" i="1"/>
  <c r="H39" i="1"/>
  <c r="I21" i="1" l="1"/>
  <c r="G25" i="1"/>
  <c r="G28" i="1"/>
  <c r="J106" i="1"/>
  <c r="J83" i="1"/>
  <c r="J97" i="1"/>
  <c r="J80" i="1"/>
  <c r="J65" i="1"/>
  <c r="J81" i="1"/>
  <c r="J66" i="1"/>
  <c r="J82" i="1"/>
  <c r="J100" i="1"/>
  <c r="J94" i="1"/>
  <c r="J109" i="1"/>
  <c r="J67" i="1"/>
  <c r="J71" i="1"/>
  <c r="J68" i="1"/>
  <c r="J84" i="1"/>
  <c r="J69" i="1"/>
  <c r="J85" i="1"/>
  <c r="J70" i="1"/>
  <c r="J86" i="1"/>
  <c r="J95" i="1"/>
  <c r="J99" i="1"/>
  <c r="J98" i="1"/>
  <c r="J75" i="1"/>
  <c r="J87" i="1"/>
  <c r="J72" i="1"/>
  <c r="J73" i="1"/>
  <c r="J89" i="1"/>
  <c r="J74" i="1"/>
  <c r="J90" i="1"/>
  <c r="J103" i="1"/>
  <c r="J107" i="1"/>
  <c r="J101" i="1"/>
  <c r="J102" i="1"/>
  <c r="J79" i="1"/>
  <c r="J91" i="1"/>
  <c r="J76" i="1"/>
  <c r="J92" i="1"/>
  <c r="J93" i="1"/>
  <c r="J78" i="1"/>
  <c r="J96" i="1"/>
  <c r="J104" i="1"/>
  <c r="J108" i="1"/>
  <c r="J105" i="1"/>
  <c r="J88" i="1"/>
  <c r="J77" i="1"/>
  <c r="I39" i="1"/>
  <c r="I59" i="1" s="1"/>
  <c r="H59" i="1"/>
  <c r="J53" i="1" l="1"/>
  <c r="J54" i="1"/>
  <c r="J39" i="1"/>
  <c r="J59" i="1" s="1"/>
  <c r="J51" i="1"/>
  <c r="J52" i="1"/>
  <c r="J43" i="1"/>
  <c r="J49" i="1"/>
  <c r="J50" i="1"/>
  <c r="J40" i="1"/>
  <c r="J47" i="1"/>
  <c r="J48" i="1"/>
  <c r="J45" i="1"/>
  <c r="J41" i="1"/>
  <c r="J44" i="1"/>
  <c r="J58" i="1"/>
  <c r="J56" i="1"/>
  <c r="J46" i="1"/>
  <c r="J57" i="1"/>
  <c r="J42" i="1"/>
  <c r="J55" i="1"/>
  <c r="J110" i="1"/>
  <c r="G26" i="1"/>
  <c r="G2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B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B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C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C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D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D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E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E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8" authorId="0" shapeId="0" xr:uid="{00000000-0006-0000-0F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8" authorId="0" shapeId="0" xr:uid="{00000000-0006-0000-0F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8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8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8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8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Průša</author>
  </authors>
  <commentList>
    <comment ref="S9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9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<sst xmlns="http://schemas.openxmlformats.org/spreadsheetml/2006/main" count="6948" uniqueCount="2249">
  <si>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</si>
  <si>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</si>
  <si>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</si>
  <si>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</si>
  <si>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</si>
  <si>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</si>
  <si>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</si>
  <si>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</si>
  <si>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</si>
  <si>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</si>
  <si>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</si>
  <si>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</si>
  <si>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</si>
  <si>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</si>
  <si>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</si>
  <si>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</si>
  <si>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</si>
  <si>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</si>
  <si>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</si>
  <si>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</si>
  <si>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</si>
  <si>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</si>
  <si>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</si>
  <si>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</si>
  <si>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</si>
  <si>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</si>
  <si>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</si>
  <si>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</si>
  <si>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</si>
  <si>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</si>
  <si>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</si>
  <si>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</si>
  <si>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</si>
  <si>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</si>
  <si>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</si>
  <si>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IČ:</t>
  </si>
  <si>
    <t>DIČ:</t>
  </si>
  <si>
    <t>Cena celkem s DPH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</si>
  <si>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</si>
  <si>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</si>
  <si>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</si>
  <si>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V</t>
  </si>
  <si>
    <t>#RTSSTAROZP#</t>
  </si>
  <si>
    <t>1000081</t>
  </si>
  <si>
    <t>ODUNEC - zpracování masa s prodejnou</t>
  </si>
  <si>
    <t>Ing. Vítězslav Škoda</t>
  </si>
  <si>
    <t>Sadová 423</t>
  </si>
  <si>
    <t>Hrotovice</t>
  </si>
  <si>
    <t>67555</t>
  </si>
  <si>
    <t>04975553</t>
  </si>
  <si>
    <t>CZ9205034949</t>
  </si>
  <si>
    <t>11</t>
  </si>
  <si>
    <t>HTÚ a demolice</t>
  </si>
  <si>
    <t>12</t>
  </si>
  <si>
    <t>Stavební část</t>
  </si>
  <si>
    <t>13</t>
  </si>
  <si>
    <t>Zdravotechnická instalace</t>
  </si>
  <si>
    <t>01</t>
  </si>
  <si>
    <t>14</t>
  </si>
  <si>
    <t>Elektroinstalace</t>
  </si>
  <si>
    <t>D.1.4.1</t>
  </si>
  <si>
    <t>Silnoproud</t>
  </si>
  <si>
    <t>D.1.4.2</t>
  </si>
  <si>
    <t>Slaboproud</t>
  </si>
  <si>
    <t>D.1.4.3</t>
  </si>
  <si>
    <t>Hromosvod a uzemnění</t>
  </si>
  <si>
    <t>15</t>
  </si>
  <si>
    <t>Inženýrské sítě</t>
  </si>
  <si>
    <t>Přípojka vodovodu</t>
  </si>
  <si>
    <t>02</t>
  </si>
  <si>
    <t>Venkovní kanalizace</t>
  </si>
  <si>
    <t>03</t>
  </si>
  <si>
    <t>Akumulační jímka</t>
  </si>
  <si>
    <t>16</t>
  </si>
  <si>
    <t>Vzduchutechnika</t>
  </si>
  <si>
    <t>17</t>
  </si>
  <si>
    <t>Dodávka a montáž systému pojezdových drah</t>
  </si>
  <si>
    <t>18</t>
  </si>
  <si>
    <t xml:space="preserve">Dodávka a montáž chladícího zařízení </t>
  </si>
  <si>
    <t>Zařízení pro m. 141, 148, 149, 150, 151</t>
  </si>
  <si>
    <t>19</t>
  </si>
  <si>
    <t>Vedlejší a ostatní náklady</t>
  </si>
  <si>
    <t>Celkem za stavbu</t>
  </si>
  <si>
    <t>CZK</t>
  </si>
  <si>
    <t>Rekapitulace dílů</t>
  </si>
  <si>
    <t>Typ dílu</t>
  </si>
  <si>
    <t>1</t>
  </si>
  <si>
    <t>Zemní práce</t>
  </si>
  <si>
    <t>Odkopávky a prokopávky</t>
  </si>
  <si>
    <t>Hloubené vykopávky</t>
  </si>
  <si>
    <t>Ražení a hloubení tunelářské</t>
  </si>
  <si>
    <t>Roubení</t>
  </si>
  <si>
    <t>Přemístění výkopku</t>
  </si>
  <si>
    <t>Konstrukce ze zemin</t>
  </si>
  <si>
    <t>Povrchové úpravy terénu</t>
  </si>
  <si>
    <t>2</t>
  </si>
  <si>
    <t>Základy a zvláštní zakládání</t>
  </si>
  <si>
    <t>3</t>
  </si>
  <si>
    <t>Svislé a kompletní konstrukce</t>
  </si>
  <si>
    <t>4</t>
  </si>
  <si>
    <t>Vodorovné konstrukce</t>
  </si>
  <si>
    <t>45</t>
  </si>
  <si>
    <t>Podkladní a vedlejší konstrukce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</si>
  <si>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</si>
  <si>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</si>
  <si>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</si>
  <si>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</si>
  <si>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</si>
  <si>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</si>
  <si>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</si>
  <si>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</si>
  <si>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</si>
  <si>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</si>
  <si>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87</t>
  </si>
  <si>
    <t>Potrubí z trub z plast.hmot</t>
  </si>
  <si>
    <t>89</t>
  </si>
  <si>
    <t>Ostatní konstrukce na trub.ved</t>
  </si>
  <si>
    <t>93</t>
  </si>
  <si>
    <t>Dokončovací práce inž.staveb</t>
  </si>
  <si>
    <t>Dokončovací práce inženýrských staveb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</si>
  <si>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</si>
  <si>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</si>
  <si>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</si>
  <si>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</si>
  <si>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</si>
  <si>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</si>
  <si>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</si>
  <si>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</si>
  <si>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</si>
  <si>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</si>
  <si>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</si>
  <si>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</si>
  <si>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</si>
  <si>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</si>
  <si>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</si>
  <si>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</si>
  <si>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731</t>
  </si>
  <si>
    <t>Kotelny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</si>
  <si>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</si>
  <si>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</si>
  <si>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</si>
  <si>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</si>
  <si>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</si>
  <si>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</si>
  <si>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</si>
  <si>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</si>
  <si>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781</t>
  </si>
  <si>
    <t>Obklady keramické</t>
  </si>
  <si>
    <t>M21.1</t>
  </si>
  <si>
    <t>M21.2</t>
  </si>
  <si>
    <t>Svítidla</t>
  </si>
  <si>
    <t>M21.3</t>
  </si>
  <si>
    <t>M22.1</t>
  </si>
  <si>
    <t>Datový rozvod, ostatní</t>
  </si>
  <si>
    <t>M24</t>
  </si>
  <si>
    <t>Montáže vzduchotechnických zařízení</t>
  </si>
  <si>
    <t>M33</t>
  </si>
  <si>
    <t>Montáže dopravních zařízení a vah-výtahy</t>
  </si>
  <si>
    <t>M46</t>
  </si>
  <si>
    <t>Zemní práce při montážích</t>
  </si>
  <si>
    <t>M700</t>
  </si>
  <si>
    <t>HZS - hodinové zúčtovací sazby</t>
  </si>
  <si>
    <t>VN</t>
  </si>
  <si>
    <t>ON</t>
  </si>
  <si>
    <t>#TypZaznamu#</t>
  </si>
  <si>
    <t>STA</t>
  </si>
  <si>
    <t>OBJ</t>
  </si>
  <si>
    <t>ROZ</t>
  </si>
  <si>
    <t>C:</t>
  </si>
  <si>
    <t>CAS_STR</t>
  </si>
  <si>
    <t>CAS_STA</t>
  </si>
  <si>
    <t>#</t>
  </si>
  <si>
    <t>Číslo položky</t>
  </si>
  <si>
    <t>Název položky</t>
  </si>
  <si>
    <t>MJ</t>
  </si>
  <si>
    <t>Množství</t>
  </si>
  <si>
    <t>Cena / MJ</t>
  </si>
  <si>
    <t>Typ</t>
  </si>
  <si>
    <t>ParovaciUID</t>
  </si>
  <si>
    <t>CenaCelkem pro UzivDil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</si>
  <si>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</si>
  <si>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</si>
  <si>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</si>
  <si>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</si>
  <si>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</si>
  <si>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</si>
  <si>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</si>
  <si>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</si>
  <si>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</si>
  <si>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</si>
  <si>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</si>
  <si>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</si>
  <si>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</si>
  <si>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</si>
  <si>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Identifikace</t>
  </si>
  <si>
    <t>Díl</t>
  </si>
  <si>
    <t>DIL</t>
  </si>
  <si>
    <t>122201103R00</t>
  </si>
  <si>
    <t>Odkopávky nezapažené v hor. 3 do 10000 m3</t>
  </si>
  <si>
    <t>m3</t>
  </si>
  <si>
    <t>800-1</t>
  </si>
  <si>
    <t>RTS 25/II</t>
  </si>
  <si>
    <t>POL1_</t>
  </si>
  <si>
    <t>18AE2522-5180-44B3-A6D4-3067B8F7D5E6</t>
  </si>
  <si>
    <t>(37+23)/2*36*(457,7-454,7-0,5)/2</t>
  </si>
  <si>
    <t>VV</t>
  </si>
  <si>
    <t>122201109R00</t>
  </si>
  <si>
    <t>Příplatek za lepivost - odkopávky v hor. 3</t>
  </si>
  <si>
    <t>63230A00-72E5-4692-8A59-FEA1E2A2663E</t>
  </si>
  <si>
    <t>162301101R00</t>
  </si>
  <si>
    <t>Vodorovné přemístění výkopku z hor.1-4 do 500 m</t>
  </si>
  <si>
    <t>8F281130-17C0-491F-B7DB-27C7C5F0FFB8</t>
  </si>
  <si>
    <t>171201101R00</t>
  </si>
  <si>
    <t xml:space="preserve">Uložení sypaniny do násypů nezhutněných </t>
  </si>
  <si>
    <t>004033F5-2979-4953-A6FC-EDA8AF13C55F</t>
  </si>
  <si>
    <t>SUM</t>
  </si>
  <si>
    <t>Poznámky uchazeče k zadání</t>
  </si>
  <si>
    <t>POPUZIV</t>
  </si>
  <si>
    <t>END</t>
  </si>
  <si>
    <t>122201101R00</t>
  </si>
  <si>
    <t>Odkopávky nezapažené v hor. 3 do 100 m3</t>
  </si>
  <si>
    <t>3D14DA3D-A910-4D16-99DE-FBDD61D462AE</t>
  </si>
  <si>
    <t>ZP -0,5 až -0,9 : (1215+65)*,4</t>
  </si>
  <si>
    <t>(26,9+10+21,8+9,8+14,8+27,8+10+9,5+15,9+9,9+12,8+18,9)*1,3*0,4</t>
  </si>
  <si>
    <t>132201210R00</t>
  </si>
  <si>
    <t>Hloubení rýh š.do 200 cm hor.3 do 50 m3,STROJNĚ</t>
  </si>
  <si>
    <t>64DB988E-0B8A-4279-881D-7E76232FC3CA</t>
  </si>
  <si>
    <t>pasy -,9 až -1,2 : (22,028*1,3+2,651*1,3+(4,049+5,439)*,9+4,049*,8)*0,3</t>
  </si>
  <si>
    <t>4,9*3,199*,3+(2,665+1,881+2,035+,8+5,215+5,463)*,8*,3+1,1*1,231*,3</t>
  </si>
  <si>
    <t>-0,7 až-1,5 : (7,6+14,826)*1,3*0,8</t>
  </si>
  <si>
    <t>-0,7 až -1,3 : (14,761+7,101)*,5*0,6</t>
  </si>
  <si>
    <t>-0,9 až - 1,4 : (5,692+1,165+6,369)*,8*,5</t>
  </si>
  <si>
    <t>132201219R00</t>
  </si>
  <si>
    <t>Přípl.za lepivost,hloubení rýh 200cm,hor.3,STROJNĚ</t>
  </si>
  <si>
    <t>9CB97F8B-C79F-42B6-BEBC-A6BA177D7928</t>
  </si>
  <si>
    <t>57,77329/2</t>
  </si>
  <si>
    <t>133201101R00</t>
  </si>
  <si>
    <t>Hloubení šachet v hor.3 do 100 m3</t>
  </si>
  <si>
    <t>426C6410-EA6D-4AC0-B0D5-A9293AEC58F1</t>
  </si>
  <si>
    <t>-0,9 až -2,1 : 2,1*2,1*1,2*5</t>
  </si>
  <si>
    <t>3*3*1,2*6</t>
  </si>
  <si>
    <t>2*2*1,2*1</t>
  </si>
  <si>
    <t>5FF70611-6B45-4BCD-8A71-E78BF269AD72</t>
  </si>
  <si>
    <t>odkop+rýhy+šachty : 609,81+57,71+96,06</t>
  </si>
  <si>
    <t>obsyp zásyp : 481,258</t>
  </si>
  <si>
    <t>167101102R00</t>
  </si>
  <si>
    <t>Nakládání výkopku z hor. 1 ÷ 4 v množství nad 100 m3</t>
  </si>
  <si>
    <t>C6C47EFB-3441-4056-992B-E82AF09EFF61</t>
  </si>
  <si>
    <t>pro obsyp ze skládky : 481,95</t>
  </si>
  <si>
    <t>F596BE64-43FD-41B5-BF4B-3A94C797623D</t>
  </si>
  <si>
    <t>175101201R00</t>
  </si>
  <si>
    <t>Obsyp objektu bez prohození sypaniny</t>
  </si>
  <si>
    <t>907CCC28-D60B-474A-B23C-C2D7050A77E1</t>
  </si>
  <si>
    <t>předpoklad : 119*2,25*(3+,6)/2</t>
  </si>
  <si>
    <t xml:space="preserve">zemina vhodná z SO 01 : </t>
  </si>
  <si>
    <t>273323411R00</t>
  </si>
  <si>
    <t>Železobeton základových desek vodostavební C 25/30</t>
  </si>
  <si>
    <t>801-1</t>
  </si>
  <si>
    <t>35F10B76-E761-4C95-A72D-747ED0E6F023</t>
  </si>
  <si>
    <t>ZP : 1280*,20</t>
  </si>
  <si>
    <t>stěny obvod : (26,495+9,966+21,603+9,4+14,4+15,562+12,541+9,928+14+9,933+12,823+5,051+18,47)*0,3*0,24*-1</t>
  </si>
  <si>
    <t>F02 - 19cm prodejna+zázemí : 6,8*14,826*,05*-1</t>
  </si>
  <si>
    <t>deska střecha R08 : 31,292*5,051*,12</t>
  </si>
  <si>
    <t>vstup pro VZT : 3,7*2*,12*-1</t>
  </si>
  <si>
    <t>273351215R00</t>
  </si>
  <si>
    <t>Bednění stěn základových desek - zřízení</t>
  </si>
  <si>
    <t>m2</t>
  </si>
  <si>
    <t>4C46291C-9780-467D-A17C-C40F3FBBC5A0</t>
  </si>
  <si>
    <t>deska střecha R08 : (31,292+5,051*2)*,12</t>
  </si>
  <si>
    <t>otvor pro VZT : (3,2+2)*2*,12</t>
  </si>
  <si>
    <t>273351216R00</t>
  </si>
  <si>
    <t>Bednění stěn základových desek - odstranění</t>
  </si>
  <si>
    <t>D7378F9B-6572-412F-B2F8-E152CFC491CA</t>
  </si>
  <si>
    <t>273361821R00</t>
  </si>
  <si>
    <t>Výztuž základových desek z betonářské oceli B500B (10 505)</t>
  </si>
  <si>
    <t>t</t>
  </si>
  <si>
    <t>E8C222C5-7C6B-469F-9172-6891C3A63F3F</t>
  </si>
  <si>
    <t>256*120/1000-16</t>
  </si>
  <si>
    <t>273361921RT9</t>
  </si>
  <si>
    <t xml:space="preserve">Výztuž základových desek ze svařovaných sítí, KY 80, drát d 8,0 mm, oko 150 x 150 mm </t>
  </si>
  <si>
    <t>0B7FD0BA-DFC1-4E89-A793-49BF27CAD4BA</t>
  </si>
  <si>
    <t>(1280-54)*5,36*2*1,15/1000</t>
  </si>
  <si>
    <t>deska střecha R08 : 31,2*5*5,36*1,15/1000</t>
  </si>
  <si>
    <t>274272140RT5</t>
  </si>
  <si>
    <t>Zdivo základové z bednicích tvárnic, tl. 300 mm, výplň tvárnic betonem C 25/30</t>
  </si>
  <si>
    <t>83111478-3554-4C7B-911F-B15ADF677ED8</t>
  </si>
  <si>
    <t>(9+14,5+27,6+8)*,5</t>
  </si>
  <si>
    <t>274321411R00</t>
  </si>
  <si>
    <t>Železobeton základových pasů C 25/30</t>
  </si>
  <si>
    <t>760DD86D-CF50-4FCA-856B-EE847A0FF23E</t>
  </si>
  <si>
    <t>pasy -,6 až -1,2 : (22,028+2,651)*1,3*,6+(4,049+5,439)*,9*0,6+4,049*,8*0,6</t>
  </si>
  <si>
    <t>4,9*3,199*,6+(2,665+1,881+2,035+,8+5,215+5,463)*,8*,6+1,1*1,231*,6</t>
  </si>
  <si>
    <t>-0,9 až-1,5 : (7,6+14,826)*1,3*0,6</t>
  </si>
  <si>
    <t>-0,9 až -1,3 : (14,761+7,101)*,5*0,4</t>
  </si>
  <si>
    <t>-0,9 až -0,5 : 9,5+1,5*0,4</t>
  </si>
  <si>
    <t>274351215R00</t>
  </si>
  <si>
    <t>Bednění stěn základových pasů - zřízení</t>
  </si>
  <si>
    <t>4683C8A9-3C84-4BC2-9138-5BB25113A111</t>
  </si>
  <si>
    <t>pasy -,6 až -1,2 : (22,68+2,251+1,3)*2*,3+(4,049*4+1,731+2,08+5,439)*0,3</t>
  </si>
  <si>
    <t>(4,9+2,4+2,665+2,681+2,035+,8+1,999+5,463*2+,795+5,215*2+1,881+5,665+1,8)*,3</t>
  </si>
  <si>
    <t xml:space="preserve">-0,9 až-1,5 : </t>
  </si>
  <si>
    <t xml:space="preserve">-0,9 až -1,3 : </t>
  </si>
  <si>
    <t xml:space="preserve">-0,9 až - 1,4 : </t>
  </si>
  <si>
    <t xml:space="preserve">-0,9 až -0,5 : </t>
  </si>
  <si>
    <t>274351216R00</t>
  </si>
  <si>
    <t>Bednění stěn základových pasů - odstranění</t>
  </si>
  <si>
    <t>C7DFC3F5-83D8-4E46-9290-E5F51C01083E</t>
  </si>
  <si>
    <t>274361022R00</t>
  </si>
  <si>
    <t>Výztuž zdiva základových pasů z tvárnic ztraceného bednění 12 prutů/m2, průměr 12 mm</t>
  </si>
  <si>
    <t>1C985697-E22A-44B2-9CFB-8300F81162B5</t>
  </si>
  <si>
    <t>274361821R00</t>
  </si>
  <si>
    <t>Výztuž základových pasů z betonářské oceli  B500B (10 505)</t>
  </si>
  <si>
    <t>B4ADD28A-BA85-4F6E-93B7-2E1D23AA7190</t>
  </si>
  <si>
    <t>82,46*120/1000</t>
  </si>
  <si>
    <t>275323711R00</t>
  </si>
  <si>
    <t>Železobeton základových patek vodostavební C 35/45</t>
  </si>
  <si>
    <t>A0FEC513-3A29-46A5-B6DD-CAC93333FF14</t>
  </si>
  <si>
    <t xml:space="preserve">patky sloupů-bez bednění : </t>
  </si>
  <si>
    <t>2,1*2,1*0,6*5</t>
  </si>
  <si>
    <t>3*3*0,6*6</t>
  </si>
  <si>
    <t>2*2*0,6*1</t>
  </si>
  <si>
    <t>2.díl + bednění : 1,3*1,3*1*(5+6+1)</t>
  </si>
  <si>
    <t>275351215RT1</t>
  </si>
  <si>
    <t>Bednění stěn základových patek - zřízení, bednicí materiál prkna</t>
  </si>
  <si>
    <t>91B36B04-381F-4116-A4EE-DFE2DD9D3C95</t>
  </si>
  <si>
    <t>2.díl + bednění : 1,3*4*1*(5+6+1)</t>
  </si>
  <si>
    <t>275351216R00</t>
  </si>
  <si>
    <t>Bednění stěn základových patek - odstranění</t>
  </si>
  <si>
    <t>753A6F5B-5FE3-4A60-92A8-7BFBFF4F7A2A</t>
  </si>
  <si>
    <t>275361821R00</t>
  </si>
  <si>
    <t>Výztuž základových patek z betonářské oceli B500B (10 505)</t>
  </si>
  <si>
    <t>8ADCF4CE-FA01-4336-865D-1B72AA96CA1B</t>
  </si>
  <si>
    <t>pro prefa : 68,31*150/1000</t>
  </si>
  <si>
    <t>564831111R00</t>
  </si>
  <si>
    <t>Podklad ze štěrkodrti po zhutnění tloušťky 10 cm</t>
  </si>
  <si>
    <t>822-1</t>
  </si>
  <si>
    <t>8336518D-18F4-42E5-9862-B292D69AF5AC</t>
  </si>
  <si>
    <t>plocha po deskou ZP-F01+F02 : 1280</t>
  </si>
  <si>
    <t>monilit.stěna : (21,886+9,486+27,495+13,873+5,051+12,819+10,234+16,5)*2,8*-1</t>
  </si>
  <si>
    <t>(9+14,5+27,6+8)*,3*-1</t>
  </si>
  <si>
    <t>+F02 - prodejna, zázemí : 6,8*14,826</t>
  </si>
  <si>
    <t>564861111R00</t>
  </si>
  <si>
    <t>Podklad ze štěrkodrti po zhutnění tloušťky 20 cm</t>
  </si>
  <si>
    <t>871DE0AA-1166-4AA6-BE58-6D87261F2D06</t>
  </si>
  <si>
    <t>plocha po deskou ZP-F01 : 1280</t>
  </si>
  <si>
    <t>´-F02 - prodejna, zázemí : 6,8*14,826*-1</t>
  </si>
  <si>
    <t>631313411RM1</t>
  </si>
  <si>
    <t xml:space="preserve">Mazanina betonová tl. 8 - 12 cm C 8/10, z betonu prostého </t>
  </si>
  <si>
    <t>BD832D3B-FFC2-4113-9C88-259B305AF711</t>
  </si>
  <si>
    <t xml:space="preserve">podklad ostatní kce : </t>
  </si>
  <si>
    <t>monilit.stěna : (21,886+9,486+27,495+13,873+5,051+12,819+10,234+16,5)*2,8*0,1</t>
  </si>
  <si>
    <t>pasy obvod : (6,3+14,826)*1,3*0,1</t>
  </si>
  <si>
    <t>(14,761+7,101)*,5*0,1</t>
  </si>
  <si>
    <t>(5,692+1,65+6,369)*0,8*0,1</t>
  </si>
  <si>
    <t>9,5*1,5*0,1</t>
  </si>
  <si>
    <t>pasy vnitřní : (14,673*1,3+(4,049+5,439)*,9+4,049*,8)*0,1</t>
  </si>
  <si>
    <t>4,9*3,199*,1+(2,665+1,881+2,035+,8+5,215+5,463)*,8*,1+1,1*1,231*,1</t>
  </si>
  <si>
    <t>patky : 3*3*6*0,1+2*2*0,1+2,1*2,1*5*0,1</t>
  </si>
  <si>
    <t>631313611R00</t>
  </si>
  <si>
    <t>Mazanina betonová tl. 8 - 12 cm C 16/20</t>
  </si>
  <si>
    <t>9F83BE7B-4C3B-4916-B37F-04D490DA0E3F</t>
  </si>
  <si>
    <t>podkladní beton F01+02 : (1280-328,5632-17,73)*,1</t>
  </si>
  <si>
    <t>311237372R00</t>
  </si>
  <si>
    <t>Zdivo z cihel HELUZ AKU P15 na maltu vápenocementovou 10 MPa, tl. 200 mm</t>
  </si>
  <si>
    <t>AC65520D-7771-40CB-93B3-50096BE3F807</t>
  </si>
  <si>
    <t>2.NP 203,204,207 : 1,3*1,918*3</t>
  </si>
  <si>
    <t>311237378R00</t>
  </si>
  <si>
    <t>Zdivo z cihel HELUZ AKU 30/33,3 MK - P15, malta cementová 10 MPa, tl. 300 mm</t>
  </si>
  <si>
    <t>071E9643-8906-46D2-9695-7584A5C7B147</t>
  </si>
  <si>
    <t>W05 : 9,2*3,5</t>
  </si>
  <si>
    <t>okno O07 : 2,8*1,75*-1</t>
  </si>
  <si>
    <t>(12,741+9,328-3,519)*3,5</t>
  </si>
  <si>
    <t>D19 : (1,1*2,5)*-1</t>
  </si>
  <si>
    <t>O4 -2x : 1,1*1,8*2*-1</t>
  </si>
  <si>
    <t>2.NP 201+202 : (2,331+2,808+6,749)*3,485</t>
  </si>
  <si>
    <t>O05  : 1,1*2*2*-1</t>
  </si>
  <si>
    <t>D 20 : 1,36*2,58*-1</t>
  </si>
  <si>
    <t>203-209 : (4,645+11,749+5,78+9,846)*2,908</t>
  </si>
  <si>
    <t>dveře D12 : ,9*2*2*-1</t>
  </si>
  <si>
    <t>okno O03 : 1,1*1,8*-1</t>
  </si>
  <si>
    <t>AKU 20 : 1,3*1,918*3*-1</t>
  </si>
  <si>
    <t xml:space="preserve">Atiky : </t>
  </si>
  <si>
    <t>201+202 : (6,039+6,749)*,885</t>
  </si>
  <si>
    <t>ř.Z nad 114 : (15,845+10,216)*1,315</t>
  </si>
  <si>
    <t>ř.Y,T nad prodejnou+1249-151 : (8,025+24,167+5,122+14,486+10,121+24,784)*1,315</t>
  </si>
  <si>
    <t>311237653R00</t>
  </si>
  <si>
    <t>Zdivo z cihel HELUZ FAMILY 2in1 broušených P8, tl. 500 mm, celoplošně lepené</t>
  </si>
  <si>
    <t>53F001FA-A84E-4DE3-B853-4C79568E8A86</t>
  </si>
  <si>
    <t>vnitřní 139 : 9,05*3,2-,8*2-1,84*3,2</t>
  </si>
  <si>
    <t>2,331*3,2-,8*2</t>
  </si>
  <si>
    <t>3112712-BT20</t>
  </si>
  <si>
    <t>Zdivo nosné z tvárnic betonových tl. 200 mm</t>
  </si>
  <si>
    <t>Firemní</t>
  </si>
  <si>
    <t>Kalkul</t>
  </si>
  <si>
    <t>9D9CF250-AB89-45E0-A3F9-964F32A39FD3</t>
  </si>
  <si>
    <t>výtah 137+138 : (3,6*2+2,4+,3+2,665+2,331)*3,7</t>
  </si>
  <si>
    <t>m116 : (,75+,15*2+3,4+,24)*3,7</t>
  </si>
  <si>
    <t>2.NP 201 : (,3+6,049+,2+5,3339+,3+,3+,75+,15+3,639+,15)*3,485</t>
  </si>
  <si>
    <t>Atika 201 : (6,049+,2+5,339)*,885</t>
  </si>
  <si>
    <t>ř.Y,T výtak+112 : (2,6+15,223+7,095)*1,315</t>
  </si>
  <si>
    <t>A1 - 203-209+střecha : (5,246+10,046+5,38+11,349+8,679)*,874</t>
  </si>
  <si>
    <t>3112712-BT30</t>
  </si>
  <si>
    <t>Zdivo nosné z broušených tvárnic betonových tl. 300 mm</t>
  </si>
  <si>
    <t>165CD854-F0CB-446A-815F-0CC052EB16E7</t>
  </si>
  <si>
    <t>W04+05 : (,995+,15+1,4+2,43+3,485+3,277+1,225+2,1+,3)*3,5</t>
  </si>
  <si>
    <t>D27 : 2,1*2,5*-1</t>
  </si>
  <si>
    <t xml:space="preserve">vnitřní stěny : </t>
  </si>
  <si>
    <t>113 : 5,4*3,5</t>
  </si>
  <si>
    <t>Atika ř.R+Z nad 113-154 : (22,129+1,455)*1,315</t>
  </si>
  <si>
    <t>311321411R00</t>
  </si>
  <si>
    <t>Železobeton nadzákladových zdí C 25/30</t>
  </si>
  <si>
    <t>76E63536-EA2F-493C-AE3E-4C3EC8FBCCCE</t>
  </si>
  <si>
    <t>vnitřní m117+115 : (7,165+,3+23,228+4,75+5,3+5,949+,3)*0,3*3,7-0,9*2*0,3*2-1,4*2*,3</t>
  </si>
  <si>
    <t>311351111R00</t>
  </si>
  <si>
    <t>Bednění nadzákladových zdí, oboustranné přesné - zřízení</t>
  </si>
  <si>
    <t>3163F844-8AE3-4A90-9DBD-1B9EEE45F5A6</t>
  </si>
  <si>
    <t>vnitřní m117+115 : (7,165+,3+23,228+4,75+5,3+5,949+,3)*2*3,7+,3*(2*4+,9*2+2,5*2+1,4)</t>
  </si>
  <si>
    <t>311351112R00</t>
  </si>
  <si>
    <t>Bednění nadzákladových zdí, oboustranné přesné - odstranění</t>
  </si>
  <si>
    <t>3E670F76-4DD4-42D5-9010-1BDC4C69BB21</t>
  </si>
  <si>
    <t>311361821R00</t>
  </si>
  <si>
    <t>Výztuž nadzákladových zdí z betonářské oceli B500B (10 505)</t>
  </si>
  <si>
    <t>6818FA22-3857-4012-AACD-89B7B8C124A2</t>
  </si>
  <si>
    <t>50,24*120/1000</t>
  </si>
  <si>
    <t>317121047RT2</t>
  </si>
  <si>
    <t>Překlad nenosný pórobetonový, světlost otvoru do 1050 mm, překlad nenosný NEP 100-1250, 124 x 24,9 x 10 cm</t>
  </si>
  <si>
    <t>kus</t>
  </si>
  <si>
    <t>166C29F7-914A-4133-9237-28FF8367EC8C</t>
  </si>
  <si>
    <t>317121047RT4</t>
  </si>
  <si>
    <t>Překlad nenosný pórobetonový, světlost otvoru do 1050 mm, překlad nenosný NEP 150-1250, 124 x 24,9 x 15 cm</t>
  </si>
  <si>
    <t>DBC1E31B-E8FB-4C02-9752-8624D7F6B96C</t>
  </si>
  <si>
    <t>1.NP : 21</t>
  </si>
  <si>
    <t>2.NP : 6</t>
  </si>
  <si>
    <t>31712-P03</t>
  </si>
  <si>
    <t>Překlad nosný P03</t>
  </si>
  <si>
    <t>ks</t>
  </si>
  <si>
    <t>B5A3DA34-BC47-4E63-8E42-9A3226B61758</t>
  </si>
  <si>
    <t>31712-P04</t>
  </si>
  <si>
    <t>Překlad nosný P04</t>
  </si>
  <si>
    <t>0C067EE6-675E-4D77-AF57-B2D3C95A31C1</t>
  </si>
  <si>
    <t>31712-P05</t>
  </si>
  <si>
    <t>Překlad nosný P05</t>
  </si>
  <si>
    <t>8F4668F3-E5EF-49B4-9A4A-7B750345AB40</t>
  </si>
  <si>
    <t>31712-P06</t>
  </si>
  <si>
    <t>Překlad nosný P06</t>
  </si>
  <si>
    <t>741F7B9D-3A60-4C6B-B3C0-658097240474</t>
  </si>
  <si>
    <t>31712-P07</t>
  </si>
  <si>
    <t>Překlad nosný P07</t>
  </si>
  <si>
    <t>14CF7FC2-ACD5-4FB1-AEC1-9D9327829286</t>
  </si>
  <si>
    <t>31712-P08</t>
  </si>
  <si>
    <t>Překlad nosný P08</t>
  </si>
  <si>
    <t>7A675958-51D1-4A7F-B866-A03E4963FF17</t>
  </si>
  <si>
    <t>31712-P09</t>
  </si>
  <si>
    <t>Překlad nosný P09</t>
  </si>
  <si>
    <t>CB2D8876-9D97-4B92-8E5B-40C733A1C9D1</t>
  </si>
  <si>
    <t>31712-P10</t>
  </si>
  <si>
    <t>Překlad nosný P10</t>
  </si>
  <si>
    <t>D6167BBF-B046-4348-BD55-CB73B37556F2</t>
  </si>
  <si>
    <t>31712-P11</t>
  </si>
  <si>
    <t>Překlad nosný P11</t>
  </si>
  <si>
    <t>A51DE660-4AF0-446B-919D-3239090C503E</t>
  </si>
  <si>
    <t>31712-P13</t>
  </si>
  <si>
    <t>Překlad nosný P13</t>
  </si>
  <si>
    <t>6CC189DC-B54B-4CDC-9404-3B952A237A31</t>
  </si>
  <si>
    <t>2+1</t>
  </si>
  <si>
    <t>31712-P15</t>
  </si>
  <si>
    <t>Překlad nosný P15</t>
  </si>
  <si>
    <t>92AA49F2-BF65-4712-84AF-A245EE32E8AC</t>
  </si>
  <si>
    <t>2+5</t>
  </si>
  <si>
    <t>31712-P16</t>
  </si>
  <si>
    <t>Překlad nosný P16</t>
  </si>
  <si>
    <t>7B4CF1EE-A14D-45BD-A4CA-980ADFC1E85C</t>
  </si>
  <si>
    <t>317941123RT4</t>
  </si>
  <si>
    <t>Osazení ocelových válcovaných nosníků  č. 14 - 22, včetně dodávky profilu I č. 18</t>
  </si>
  <si>
    <t>48ACE1E0-DED4-4050-8EBB-00123D281E84</t>
  </si>
  <si>
    <t>W04-P14 IP180 : 3*18,8*3*7/1000</t>
  </si>
  <si>
    <t>P13+15+16 : 3*18,8*(1,7*3+2,7)/1000</t>
  </si>
  <si>
    <t>P12+14 : 3*18,8*(3,5+3)/1000</t>
  </si>
  <si>
    <t>330321411R00</t>
  </si>
  <si>
    <t>Beton sloupů a pilířů železový C 30/37</t>
  </si>
  <si>
    <t>C9FC6C80-E2C8-4ED4-9A4E-2013204DB2A9</t>
  </si>
  <si>
    <t>v řadě BT30 : 0,3*0,5*3,5*4</t>
  </si>
  <si>
    <t>m138 : 2,331*0,5*3,7-,9*2*,5</t>
  </si>
  <si>
    <t>331351101R00</t>
  </si>
  <si>
    <t>Bednění sloupů čtyřúhelníkového průřezu - zřízení</t>
  </si>
  <si>
    <t>7387C2BB-E722-45FF-BA86-FA7337538A8A</t>
  </si>
  <si>
    <t>v řadě BT30 : (0,3+0,5)*2*3,5*4</t>
  </si>
  <si>
    <t>m138 : 2,331*3,7*2+,5*2*2+,8*,5</t>
  </si>
  <si>
    <t>331351102R00</t>
  </si>
  <si>
    <t>Bednění sloupů čtyřúhelníkového průřezu - odstranění</t>
  </si>
  <si>
    <t>FE548653-6626-46BA-91D0-79A3B0F62FE3</t>
  </si>
  <si>
    <t>331361721R00</t>
  </si>
  <si>
    <t>Výztuž sloupů hranatých z oceli B500B</t>
  </si>
  <si>
    <t>ECB8D5E0-B1CA-4651-97F5-E77964674204</t>
  </si>
  <si>
    <t>5,51235*140/1000</t>
  </si>
  <si>
    <t>342255024RT1</t>
  </si>
  <si>
    <t>Příčky z desek Ytong tl. 100 mm, desky Klasik, 599 x 249 x 100 mm</t>
  </si>
  <si>
    <t>AF0F891F-A79A-4D52-81DD-F81CB78B05D4</t>
  </si>
  <si>
    <t>sociálky 126+123 : (2,43*2+1,3+1+3,185*2+3,441+1)*3,7</t>
  </si>
  <si>
    <t>dveře : ,7*6*2*-1</t>
  </si>
  <si>
    <t>107/8/9/10 : (2,15*3+1,8)*3,7</t>
  </si>
  <si>
    <t>dveře : ,7*2*2*-1</t>
  </si>
  <si>
    <t>111/156/155 : 1,8*3*3,7</t>
  </si>
  <si>
    <t>dveře : ,8*2*-1+,9*2*-1</t>
  </si>
  <si>
    <t>342255028RT1</t>
  </si>
  <si>
    <t>Příčky z desek Ytong tl. 150 mm, desky Klasik, 599 x 249 x 150 mm</t>
  </si>
  <si>
    <t>6E884C0A-CA77-4FA2-9AE4-B6136D71486D</t>
  </si>
  <si>
    <t>115+116 : 2,809*2*3,7-,9*2</t>
  </si>
  <si>
    <t>114+šatny : (4,7+1,888+12,2*2+1,4+10,4+4,4*2+6,4+1,974*25)*3,7</t>
  </si>
  <si>
    <t>dveře : (,9+,8*5+,7)*2*-1</t>
  </si>
  <si>
    <t>102+152+zázemí : (1,4+5+,15+11,63+5+,15+1,115+14,8+2,285*5)*3,7</t>
  </si>
  <si>
    <t>dveře : 1,3*2,5*-1+(,9*2+,8*7)*2*-1</t>
  </si>
  <si>
    <t>141+138+139 : (33+4,9)*3,7</t>
  </si>
  <si>
    <t>okna : 2,3*1,75*5*-1</t>
  </si>
  <si>
    <t>dveře : 1*2*-1+,9*2*-1</t>
  </si>
  <si>
    <t>2.NP 202 : 2,808*3,485*2</t>
  </si>
  <si>
    <t>dveře : ,8*2*-1</t>
  </si>
  <si>
    <t>203-209 : (4,645*3+2,9*2+1,3+3,309)*2,8</t>
  </si>
  <si>
    <t>dveře  : (,8*2*3+,9*2+,7*2)*-1</t>
  </si>
  <si>
    <t>380-01</t>
  </si>
  <si>
    <t>D+M prefabrikované nosné konstrukce ,stropu a schodišť</t>
  </si>
  <si>
    <t>52C55167-82B7-45B5-91D5-D84309774C3A</t>
  </si>
  <si>
    <t>sloupy -1,5 - + 4,1 : ,5*,5*5,6*12</t>
  </si>
  <si>
    <t>průvlaky : (,5*,8+,2*,2*2)*(32+29+11,5+4,5+11,5)</t>
  </si>
  <si>
    <t>spiroly tl400 : 1280*,4*,65</t>
  </si>
  <si>
    <t>výtah : 3,6*2,2*,4*-1</t>
  </si>
  <si>
    <t>schodiště : (2,331*4,12+2,235*4,24+5,949*2,331)*,4*-1</t>
  </si>
  <si>
    <t>prefa schody : 4,5*1,1*,18*6</t>
  </si>
  <si>
    <t>spiroly 2.NP : (6,549*5,739+5,246*10,85)*,265*,65</t>
  </si>
  <si>
    <t>380-02</t>
  </si>
  <si>
    <t>D+M roznášecí ocelová konstrukce pro kolejnicové trasy</t>
  </si>
  <si>
    <t>F964271E-AE76-4457-991E-2EAC1F19A31F</t>
  </si>
  <si>
    <t>cca HEB 200 : (10*4+9*5)*61,3/1000</t>
  </si>
  <si>
    <t>380326132R00</t>
  </si>
  <si>
    <t>Beton komplet.konstr.vodostavební C 25/30 do 30 cm</t>
  </si>
  <si>
    <t>801-5</t>
  </si>
  <si>
    <t>EC787E44-00E1-48F4-8F21-FDFDDB616ABF</t>
  </si>
  <si>
    <t>monilit.stěna : (21,7*4,55+10,1*4,192+26,495*4,5+26,693*4,02+13,985*4,2+10,133*4,2+14*4,2)*0,3</t>
  </si>
  <si>
    <t>380326133R00</t>
  </si>
  <si>
    <t>Beton komplet.konstr.vodostavební C 25/30 nad 30 cm</t>
  </si>
  <si>
    <t>6B1C7E00-6CEC-4894-A4AA-872A1EAEC2F2</t>
  </si>
  <si>
    <t>monilit.stěna-pata : (21,886+9,486+27,495+25,693+14,985+10,234+16,5)*2,8*,4</t>
  </si>
  <si>
    <t>380356211R00</t>
  </si>
  <si>
    <t>Bednění kompl.konstr.omítaných pl.rovinných,zříz.</t>
  </si>
  <si>
    <t>91F68626-AC80-492D-99D0-7F96D1E51943</t>
  </si>
  <si>
    <t>monilit.stěna : (21,7*4,55+10,1*4,192+26,495*4,5+26,693*4,02+13,985*4,2+10,133*4,2+14*4,2)*2</t>
  </si>
  <si>
    <t>380356212R00</t>
  </si>
  <si>
    <t>Bednění kompl.konstr.omítaných pl.rovinných,odbed.</t>
  </si>
  <si>
    <t>19446EF8-E47D-4771-9C6E-831C9F465BB4</t>
  </si>
  <si>
    <t>380361007R00</t>
  </si>
  <si>
    <t>Výztuž kompletních konstrukcí z oceli B500B</t>
  </si>
  <si>
    <t>6E38C2ED-D39F-4D38-A660-EBB4A048FC7C</t>
  </si>
  <si>
    <t>(158,31+141,43)*140/1000</t>
  </si>
  <si>
    <t>389381001R00</t>
  </si>
  <si>
    <t>Dobetonování prefabrikovaných konstrukcí</t>
  </si>
  <si>
    <t>801-2</t>
  </si>
  <si>
    <t>ADB004DD-02D1-4B51-A278-D7CBBC798CEE</t>
  </si>
  <si>
    <t>odhad : 10</t>
  </si>
  <si>
    <t>417321414R00</t>
  </si>
  <si>
    <t>Ztužující pásy a věnce z betonu železového C 25/30</t>
  </si>
  <si>
    <t>067DD69C-2ACE-4996-8D5C-198A64007568</t>
  </si>
  <si>
    <t>stěny zděné : (9,4+14,4+15,562+12,541+9,928)*(,3*,2+,15*,4)</t>
  </si>
  <si>
    <t>vniřní tvárnice 30 : 5,563*(,3*,2+,15*,4)</t>
  </si>
  <si>
    <t>vnitřní tvárnice 20 : (2,331+2,565+,3+3,6+2,4+3,6)*,2*,2</t>
  </si>
  <si>
    <t>Heluz 50 : (9,05+2,331)*,5*0,2</t>
  </si>
  <si>
    <t>spiroly 2.NP : (6,549+5,739+5,246+10,85)*2*,3*,5</t>
  </si>
  <si>
    <t>417351111R00</t>
  </si>
  <si>
    <t>Bednění ztužujících věnců, obě strany - zřízení</t>
  </si>
  <si>
    <t>m</t>
  </si>
  <si>
    <t>A9E28338-EB2E-4F3A-9221-5D7B9D390B30</t>
  </si>
  <si>
    <t>vniřní tvárnice 30 : 5,563*,2*2</t>
  </si>
  <si>
    <t>vnitřní tvárnice 20 : (2,331+2,565+,3+3,6+2,4+3,6)*,2*2</t>
  </si>
  <si>
    <t>Heluz 50 : (9,05+2,331)*0,2*2</t>
  </si>
  <si>
    <t>stěny zděné vnější : (9,4+14,4+15,562+12,541+9,928)*,4</t>
  </si>
  <si>
    <t>spiroly 2.NP : (6,549+5,739+5,246+10,85)*2*,5</t>
  </si>
  <si>
    <t>417351113R00</t>
  </si>
  <si>
    <t>Bednění ztužujících věnců, obě strany - odstranění</t>
  </si>
  <si>
    <t>5832B075-FAA6-459E-AD75-42AEA860666D</t>
  </si>
  <si>
    <t>417361821R00</t>
  </si>
  <si>
    <t>Výztuž ztužujících pásů a věnců z oceli B500B (10 505)</t>
  </si>
  <si>
    <t>1BD86911-1D2D-4DFF-BBE2-C7717B735137</t>
  </si>
  <si>
    <t>18,33*140/1000</t>
  </si>
  <si>
    <t>457311116R00</t>
  </si>
  <si>
    <t>Vyrovnávací beton výplňový nebo spádový C 16/20</t>
  </si>
  <si>
    <t>821-1</t>
  </si>
  <si>
    <t>3BB9BF7F-CDC2-43E3-9366-1811556F20DD</t>
  </si>
  <si>
    <t>spádový nad 147 - R08 : 99*(0,2+,05)/2</t>
  </si>
  <si>
    <t>762801010RA0</t>
  </si>
  <si>
    <t>Strop z profilů KVH, podhled ze sádrokartonových desek, záklop z desek OSB</t>
  </si>
  <si>
    <t>AP-PSV</t>
  </si>
  <si>
    <t>POL2_</t>
  </si>
  <si>
    <t>FC9077BA-6EA0-4D44-ADE3-4E8370EBD617</t>
  </si>
  <si>
    <t xml:space="preserve">provizorní zakrytí : </t>
  </si>
  <si>
    <t>výtah : 3,6*2,2</t>
  </si>
  <si>
    <t>schodiště : (2,331*4,12+2,235*4,24)</t>
  </si>
  <si>
    <t>612421728R00</t>
  </si>
  <si>
    <t>Omítka vnitřní zdiva, MVC, na pletivu, hladká</t>
  </si>
  <si>
    <t>68E9E407-5E77-489B-82C6-129689365998</t>
  </si>
  <si>
    <t>102 : (5+11,63)*2*3,2-1,4*2,5-2,5*3,2*3-,9*2</t>
  </si>
  <si>
    <t>104 : (2,385+3,03)*2*3,3-,8*2</t>
  </si>
  <si>
    <t>106 : (2,385+1,8)*2*3,3-,8*2</t>
  </si>
  <si>
    <t>107 : (2,385+1,4)*2*3,3-,7*2</t>
  </si>
  <si>
    <t>108 : (2,385+1)*2*3,3-,7*2</t>
  </si>
  <si>
    <t>109 : (2,385+1,8)*2*3,3-,7*2</t>
  </si>
  <si>
    <t>110 : (2,385+1,3)*2*3,3-,8*2</t>
  </si>
  <si>
    <t>111 : (1,5+1,8)*2*3,3-,8*2</t>
  </si>
  <si>
    <t>117 : (12,87+4,75)*2*3,2-,9*2</t>
  </si>
  <si>
    <t>118 : (2,085+1,888)*2*3,3-,8*2</t>
  </si>
  <si>
    <t>119 : (2,335+1,888)*2*3,3-,8*2</t>
  </si>
  <si>
    <t>120 : (1,267+3,441)*2*3,3-(,8+,7)*2</t>
  </si>
  <si>
    <t>121 : (3,185+2,044+,55)*2*3,3-,7*2*2</t>
  </si>
  <si>
    <t>122 : (2,185+,9)*2*3,3-,7*2</t>
  </si>
  <si>
    <t>123 : (3,185+1,3)*2*3,3-,7*2*2</t>
  </si>
  <si>
    <t>124 : (1,974+2,7)*2*3,3-(,7*2+,8)*2</t>
  </si>
  <si>
    <t>125 : (2,43+2,099)*2*3,3-,8*2-,7*2</t>
  </si>
  <si>
    <t>126 : (2,43+2,38)*2*3,3-,7*2*3</t>
  </si>
  <si>
    <t>127 : (,9+1,3)*2*3,3-,7*2</t>
  </si>
  <si>
    <t>128 : (2,43+1,995)*2*3,3-,7*2*2</t>
  </si>
  <si>
    <t>129 : (1,974+1,716)*2*3,3-,7*2</t>
  </si>
  <si>
    <t>130 : (1,974+1,995)*2*3,3-,8*2</t>
  </si>
  <si>
    <t>138 : (1,84+7,447+6,265)*2*3,3-(,9+,8*2)*2</t>
  </si>
  <si>
    <t>152 : (1,115+13,58)*2*3,2</t>
  </si>
  <si>
    <t>153 : (1,27+1,25)*2*3,2-,8*2</t>
  </si>
  <si>
    <t>155 : (1,7+,15+1,8)*2*3,2-,9*2*2-1,3*2,5</t>
  </si>
  <si>
    <t>156 : (2,15+1,8)*2*3,2-,9*2</t>
  </si>
  <si>
    <t>204 : (4,395+1,8)*2*2,6-,8*2</t>
  </si>
  <si>
    <t>205 : (2,9+1,802)*2*2,6-,8*2*2</t>
  </si>
  <si>
    <t>207 : (2,09+3,309)*2*2,6-,8*2-,7*2</t>
  </si>
  <si>
    <t>208 : (2,096+1,1)*2*2,6-,7*2</t>
  </si>
  <si>
    <t>209 : (2,15+1,85)*2*2,6-,9*2</t>
  </si>
  <si>
    <t>612421739R00</t>
  </si>
  <si>
    <t>Omítka vnitřní zdiva, MVC, na pletivu, štuková</t>
  </si>
  <si>
    <t>685DB65F-A573-4CA2-ACE4-EB1B22F29DAD</t>
  </si>
  <si>
    <t>101 : (2,2+2,5)*2*3,3-2,5*3,2-1,4*2,5-2*1</t>
  </si>
  <si>
    <t>112 : (27,154+1,4)*2*3,2</t>
  </si>
  <si>
    <t>-2,5*3,2*3*-1-1,3*2,5-1,1*2,5</t>
  </si>
  <si>
    <t>113 : 0</t>
  </si>
  <si>
    <t>114 : (6,101+15+10+4,701+12,4+10,6+,888)*3,3</t>
  </si>
  <si>
    <t>(,9+,85+,7)*2*-1</t>
  </si>
  <si>
    <t>114strop : 40,61</t>
  </si>
  <si>
    <t>115 : (5,949+2,53+3,1)*2*3,3-,9*2*2</t>
  </si>
  <si>
    <t>115strop : 18,34</t>
  </si>
  <si>
    <t>116 : (3,4+2,809)*2*3,2-,9*2</t>
  </si>
  <si>
    <t>116strop : 9,55</t>
  </si>
  <si>
    <t>154 : (,995+1,2)*2*3,2-,8*2</t>
  </si>
  <si>
    <t>201 : (1,36+5,339)*2*2,6-1,36*2,58-,8*2</t>
  </si>
  <si>
    <t>202 : (3,639+2,808)*2*2,6-1,1*2*2-,8*2</t>
  </si>
  <si>
    <t>203 : (4,645+2,84)*2*2,6-,9*2-1,1*1,8</t>
  </si>
  <si>
    <t>206 : (2,9+1,2)*2*2,6-,9*2*2-,8*2*2</t>
  </si>
  <si>
    <t>622300031RAH</t>
  </si>
  <si>
    <t>KZS s polystyrenem, plocha s otvory, budovy do 6 m, desky fasádní polystyren EPS-F tl. 200 mm, lešení</t>
  </si>
  <si>
    <t>AP-HSV</t>
  </si>
  <si>
    <t>9A594EEB-899A-4F36-8DD5-D35D6B133E80</t>
  </si>
  <si>
    <t>viz.samostaný VV : 771,72</t>
  </si>
  <si>
    <t>1.NP vnější dveře : (1,4*2,5+,9*2+1,4*2,5+1,26*2,6)*-1</t>
  </si>
  <si>
    <t>2.NP : (1,06*2,08*2+1,36*2,5)*-1</t>
  </si>
  <si>
    <t>1,NP vchod : 2,5*3,25*-1</t>
  </si>
  <si>
    <t>1.NP okna : (2,8*1,75+2,5*3,25*6+1,1*1,8*2)*-1</t>
  </si>
  <si>
    <t>2.NP : 1,1*1,8*-1</t>
  </si>
  <si>
    <t>597071202R00</t>
  </si>
  <si>
    <t>Žlab odvodňovací MEA SELF LINE 150, dl. 1000 mm, třída zatížení B 125</t>
  </si>
  <si>
    <t>20A8BCB7-5B7D-4E68-9C00-52A78831407A</t>
  </si>
  <si>
    <t>132 : 3,755</t>
  </si>
  <si>
    <t>139 : 2,575</t>
  </si>
  <si>
    <t>141 : 14</t>
  </si>
  <si>
    <t>148 : 6,117</t>
  </si>
  <si>
    <t>149 : 4,49</t>
  </si>
  <si>
    <t>150 : 4,975</t>
  </si>
  <si>
    <t>151 : 9,021*2</t>
  </si>
  <si>
    <t>597071211R00</t>
  </si>
  <si>
    <t>Krycí rošt MEA SELF LINE 150, dl. 1000 mm</t>
  </si>
  <si>
    <t>DA592093-E179-41D4-AED0-4367D64B965E</t>
  </si>
  <si>
    <t>54*2</t>
  </si>
  <si>
    <t>631312711RN5</t>
  </si>
  <si>
    <t>Mazanina betonová tl. 5 - 8 cm C 25/30, z betonu prostého XC2, ZAPA QUICKFLOOR</t>
  </si>
  <si>
    <t>2B4D7568-4DE6-4397-9FCE-F6EF975E0B38</t>
  </si>
  <si>
    <t>spádová vrstva desky : 1280*,04</t>
  </si>
  <si>
    <t>632451065R00</t>
  </si>
  <si>
    <t>Potěr pískocementový, min. 25 MPa, tl. 50 mm</t>
  </si>
  <si>
    <t>8F65AADA-0176-46B3-BF32-E85C6D183590</t>
  </si>
  <si>
    <t xml:space="preserve"> podlahy 2.NP - 2x : 70,65*2</t>
  </si>
  <si>
    <t>střechy  : 31,3*5,25+688+95+315</t>
  </si>
  <si>
    <t>632922953RT5</t>
  </si>
  <si>
    <t>Kladení dlaždic 50x50 cm na stavitel. terče plast., výškově stavitelné podstavce 151-191 mm</t>
  </si>
  <si>
    <t>AAF4598A-CEAC-4C08-AF6B-0A2FA1F10D76</t>
  </si>
  <si>
    <t>R01  : 18*11,5+1,6*4,5</t>
  </si>
  <si>
    <t>zvýšešný záhon : 5,095*(3,394+2,22)/2*-1</t>
  </si>
  <si>
    <t>632-spec 01</t>
  </si>
  <si>
    <t>Terasová dlažba 500*500*20</t>
  </si>
  <si>
    <t>Indiv</t>
  </si>
  <si>
    <t>815304F9-558C-47C8-9AA6-D99438CBDD61</t>
  </si>
  <si>
    <t>199,9*1,2</t>
  </si>
  <si>
    <t>633-01</t>
  </si>
  <si>
    <t>Štěrkový chodník na terase dle PD vč. kačírkové lišty</t>
  </si>
  <si>
    <t>4B3C805E-5148-4AF2-BF98-EBFC4C74B97F</t>
  </si>
  <si>
    <t>4,3*(1,6+,5)</t>
  </si>
  <si>
    <t>2,6*(10,2+9,3)</t>
  </si>
  <si>
    <t>633-02</t>
  </si>
  <si>
    <t>Podlaha z terasových prken 105mm dle PD</t>
  </si>
  <si>
    <t>08729051-9005-4CF2-B174-7A56CF378B7B</t>
  </si>
  <si>
    <t>4,3*4,9</t>
  </si>
  <si>
    <t>771249111R00</t>
  </si>
  <si>
    <t>Řezání dlaždic tl. 22 mm diamantovým kotoučem</t>
  </si>
  <si>
    <t>800-771</t>
  </si>
  <si>
    <t>8F4203F1-7810-4F8F-9B2F-D15A774B6FB0</t>
  </si>
  <si>
    <t>10,7+2,9*2+9,4+4,4</t>
  </si>
  <si>
    <t>640-01</t>
  </si>
  <si>
    <t>Dveře protipožární EI 30 DP3-C  80x200</t>
  </si>
  <si>
    <t>B58F1BD6-5D04-4F82-BDFF-2747E8B95F72</t>
  </si>
  <si>
    <t>D01, 06, 08 : 3</t>
  </si>
  <si>
    <t>640-02</t>
  </si>
  <si>
    <t>Dveře protipožární EW 30 DP-C  90x200</t>
  </si>
  <si>
    <t>41E88B80-2671-4C83-A0E2-FDAA32C01546</t>
  </si>
  <si>
    <t>D10 : 1</t>
  </si>
  <si>
    <t>640-03</t>
  </si>
  <si>
    <t>Dveře protipožární EW 30 DP-C  130x250</t>
  </si>
  <si>
    <t>5BD82829-291D-4F5F-AF02-ACDC1EB44840</t>
  </si>
  <si>
    <t>D21 : 1</t>
  </si>
  <si>
    <t>640-04</t>
  </si>
  <si>
    <t>Posuvná vrata chladírenská 150x250</t>
  </si>
  <si>
    <t>6355D499-C09A-44B2-AEBE-16B13E0C4DA8</t>
  </si>
  <si>
    <t xml:space="preserve">D23 : </t>
  </si>
  <si>
    <t>m132 : 2</t>
  </si>
  <si>
    <t>148 : 2</t>
  </si>
  <si>
    <t>150 : 2</t>
  </si>
  <si>
    <t>149 : 1</t>
  </si>
  <si>
    <t>146 : 1</t>
  </si>
  <si>
    <t>141 : 1</t>
  </si>
  <si>
    <t>640-05</t>
  </si>
  <si>
    <t>Posuvná vrata chladírenská 100*200</t>
  </si>
  <si>
    <t>D5F0ED0B-1B36-4BF4-8624-B876994BD058</t>
  </si>
  <si>
    <t>D13 - 147 : 1</t>
  </si>
  <si>
    <t>640-06</t>
  </si>
  <si>
    <t>Rolovací vrata  150*250</t>
  </si>
  <si>
    <t>1D17A5DC-33AA-47F9-9ABF-6C8F05C9EDD6</t>
  </si>
  <si>
    <t xml:space="preserve">D23  : </t>
  </si>
  <si>
    <t>m 135+136 : 2</t>
  </si>
  <si>
    <t>145 : 1</t>
  </si>
  <si>
    <t>640-07</t>
  </si>
  <si>
    <t>Sekční vrata 210*310 + integrované dveře</t>
  </si>
  <si>
    <t>97829021-BC4B-4A1F-ADE3-521BDCFC3AEC</t>
  </si>
  <si>
    <t>D27 : 1</t>
  </si>
  <si>
    <t>930-01</t>
  </si>
  <si>
    <t>Venkovní část příjmové rampy vč. těsnícího límce</t>
  </si>
  <si>
    <t>kpl</t>
  </si>
  <si>
    <t>E43D3240-93D2-434C-A54F-0D433C48238B</t>
  </si>
  <si>
    <t>930-02</t>
  </si>
  <si>
    <t xml:space="preserve">Střešní prostup pro VZT 2000*3800 do m.č. 117 vč. HI a tepelné izolace </t>
  </si>
  <si>
    <t>929BF416-35A8-43CA-A1E8-E11CEC1BA5B1</t>
  </si>
  <si>
    <t>998012021R00</t>
  </si>
  <si>
    <t>Přesun hmot pro budovy monolitické výšky do 6 m</t>
  </si>
  <si>
    <t>POL7_</t>
  </si>
  <si>
    <t>909C3983-72AA-4E9E-806B-674BA807B55C</t>
  </si>
  <si>
    <t xml:space="preserve">Hmotnosti z položek s pořadovými čísly : </t>
  </si>
  <si>
    <t xml:space="preserve">9, 10, 12, 13, 14, 15, 16, 18, 19, 20, 21, 23, 24, 25, 26, 27, 28, 29, 30, 31, 32, 33, 34, 36, 37, : </t>
  </si>
  <si>
    <t xml:space="preserve">38, 39, 40, 41, 42, 43, 46, 47, 48, 49, 50, 51, 52, 53, 55, 56, 57, 58, 59, 60, 61, 62, 64, 65, 66, : </t>
  </si>
  <si>
    <t xml:space="preserve">67, 69, 70, 72, 73, 75, 76, 77, 78, 79, 81, 92 : </t>
  </si>
  <si>
    <t>Součet : 4960,89799</t>
  </si>
  <si>
    <t>711131311R00</t>
  </si>
  <si>
    <t>Provedení izolace nopovou fólií, na ploše vodorovné, včetně pásky</t>
  </si>
  <si>
    <t>800-711</t>
  </si>
  <si>
    <t>D2C4A539-EC5C-4888-85A1-3D0A732B4FA7</t>
  </si>
  <si>
    <t>R 08 : 31,3*5,25</t>
  </si>
  <si>
    <t>711132311R00</t>
  </si>
  <si>
    <t>Provedení izolace nopovou fólií, na ploše svislé, včetně uchycení a těsnění</t>
  </si>
  <si>
    <t>24DB5C28-8348-4775-A990-A165D76B0030</t>
  </si>
  <si>
    <t>izolace pod terénem : 481,43</t>
  </si>
  <si>
    <t>711210020RA0</t>
  </si>
  <si>
    <t>Stěrka hydroizolační těsnicí hmotou Remmers</t>
  </si>
  <si>
    <t>748F5853-7535-42CB-8529-1652F241EC0E</t>
  </si>
  <si>
    <t>131-136+139-151 : 11,84+28,45+4,83+3,13+15,61+24,04+30,32+3,96+103,94</t>
  </si>
  <si>
    <t>9,58+7,36+11,19+62,07+8,74+10,28+61,98+54,22+49,62+125,17</t>
  </si>
  <si>
    <t>711470010RAE</t>
  </si>
  <si>
    <t>Izolace proti vodě fólií volně, podkladní a ochranná textilie, vodorovná, podkladní textilie, fólie PVC-P FATRAFOL 803 tl. 1,0 mm, ochranná textilie</t>
  </si>
  <si>
    <t>2080180E-8E06-4020-A544-157D74C4510D</t>
  </si>
  <si>
    <t>ZP  : 1280</t>
  </si>
  <si>
    <t>711470020RAE</t>
  </si>
  <si>
    <t>Izolace proti vodě fólií volně, podkladní a ochranná textilie, svislá, podkladní textilie, fólie PVC-P FATRAFOL 803 tl. 1,0 mm, ochranná textilie</t>
  </si>
  <si>
    <t>7CC029D0-6FD9-4311-A046-41F37D428317</t>
  </si>
  <si>
    <t>28323125R</t>
  </si>
  <si>
    <t xml:space="preserve">Fólie nopová PE-HD, DEKDREN T20 GARDEN s perforací, výška nopů 20 mm, </t>
  </si>
  <si>
    <t>SPCM</t>
  </si>
  <si>
    <t>POL3_0</t>
  </si>
  <si>
    <t>96CCD68B-FF03-4B54-B629-AEE466B98111</t>
  </si>
  <si>
    <t>(481,43+164,325)*1,15</t>
  </si>
  <si>
    <t>998711201R00</t>
  </si>
  <si>
    <t>Přesun hmot pro izolace proti vodě, v objektech výšky do 6 m</t>
  </si>
  <si>
    <t>93AEE6C4-4DE2-4939-8016-625B96785B10</t>
  </si>
  <si>
    <t xml:space="preserve">Ceny z položek s pořadovými čísly : </t>
  </si>
  <si>
    <t xml:space="preserve">94, 95, 99 : </t>
  </si>
  <si>
    <t>Součet : 3103,56250</t>
  </si>
  <si>
    <t>712370010RAC</t>
  </si>
  <si>
    <t>Povlaková krytina střech do 10°, fólie, kotvená, fólie PVC-P FATRAFOL 804 tl. 2,0 mm</t>
  </si>
  <si>
    <t>025861D0-496D-4174-94DB-079546886D31</t>
  </si>
  <si>
    <t>R01+02+04 : (315-50,92415)*2</t>
  </si>
  <si>
    <t>R03 : 2,567*(10,474+9,364)</t>
  </si>
  <si>
    <t>R05 : 95</t>
  </si>
  <si>
    <t>R06+07 : 688</t>
  </si>
  <si>
    <t>71237-01</t>
  </si>
  <si>
    <t>Příplatek za kontrolní systém dvojité HI</t>
  </si>
  <si>
    <t>AE271CA1-44C2-4733-BB59-45C608C2E02E</t>
  </si>
  <si>
    <t>713-05</t>
  </si>
  <si>
    <t>Odtokové žlaby dle PD vč. fenolitické pěny a vyhřívaných střešních vpustí</t>
  </si>
  <si>
    <t>6C1BC7B7-CFD1-4903-92B0-B92B6E328E45</t>
  </si>
  <si>
    <t>15+24+32+11,5+11,7+9+6,5</t>
  </si>
  <si>
    <t>713121111R00</t>
  </si>
  <si>
    <t>Montáž tepelné nebo kročejové izolace podlah na sucho, jednovrstvé</t>
  </si>
  <si>
    <t>800-713</t>
  </si>
  <si>
    <t>B85D7B5E-AC6F-45FE-AEC6-964B67B46DA1</t>
  </si>
  <si>
    <t xml:space="preserve">podlahy : </t>
  </si>
  <si>
    <t>1.NP-EPS 200/150/190 : 1280-54</t>
  </si>
  <si>
    <t xml:space="preserve">2.NP  : </t>
  </si>
  <si>
    <t>F 03- EPS200/30 : 18,46+10,22</t>
  </si>
  <si>
    <t>F04-EPS200/250 : (70,65-28,68)</t>
  </si>
  <si>
    <t>713131131R00</t>
  </si>
  <si>
    <t>Montáž tepelné izolace stěn lepením</t>
  </si>
  <si>
    <t>1EACA1DA-39ED-437C-9C97-7457A911FB28</t>
  </si>
  <si>
    <t>pod terénem : 481,43</t>
  </si>
  <si>
    <t>713141124R00</t>
  </si>
  <si>
    <t>Montáž tepelné izolace střech, na pruhy lepidla, 1 vrstva</t>
  </si>
  <si>
    <t>3C1BB425-F685-4036-9694-910F70A9FBA7</t>
  </si>
  <si>
    <t>R01+02+03+04 : 315+315</t>
  </si>
  <si>
    <t>R05 : 95+95</t>
  </si>
  <si>
    <t>R06+07 : 688+688</t>
  </si>
  <si>
    <t>R08 : 31,3*5,25</t>
  </si>
  <si>
    <t>713191100RT9</t>
  </si>
  <si>
    <t>Položení separační fólie, včetně dodávky PE fólie</t>
  </si>
  <si>
    <t>D9F1EF3D-4E3B-4E72-A224-7CA339C2F253</t>
  </si>
  <si>
    <t>1.NP-EPS 200/150/190 : (1280-54)*2</t>
  </si>
  <si>
    <t>71321111X1</t>
  </si>
  <si>
    <t>Montáž tepelné izolace chlazených místností, stropy - zavěšený podhled + PUR panel 100mm</t>
  </si>
  <si>
    <t>6B57EA72-EB03-40E7-AE33-B270E2CD0FAB</t>
  </si>
  <si>
    <t>103+105+131-136 : 8,87+6,11+11,84+28,45+4,83+3,13+15,61+24,04</t>
  </si>
  <si>
    <t>139-151 : 30,32+3,96+103,94+9,58+7,36+11,19+62,07+8,74+10,28+61,98+54,22+49,62+125,17</t>
  </si>
  <si>
    <t>71321213X1</t>
  </si>
  <si>
    <t>Montáž tepelné izolace chlazených místností, stěny, + PUR panel 100mm</t>
  </si>
  <si>
    <t>1196B2CB-6189-497A-9FD8-3846A6A089DB</t>
  </si>
  <si>
    <t>149+50+51 : (13,436+,1*4+5,054+5,554+9,232+9,838)*3,2</t>
  </si>
  <si>
    <t>131+134+136 : (9,8+5,5+1,2+2,565+2,4+4,421)*3,2</t>
  </si>
  <si>
    <t>dveře : ,8*2*3*-1</t>
  </si>
  <si>
    <t>142+3+4+5 : (3,5+1,931+,5+13,791+7,8+3,699)*3,2</t>
  </si>
  <si>
    <t>dveře : 2,1*2,5*-1+,9*2*-1+1,8*2,5*-1</t>
  </si>
  <si>
    <t>okna : 1,1*1,8*2*-1</t>
  </si>
  <si>
    <t>139+141 : (4,1+4,416+,1*4+6,755+3,3+18,005)*3,2</t>
  </si>
  <si>
    <t>dveře : 1*2*-1</t>
  </si>
  <si>
    <t>103+4+5 : (3,175+2,5)*2*3,1+(3,03+(2,385+2,753)*2)*3,1</t>
  </si>
  <si>
    <t>okno : (2,8*1,75+2*1*2)*-1</t>
  </si>
  <si>
    <t>713291311R00</t>
  </si>
  <si>
    <t>Parotěsná zábrana při tepelné izolace podlah chlazených místností ve složení: Sa, Na, Nap, R330H, Na</t>
  </si>
  <si>
    <t>B0C36169-C7D0-490F-BA62-C0DADEDD1613</t>
  </si>
  <si>
    <t>R01+02+04 : (315-50,92415)</t>
  </si>
  <si>
    <t>7133131X1</t>
  </si>
  <si>
    <t>Montáž tepelně izolační příčky + PUR panel 100mm</t>
  </si>
  <si>
    <t>48C873D5-70DE-4A8F-8DD6-6221935C8952</t>
  </si>
  <si>
    <t>151/150/149/145 : (9,838*2+11,624+1,811+,1*3+5,054+5,554)*3,2</t>
  </si>
  <si>
    <t>D23 : 1,5*2,5*3*-1</t>
  </si>
  <si>
    <t>131/2/3/4/5 : (4+3,6+6,4+1,2*2+6,8+6+,1+2,431+2,054+,1+2,433)*3,2</t>
  </si>
  <si>
    <t>D23 : 1,5*2,5*4*-1</t>
  </si>
  <si>
    <t>,8*2*2*-1</t>
  </si>
  <si>
    <t>145 : (3,5+1,931+1,9+20,8+2)*3,2</t>
  </si>
  <si>
    <t>141/2/3/4 : (6,597+3,499*2)*3,2</t>
  </si>
  <si>
    <t>dveře : ,8*2*2*-1+,7*2*-1</t>
  </si>
  <si>
    <t>okno : 1,6*1,2*-1</t>
  </si>
  <si>
    <t>146/147/8 : (14,9+4,2+3,938+4,416*2+3,2)*3,2</t>
  </si>
  <si>
    <t>dveře : 1*2*2*-1</t>
  </si>
  <si>
    <t>283754568R</t>
  </si>
  <si>
    <t>Deska izolační XPS, FIBRAN 300-L tl. 200 mm</t>
  </si>
  <si>
    <t>1D4B10F8-A227-40B4-8217-C5A5580BAC07</t>
  </si>
  <si>
    <t>pod terénem : 481,43*1,1</t>
  </si>
  <si>
    <t>283757160.AI</t>
  </si>
  <si>
    <t xml:space="preserve">Deska izolační EPS 200, Isover </t>
  </si>
  <si>
    <t>DF89C0E6-943A-4D57-AAF9-F0EA226A9DA1</t>
  </si>
  <si>
    <t>F01 : (1280-54)*,15*1,1</t>
  </si>
  <si>
    <t>F02 : 6,8*14,826*,04*1,1</t>
  </si>
  <si>
    <t>28375861R1</t>
  </si>
  <si>
    <t xml:space="preserve">Deska izolační EPS 150 s grafitem, BACHL EXTRAPOR </t>
  </si>
  <si>
    <t>05E5ACE4-0DF5-4A9F-B6E6-082D6926EA28</t>
  </si>
  <si>
    <t>R01+02+03+04 : 315*,2+315*,11</t>
  </si>
  <si>
    <t>R05 : 95*,2+95*,11</t>
  </si>
  <si>
    <t>R06+07 : 688*,2+688*,11</t>
  </si>
  <si>
    <t>R08 : 31,3*5,25*,24</t>
  </si>
  <si>
    <t>prořez : 379,82*0,1</t>
  </si>
  <si>
    <t>998713201R00</t>
  </si>
  <si>
    <t>Přesun hmot pro izolace tepelné, v objektech výšky do 6 m</t>
  </si>
  <si>
    <t>B0F3D738-3997-4C33-A893-D78A374051B4</t>
  </si>
  <si>
    <t xml:space="preserve">103, 104, 105, 106, 107, 108, 109, 110, 111, 112, 113, 114 : </t>
  </si>
  <si>
    <t>Součet : 43984,64080</t>
  </si>
  <si>
    <t>764330010RAF</t>
  </si>
  <si>
    <t>Lemování zdí z Pz plechu, rš 750 mm</t>
  </si>
  <si>
    <t>8B22441F-69EB-4D38-89E4-3A0589DCB247</t>
  </si>
  <si>
    <t>atiky : 230</t>
  </si>
  <si>
    <t>766-01</t>
  </si>
  <si>
    <t>Sanitární příčky v sociálních zařízeních vč. dveří</t>
  </si>
  <si>
    <t>7E1F0A50-6A80-4FBF-99DF-46EA86F70EFF</t>
  </si>
  <si>
    <t>2.NP 204 : (1,8+2,1)*2+0,7*1,5*2</t>
  </si>
  <si>
    <t>207 : (1,8+2,1)*2</t>
  </si>
  <si>
    <t>070212109RA0</t>
  </si>
  <si>
    <t>Dveře vnitřní dřevěné šířky do 900 mm, ocelová zárubeň do zdiva, kování, přechodová lišta</t>
  </si>
  <si>
    <t>AP-KP</t>
  </si>
  <si>
    <t>164F7B18-F640-49A3-8219-AAAC0E64CB06</t>
  </si>
  <si>
    <t>1.NP D02,3,5,6,7,10,11 : 40</t>
  </si>
  <si>
    <t>2.NP D03,6,10 : 5</t>
  </si>
  <si>
    <t>070221112RA0</t>
  </si>
  <si>
    <t>Dveře vchodové plastové, plochy do 2 m2, zapuštěná montáž, těsnění spáry</t>
  </si>
  <si>
    <t>FC0AF7BD-8B80-4FD8-8146-8FFBC51ADC32</t>
  </si>
  <si>
    <t>1.NP vnější : 1,4*2,5+,9*2+1,4*2,5+1,26*2,6</t>
  </si>
  <si>
    <t>vnitřní D 05 : ,9*2*2</t>
  </si>
  <si>
    <t>D12 : 0,9*2</t>
  </si>
  <si>
    <t>2.NP : 1,06*2,08*2+1,36*2,5</t>
  </si>
  <si>
    <t>D12 : ,9*2*2</t>
  </si>
  <si>
    <t>070221114RA0</t>
  </si>
  <si>
    <t>Dveře vchodové plastové, plochy do 4 m2, zapuštěná montáž, těsnění spáry</t>
  </si>
  <si>
    <t>F4F2C19A-EED7-4E27-8F1F-6D67999BA14D</t>
  </si>
  <si>
    <t>1.NP D15 : 2,5*3,25</t>
  </si>
  <si>
    <t>O03 : 2,5*2,1</t>
  </si>
  <si>
    <t>U04 - do 141 : 2,3*2,4</t>
  </si>
  <si>
    <t>766670029RA0</t>
  </si>
  <si>
    <t>Okno plastové oblé atyp</t>
  </si>
  <si>
    <t>E75215FB-647A-45BA-B367-BA555F0A127B</t>
  </si>
  <si>
    <t>1.NP : 2,8*1,75+2,5*3,25*5+1,1*1,8*2</t>
  </si>
  <si>
    <t>vnitřní O 02+O 01 : 2,3*1,75*4 + 1,7*1,5</t>
  </si>
  <si>
    <t>2.NP : 1,1*1,8</t>
  </si>
  <si>
    <t>998766202R00</t>
  </si>
  <si>
    <t>Přesun hmot pro truhlářské konstrukce, v objektech výšky do 12 m</t>
  </si>
  <si>
    <t>800-766</t>
  </si>
  <si>
    <t>569F4089-4994-4730-881F-2288A4CC0A43</t>
  </si>
  <si>
    <t xml:space="preserve">117 : </t>
  </si>
  <si>
    <t>Součet : 256,65000</t>
  </si>
  <si>
    <t>767130061RBC</t>
  </si>
  <si>
    <t>Podhled Armstrong, desky s rovnou hranou, desky Parafon Hygien, omyvatelné</t>
  </si>
  <si>
    <t>4D40B371-BF69-41B6-A734-225EAEAA0804</t>
  </si>
  <si>
    <t>101+2+4 : 5,96+58,14+6,92</t>
  </si>
  <si>
    <t>106-113 : 4,41+3,34+2,15+4,11+3,1+2,7+37,4+11,9</t>
  </si>
  <si>
    <t>117 : 110,37</t>
  </si>
  <si>
    <t>119-130 : 3,9+4,4+4,36+4,47+1,48+4,14+5,35+5,11+4,3+1,02+4,85+3,37+3,85</t>
  </si>
  <si>
    <t>138+152-156 : 24,03+15,15+1,59+1,21+2,86+3,87</t>
  </si>
  <si>
    <t>157 : 34,03</t>
  </si>
  <si>
    <t>2.NP : 70,65</t>
  </si>
  <si>
    <t>771270011RAC</t>
  </si>
  <si>
    <t xml:space="preserve">Obklad schodišťových stupňů včetně soklíku, do tmele </t>
  </si>
  <si>
    <t>4AA2CA21-D994-4BD4-B20F-451B2BD32ED8</t>
  </si>
  <si>
    <t>115 : 1*24</t>
  </si>
  <si>
    <t>771570012RAB</t>
  </si>
  <si>
    <t>Dlažba z dlaždic keramických 200 x 200 mm, do tmele</t>
  </si>
  <si>
    <t>52BC5FF0-AB9B-457F-A329-7D9FFB3C3E9A</t>
  </si>
  <si>
    <t>dle tabulky místností : 5,96+58,14+8,87+6,92+6,11+4,41+3,34+2,15+4,11+3,1+2,7+37,4</t>
  </si>
  <si>
    <t>40,61+9,55+110,37+3,9+4,4+4,36+4,47+1,48+4,14+5,35+5,11+4,3</t>
  </si>
  <si>
    <t>1,02+4,85+3,37+3,85+24,3+15,15+1,59+1,21+2,86+3,87+34,03</t>
  </si>
  <si>
    <t>781475114RA0</t>
  </si>
  <si>
    <t>Obklad vnitřní keramický, tmel Mapei, do 300 x 300 mm</t>
  </si>
  <si>
    <t>F8EB195C-C392-4F51-94C8-1481DB3D6255</t>
  </si>
  <si>
    <t>102 : (5+11,63)*2*3,1-(1,4+2,5)-0,9*2*2-2,5*3,1*3</t>
  </si>
  <si>
    <t>104 : (2,285+3,03)*2*3,2-,8*2</t>
  </si>
  <si>
    <t>106 : (2,285+1,8)*2*3,2-,8*2</t>
  </si>
  <si>
    <t>107 : (2,385+1,4)*2*3,2-,7*2</t>
  </si>
  <si>
    <t>108 : (2,385+1)*2*3,2-,7*2</t>
  </si>
  <si>
    <t>109 : (2,385+1,8)*2*3,2-,7*2</t>
  </si>
  <si>
    <t>110 : (2,385+1,3)*2*3,2-,8*2</t>
  </si>
  <si>
    <t>111 : (1,5+1,8)*2*3,2-,8*2</t>
  </si>
  <si>
    <t>117 : (23,228+4,75)*2*3,37-1,4*2,5</t>
  </si>
  <si>
    <t>118 : (2,085+1,888)*2*3,2-,8*2</t>
  </si>
  <si>
    <t>119 : (2,335+1,888)*2*3,2-,8*2</t>
  </si>
  <si>
    <t>120 : (1,267+3,441)*2*3,2-(,8+,7)*2</t>
  </si>
  <si>
    <t>121 : (3,185+2,044+,55)*2*3,2-,7*2*2</t>
  </si>
  <si>
    <t>122 : (2,185+,9)*2*3,2-,7*2</t>
  </si>
  <si>
    <t>123 : (3,185+1,3)*2*3,2-,7*2*2</t>
  </si>
  <si>
    <t>124 : (1,974+2,7)*2*3,2-(,7*2+,8)*2</t>
  </si>
  <si>
    <t>125 : (2,43+2,099)*2*3,2-,8*2-,7*2</t>
  </si>
  <si>
    <t>126 : (2,43+2,38)*2*3,2-,7*2*3</t>
  </si>
  <si>
    <t>127 : (,9+1,3)*2*3,2-,7*2</t>
  </si>
  <si>
    <t>128 : (2,43+1,995)*2*3,2-,7*2*2</t>
  </si>
  <si>
    <t>129 : (1,974+1,716)*2*3,2-,7*2</t>
  </si>
  <si>
    <t>130 : (1,974+1,995)*2*3,2-,8*2</t>
  </si>
  <si>
    <t>138 : (1,84+7,447+6,265)*2*3,2-(,9+,8*2)*2</t>
  </si>
  <si>
    <t>152 : (1,115+13,58)*2*3,1</t>
  </si>
  <si>
    <t>153 : (1,27+1,25)*2*3,1-,8*2</t>
  </si>
  <si>
    <t>155 : (1,7+,15+1,8)*2*3,1-,9*2*2-1,3*2,5</t>
  </si>
  <si>
    <t>156 : (2,15+1,8)*2*3,1-,9*2</t>
  </si>
  <si>
    <t>157 : (7,165+4,75)*2*3,37-1,5*2,5-,9*2</t>
  </si>
  <si>
    <t>204 : (4,395+1,8)*2*2,5-,8*2</t>
  </si>
  <si>
    <t>205 : (2,9+1,802)*2*2,5-,8*2*2</t>
  </si>
  <si>
    <t>207 : (2,09+3,309)*2*2,5-,8*2-,7*2</t>
  </si>
  <si>
    <t>208 : (2,096+1,1)*2*2,5-,7*2</t>
  </si>
  <si>
    <t>209 : (2,15+1,85)*2*2,5-,9*2</t>
  </si>
  <si>
    <t>CAS_ROZ</t>
  </si>
  <si>
    <t>132201212R00</t>
  </si>
  <si>
    <t>Hloubení rýh š.do 200 cm hor.3 do 1000m3,STROJNĚ</t>
  </si>
  <si>
    <t>POL1_0</t>
  </si>
  <si>
    <t>Rozpočet Pol/1</t>
  </si>
  <si>
    <t>Rozpočet Pol/2</t>
  </si>
  <si>
    <t>132301212R00</t>
  </si>
  <si>
    <t>Hloubení rýh š.do 200 cm hor.4 do 1000 m3, STROJNĚ</t>
  </si>
  <si>
    <t>Rozpočet Pol/3</t>
  </si>
  <si>
    <t>132301219R00</t>
  </si>
  <si>
    <t>Přípl.za lepivost,hloubení rýh 200cm,hor.4,STROJNĚ</t>
  </si>
  <si>
    <t>Rozpočet Pol/4</t>
  </si>
  <si>
    <t>151101101R00</t>
  </si>
  <si>
    <t>Pažení a rozepření stěn rýh - příložné - hl.do 2 m</t>
  </si>
  <si>
    <t>Rozpočet Pol/5</t>
  </si>
  <si>
    <t>151101111R00</t>
  </si>
  <si>
    <t>Odstranění pažení stěn rýh - příložné - hl. do 2 m</t>
  </si>
  <si>
    <t>Rozpočet Pol/6</t>
  </si>
  <si>
    <t>161101101R00</t>
  </si>
  <si>
    <t>Svislé přemístění výkopku z hor.1-4 do 2,5 m</t>
  </si>
  <si>
    <t>Rozpočet Pol/7</t>
  </si>
  <si>
    <t>162201102R00</t>
  </si>
  <si>
    <t>Vodorovné přemístění výkopku z hor.1-4 do 50 m</t>
  </si>
  <si>
    <t>Rozpočet Pol/8</t>
  </si>
  <si>
    <t>171201201R00</t>
  </si>
  <si>
    <t>Uložení sypaniny na skl.-sypanina na výšku přes 2m</t>
  </si>
  <si>
    <t>Rozpočet Pol/9</t>
  </si>
  <si>
    <t>175101101RT2</t>
  </si>
  <si>
    <t>Obsyp potrubí bez prohození sypaniny, s dodáním štěrkopísku frakce 0 - 22 mm</t>
  </si>
  <si>
    <t>Rozpočet Pol/10</t>
  </si>
  <si>
    <t>174101101R00</t>
  </si>
  <si>
    <t>Zásyp jam, rýh, šachet se zhutněním</t>
  </si>
  <si>
    <t>Rozpočet Pol/11</t>
  </si>
  <si>
    <t>167101101R00</t>
  </si>
  <si>
    <t>Nakládání výkopku z hor. 1 ÷ 4 v množství do 100 m3</t>
  </si>
  <si>
    <t>Rozpočet Pol/12</t>
  </si>
  <si>
    <t>OZ1</t>
  </si>
  <si>
    <t>Poplatek za ekologickou likvidaci hornin, nekontaminovaných vč. dopravy</t>
  </si>
  <si>
    <t>Rozpočet Pol/13</t>
  </si>
  <si>
    <t>721176114R00</t>
  </si>
  <si>
    <t>Potrubí HT odpadní svislé, D 75 x 1,9 mm</t>
  </si>
  <si>
    <t>800-721</t>
  </si>
  <si>
    <t>Rozpočet Pol/14</t>
  </si>
  <si>
    <t>721176115R00</t>
  </si>
  <si>
    <t>Potrubí HT odpadní svislé, D 110 x 2,7 mm</t>
  </si>
  <si>
    <t>Rozpočet Pol/15</t>
  </si>
  <si>
    <t>721176116R00</t>
  </si>
  <si>
    <t>Potrubí HT odpadní svislé, D 125 x 3,1 mm</t>
  </si>
  <si>
    <t>Rozpočet Pol/16</t>
  </si>
  <si>
    <t>721176222R00</t>
  </si>
  <si>
    <t>Potrubí KG svodné (ležaté) v zemi, D 110 x 3,2 mm</t>
  </si>
  <si>
    <t>Rozpočet Pol/17</t>
  </si>
  <si>
    <t>721176223R00</t>
  </si>
  <si>
    <t>Potrubí KG svodné (ležaté) v zemi, D 125 x 3,2 mm</t>
  </si>
  <si>
    <t>Rozpočet Pol/18</t>
  </si>
  <si>
    <t>721176224R00</t>
  </si>
  <si>
    <t>Potrubí KG svodné (ležaté) v zemi, D 160 x 4,0 mm</t>
  </si>
  <si>
    <t>Rozpočet Pol/19</t>
  </si>
  <si>
    <t>721176225R00</t>
  </si>
  <si>
    <t>Potrubí KG svodné (ležaté) v zemi, D 200 x 4,9 mm</t>
  </si>
  <si>
    <t>Rozpočet Pol/20</t>
  </si>
  <si>
    <t>721176102R00</t>
  </si>
  <si>
    <t>Potrubí HT připojovací, D 40 x 1,8 mm</t>
  </si>
  <si>
    <t>Rozpočet Pol/21</t>
  </si>
  <si>
    <t>721176103R00</t>
  </si>
  <si>
    <t>Potrubí HT připojovací, D 50 x 1,8 mm</t>
  </si>
  <si>
    <t>Rozpočet Pol/22</t>
  </si>
  <si>
    <t>721176104R00</t>
  </si>
  <si>
    <t>Potrubí HT připojovací, D 75 x 1,9 mm</t>
  </si>
  <si>
    <t>Rozpočet Pol/23</t>
  </si>
  <si>
    <t>721176105R00</t>
  </si>
  <si>
    <t>Potrubí HT připojovací, D 110 x 2,7 mm</t>
  </si>
  <si>
    <t>Rozpočet Pol/24</t>
  </si>
  <si>
    <t>721194104R00</t>
  </si>
  <si>
    <t>Vyvedení odpadních výpustek, D 40 x 1,8 mm</t>
  </si>
  <si>
    <t>Rozpočet Pol/25</t>
  </si>
  <si>
    <t>721194105R00</t>
  </si>
  <si>
    <t>Vyvedení odpadních výpustek, D 50 x 1,8 mm</t>
  </si>
  <si>
    <t>Rozpočet Pol/26</t>
  </si>
  <si>
    <t>721194109R00</t>
  </si>
  <si>
    <t>Vyvedení odpadních výpustek, D 110 x 2,3 mm</t>
  </si>
  <si>
    <t>Rozpočet Pol/27</t>
  </si>
  <si>
    <t>721213041RT3</t>
  </si>
  <si>
    <t>Montáž odtokového žlabu, s betonáží prostoru , s dodávkou bet. směsi, vč.dod.žlabu nerez</t>
  </si>
  <si>
    <t>Rozpočet Pol/28</t>
  </si>
  <si>
    <t>721223450RT2</t>
  </si>
  <si>
    <t>Vpusť podlahová (sklepní) se zápachovou uzávěrkou HL 72, HL72.1 D 75/110 mm, s izolační přírubou</t>
  </si>
  <si>
    <t>Rozpočet Pol/29</t>
  </si>
  <si>
    <t>721273144R00</t>
  </si>
  <si>
    <t>Nástavec větrací z PVC, D 75 mm, délka 920 mm</t>
  </si>
  <si>
    <t>Rozpočet Pol/30</t>
  </si>
  <si>
    <t>721273145R00</t>
  </si>
  <si>
    <t>Nástavec větrací z PVC, D 110 mm, délka 930 mm</t>
  </si>
  <si>
    <t>Rozpočet Pol/31</t>
  </si>
  <si>
    <t>721273200RT2</t>
  </si>
  <si>
    <t>Souprava ventilační střešní HL, souprava větrací hlavice PP HL807  D 75 mm</t>
  </si>
  <si>
    <t>Rozpočet Pol/32</t>
  </si>
  <si>
    <t>721273200RT3</t>
  </si>
  <si>
    <t>Souprava ventilační střešní HL, souprava větrací hlavice PP HL810  D 110 mm</t>
  </si>
  <si>
    <t>Rozpočet Pol/33</t>
  </si>
  <si>
    <t>721290111R00</t>
  </si>
  <si>
    <t>Zkouška těsnosti kanalizace vodou DN 125</t>
  </si>
  <si>
    <t>Rozpočet Pol/34</t>
  </si>
  <si>
    <t>721290112R00</t>
  </si>
  <si>
    <t>Zkouška těsnosti kanalizace vodou DN 200</t>
  </si>
  <si>
    <t>Rozpočet Pol/35</t>
  </si>
  <si>
    <t>998721101R00</t>
  </si>
  <si>
    <t>Přesun hmot pro vnitřní kanalizaci, v objektech výšky do 6 m</t>
  </si>
  <si>
    <t>POL1_7</t>
  </si>
  <si>
    <t>Rozpočet Pol/36</t>
  </si>
  <si>
    <t>722130232R00</t>
  </si>
  <si>
    <t>Potrubí z trubek závitových pozinkovaných svařovaných 11 343, DN 20</t>
  </si>
  <si>
    <t>Rozpočet Pol/37</t>
  </si>
  <si>
    <t>722130233R00</t>
  </si>
  <si>
    <t>Potrubí z trubek závitových pozinkovaných svařovaných 11 343, DN 25</t>
  </si>
  <si>
    <t>Rozpočet Pol/38</t>
  </si>
  <si>
    <t>722171216R00</t>
  </si>
  <si>
    <t>Potrubí plastové PE-HD vodovodní, D 63 x 5,8 mm</t>
  </si>
  <si>
    <t>Rozpočet Pol/39</t>
  </si>
  <si>
    <t>722172331R00</t>
  </si>
  <si>
    <t>Potrubí plastové PP-R Instaplast, včetně zednických výpomocí, D 20 x 3,4 mm, PN 20</t>
  </si>
  <si>
    <t>Rozpočet Pol/40</t>
  </si>
  <si>
    <t>722172332R00</t>
  </si>
  <si>
    <t>Potrubí plastové PP-R Instaplast, včetně zednických výpomocí, D 25 x 4,2 mm, PN 20</t>
  </si>
  <si>
    <t>Rozpočet Pol/41</t>
  </si>
  <si>
    <t>722172333R00</t>
  </si>
  <si>
    <t>Potrubí plastové PP-R Instaplast, včetně zednických výpomocí, D 32 x 5,4 mm, PN 20</t>
  </si>
  <si>
    <t>Rozpočet Pol/42</t>
  </si>
  <si>
    <t>722172334R00</t>
  </si>
  <si>
    <t>Potrubí plastové PP-R Instaplast, včetně zednických výpomocí, D 40 x 6,7 mm, PN 20</t>
  </si>
  <si>
    <t>Rozpočet Pol/43</t>
  </si>
  <si>
    <t>722172335R00</t>
  </si>
  <si>
    <t>Potrubí plastové PP-R Instaplast, včetně zednických výpomocí, D 50 x 8,3 mm, PN 20</t>
  </si>
  <si>
    <t>Rozpočet Pol/44</t>
  </si>
  <si>
    <t>722172336R00</t>
  </si>
  <si>
    <t>Potrubí plastové PP-R Instaplast, včetně zednických výpomocí, D 63 x 10,5 mm, PN 20</t>
  </si>
  <si>
    <t>Rozpočet Pol/45</t>
  </si>
  <si>
    <t>722181213RT7</t>
  </si>
  <si>
    <t>Izolace návleková MIRELON PRO tl. stěny 13 mm, vnitřní průměr 22 mm</t>
  </si>
  <si>
    <t>Rozpočet Pol/46</t>
  </si>
  <si>
    <t>722181213RT8</t>
  </si>
  <si>
    <t>Izolace návleková MIRELON PRO tl. stěny 13 mm, vnitřní průměr 25 mm</t>
  </si>
  <si>
    <t>Rozpočet Pol/47</t>
  </si>
  <si>
    <t>722181213RU1</t>
  </si>
  <si>
    <t>Izolace návleková MIRELON PRO tl. stěny 13 mm, vnitřní průměr 32 mm</t>
  </si>
  <si>
    <t>Rozpočet Pol/48</t>
  </si>
  <si>
    <t>722181213RV9</t>
  </si>
  <si>
    <t>Izolace návleková MIRELON PRO tl. stěny 13 mm, vnitřní průměr 40 mm</t>
  </si>
  <si>
    <t>Rozpočet Pol/49</t>
  </si>
  <si>
    <t>722181213RW6</t>
  </si>
  <si>
    <t>Izolace návleková MIRELON PRO tl. stěny 13 mm, vnitřní průměr 50 mm</t>
  </si>
  <si>
    <t>Rozpočet Pol/50</t>
  </si>
  <si>
    <t>722181213RY3</t>
  </si>
  <si>
    <t>Izolace návleková MIRELON PRO tl. stěny 13 mm, vnitřní průměr 63 mm</t>
  </si>
  <si>
    <t>Rozpočet Pol/51</t>
  </si>
  <si>
    <t>722181215RT7</t>
  </si>
  <si>
    <t>Izolace návleková  MIRELON PRO tl. stěny 25 mm, vnitřní průměr 22 mm</t>
  </si>
  <si>
    <t>Rozpočet Pol/52</t>
  </si>
  <si>
    <t>722181215RT8</t>
  </si>
  <si>
    <t>Izolace návleková  MIRELON PRO tl. stěny 25 mm, vnitřní průměr 25 mm</t>
  </si>
  <si>
    <t>Rozpočet Pol/53</t>
  </si>
  <si>
    <t>722181215RU1</t>
  </si>
  <si>
    <t>Izolace návleková  MIRELON PRO tl. stěny 25 mm, vnitřní průměr 32 mm</t>
  </si>
  <si>
    <t>Rozpočet Pol/54</t>
  </si>
  <si>
    <t>722181215RV9</t>
  </si>
  <si>
    <t>Izolace návleková  MIRELON PRO tl. stěny 25 mm, vnitřní průměr 40 mm</t>
  </si>
  <si>
    <t>Rozpočet Pol/55</t>
  </si>
  <si>
    <t>722181215RW6</t>
  </si>
  <si>
    <t>Izolace návleková  MIRELON PRO tl. stěny 25 mm, vnitřní průměr 50 mm</t>
  </si>
  <si>
    <t>Rozpočet Pol/56</t>
  </si>
  <si>
    <t>722181215RY3</t>
  </si>
  <si>
    <t>Izolace návleková  MIRELON PRO tl. stěny 25 mm, vnitřní průměr 63 mm</t>
  </si>
  <si>
    <t>Rozpočet Pol/57</t>
  </si>
  <si>
    <t>722190401R00</t>
  </si>
  <si>
    <t>Vyvedení a upevnění výpustek DN 15</t>
  </si>
  <si>
    <t>Rozpočet Pol/58</t>
  </si>
  <si>
    <t>722220111R00</t>
  </si>
  <si>
    <t>Nástěnka K 247, pro výtokový ventil G 1/2"</t>
  </si>
  <si>
    <t>Rozpočet Pol/59</t>
  </si>
  <si>
    <t>722190405R00</t>
  </si>
  <si>
    <t>Vyvedení a upevnění výpustek DN 50</t>
  </si>
  <si>
    <t>Rozpočet Pol/60</t>
  </si>
  <si>
    <t>722235111R00</t>
  </si>
  <si>
    <t>Kohout vodovodní, kulový, vnitřní-vnitřní závit, IVAR PERFECTA, DN 15</t>
  </si>
  <si>
    <t>Rozpočet Pol/61</t>
  </si>
  <si>
    <t>722235115R00</t>
  </si>
  <si>
    <t>Kohout vodovodní, kulový, vnitřní-vnitřní závit, IVAR PERFECTA, DN 40</t>
  </si>
  <si>
    <t>Rozpočet Pol/62</t>
  </si>
  <si>
    <t>722235116R00</t>
  </si>
  <si>
    <t>Kohout vodovodní, kulový, vnitřní-vnitřní závit, IVAR PERFECTA, DN 50</t>
  </si>
  <si>
    <t>Rozpočet Pol/63</t>
  </si>
  <si>
    <t>722235646R00</t>
  </si>
  <si>
    <t>Klapka vodovodní, zpětná, vodorovná, 2x vnitřní závit, CLAPET FIV.08406, DN 50</t>
  </si>
  <si>
    <t>Rozpočet Pol/64</t>
  </si>
  <si>
    <t>734224811R00</t>
  </si>
  <si>
    <t>Ventil vyvažovací, přímý, s měřicími ventky STRÖMAX-GM DN 15</t>
  </si>
  <si>
    <t>800-731</t>
  </si>
  <si>
    <t>Rozpočet Pol/65</t>
  </si>
  <si>
    <t>722231163R00</t>
  </si>
  <si>
    <t>Ventil vodovodní pojistný pružinový P10-237-616, G 1"</t>
  </si>
  <si>
    <t>Rozpočet Pol/66</t>
  </si>
  <si>
    <t>722254221RT2</t>
  </si>
  <si>
    <t>Hydrantový systém D25, box prosklený, průměr 25/30 mm, stálotvará hadice</t>
  </si>
  <si>
    <t>Rozpočet Pol/67</t>
  </si>
  <si>
    <t>722269113R00</t>
  </si>
  <si>
    <t>Montáž vodoměru závitového jednovtokového suchoběžného G 1"</t>
  </si>
  <si>
    <t>Rozpočet Pol/68</t>
  </si>
  <si>
    <t>724153112RT2</t>
  </si>
  <si>
    <t>Montáž čerpadla vodovodního cirkulačního závitového G 1", vč. dodávky čerpadla Grundfos ALPHA2 25-40 N 130 mm</t>
  </si>
  <si>
    <t>Rozpočet Pol/69</t>
  </si>
  <si>
    <t>722280106R00</t>
  </si>
  <si>
    <t>Tlaková zkouška vodovodního potrubí DN 32</t>
  </si>
  <si>
    <t>Rozpočet Pol/70</t>
  </si>
  <si>
    <t>722280107R00</t>
  </si>
  <si>
    <t>Tlaková zkouška vodovodního potrubí DN 40</t>
  </si>
  <si>
    <t>Rozpočet Pol/71</t>
  </si>
  <si>
    <t>722280108R00</t>
  </si>
  <si>
    <t>Tlaková zkouška vodovodního potrubí DN 50</t>
  </si>
  <si>
    <t>Rozpočet Pol/72</t>
  </si>
  <si>
    <t>722280109R00</t>
  </si>
  <si>
    <t>Tlaková zkouška vodovodního potrubí DN 65</t>
  </si>
  <si>
    <t>Rozpočet Pol/73</t>
  </si>
  <si>
    <t>722290234R00</t>
  </si>
  <si>
    <t>Proplach a dezinfekce vodovodního potrubí DN 80</t>
  </si>
  <si>
    <t>Rozpočet Pol/74</t>
  </si>
  <si>
    <t>998722101R00</t>
  </si>
  <si>
    <t>Přesun hmot pro vnitřní vodovod, v objektech výšky do 6 m</t>
  </si>
  <si>
    <t>Rozpočet Pol/75</t>
  </si>
  <si>
    <t>725014131RT1</t>
  </si>
  <si>
    <t xml:space="preserve">Klozet závěsný OLYMP + sedátko, bílý, včetně sedátka v bílé barvě </t>
  </si>
  <si>
    <t>soubor</t>
  </si>
  <si>
    <t>Rozpočet Pol/76</t>
  </si>
  <si>
    <t>726212122R00</t>
  </si>
  <si>
    <t>Modul pro závěsné WC BASIC WC SYSTEM</t>
  </si>
  <si>
    <t>Rozpočet Pol/77</t>
  </si>
  <si>
    <t>725013125R00</t>
  </si>
  <si>
    <t>Klozet kombi OLYMP ZTP, nádrž s armaturou, odpad vodorovný ,bílý</t>
  </si>
  <si>
    <t>Rozpočet Pol/78</t>
  </si>
  <si>
    <t>725814101R00</t>
  </si>
  <si>
    <t>Ventil rohový s filtrem IVAR.KING DN 15 x DN 10</t>
  </si>
  <si>
    <t>Rozpočet Pol/79</t>
  </si>
  <si>
    <t>725017153R00</t>
  </si>
  <si>
    <t>Umyvadlo invalidní 640 x 550 mm, bílé</t>
  </si>
  <si>
    <t>Rozpočet Pol/80</t>
  </si>
  <si>
    <t>725017122R00</t>
  </si>
  <si>
    <t>Umyvadlo na šrouby CUBITO, 550 x 420 mm, bílé</t>
  </si>
  <si>
    <t>Rozpočet Pol/81</t>
  </si>
  <si>
    <t>55230500R</t>
  </si>
  <si>
    <t>Umyvadlo nerezové SLUN 01 s opláštěním 560 x 435 mm</t>
  </si>
  <si>
    <t>Rozpočet Pol/82</t>
  </si>
  <si>
    <t>Rozpočet Pol/83</t>
  </si>
  <si>
    <t>722191112R00</t>
  </si>
  <si>
    <t>Hadice flexibilní k baterii M 10, DN 15, délka 500 mm</t>
  </si>
  <si>
    <t>Rozpočet Pol/84</t>
  </si>
  <si>
    <t>725823111R00</t>
  </si>
  <si>
    <t>Baterie umyvadlová stojánková, ruční, bez otvírání odpadu</t>
  </si>
  <si>
    <t>Rozpočet Pol/85</t>
  </si>
  <si>
    <t>725860211RT1</t>
  </si>
  <si>
    <t>Sifon umyvadlový HL133, 5/4", s přípojkou pro pračku, zpětná klapka, čistící otvor, D 32, 40 mm</t>
  </si>
  <si>
    <t>Rozpočet Pol/86</t>
  </si>
  <si>
    <t>725329102R00</t>
  </si>
  <si>
    <t>Montáž dřezů dvojitých velkokuchyňských</t>
  </si>
  <si>
    <t>Rozpočet Pol/87</t>
  </si>
  <si>
    <t>Rozpočet Pol/88</t>
  </si>
  <si>
    <t>Rozpočet Pol/89</t>
  </si>
  <si>
    <t>725823114RT1</t>
  </si>
  <si>
    <t>Baterie dřezová stojánková ruční, bez otvírání odpadu, standardní</t>
  </si>
  <si>
    <t>Rozpočet Pol/90</t>
  </si>
  <si>
    <t>725860202R00</t>
  </si>
  <si>
    <t>Sifon dřezový HL100G, D 40/50 mm, 6/4"</t>
  </si>
  <si>
    <t>Rozpočet Pol/91</t>
  </si>
  <si>
    <t>725019101R00</t>
  </si>
  <si>
    <t>Výlevka stojící MIRA 5104.6 s plastovou mřížkou</t>
  </si>
  <si>
    <t>Rozpočet Pol/92</t>
  </si>
  <si>
    <t>725845111R00</t>
  </si>
  <si>
    <t>Baterie sprchová nástěnná ruční, bez příslušenství</t>
  </si>
  <si>
    <t>Rozpočet Pol/93</t>
  </si>
  <si>
    <t>725016103R00</t>
  </si>
  <si>
    <t>Pisoár DOMINO 4110.1 s oplachovovacím ventilem, bílý</t>
  </si>
  <si>
    <t>Rozpočet Pol/94</t>
  </si>
  <si>
    <t>Rozpočet Pol/95</t>
  </si>
  <si>
    <t>725249102R00</t>
  </si>
  <si>
    <t>Montáž sprchových mís a vaniček</t>
  </si>
  <si>
    <t>Rozpočet Pol/96</t>
  </si>
  <si>
    <t>55423038.AR</t>
  </si>
  <si>
    <t>Vanička sprchová akrylátová 900 x 900  x150 mm, 84 l, bílá</t>
  </si>
  <si>
    <t>Rozpočet Pol/97</t>
  </si>
  <si>
    <t>725249103R00</t>
  </si>
  <si>
    <t>Montáž sprchových koutů</t>
  </si>
  <si>
    <t>Rozpočet Pol/98</t>
  </si>
  <si>
    <t>55428083.AR</t>
  </si>
  <si>
    <t xml:space="preserve">Zástěna sprchová čtvercová SKRH 900 x 900 x 1850 mm, </t>
  </si>
  <si>
    <t>Rozpočet Pol/99</t>
  </si>
  <si>
    <t>725860222RT1</t>
  </si>
  <si>
    <t>Sifon sprchový PP HL514SN, D 40/50 mm, samočisticí, stavitelný odpad 6/4 ", krytka nerez</t>
  </si>
  <si>
    <t>Rozpočet Pol/100</t>
  </si>
  <si>
    <t>Rozpočet Pol/101</t>
  </si>
  <si>
    <t>725850145R00</t>
  </si>
  <si>
    <t>Sifon kondenzační HL 136N, DN 40, vodorovný odtok</t>
  </si>
  <si>
    <t>Rozpočet Pol/102</t>
  </si>
  <si>
    <t>725819202R00</t>
  </si>
  <si>
    <t>Montáž ventilu nástěnného G 3/4"</t>
  </si>
  <si>
    <t>Rozpočet Pol/103</t>
  </si>
  <si>
    <t>998725101R00</t>
  </si>
  <si>
    <t>Přesun hmot pro zařizovací předměty, v objektech výšky do 6 m</t>
  </si>
  <si>
    <t>Rozpočet Pol/104</t>
  </si>
  <si>
    <t>728111116R00</t>
  </si>
  <si>
    <t>Montáž potrubí plechového čtyřhranného do 0,28 m2</t>
  </si>
  <si>
    <t>800-728</t>
  </si>
  <si>
    <t>Rozpočet Pol/105</t>
  </si>
  <si>
    <t>R728111</t>
  </si>
  <si>
    <t>Potrubí plech pozink. 800x315, vč.izolace</t>
  </si>
  <si>
    <t>Rozpočet Pol/106</t>
  </si>
  <si>
    <t>728111118R00</t>
  </si>
  <si>
    <t>Montáž potrubí plechového čtyřhranného do 0,50 m2</t>
  </si>
  <si>
    <t>Rozpočet Pol/107</t>
  </si>
  <si>
    <t>728112</t>
  </si>
  <si>
    <t>Potrubí plech pozink. čtyřhranný 1400x315, vč.izolace</t>
  </si>
  <si>
    <t>Rozpočet Pol/108</t>
  </si>
  <si>
    <t>728115416R00</t>
  </si>
  <si>
    <t>Montáž potrubí ohebného izolovaného z AL do d 600 mm</t>
  </si>
  <si>
    <t>Rozpočet Pol/109</t>
  </si>
  <si>
    <t>728211116R00</t>
  </si>
  <si>
    <t>Montáž oblouku plechového čtyřhranného do 0,28 m2</t>
  </si>
  <si>
    <t>Rozpočet Pol/110</t>
  </si>
  <si>
    <t>R728211</t>
  </si>
  <si>
    <t>Oblouk 90st. plech pozink. 800x315 čtyřhranný, vč.izolace</t>
  </si>
  <si>
    <t>Rozpočet Pol/111</t>
  </si>
  <si>
    <t>728212</t>
  </si>
  <si>
    <t>Oblouk 45st. plech pozink. 800x315 čtyřhranný</t>
  </si>
  <si>
    <t>Rozpočet Pol/112</t>
  </si>
  <si>
    <t>728212116R00</t>
  </si>
  <si>
    <t>Montáž oblouku plechového kruhového do d 600 mm</t>
  </si>
  <si>
    <t>Rozpočet Pol/113</t>
  </si>
  <si>
    <t>R728213</t>
  </si>
  <si>
    <t>Oblouk plech pozink.kruh. DN560, vč.izolace</t>
  </si>
  <si>
    <t>Rozpočet Pol/114</t>
  </si>
  <si>
    <t>728212118R00</t>
  </si>
  <si>
    <t>Montáž oblouku plechového kruhového do d 800 mm</t>
  </si>
  <si>
    <t>Rozpočet Pol/115</t>
  </si>
  <si>
    <t>R728214</t>
  </si>
  <si>
    <t>Oblouk 90 st. plech.čtyřhranný 800x315, vč.izolace</t>
  </si>
  <si>
    <t>Rozpočet Pol/116</t>
  </si>
  <si>
    <t>728211216R00</t>
  </si>
  <si>
    <t>Montáž přechodu plechového čtyřhranného do 0,28 m2</t>
  </si>
  <si>
    <t>Rozpočet Pol/117</t>
  </si>
  <si>
    <t>R728215</t>
  </si>
  <si>
    <t>Přechod kruh D560 na pozink.čtyřhranné potrubí, 315x800, vč.izolace</t>
  </si>
  <si>
    <t>Rozpočet Pol/118</t>
  </si>
  <si>
    <t>728211218R00</t>
  </si>
  <si>
    <t>Montáž přechodu plechového čtyřhranného do 0,5 m2</t>
  </si>
  <si>
    <t>Rozpočet Pol/119</t>
  </si>
  <si>
    <t>R728216</t>
  </si>
  <si>
    <t>Přechod kruh DN800na čtyřhranné potrubí 315x1400, atyp, vč. izolace</t>
  </si>
  <si>
    <t>Rozpočet Pol/120</t>
  </si>
  <si>
    <t>Rozpočet Pol/121</t>
  </si>
  <si>
    <t>Přechod kruh DN560 na čtyřhranné potrubí 800x315, vč.izolace</t>
  </si>
  <si>
    <t>POL99_8</t>
  </si>
  <si>
    <t>Rozpočet Pol/122</t>
  </si>
  <si>
    <t>728211318R00</t>
  </si>
  <si>
    <t>Montáž odbočky plechové čtyřhranné do 0,5 m2</t>
  </si>
  <si>
    <t>Rozpočet Pol/123</t>
  </si>
  <si>
    <t>R728217</t>
  </si>
  <si>
    <t>Tkus DN800/DN560 plech, vč.izolace</t>
  </si>
  <si>
    <t>Rozpočet Pol/124</t>
  </si>
  <si>
    <t>728314112RT7</t>
  </si>
  <si>
    <t>Montáž protidešťové žaluzie čtyřhranné do 0,3 m2, vč. dodávky žaluzie Mandík PDZM 315 x 1000 mm</t>
  </si>
  <si>
    <t>Rozpočet Pol/125</t>
  </si>
  <si>
    <t>728314114RT2</t>
  </si>
  <si>
    <t>Montáž protidešťové žaluzie čtyřhranné do 0,6 m2, vč. dodávky žaluzie Mandík PDZM 250 x 2000 mm</t>
  </si>
  <si>
    <t>Rozpočet Pol/126</t>
  </si>
  <si>
    <t>R728331</t>
  </si>
  <si>
    <t>Režijní a spotřební materiál</t>
  </si>
  <si>
    <t>Rozpočet Pol/127</t>
  </si>
  <si>
    <t>R728332</t>
  </si>
  <si>
    <t>Pomocné zednické a dokončovací práce</t>
  </si>
  <si>
    <t>Rozpočet Pol/128</t>
  </si>
  <si>
    <t>998728101R00</t>
  </si>
  <si>
    <t>Přesun hmot pro vzduchotechniku, v objektech výšky do 6 m</t>
  </si>
  <si>
    <t>Rozpočet Pol/129</t>
  </si>
  <si>
    <t>731303112R00</t>
  </si>
  <si>
    <t>Montáž tepelného čerpadla vzduch-voda typ monoblok, topného výkonu do 100 kW, jedna jednotka</t>
  </si>
  <si>
    <t>Rozpočet Pol/130</t>
  </si>
  <si>
    <t>R731-1</t>
  </si>
  <si>
    <t>Tepelné čerpadlo vzduch-voda,monoblok</t>
  </si>
  <si>
    <t>Rozpočet Pol/131</t>
  </si>
  <si>
    <t>R731-2</t>
  </si>
  <si>
    <t>Opláštění poro vnitřní instalaci, dod+mont</t>
  </si>
  <si>
    <t>Rozpočet Pol/132</t>
  </si>
  <si>
    <t>R731-3</t>
  </si>
  <si>
    <t>Tlaková hadice DN32 s tep.izolací 19mm, dod+mont</t>
  </si>
  <si>
    <t>Rozpočet Pol/133</t>
  </si>
  <si>
    <t>R731-4</t>
  </si>
  <si>
    <t>Regulátor tep.čerpala, dod+mont</t>
  </si>
  <si>
    <t>Rozpočet Pol/134</t>
  </si>
  <si>
    <t>R731-5</t>
  </si>
  <si>
    <t>Internet service gateway, příslušenství regulace, dod+mont</t>
  </si>
  <si>
    <t>Rozpočet Pol/135</t>
  </si>
  <si>
    <t>R731-6</t>
  </si>
  <si>
    <t>Akumulační zásobník STH720Plus, stacionární, zásobník, dod+mont</t>
  </si>
  <si>
    <t>Rozpočet Pol/136</t>
  </si>
  <si>
    <t>R731-7</t>
  </si>
  <si>
    <t>Elektrická topná příruba BGC 2/60, 2-6kW, dod+mont</t>
  </si>
  <si>
    <t>Rozpočet Pol/137</t>
  </si>
  <si>
    <t>R731-8</t>
  </si>
  <si>
    <t>Oběhové čerpadlo UP 25/7.5 PCV, dod+mont</t>
  </si>
  <si>
    <t>Rozpočet Pol/138</t>
  </si>
  <si>
    <t>R731-9</t>
  </si>
  <si>
    <t>Stacinární zásobník. ohřívač SBB 1000WP SOL, dod+mont</t>
  </si>
  <si>
    <t>Rozpočet Pol/139</t>
  </si>
  <si>
    <t>R731-10</t>
  </si>
  <si>
    <t>Tepelná izolace WDH 1000 SBB, dod+mont</t>
  </si>
  <si>
    <t>Rozpočet Pol/140</t>
  </si>
  <si>
    <t>R731-11</t>
  </si>
  <si>
    <t>Elektr.topná příruba FCR 28/120, 6/12,12/21kW, dod+mont</t>
  </si>
  <si>
    <t>Rozpočet Pol/141</t>
  </si>
  <si>
    <t>R731-12</t>
  </si>
  <si>
    <t>Oběhové čerpadlo UP 25/1-8PCV , dod+mont</t>
  </si>
  <si>
    <t>Rozpočet Pol/142</t>
  </si>
  <si>
    <t>R731-13</t>
  </si>
  <si>
    <t>Dálkové ovládání FET, příslušenství regulace, dod+mont</t>
  </si>
  <si>
    <t>Rozpočet Pol/143</t>
  </si>
  <si>
    <t>R731-14</t>
  </si>
  <si>
    <t>Elektromontáže propojení TČ s příslušenstvím, vč.zásobníku a akumulátoru</t>
  </si>
  <si>
    <t>Rozpočet Pol/144</t>
  </si>
  <si>
    <t>731341140R00</t>
  </si>
  <si>
    <t>Hadice napouštěcí pryžové D 20/28</t>
  </si>
  <si>
    <t>Rozpočet Pol/145</t>
  </si>
  <si>
    <t>998731101R00</t>
  </si>
  <si>
    <t>Přesun hmot pro kotelny, v objektech výšky do 6 m</t>
  </si>
  <si>
    <t>Rozpočet Pol/146</t>
  </si>
  <si>
    <t>210-101</t>
  </si>
  <si>
    <t>Rozvaděč RH – oceloplechový skříňový, vč. jisticích prvků a zapojení, včetně dodávky</t>
  </si>
  <si>
    <t>D.1.4 D.1.4.1 Pol/1</t>
  </si>
  <si>
    <t>210-102</t>
  </si>
  <si>
    <t>Rozvaděč RP1, nástěnný, vč. jisticích prvků a zapojení, včetně dodávky</t>
  </si>
  <si>
    <t>D.1.4 D.1.4.1 Pol/2</t>
  </si>
  <si>
    <t>210-103</t>
  </si>
  <si>
    <t>Rozvaděč RP2, pod omítku, vč. jisticích prvků a zapojení, včetně dodávly</t>
  </si>
  <si>
    <t>D.1.4 D.1.4.1 Pol/3</t>
  </si>
  <si>
    <t>650124239R00</t>
  </si>
  <si>
    <t>Uložení kabelu Cu 4 x 240 mm2 pevně</t>
  </si>
  <si>
    <t>D.1.4 D.1.4.1 Pol/4</t>
  </si>
  <si>
    <t>341116242R</t>
  </si>
  <si>
    <t>Kabel silový s Cu jádrem 1 kV 1-CYKY 4 x 240 mm2</t>
  </si>
  <si>
    <t>D.1.4 D.1.4.1 Pol/5</t>
  </si>
  <si>
    <t>650124221R00</t>
  </si>
  <si>
    <t>Uložení kabelu Cu 4 x 16 mm2 pevně</t>
  </si>
  <si>
    <t>D.1.4 D.1.4.1 Pol/6</t>
  </si>
  <si>
    <t>34111080R</t>
  </si>
  <si>
    <t>Kabel silový s Cu jádrem 750 V CYKY 4 x 16 mm2</t>
  </si>
  <si>
    <t>D.1.4 D.1.4.1 Pol/7</t>
  </si>
  <si>
    <t>650124219R00</t>
  </si>
  <si>
    <t>Uložení kabelu Cu 4 x 10 mm2 pevně</t>
  </si>
  <si>
    <t>D.1.4 D.1.4.1 Pol/8</t>
  </si>
  <si>
    <t>34111076R</t>
  </si>
  <si>
    <t>Kabel silový s Cu jádrem 750 V CYKY 4 x 10 mm2</t>
  </si>
  <si>
    <t>D.1.4 D.1.4.1 Pol/9</t>
  </si>
  <si>
    <t>650121123R00</t>
  </si>
  <si>
    <t>Uložení vodiče Cu 25 mm2 pevně</t>
  </si>
  <si>
    <t>D.1.4 D.1.4.1 Pol/10</t>
  </si>
  <si>
    <t>34142160R</t>
  </si>
  <si>
    <t>Vodič silový pevné uložení CYA 25 mm2</t>
  </si>
  <si>
    <t>D.1.4 D.1.4.1 Pol/11</t>
  </si>
  <si>
    <t>650121121R00</t>
  </si>
  <si>
    <t>Uložení vodiče Cu 16 mm2 pevně</t>
  </si>
  <si>
    <t>D.1.4 D.1.4.1 Pol/12</t>
  </si>
  <si>
    <t>34142159R</t>
  </si>
  <si>
    <t>Vodič silový pevné uložení CYA 16 mm2</t>
  </si>
  <si>
    <t>D.1.4 D.1.4.1 Pol/13</t>
  </si>
  <si>
    <t>650121119R00</t>
  </si>
  <si>
    <t>Uložení vodiče Cu 10 mm2 pevně</t>
  </si>
  <si>
    <t>D.1.4 D.1.4.1 Pol/14</t>
  </si>
  <si>
    <t>34142188R</t>
  </si>
  <si>
    <t>Vodič pro pevné uložení CYA 10,0 mm2</t>
  </si>
  <si>
    <t>D.1.4 D.1.4.1 Pol/15</t>
  </si>
  <si>
    <t>210-104</t>
  </si>
  <si>
    <t>Silové napojení elektrických pohonů vrat, včetně připojení</t>
  </si>
  <si>
    <t>D.1.4 D.1.4.1 Pol/16</t>
  </si>
  <si>
    <t>210-105</t>
  </si>
  <si>
    <t>Napojení technologie VZT, silové přívody a zapojení</t>
  </si>
  <si>
    <t>D.1.4 D.1.4.1 Pol/17</t>
  </si>
  <si>
    <t>210-106</t>
  </si>
  <si>
    <t>Napojení technologie CHL, silové přívody a zapojení</t>
  </si>
  <si>
    <t>D.1.4 D.1.4.1 Pol/18</t>
  </si>
  <si>
    <t>210-107</t>
  </si>
  <si>
    <t>Silové napojení pisoárů, včetně připojení</t>
  </si>
  <si>
    <t>D.1.4 D.1.4.1 Pol/19</t>
  </si>
  <si>
    <t>210-108</t>
  </si>
  <si>
    <t>Napojení technologie zařízení bourárny, silové přívody a zapojení</t>
  </si>
  <si>
    <t>D.1.4 D.1.4.1 Pol/20</t>
  </si>
  <si>
    <t>210-109</t>
  </si>
  <si>
    <t>Silové napojení rozvaděče výtahové technologie</t>
  </si>
  <si>
    <t>D.1.4 D.1.4.1 Pol/21</t>
  </si>
  <si>
    <t>210-110</t>
  </si>
  <si>
    <t>Silové napojení nouzové signalizace</t>
  </si>
  <si>
    <t>D.1.4 D.1.4.1 Pol/22</t>
  </si>
  <si>
    <t>210-111</t>
  </si>
  <si>
    <t>Silové napojení rozvaděče SLP rack, včetně připojení</t>
  </si>
  <si>
    <t>D.1.4 D.1.4.1 Pol/23</t>
  </si>
  <si>
    <t>210110025RT1</t>
  </si>
  <si>
    <t>Spínač nástěnný křížový - řaz. 7 včetně dodávky spínače 3558-07750</t>
  </si>
  <si>
    <t>D.1.4 D.1.4.1 Pol/24</t>
  </si>
  <si>
    <t>210010499RT3</t>
  </si>
  <si>
    <t>Krabice podlahová, 24 modulů (12 přístrojů 45x45) včetně dodávky</t>
  </si>
  <si>
    <t>D.1.4 D.1.4.1 Pol/25</t>
  </si>
  <si>
    <t>650072611RT2</t>
  </si>
  <si>
    <t>Montáž čidla pohybu nástěnného přisazeného, včetně dodávky čidla pro LED, dosah 6m, IP44</t>
  </si>
  <si>
    <t>D.1.4 D.1.4.1 Pol/26</t>
  </si>
  <si>
    <t>210110004RT1</t>
  </si>
  <si>
    <t>Spínač nástěnný střídavý - řaz. 6 včetně dodávky spínače 3553-06929</t>
  </si>
  <si>
    <t>D.1.4 D.1.4.1 Pol/27</t>
  </si>
  <si>
    <t>210110024RT2</t>
  </si>
  <si>
    <t>Spínač nástěnný střídavý - řaz. 6 včetně dodávky spínače 3558-06750</t>
  </si>
  <si>
    <t>D.1.4 D.1.4.1 Pol/28</t>
  </si>
  <si>
    <t>650051151RT2</t>
  </si>
  <si>
    <t>Spínač nástěnný střídavý - řaz. 6+6 včetně dodávky spínače 3558-52750</t>
  </si>
  <si>
    <t>D.1.4 D.1.4.1 Pol/29</t>
  </si>
  <si>
    <t>210110023RT2</t>
  </si>
  <si>
    <t>Spínač nástěnný seriový - řaz. 5 včetně dodávky spínače 3558-05750</t>
  </si>
  <si>
    <t>D.1.4 D.1.4.1 Pol/30</t>
  </si>
  <si>
    <t>210110021TT1</t>
  </si>
  <si>
    <t>Spínač nástěnný jednopól.- řaz. 1/0 včetně dodávky spínače 3558-80750</t>
  </si>
  <si>
    <t>D.1.4 D.1.4.1 Pol/31</t>
  </si>
  <si>
    <t>210110088RT2</t>
  </si>
  <si>
    <t>Total STOP – havarijní vypínač pod sklem, včetně dodávky spínače</t>
  </si>
  <si>
    <t>D.1.4 D.1.4.1 Pol/32</t>
  </si>
  <si>
    <t>210110089RT2</t>
  </si>
  <si>
    <t>Vypínač trojpólový, nástěnný, IP56, včetně dodávky vypínače</t>
  </si>
  <si>
    <t>D.1.4 D.1.4.1 Pol/33</t>
  </si>
  <si>
    <t>210110001RT2</t>
  </si>
  <si>
    <t>Spínač nástěnný jednopól.- řaz. 1 včetně dodávky spínače 3553-01929</t>
  </si>
  <si>
    <t>D.1.4 D.1.4.1 Pol/34</t>
  </si>
  <si>
    <t>210110021RT1</t>
  </si>
  <si>
    <t>Spínač nástěnný jednopól.- řaz. 1 včetně dodávky spínače 3558-01750</t>
  </si>
  <si>
    <t>D.1.4 D.1.4.1 Pol/35</t>
  </si>
  <si>
    <t>210111021RT1</t>
  </si>
  <si>
    <t>Zásuvka domovní v krabici - provedení 2P+PE včetně dodávky zásuvky 5518-2929</t>
  </si>
  <si>
    <t>D.1.4 D.1.4.1 Pol/36</t>
  </si>
  <si>
    <t>210111021RT6</t>
  </si>
  <si>
    <t>Zásuvka domovní v krabici IP56 včetně dodávky zásuvky</t>
  </si>
  <si>
    <t>D.1.4 D.1.4.1 Pol/37</t>
  </si>
  <si>
    <t>230191016R00</t>
  </si>
  <si>
    <t>Uložení chráničky PE 110x4,2mm</t>
  </si>
  <si>
    <t>D.1.4 D.1.4.1 Pol/38</t>
  </si>
  <si>
    <t>3457114705R</t>
  </si>
  <si>
    <t>Trubka kabelová HDPE, KOPOS chránička KOPOFLEX KF 09110</t>
  </si>
  <si>
    <t>D.1.4 D.1.4.1 Pol/39</t>
  </si>
  <si>
    <t>650010615R00</t>
  </si>
  <si>
    <t>Montáž trubky ohebné plastové D 40 mm, ulož. pevné</t>
  </si>
  <si>
    <t>D.1.4 D.1.4.1 Pol/40</t>
  </si>
  <si>
    <t>3457115964R</t>
  </si>
  <si>
    <t>Trubka elektroinstalační PVC, KOPOS SUPER MONOFLEX 1240</t>
  </si>
  <si>
    <t>D.1.4 D.1.4.1 Pol/41</t>
  </si>
  <si>
    <t>650010614R00</t>
  </si>
  <si>
    <t>Montáž trubky ohebné plastové D 32 mm, ulož. pevné</t>
  </si>
  <si>
    <t>D.1.4 D.1.4.1 Pol/42</t>
  </si>
  <si>
    <t>3457115963R</t>
  </si>
  <si>
    <t>Trubka elektroinstalační PVC, KOPOS SUPER MONOFLEX 1232</t>
  </si>
  <si>
    <t>D.1.4 D.1.4.1 Pol/43</t>
  </si>
  <si>
    <t>650010613R00</t>
  </si>
  <si>
    <t>Montáž trubky ohebné plastové D 25 mm, ulož. pevné</t>
  </si>
  <si>
    <t>D.1.4 D.1.4.1 Pol/44</t>
  </si>
  <si>
    <t>3457115962R</t>
  </si>
  <si>
    <t>Trubka elektroinstalační PVC, KOPOS SUPER MONOFLEX 1225</t>
  </si>
  <si>
    <t>D.1.4 D.1.4.1 Pol/45</t>
  </si>
  <si>
    <t>650010642R00</t>
  </si>
  <si>
    <t>Montáž trubky plastové tuhé D 20 uložené pevně</t>
  </si>
  <si>
    <t>D.1.4 D.1.4.1 Pol/46</t>
  </si>
  <si>
    <t>345710962R</t>
  </si>
  <si>
    <t>Trubka elektroinstalační tuhá z PVC 4020</t>
  </si>
  <si>
    <t>D.1.4 D.1.4.1 Pol/47</t>
  </si>
  <si>
    <t>345717551R</t>
  </si>
  <si>
    <t>Příchytka pro tuhé trubky 5320 KB</t>
  </si>
  <si>
    <t>D.1.4 D.1.4.1 Pol/48</t>
  </si>
  <si>
    <t>650010643R00</t>
  </si>
  <si>
    <t>Montáž trubky plastové tuhé D 25 uložené pevně</t>
  </si>
  <si>
    <t>D.1.4 D.1.4.1 Pol/49</t>
  </si>
  <si>
    <t>345710963R</t>
  </si>
  <si>
    <t>Trubka elektroinstalační tuhá z PVC 4025</t>
  </si>
  <si>
    <t>D.1.4 D.1.4.1 Pol/50</t>
  </si>
  <si>
    <t>345717552R</t>
  </si>
  <si>
    <t>Příchytka pro tuhé trubky 5325 KB</t>
  </si>
  <si>
    <t>D.1.4 D.1.4.1 Pol/51</t>
  </si>
  <si>
    <t>650010644R00</t>
  </si>
  <si>
    <t>Montáž trubky plastové tuhé D 32 uložené pevně</t>
  </si>
  <si>
    <t>D.1.4 D.1.4.1 Pol/52</t>
  </si>
  <si>
    <t>345710964R</t>
  </si>
  <si>
    <t>Trubka elektroinstalační tuhá z PVC 4032</t>
  </si>
  <si>
    <t>D.1.4 D.1.4.1 Pol/53</t>
  </si>
  <si>
    <t>345717553R</t>
  </si>
  <si>
    <t>Příchytka pro tuhé trubky 5332 KB</t>
  </si>
  <si>
    <t>D.1.4 D.1.4.1 Pol/54</t>
  </si>
  <si>
    <t>650124273R00</t>
  </si>
  <si>
    <t>Uložení kabelu Cu 5 x 25 mm2 pevně</t>
  </si>
  <si>
    <t>D.1.4 D.1.4.1 Pol/55</t>
  </si>
  <si>
    <t>341116250R</t>
  </si>
  <si>
    <t>Kabel silový s Cu jádrem 1 kV 1-CYKY 5 x 25 mm2</t>
  </si>
  <si>
    <t>D.1.4 D.1.4.1 Pol/56</t>
  </si>
  <si>
    <t>650124271R00</t>
  </si>
  <si>
    <t>Uložení kabelu Cu 5 x 16 mm2 pevně</t>
  </si>
  <si>
    <t>D.1.4 D.1.4.1 Pol/57</t>
  </si>
  <si>
    <t>34111102R</t>
  </si>
  <si>
    <t>Kabel silový s Cu jádrem 750 V CYKY 5 x 16 mm2</t>
  </si>
  <si>
    <t>D.1.4 D.1.4.1 Pol/58</t>
  </si>
  <si>
    <t>650124267R00</t>
  </si>
  <si>
    <t>Uložení kabelu Cu 5 x 6 mm2 pevně</t>
  </si>
  <si>
    <t>D.1.4 D.1.4.1 Pol/59</t>
  </si>
  <si>
    <t>860,0+220,0</t>
  </si>
  <si>
    <t>34111100R</t>
  </si>
  <si>
    <t>Kabel silový s Cu jádrem 750 V CYKY 5 x 6 mm2</t>
  </si>
  <si>
    <t>D.1.4 D.1.4.1 Pol/60</t>
  </si>
  <si>
    <t>341118553R</t>
  </si>
  <si>
    <t>Kabel s Cu jádrem NOPOVIC 1kV 1-CXKH-R 5 x 6 mm2</t>
  </si>
  <si>
    <t>D.1.4 D.1.4.1 Pol/61</t>
  </si>
  <si>
    <t>650124265R00</t>
  </si>
  <si>
    <t>Uložení kabelu Cu 5 x 4 mm2 pevně</t>
  </si>
  <si>
    <t>D.1.4 D.1.4.1 Pol/62</t>
  </si>
  <si>
    <t>34111098R</t>
  </si>
  <si>
    <t>Kabel silový s Cu jádrem 750 V CYKY 5 x 4 mm2</t>
  </si>
  <si>
    <t>D.1.4 D.1.4.1 Pol/63</t>
  </si>
  <si>
    <t>650124261R00</t>
  </si>
  <si>
    <t>Uložení kabelu Cu 5 x 1,5 mm2 pevně</t>
  </si>
  <si>
    <t>D.1.4 D.1.4.1 Pol/64</t>
  </si>
  <si>
    <t>1100,0+380,0</t>
  </si>
  <si>
    <t>34111090R</t>
  </si>
  <si>
    <t>Kabel silový s Cu jádrem 750 V CYKY 5 x 1,5 mm2</t>
  </si>
  <si>
    <t>D.1.4 D.1.4.1 Pol/65</t>
  </si>
  <si>
    <t>3411186531R</t>
  </si>
  <si>
    <t>Kabel s Cu jádrem NOPOVIC 1kV 1-CXKH-V 5 x 1,5 mm2</t>
  </si>
  <si>
    <t>D.1.4 D.1.4.1 Pol/66</t>
  </si>
  <si>
    <t>650124143R00</t>
  </si>
  <si>
    <t>Uložení kabelu Cu 3 x 2,5 mm2 pevně</t>
  </si>
  <si>
    <t>D.1.4 D.1.4.1 Pol/67</t>
  </si>
  <si>
    <t>34111036R</t>
  </si>
  <si>
    <t>Kabel silový s Cu jádrem 750 V CYKY 3 x 2,5 mm2</t>
  </si>
  <si>
    <t>D.1.4 D.1.4.1 Pol/68</t>
  </si>
  <si>
    <t>650124141R00</t>
  </si>
  <si>
    <t>Uložení kabelu Cu 3 x 1,5 mm2 pevně</t>
  </si>
  <si>
    <t>D.1.4 D.1.4.1 Pol/69</t>
  </si>
  <si>
    <t>34111030R</t>
  </si>
  <si>
    <t>Kabel silový s Cu jádrem 750 V CYKY 3 x 1,5 mm2</t>
  </si>
  <si>
    <t>D.1.4 D.1.4.1 Pol/70</t>
  </si>
  <si>
    <t>22089K</t>
  </si>
  <si>
    <t>Revize</t>
  </si>
  <si>
    <t>D.1.4 D.1.4.1 Pol/71</t>
  </si>
  <si>
    <t>22088K</t>
  </si>
  <si>
    <t>Komplexní zkoušky, testy, oživení</t>
  </si>
  <si>
    <t>D.1.4 D.1.4.1 Pol/72</t>
  </si>
  <si>
    <t>34572K</t>
  </si>
  <si>
    <t>Stahovací pásky</t>
  </si>
  <si>
    <t>D.1.4 D.1.4.1 Pol/73</t>
  </si>
  <si>
    <t>34195K/1</t>
  </si>
  <si>
    <t>Podružný elektroinstalační materiál</t>
  </si>
  <si>
    <t>D.1.4 D.1.4.1 Pol/74</t>
  </si>
  <si>
    <t>210-112</t>
  </si>
  <si>
    <t>Provedení ochraného pospojování</t>
  </si>
  <si>
    <t>D.1.4 D.1.4.1 Pol/75</t>
  </si>
  <si>
    <t>210111099RT2</t>
  </si>
  <si>
    <t>Zásuvková rozvodnice 400V + 230V, 32A, IP54, nástěnná, včetně dodávky</t>
  </si>
  <si>
    <t>D.1.4 D.1.4.1 Pol/76</t>
  </si>
  <si>
    <t>210010399RT2</t>
  </si>
  <si>
    <t>Krabice elektroinstalační 250 pro HOP, IP6x včetně dodávky</t>
  </si>
  <si>
    <t>D.1.4 D.1.4.1 Pol/77</t>
  </si>
  <si>
    <t>210010555RT2</t>
  </si>
  <si>
    <t>Osazení a připojení ekvipotenciální svorkovnice  včetně dodávky svorkovnice EPS 2</t>
  </si>
  <si>
    <t>D.1.4 D.1.4.1 Pol/78</t>
  </si>
  <si>
    <t>210010323RT1</t>
  </si>
  <si>
    <t>Krabice odbočná KO, se zapojením, čtvercová včetně dodávky KO 125 E s víčkem</t>
  </si>
  <si>
    <t>D.1.4 D.1.4.1 Pol/79</t>
  </si>
  <si>
    <t>220260103R00</t>
  </si>
  <si>
    <t>Rozvodka krabicová malá - IP66, acidur 5P, se zapojením, včetně dodávky</t>
  </si>
  <si>
    <t>D.1.4 D.1.4.1 Pol/80</t>
  </si>
  <si>
    <t>650011312R00</t>
  </si>
  <si>
    <t>Montáž žlabu kabelového děrovaného šířky do 300 mm</t>
  </si>
  <si>
    <t>D.1.4 D.1.4.1 Pol/81</t>
  </si>
  <si>
    <t>5531200153R</t>
  </si>
  <si>
    <t>Žlab kabelový 60x100x0,75 sendzimir, provedení s integrovanou spojkou</t>
  </si>
  <si>
    <t>D.1.4 D.1.4.1 Pol/82</t>
  </si>
  <si>
    <t>30909311R</t>
  </si>
  <si>
    <t>Šroub vratový + samojisticí matice NSM 6 x 10 GMT</t>
  </si>
  <si>
    <t>1000 ks</t>
  </si>
  <si>
    <t>D.1.4 D.1.4.1 Pol/83</t>
  </si>
  <si>
    <t>210-113</t>
  </si>
  <si>
    <t>Ocelové lanko - pozinkované, 8 mm, včetně dodávky</t>
  </si>
  <si>
    <t>D.1.4 D.1.4.1 Pol/84</t>
  </si>
  <si>
    <t>210010105R00</t>
  </si>
  <si>
    <t>Lišta elektroinstalační PVC š.do 40 mm,šroubováním</t>
  </si>
  <si>
    <t>D.1.4 D.1.4.1 Pol/85</t>
  </si>
  <si>
    <t>15+30</t>
  </si>
  <si>
    <t>34572120R</t>
  </si>
  <si>
    <t>Lišta vkládací LV 40 x 20 mm bílá, dl. 2 m</t>
  </si>
  <si>
    <t>D.1.4 D.1.4.1 Pol/86</t>
  </si>
  <si>
    <t>34572100R</t>
  </si>
  <si>
    <t>Lišta vkládací LV 20 x 20 mm bílá, dl. 2 m</t>
  </si>
  <si>
    <t>D.1.4 D.1.4.1 Pol/87</t>
  </si>
  <si>
    <t>210200</t>
  </si>
  <si>
    <t>Montáž svítidla</t>
  </si>
  <si>
    <t>POL1_9</t>
  </si>
  <si>
    <t>D.1.4 D.1.4.1 Pol/88</t>
  </si>
  <si>
    <t>6+26+30+13+6+43+9+14+8+16+39+9+4+18+13+8+7</t>
  </si>
  <si>
    <t>348-101</t>
  </si>
  <si>
    <t>Svítidlo s označením 1 dle výkresové dokumentace</t>
  </si>
  <si>
    <t>D.1.4 D.1.4.1 Pol/89</t>
  </si>
  <si>
    <t>348-102</t>
  </si>
  <si>
    <t>Svítidlo s označením 2 dle výkresové dokumentace</t>
  </si>
  <si>
    <t>D.1.4 D.1.4.1 Pol/90</t>
  </si>
  <si>
    <t>348-103</t>
  </si>
  <si>
    <t>Svítidlo s označením 3 dle výkresové dokumentace</t>
  </si>
  <si>
    <t>D.1.4 D.1.4.1 Pol/91</t>
  </si>
  <si>
    <t>348-104</t>
  </si>
  <si>
    <t>Svítidlo s označením 4 dle výkresové dokumentace</t>
  </si>
  <si>
    <t>D.1.4 D.1.4.1 Pol/92</t>
  </si>
  <si>
    <t>348-105</t>
  </si>
  <si>
    <t>Svítidlo s označením 5 dle výkresové dokumentace</t>
  </si>
  <si>
    <t>D.1.4 D.1.4.1 Pol/93</t>
  </si>
  <si>
    <t>348-106</t>
  </si>
  <si>
    <t>Svítidlo s označením 6 dle výkresové dokumentace</t>
  </si>
  <si>
    <t>D.1.4 D.1.4.1 Pol/94</t>
  </si>
  <si>
    <t>348-107</t>
  </si>
  <si>
    <t>Svítidlo s označením 7 dle výkresové dokumentace</t>
  </si>
  <si>
    <t>D.1.4 D.1.4.1 Pol/95</t>
  </si>
  <si>
    <t>348-108</t>
  </si>
  <si>
    <t>Svítidlo s označením 8 dle výkresové dokumentace</t>
  </si>
  <si>
    <t>D.1.4 D.1.4.1 Pol/96</t>
  </si>
  <si>
    <t>348-109</t>
  </si>
  <si>
    <t>Svítidlo s označením 9 dle výkresové dokumentace</t>
  </si>
  <si>
    <t>D.1.4 D.1.4.1 Pol/97</t>
  </si>
  <si>
    <t>348-109p</t>
  </si>
  <si>
    <t>Příslušenství ke svítidlu s označením 9</t>
  </si>
  <si>
    <t>D.1.4 D.1.4.1 Pol/98</t>
  </si>
  <si>
    <t>348-110</t>
  </si>
  <si>
    <t>Nouzové svítidlo s označením 10 dle výkresové dokumentace</t>
  </si>
  <si>
    <t>D.1.4 D.1.4.1 Pol/99</t>
  </si>
  <si>
    <t>348-111</t>
  </si>
  <si>
    <t>Nouzové svítidlo s označením 11 dle výkresové dokumentace</t>
  </si>
  <si>
    <t>D.1.4 D.1.4.1 Pol/100</t>
  </si>
  <si>
    <t>348-111p</t>
  </si>
  <si>
    <t>Příslušenství ke svítidlu s označením 11</t>
  </si>
  <si>
    <t>D.1.4 D.1.4.1 Pol/101</t>
  </si>
  <si>
    <t>348-112</t>
  </si>
  <si>
    <t>Nouzové svítidlo s označením 12 dle výkresové dokumentace</t>
  </si>
  <si>
    <t>D.1.4 D.1.4.1 Pol/102</t>
  </si>
  <si>
    <t>348-113</t>
  </si>
  <si>
    <t>Nouzové svítidlo s označením 13 dle výkresové dokumentace</t>
  </si>
  <si>
    <t>D.1.4 D.1.4.1 Pol/103</t>
  </si>
  <si>
    <t>348-114</t>
  </si>
  <si>
    <t>Nouzové svítidlo s označením 14 dle výkresové dokumentace</t>
  </si>
  <si>
    <t>D.1.4 D.1.4.1 Pol/104</t>
  </si>
  <si>
    <t>348-115</t>
  </si>
  <si>
    <t>Nouzové svítidlo s označením 15 dle výkresové dokumentace</t>
  </si>
  <si>
    <t>D.1.4 D.1.4.1 Pol/105</t>
  </si>
  <si>
    <t>348-116</t>
  </si>
  <si>
    <t>Svítidlo s označením 16 dle výkresové dokumentace</t>
  </si>
  <si>
    <t>D.1.4 D.1.4.1 Pol/106</t>
  </si>
  <si>
    <t>348-117</t>
  </si>
  <si>
    <t>Svítidlo s označením 17 dle výkresové dokumentace</t>
  </si>
  <si>
    <t>D.1.4 D.1.4.1 Pol/107</t>
  </si>
  <si>
    <t>348-117p</t>
  </si>
  <si>
    <t>Příslušenství ke svítidlu s označením 17</t>
  </si>
  <si>
    <t>D.1.4 D.1.4.1 Pol/108</t>
  </si>
  <si>
    <t>460010024RT1</t>
  </si>
  <si>
    <t>Vytýčení kabelové trasy v zastavěném prostoru délka trasy do 100 m</t>
  </si>
  <si>
    <t>km</t>
  </si>
  <si>
    <t>D.1.4 D.1.4.1 Pol/109</t>
  </si>
  <si>
    <t>460200134RT1</t>
  </si>
  <si>
    <t>Výkop kabelové rýhy 350/500 mm, hornina 4 strojní výkop rýhy</t>
  </si>
  <si>
    <t>D.1.4 D.1.4.1 Pol/110</t>
  </si>
  <si>
    <t>460420018R00</t>
  </si>
  <si>
    <t>Zřízení kabelového lože v rýze š. do 350 mm z písku</t>
  </si>
  <si>
    <t>D.1.4 D.1.4.1 Pol/111</t>
  </si>
  <si>
    <t>460490012R00</t>
  </si>
  <si>
    <t>Fólie výstražná z PVC, šířka 330 mm</t>
  </si>
  <si>
    <t>D.1.4 D.1.4.1 Pol/112</t>
  </si>
  <si>
    <t>460570134R00</t>
  </si>
  <si>
    <t>Zához rýhy 350/500 mm, hornina třídy 4, se zhutněním</t>
  </si>
  <si>
    <t>D.1.4 D.1.4.1 Pol/113</t>
  </si>
  <si>
    <t>460620014R00</t>
  </si>
  <si>
    <t>Provizorní úprava terénu v přírodní hornině 4</t>
  </si>
  <si>
    <t>D.1.4 D.1.4.1 Pol/114</t>
  </si>
  <si>
    <t>(0,20+0,35+0,20)*50,0</t>
  </si>
  <si>
    <t>220-101</t>
  </si>
  <si>
    <t>Rack SLP 24U – stojanový 19", hloubka 600 mm, uzamykatelný, vč. aktivních prvků včetně dodávky</t>
  </si>
  <si>
    <t>D.1.4 D.1.4.2 Pol/1</t>
  </si>
  <si>
    <t>220-102</t>
  </si>
  <si>
    <t>Organizéry kabelů – horizontální 1U, plastové průchodky, včetně dodávky</t>
  </si>
  <si>
    <t>D.1.4 D.1.4.2 Pol/2</t>
  </si>
  <si>
    <t>220-103</t>
  </si>
  <si>
    <t>Montážní příslušenství – šrouby, lišty, držáky</t>
  </si>
  <si>
    <t>D.1.4 D.1.4.2 Pol/3</t>
  </si>
  <si>
    <t>222290007R00</t>
  </si>
  <si>
    <t>Zásuvka 2xRJ45 UTP kat.6 pod omítku</t>
  </si>
  <si>
    <t>D.1.4 D.1.4.2 Pol/4</t>
  </si>
  <si>
    <t>kat.6a : 2</t>
  </si>
  <si>
    <t>371202013R</t>
  </si>
  <si>
    <t>Zásuvka datová Opál 2xRJ45</t>
  </si>
  <si>
    <t>D.1.4 D.1.4.2 Pol/5</t>
  </si>
  <si>
    <t>742124002T00</t>
  </si>
  <si>
    <t>Montáž kabelů datových FTP, UTP, STP pro vnitřní rozvody do trubky</t>
  </si>
  <si>
    <t>D.1.4 D.1.4.2 Pol/6</t>
  </si>
  <si>
    <t>371201305T</t>
  </si>
  <si>
    <t>Kabel UTP Cat6a</t>
  </si>
  <si>
    <t>D.1.4 D.1.4.2 Pol/7</t>
  </si>
  <si>
    <t>650010623R00</t>
  </si>
  <si>
    <t>Montáž trubky ohebné plastové D 25 mm, pod omítku</t>
  </si>
  <si>
    <t>D.1.4 D.1.4.2 Pol/8</t>
  </si>
  <si>
    <t>D.1.4 D.1.4.2 Pol/9</t>
  </si>
  <si>
    <t>220-104</t>
  </si>
  <si>
    <t>Certifikované měření datových rozvodů</t>
  </si>
  <si>
    <t>D.1.4 D.1.4.2 Pol/10</t>
  </si>
  <si>
    <t>974031121R00</t>
  </si>
  <si>
    <t>Vysekání rýh ve zdi cihelné do 30 x 30 mm</t>
  </si>
  <si>
    <t>D.1.4 D.1.4.2 Pol/11</t>
  </si>
  <si>
    <t>612403399RT2</t>
  </si>
  <si>
    <t>Hrubá výplň rýh ve stěnách jakékoliv šířky maltou s použitím suché maltové směsi</t>
  </si>
  <si>
    <t>D.1.4 D.1.4.2 Pol/12</t>
  </si>
  <si>
    <t>zapravení rýh + 10% : 0,03*40,0*1,1</t>
  </si>
  <si>
    <t>D.1.4 D.1.4.2 Pol/13</t>
  </si>
  <si>
    <t>3457114700R</t>
  </si>
  <si>
    <t>Trubka kabelová HDPE, KOPOS chránička KOPOFLEX KF 09040</t>
  </si>
  <si>
    <t>D.1.4 D.1.4.2 Pol/14</t>
  </si>
  <si>
    <t>220-105</t>
  </si>
  <si>
    <t>Zakončení chráničky v  rozvaděči Rslp, včetně prostupu stěnou a požární ucpávky</t>
  </si>
  <si>
    <t>D.1.4 D.1.4.2 Pol/15</t>
  </si>
  <si>
    <t>220-106</t>
  </si>
  <si>
    <t>Autonomní kouřový hlásič opticko-kouřový, včetně dodávky</t>
  </si>
  <si>
    <t>D.1.4 D.1.4.2 Pol/16</t>
  </si>
  <si>
    <t>220-107</t>
  </si>
  <si>
    <t>Sada pro nouzovou signalizaci - včetně táhla, tlačítka a sig. světla, transformátoru, vč. zapojení oživení, včetně dodávly</t>
  </si>
  <si>
    <t>D.1.4 D.1.4.2 Pol/17</t>
  </si>
  <si>
    <t>34195K/2</t>
  </si>
  <si>
    <t>Podružný materiál pro elektroinstalaci SLP</t>
  </si>
  <si>
    <t>D.1.4 D.1.4.2 Pol/18</t>
  </si>
  <si>
    <t>650111141R00</t>
  </si>
  <si>
    <t>Uložení uzem. pásku v zemi do 120 mm2</t>
  </si>
  <si>
    <t>D.1.4 D.1.4.3 Pol/1</t>
  </si>
  <si>
    <t>290,0+350,0</t>
  </si>
  <si>
    <t>35444206R</t>
  </si>
  <si>
    <t>Pásek hromosvodový nerez V4A, TREMIS 30 x 3,5 mm</t>
  </si>
  <si>
    <t>D.1.4 D.1.4.3 Pol/2</t>
  </si>
  <si>
    <t>35441125R</t>
  </si>
  <si>
    <t>Pásek hromosvodový FeZn, TREMIS 30 x 4 mm</t>
  </si>
  <si>
    <t>D.1.4 D.1.4.3 Pol/3</t>
  </si>
  <si>
    <t>650111116R00</t>
  </si>
  <si>
    <t>Uložení uzem. drátu na povrchu do 10 mm</t>
  </si>
  <si>
    <t>D.1.4 D.1.4.3 Pol/4</t>
  </si>
  <si>
    <t>140,0+50,0</t>
  </si>
  <si>
    <t>35444195R</t>
  </si>
  <si>
    <t>Drát hromosvodový nerez V4A, TREMIS průměr 10 mm</t>
  </si>
  <si>
    <t>D.1.4 D.1.4.3 Pol/5</t>
  </si>
  <si>
    <t>35441153R</t>
  </si>
  <si>
    <t>Drát hromosvodový FeZn, TREMIS průměr 10 mm</t>
  </si>
  <si>
    <t>D.1.4 D.1.4.3 Pol/6</t>
  </si>
  <si>
    <t>650111611R00</t>
  </si>
  <si>
    <t>Montáž svodového vodiče D do 10 mm včetně podpěr</t>
  </si>
  <si>
    <t>D.1.4 D.1.4.3 Pol/7</t>
  </si>
  <si>
    <t>35444180R</t>
  </si>
  <si>
    <t>Drát hromosvodový AlMgSi, TREMIS průměr 8 mm</t>
  </si>
  <si>
    <t>D.1.4 D.1.4.3 Pol/8</t>
  </si>
  <si>
    <t>650111631R00</t>
  </si>
  <si>
    <t>Montáž vodiče s vysokonapěťovou izolací vč. podpěr</t>
  </si>
  <si>
    <t>D.1.4 D.1.4.3 Pol/9</t>
  </si>
  <si>
    <t>35445010R</t>
  </si>
  <si>
    <t>Vodič s vysokonapěťovou izolací DEHN HVI light plus, průměr 21 mm</t>
  </si>
  <si>
    <t>D.1.4 D.1.4.3 Pol/10</t>
  </si>
  <si>
    <t>106852D</t>
  </si>
  <si>
    <t>Distanční vzpěra PA/GFK L 500mm šedá barva s držákem vedení D 21mm pro vodič HVI</t>
  </si>
  <si>
    <t>D.1.4 D.1.4.3 Pol/11</t>
  </si>
  <si>
    <t>275220D</t>
  </si>
  <si>
    <t>Podpěra vedení vodiče pro svod HVI</t>
  </si>
  <si>
    <t>D.1.4 D.1.4.3 Pol/12</t>
  </si>
  <si>
    <t>102340D</t>
  </si>
  <si>
    <t>Betonový podstavec s klínkem a nasazenou podložkou, stohovatlený 17kg</t>
  </si>
  <si>
    <t>D.1.4 D.1.4.3 Pol/13</t>
  </si>
  <si>
    <t>210040199T00</t>
  </si>
  <si>
    <t>Montáž průchodky střechou</t>
  </si>
  <si>
    <t>D.1.4 D.1.4.3 Pol/14</t>
  </si>
  <si>
    <t>484198T</t>
  </si>
  <si>
    <t>Průchodka střechou d40</t>
  </si>
  <si>
    <t>D.1.4 D.1.4.3 Pol/15</t>
  </si>
  <si>
    <t>650112031MTZ</t>
  </si>
  <si>
    <t>Montáž připojovacího prvku</t>
  </si>
  <si>
    <t>D.1.4 D.1.4.3 Pol/16</t>
  </si>
  <si>
    <t>22+22</t>
  </si>
  <si>
    <t>819646D</t>
  </si>
  <si>
    <t>Připojovací prvek pro ukončení vodiče HVI light plus, d21mm</t>
  </si>
  <si>
    <t>D.1.4 D.1.4.3 Pol/17</t>
  </si>
  <si>
    <t>819648D</t>
  </si>
  <si>
    <t>Připojovací prvek pro ukončení vodiče HVI light plus ZKUŠEBNÍ SVORKA, d21mm</t>
  </si>
  <si>
    <t>D.1.4 D.1.4.3 Pol/18</t>
  </si>
  <si>
    <t>650111711R00</t>
  </si>
  <si>
    <t>Montáž hromosvodové svorky do 2 šroubů</t>
  </si>
  <si>
    <t>D.1.4 D.1.4.3 Pol/19</t>
  </si>
  <si>
    <t>410222D</t>
  </si>
  <si>
    <t>Svorka PA pro vodič HVI light plus; d21mm; k řízení pro oblast koncovky</t>
  </si>
  <si>
    <t>D.1.4 D.1.4.3 Pol/20</t>
  </si>
  <si>
    <t>650010634R00</t>
  </si>
  <si>
    <t>Montáž trubky ohebné plastové D 32 mm, ulož. volně</t>
  </si>
  <si>
    <t>D.1.4 D.1.4.3 Pol/21</t>
  </si>
  <si>
    <t>uložení do drátkobetonové mazaniny : 25,0</t>
  </si>
  <si>
    <t>345711470T</t>
  </si>
  <si>
    <t>Trubka kabelová KOPOFLEX 40/32 KF 09040 BA</t>
  </si>
  <si>
    <t>D.1.4 D.1.4.3 Pol/22</t>
  </si>
  <si>
    <t>650121117R00</t>
  </si>
  <si>
    <t>Uložení vodiče Cu 6 mm2 pevně</t>
  </si>
  <si>
    <t>D.1.4 D.1.4.3 Pol/23</t>
  </si>
  <si>
    <t>34142187R</t>
  </si>
  <si>
    <t>Vodič pro pevné uložení CYA 6,00 mm2</t>
  </si>
  <si>
    <t>D.1.4 D.1.4.3 Pol/24</t>
  </si>
  <si>
    <t>253015D</t>
  </si>
  <si>
    <t>Střešní držák vedení pro ploché střechy pro upevnění drátů pro ekvp. Vyrovnání typ FB</t>
  </si>
  <si>
    <t>D.1.4 D.1.4.3 Pol/25</t>
  </si>
  <si>
    <t>34195K</t>
  </si>
  <si>
    <t>Materiál pro elektroinstalaci (šroubky, hmoždinky, stahovací pásky…)</t>
  </si>
  <si>
    <t>sada</t>
  </si>
  <si>
    <t>D.1.4 D.1.4.3 Pol/26</t>
  </si>
  <si>
    <t>650111221R00</t>
  </si>
  <si>
    <t>Montáž uzemňovacího bodu vedení</t>
  </si>
  <si>
    <t>D.1.4 D.1.4.3 Pol/27</t>
  </si>
  <si>
    <t>354441361R</t>
  </si>
  <si>
    <t>Bod uzemňovací nerez, DEHN M16 s připojovacím vedením, pro vestavbu do bednění</t>
  </si>
  <si>
    <t>D.1.4 D.1.4.3 Pol/28</t>
  </si>
  <si>
    <t>3544KS</t>
  </si>
  <si>
    <t>Koncovka - provedení s otvory a svorkou KS</t>
  </si>
  <si>
    <t>D.1.4 D.1.4.3 Pol/29</t>
  </si>
  <si>
    <t>650111819R00</t>
  </si>
  <si>
    <t>Montáž dist. držáku oddáleného vedení do podstavce</t>
  </si>
  <si>
    <t>D.1.4 D.1.4.3 Pol/30</t>
  </si>
  <si>
    <t>253125D</t>
  </si>
  <si>
    <t>Distanční držák s betonovou zátěží a podložkou, volné uchycení vedení</t>
  </si>
  <si>
    <t>D.1.4 D.1.4.3 Pol/31</t>
  </si>
  <si>
    <t>650111965T00</t>
  </si>
  <si>
    <t>Montáž jímací tyče</t>
  </si>
  <si>
    <t>D.1.4 D.1.4.3 Pol/32</t>
  </si>
  <si>
    <t>819690D</t>
  </si>
  <si>
    <t>Jímač, pro HVI - Kompletní sada jímacího stořáru</t>
  </si>
  <si>
    <t>D.1.4 D.1.4.3 Pol/33</t>
  </si>
  <si>
    <t>819687D</t>
  </si>
  <si>
    <t>D.1.4 D.1.4.3 Pol/34</t>
  </si>
  <si>
    <t>540105D</t>
  </si>
  <si>
    <t>Upínací pásek na potrubí pro jímací tyče včetně svorky pro jímací tyč</t>
  </si>
  <si>
    <t>D.1.4 D.1.4.3 Pol/35</t>
  </si>
  <si>
    <t>D.1.4 D.1.4.3 Pol/36</t>
  </si>
  <si>
    <t>22+40</t>
  </si>
  <si>
    <t>35441925R</t>
  </si>
  <si>
    <t>Svorka FeZn, TREMIS SZb zkušební</t>
  </si>
  <si>
    <t>D.1.4 D.1.4.3 Pol/37</t>
  </si>
  <si>
    <t>354441251R</t>
  </si>
  <si>
    <t>Svorka nerez, DEHN MV</t>
  </si>
  <si>
    <t>D.1.4 D.1.4.3 Pol/38</t>
  </si>
  <si>
    <t>650111713R00</t>
  </si>
  <si>
    <t>Montáž hromosvodové svorky nad 2 šrouby</t>
  </si>
  <si>
    <t>D.1.4 D.1.4.3 Pol/39</t>
  </si>
  <si>
    <t>40+140+140</t>
  </si>
  <si>
    <t>35441860R</t>
  </si>
  <si>
    <t>Svorka FeZn, TREMIS SJ 1 k jímací tyči</t>
  </si>
  <si>
    <t>D.1.4 D.1.4.3 Pol/40</t>
  </si>
  <si>
    <t>35441997R</t>
  </si>
  <si>
    <t>Svorka FeZn, TREMIS SR 3b páska - drát</t>
  </si>
  <si>
    <t>D.1.4 D.1.4.3 Pol/41</t>
  </si>
  <si>
    <t>35441986R</t>
  </si>
  <si>
    <t>Svorka FeZn, TREMIS SR 2b páska - páska</t>
  </si>
  <si>
    <t>D.1.4 D.1.4.3 Pol/42</t>
  </si>
  <si>
    <t>650041112R00</t>
  </si>
  <si>
    <t>Montáž svorkovnice ekvipotenciální</t>
  </si>
  <si>
    <t>D.1.4 D.1.4.3 Pol/43</t>
  </si>
  <si>
    <t>34562820R</t>
  </si>
  <si>
    <t>Přípojnice ekvipotenciální DEHN K 12 s UV odolným krytem</t>
  </si>
  <si>
    <t>D.1.4 D.1.4.3 Pol/44</t>
  </si>
  <si>
    <t>650111761R00</t>
  </si>
  <si>
    <t>Montáž ochran. úhelníku / trubky s držáky do zdiva</t>
  </si>
  <si>
    <t>D.1.4 D.1.4.3 Pol/45</t>
  </si>
  <si>
    <t>35441830R</t>
  </si>
  <si>
    <t>Úhelník ochranný FeZn, TREMIS OU délka 2,0 m</t>
  </si>
  <si>
    <t>D.1.4 D.1.4.3 Pol/46</t>
  </si>
  <si>
    <t>35441840R</t>
  </si>
  <si>
    <t>Držák FeZn, TREMIS DOUa pro ochranný úhelník, dl. 250 mm</t>
  </si>
  <si>
    <t>D.1.4 D.1.4.3 Pol/47</t>
  </si>
  <si>
    <t>650111781R00</t>
  </si>
  <si>
    <t>Označení svodu štítkem</t>
  </si>
  <si>
    <t>D.1.4 D.1.4.3 Pol/48</t>
  </si>
  <si>
    <t>35441846R</t>
  </si>
  <si>
    <t>Štítek označení PE, TREMIS pro hromosvod</t>
  </si>
  <si>
    <t>D.1.4 D.1.4.3 Pol/49</t>
  </si>
  <si>
    <t>HZS-101</t>
  </si>
  <si>
    <t>Výškové práce</t>
  </si>
  <si>
    <t>POL10_</t>
  </si>
  <si>
    <t>D.1.4 D.1.4.3 Pol/50</t>
  </si>
  <si>
    <t>HZS-102</t>
  </si>
  <si>
    <t>Klempířské práce (průchodky kablů pod střešní krytinu, průchodka pro držák do plochy střechy 4x)</t>
  </si>
  <si>
    <t>D.1.4 D.1.4.3 Pol/51</t>
  </si>
  <si>
    <t>HZS-103</t>
  </si>
  <si>
    <t>Průchod atikou</t>
  </si>
  <si>
    <t>D.1.4 D.1.4.3 Pol/52</t>
  </si>
  <si>
    <t>HZS-104</t>
  </si>
  <si>
    <t>Antikorozní úprava zemních spojů</t>
  </si>
  <si>
    <t>D.1.4 D.1.4.3 Pol/53</t>
  </si>
  <si>
    <t>HZS-105</t>
  </si>
  <si>
    <t>Kontrolní měření odporu a dokumentace během montáže</t>
  </si>
  <si>
    <t>D.1.4 D.1.4.3 Pol/54</t>
  </si>
  <si>
    <t>HZS-106</t>
  </si>
  <si>
    <t>Nespecifikovatelné práce</t>
  </si>
  <si>
    <t>hod</t>
  </si>
  <si>
    <t>D.1.4 D.1.4.3 Pol/55</t>
  </si>
  <si>
    <t>HZS-107</t>
  </si>
  <si>
    <t>Koordinace s ostatními účastníky výstavby</t>
  </si>
  <si>
    <t>D.1.4 D.1.4.3 Pol/56</t>
  </si>
  <si>
    <t>HZS-108</t>
  </si>
  <si>
    <t>D.1.4 D.1.4.3 Pol/57</t>
  </si>
  <si>
    <t>121101101R00</t>
  </si>
  <si>
    <t>Sejmutí ornice s přemístěním do 50 m</t>
  </si>
  <si>
    <t>132201211R00</t>
  </si>
  <si>
    <t>Hloubení rýh š.do 200 cm hor.3 do 100 m3,STROJNĚ</t>
  </si>
  <si>
    <t>132301213R00</t>
  </si>
  <si>
    <t>Hloubení rýh š.do 200 cm hor.4 do 10000 m3,STROJNĚ</t>
  </si>
  <si>
    <t>130001101R00</t>
  </si>
  <si>
    <t>Příplatek za ztížené hloubení v blízkosti vedení</t>
  </si>
  <si>
    <t>141741111R00</t>
  </si>
  <si>
    <t>Protlak z ocel. trub beraněný, v hor.1-4, D 108 mm</t>
  </si>
  <si>
    <t>230200118R00</t>
  </si>
  <si>
    <t>Nasunutí potrubní sekce do ocel.chráničky, DN 100</t>
  </si>
  <si>
    <t>M23</t>
  </si>
  <si>
    <t>14130865R</t>
  </si>
  <si>
    <t>Trubka bezešvá hladká 11 353.0, rozměr 108,0 x 8,0 mm</t>
  </si>
  <si>
    <t>27344387R</t>
  </si>
  <si>
    <t>Manžeta na chráničky EPDM 63 x 110 mm</t>
  </si>
  <si>
    <t>162401102R00</t>
  </si>
  <si>
    <t>Vodorovné přemístění výkopku z hor.1-4 do 2000 m</t>
  </si>
  <si>
    <t>175101101R00</t>
  </si>
  <si>
    <t>Obsyp potrubí bez prohození sypaniny</t>
  </si>
  <si>
    <t>58337333</t>
  </si>
  <si>
    <t>Štěrkopísek frakce 0-32 A</t>
  </si>
  <si>
    <t>T</t>
  </si>
  <si>
    <t>180401211R00</t>
  </si>
  <si>
    <t>Založení trávníku lučního výsevem v rovině</t>
  </si>
  <si>
    <t>823-1</t>
  </si>
  <si>
    <t>181301102R00</t>
  </si>
  <si>
    <t>Rozprostření ornice, rovina, tl. 10-15 cm,do 500m2</t>
  </si>
  <si>
    <t>00572400R</t>
  </si>
  <si>
    <t xml:space="preserve">Směs travní parková I. běžná zátěž PROFI, </t>
  </si>
  <si>
    <t>kg</t>
  </si>
  <si>
    <t>451573111R00</t>
  </si>
  <si>
    <t>Lože pod potrubí ze štěrkopísku do 63 mm</t>
  </si>
  <si>
    <t>827-1</t>
  </si>
  <si>
    <t>891269111R00</t>
  </si>
  <si>
    <t>Montáž navrtávacích pasů DN 100</t>
  </si>
  <si>
    <t>42273502R</t>
  </si>
  <si>
    <t xml:space="preserve">Pas navrtávací HOD-M508 - mosazný kulový kohout, DN 80 - 500, G1 1/4", </t>
  </si>
  <si>
    <t>891211111R00</t>
  </si>
  <si>
    <t>Montáž vodovodních šoupátek ve výkopu DN 50</t>
  </si>
  <si>
    <t>42224350R</t>
  </si>
  <si>
    <t>Šoupátko vodárenské EKO PLUS PN 10, DN 50</t>
  </si>
  <si>
    <t>891211221R00</t>
  </si>
  <si>
    <t>Montáž vodovod. šoupátek šacht. kolečko DN 50</t>
  </si>
  <si>
    <t>891215321R00</t>
  </si>
  <si>
    <t>Montáž zpětných klapek DN 50</t>
  </si>
  <si>
    <t>42283450.AR</t>
  </si>
  <si>
    <t>Klapka zpětná RETA PN 16 DN 50 pro pitnou vodu</t>
  </si>
  <si>
    <t>28613221R</t>
  </si>
  <si>
    <t>Souprava zemní teleskopická Polyvalve L 0,7 - 1,0 m</t>
  </si>
  <si>
    <t>899401112R00</t>
  </si>
  <si>
    <t>Osazení poklopů litinových šoupátkových</t>
  </si>
  <si>
    <t>2865190002R</t>
  </si>
  <si>
    <t>Koleno 90° SDR 11 PE 100 RC, d 32 mm, PN 16</t>
  </si>
  <si>
    <t>55118004R</t>
  </si>
  <si>
    <t xml:space="preserve">Souprava vodoměrná HAWLE 101.11 1"-1", </t>
  </si>
  <si>
    <t>879172199R00</t>
  </si>
  <si>
    <t>Příplatek za montáž vodovodních přípojek DN 32-80</t>
  </si>
  <si>
    <t>28697271R</t>
  </si>
  <si>
    <t xml:space="preserve">Šachta vodoměrná PP, ENVI-PUR kruhová samonosná 950 x 1500 mm s deskovým poklopem , </t>
  </si>
  <si>
    <t>871211121R00</t>
  </si>
  <si>
    <t>Montáž trubek polyetylenových ve výkopu d 63 mm</t>
  </si>
  <si>
    <t>286134121R</t>
  </si>
  <si>
    <t xml:space="preserve">Trubka tlaková AQUALINE RC1 PE 100, rozměr 63 x 5,8 mm, PN 16, </t>
  </si>
  <si>
    <t>460490012R00~1</t>
  </si>
  <si>
    <t>Fólie výstražná z PVC, šířka 33 cm</t>
  </si>
  <si>
    <t>899731113R00</t>
  </si>
  <si>
    <t>Vodič signalizační CYY 4 mm2</t>
  </si>
  <si>
    <t>892241111R00</t>
  </si>
  <si>
    <t>Tlaková zkouška vodovodního potrubí DN 80</t>
  </si>
  <si>
    <t>892233111R00</t>
  </si>
  <si>
    <t>Desinfekce vodovodního potrubí DN 70</t>
  </si>
  <si>
    <t>998276101R00</t>
  </si>
  <si>
    <t>Přesun hmot, trubní vedení plastová, otevř. výkop</t>
  </si>
  <si>
    <t>POL1_1</t>
  </si>
  <si>
    <t>132401201R00</t>
  </si>
  <si>
    <t>Hloubení rýh šířky do 200 cm v hor.5</t>
  </si>
  <si>
    <t>151101102R00</t>
  </si>
  <si>
    <t>Pažení a rozepření stěn rýh - příložné - hl.do 4 m</t>
  </si>
  <si>
    <t>151101112R00</t>
  </si>
  <si>
    <t>Odstranění pažení stěn rýh - příložné - hl. do 4 m</t>
  </si>
  <si>
    <t>161101151R00</t>
  </si>
  <si>
    <t>Svislé přemístění výkopku z hor.5-7 do 2,5 m</t>
  </si>
  <si>
    <t>162201152R00</t>
  </si>
  <si>
    <t>Vodorovné přemístění výkopku z horniny tř. 5 - 7 a vybouraných sutí do 50 m</t>
  </si>
  <si>
    <t>162401152R00</t>
  </si>
  <si>
    <t>Vodorovné přemístění výkopku z horniny tř. 5 - 7 a vybouraných sutí do 2000 m</t>
  </si>
  <si>
    <t>167101152R00</t>
  </si>
  <si>
    <t>Nakládání výkopku z hor. 5 ÷ 7 v množství nad 100 m3</t>
  </si>
  <si>
    <t>386942113R00</t>
  </si>
  <si>
    <t>Montáž odlučovačů tuků velikosti T 5</t>
  </si>
  <si>
    <t>452311131R00</t>
  </si>
  <si>
    <t>Desky podkladní pod potrubí z betonu C 12/15</t>
  </si>
  <si>
    <t>452351101R00</t>
  </si>
  <si>
    <t>Bednění desek nebo sedlových loží pod potrubí</t>
  </si>
  <si>
    <t>871313121R00</t>
  </si>
  <si>
    <t>Montáž trub kanaliz. z plastu, hrdlových, DN 150</t>
  </si>
  <si>
    <t>871353121R00</t>
  </si>
  <si>
    <t>Montáž trub kanaliz. z plastu, hrdlových, DN 200</t>
  </si>
  <si>
    <t>R-82</t>
  </si>
  <si>
    <t>Trubka  PVC/PP SN 12 DN 150/6000</t>
  </si>
  <si>
    <t>R-81</t>
  </si>
  <si>
    <t>Trubka  PVC/PP SN 12 DN 20/6000</t>
  </si>
  <si>
    <t>894423112RT1</t>
  </si>
  <si>
    <t>Osazení betonových dílců šachet do 3,0 t, šachtová dna, na kroužek, do 3,0 t</t>
  </si>
  <si>
    <t>894422111RT1</t>
  </si>
  <si>
    <t>Osazení betonových dílců šachet, skruže přechodové, na kroužek</t>
  </si>
  <si>
    <t>894422111R00</t>
  </si>
  <si>
    <t>Osazení betonových dílců šachet</t>
  </si>
  <si>
    <t>452112121R00</t>
  </si>
  <si>
    <t>Osazení beton. prstenců pod mříže, výšky do 200 mm</t>
  </si>
  <si>
    <t>452112111R00</t>
  </si>
  <si>
    <t>Osazení beton, prstenců pod mříže, výšky do 100 mm</t>
  </si>
  <si>
    <t>899104111R00</t>
  </si>
  <si>
    <t>Osazení poklopu s rámem nad 150 kg</t>
  </si>
  <si>
    <t>R-71</t>
  </si>
  <si>
    <t>Dno šachty 1000x685, z odolného betonu s nátěrem kynety a podstupnice</t>
  </si>
  <si>
    <t>R-73-0</t>
  </si>
  <si>
    <t>Skruž přechodová 1000/625, vč.kapsového stupadla</t>
  </si>
  <si>
    <t>R-73-1</t>
  </si>
  <si>
    <t>Skruž kanalizační 1000/250/120, se stupadly</t>
  </si>
  <si>
    <t>R-73-2</t>
  </si>
  <si>
    <t>Skruž kanalizační 1000/500/120, se stupadly</t>
  </si>
  <si>
    <t>59224373.AR</t>
  </si>
  <si>
    <t>Těsnění elastomerové Prefa pro šachtové díly EMT DN 1000</t>
  </si>
  <si>
    <t>R-74-1</t>
  </si>
  <si>
    <t>Prstenec vyrovnávací  625/40/120</t>
  </si>
  <si>
    <t>R-74-2</t>
  </si>
  <si>
    <t>Prstenec vyrovnávací  625/60/120</t>
  </si>
  <si>
    <t>R-74-3</t>
  </si>
  <si>
    <t>Prstenec vyrovnávací 625/80/120</t>
  </si>
  <si>
    <t>R-74-4</t>
  </si>
  <si>
    <t>Prstenec vyrovnávací 625/100/120</t>
  </si>
  <si>
    <t>R-74-5</t>
  </si>
  <si>
    <t>Prstenec vyrovnávací 625/120/120</t>
  </si>
  <si>
    <t>55340324R</t>
  </si>
  <si>
    <t>Poklop D 400- GU-S-K, litinový, s odvětráním</t>
  </si>
  <si>
    <t>894138001R00</t>
  </si>
  <si>
    <t>Přípl.za dalších 0,60m výšky vstupu,šachty na stok</t>
  </si>
  <si>
    <t>892581111R00</t>
  </si>
  <si>
    <t>Zkouška těsnosti kanalizace DN do 300, vodou</t>
  </si>
  <si>
    <t>892583111R00</t>
  </si>
  <si>
    <t>Zabezpečení konců kanal. potrubí DN do 300, vodou</t>
  </si>
  <si>
    <t>sad</t>
  </si>
  <si>
    <t>131201112R00</t>
  </si>
  <si>
    <t>Hloubení nezapaž. jam hor.3 do 1000 m3, STROJNĚ</t>
  </si>
  <si>
    <t>674446B7-0903-40AE-8C25-76ED04CE989B</t>
  </si>
  <si>
    <t>12,4*5,58*4,52/2</t>
  </si>
  <si>
    <t>131201119R00</t>
  </si>
  <si>
    <t>Příplatek za lepivost - hloubení nezap.jam v hor.3</t>
  </si>
  <si>
    <t>BC29675B-205E-4C87-86AB-42B6A6AE7B21</t>
  </si>
  <si>
    <t>12,4*5,58*4,52/2/2</t>
  </si>
  <si>
    <t>131301112R00</t>
  </si>
  <si>
    <t>Hloubení nezapaž. jam hor.4 do 1000 m3, STROJNĚ</t>
  </si>
  <si>
    <t>9EFE9967-BF10-4E51-A224-15E5460BE93E</t>
  </si>
  <si>
    <t>131301119R00</t>
  </si>
  <si>
    <t>Příplatek za lepivost - hloubení nezap.jam v hor.4</t>
  </si>
  <si>
    <t>1C78124C-9878-44D0-BED0-EA9DE060400D</t>
  </si>
  <si>
    <t>161101102R00</t>
  </si>
  <si>
    <t>Svislé přemístění výkopku z hor.1-4 do 4,0 m</t>
  </si>
  <si>
    <t>11C01621-6CEE-4051-A55C-BF1C3869A1ED</t>
  </si>
  <si>
    <t>12,4*5,58*4,52*,16</t>
  </si>
  <si>
    <t>B907627C-64CB-4915-9FB7-9A7EA38C054F</t>
  </si>
  <si>
    <t>výkop : 12,4*5,58*4,52</t>
  </si>
  <si>
    <t>obsyp : 207,3651</t>
  </si>
  <si>
    <t>E78DF21E-2849-4434-A522-CC4AF3E9FA46</t>
  </si>
  <si>
    <t>68340D6D-6ED9-4AF6-BA96-6EBB77E9B8D7</t>
  </si>
  <si>
    <t>12,4*5,58*4,52</t>
  </si>
  <si>
    <t>2EC3C58D-F313-46EF-8FBA-15FC8B6EE52C</t>
  </si>
  <si>
    <t>nádrž : 8,38*3,08*3,34*-1</t>
  </si>
  <si>
    <t>podklad : 9,4*4,08*,5*-1</t>
  </si>
  <si>
    <t>273321311R00</t>
  </si>
  <si>
    <t>Železobeton základových desek C 16/20</t>
  </si>
  <si>
    <t>61371851-EFB3-4223-B9D4-71CCDC82C492</t>
  </si>
  <si>
    <t>9,4*4,08*,2</t>
  </si>
  <si>
    <t>9C77777C-1801-4F02-B612-273AA0B6D978</t>
  </si>
  <si>
    <t>(9,4+4,08)*2*,2</t>
  </si>
  <si>
    <t>D08EC83A-E046-4DCF-A63E-928E88AC0907</t>
  </si>
  <si>
    <t>273361921RT8</t>
  </si>
  <si>
    <t xml:space="preserve">Výztuž základových desek ze svařovaných sítí, KY 81, drát d 8,0 mm, oko 100 x 100 mm </t>
  </si>
  <si>
    <t>3EB2D858-FC74-44F8-8117-7A91A97FD365</t>
  </si>
  <si>
    <t>9,4*4,08*7,99*2*1,2/1000</t>
  </si>
  <si>
    <t>383111111</t>
  </si>
  <si>
    <t>Montáž prefabrikované bet. nádrže 50m3 / 50t vč. výstupní šachty a poklopu</t>
  </si>
  <si>
    <t>7A5793F6-7495-4789-995D-55B58CF934E8</t>
  </si>
  <si>
    <t>592262450</t>
  </si>
  <si>
    <t>Kompletní  nádrž např. PNO 210/810/300/14 BZP</t>
  </si>
  <si>
    <t>37CD6AAA-2C4D-4373-ACE1-BE148E4545CA</t>
  </si>
  <si>
    <t>998145421R00</t>
  </si>
  <si>
    <t>Přesun hmot, zásobníky zemědělské montované</t>
  </si>
  <si>
    <t>6D842F92-B951-497D-8F0E-1D75DA206F96</t>
  </si>
  <si>
    <t xml:space="preserve">10, 11, 13, 15 : </t>
  </si>
  <si>
    <t>Součet : 45,09600</t>
  </si>
  <si>
    <t>Zař.č.1</t>
  </si>
  <si>
    <t>Větrání prodejny a zázemí</t>
  </si>
  <si>
    <t>Zař.č.2</t>
  </si>
  <si>
    <t>Větrání výrobních prostor a zázemí</t>
  </si>
  <si>
    <t>Zař.č.3</t>
  </si>
  <si>
    <t>Větrání denní místnosti a zázemí ve 2.NP</t>
  </si>
  <si>
    <t>Zař.č.CH1</t>
  </si>
  <si>
    <t>Klimatizování prodejny a zázemí</t>
  </si>
  <si>
    <t>Zař.č.CH2</t>
  </si>
  <si>
    <t>Klimatizování výrobních prostor a zázemí</t>
  </si>
  <si>
    <t>Zař.č.CH3</t>
  </si>
  <si>
    <t>Klimatizování denní místnosti a zázemí</t>
  </si>
  <si>
    <t>PC M24-001</t>
  </si>
  <si>
    <t>Montáž VZT/klimatizačního zařízení</t>
  </si>
  <si>
    <t>PC M24-002</t>
  </si>
  <si>
    <t>Montáž MaR</t>
  </si>
  <si>
    <t>PC M24-003</t>
  </si>
  <si>
    <t>Doprava a přesun hmot</t>
  </si>
  <si>
    <t>PC M24-004</t>
  </si>
  <si>
    <t>Svislá přeprava, jeřábnické práce</t>
  </si>
  <si>
    <t>PC M24-005</t>
  </si>
  <si>
    <t>Lešení/plošina</t>
  </si>
  <si>
    <t>PC M24-006</t>
  </si>
  <si>
    <t>Montážní, spojovací a závěsový materiál</t>
  </si>
  <si>
    <t>PC M24-007</t>
  </si>
  <si>
    <t>Zprovoznění a zregulování, funkční zkoušky, revize, měření hluku, protokoly</t>
  </si>
  <si>
    <t>PC M24-008</t>
  </si>
  <si>
    <t>Výrobní projektová dokumentace</t>
  </si>
  <si>
    <t>330-01</t>
  </si>
  <si>
    <t>FED9845A-A6B5-41AE-AA17-E9DFA147214D</t>
  </si>
  <si>
    <t>240-01</t>
  </si>
  <si>
    <t>F3798452-FA63-4FA1-9923-399B73C80004</t>
  </si>
  <si>
    <t>Vybudování zařízení staveniště</t>
  </si>
  <si>
    <t>0CE686E4-CD75-4638-98DB-64F5D5398A85</t>
  </si>
  <si>
    <t xml:space="preserve">Provoz zařízení staveniště </t>
  </si>
  <si>
    <t>19A83341-EDE6-4BCD-A324-AC3141302C77</t>
  </si>
  <si>
    <t>Odstranění zařízení staveniště</t>
  </si>
  <si>
    <t>B24491CF-0137-44FC-8805-AB04BCDB83A8</t>
  </si>
  <si>
    <t>04</t>
  </si>
  <si>
    <t>Hutnící zkoušky</t>
  </si>
  <si>
    <t>95532440-5844-49DF-9DA0-061E43235F0D</t>
  </si>
  <si>
    <t>05</t>
  </si>
  <si>
    <t>Geodetické práce - vytýčení stavby, zaměření skutečného stavu</t>
  </si>
  <si>
    <t>ED0B50D8-96D6-4D3C-8471-348ED5D87660</t>
  </si>
  <si>
    <t>06</t>
  </si>
  <si>
    <t>Dokumentace skutečného provedení stavby</t>
  </si>
  <si>
    <t>7E2DD142-5818-4C6E-B2E2-8D56318822CF</t>
  </si>
  <si>
    <t>07</t>
  </si>
  <si>
    <t>Kompletační a koordinační činnost</t>
  </si>
  <si>
    <t>BC8A1117-9970-44A4-B3EE-A50F7332662A</t>
  </si>
  <si>
    <t>08</t>
  </si>
  <si>
    <t>Vyřizení kolaudačního rozhodnutí</t>
  </si>
  <si>
    <t>624AC205-BC73-4C93-85B4-2BC831111343</t>
  </si>
  <si>
    <t>09</t>
  </si>
  <si>
    <t>Revize dotčených zařízení</t>
  </si>
  <si>
    <t>C554D87F-8823-4770-B138-F5972DF67C0F</t>
  </si>
  <si>
    <t>330-02</t>
  </si>
  <si>
    <t>Kočka nylonová</t>
  </si>
  <si>
    <t>330-03</t>
  </si>
  <si>
    <t>Váha ve visu včetně displeje a ověření pro obch. Účely</t>
  </si>
  <si>
    <t xml:space="preserve">Dodávka a montáž systému pojezdových drah - Nosná konstrukce dráhy bude zhotovena z ocelové, žárově zinkované konstrukce z IPE 120 kotvené pomocí závěsů skrz spiroll strop. Hliníkový profil dráhy, výhybky a oblouky budou k nosné konstrukci uchycené pomocí spon. Spodní hrana dráhy bude ve výšce cca 2 340 mm a spodek závěsného háku /kočky/ ve výšce cca 2 100 mm. Nosnost kočky je 250 kg, nosnost dráhy je 300 kg/m. Podrobný rozpis mapy drah je uveden v projektové dokumentaci pod označením: PD Dodávka a montáž systému pojezdových drah </t>
  </si>
  <si>
    <t xml:space="preserve">Dodávka a montáž chladícího zařízení pro m. 141, 148, 149, 150, 151 - viz. Podrobný rozpis požadavků je uveden v projektové dokumentaci označené: PD Požadavky na chladírenské zařízení. Technické řešení musí být v souladu s požadavky zadavatele především s ohleden na cílové teploty a vlhkosti vzduchu. Uchazeč volnou formou uvede počet výparníků a kondenzačních jednotek.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</si>
</sst>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8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14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8" fillId="0" borderId="0" xfId="0" applyFont="1"/>
    <xf numFmtId="0" fontId="4" fillId="0" borderId="0" xfId="0" applyFont="1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left" vertical="center"/>
    </xf>
    <xf numFmtId="0" fontId="0" fillId="0" borderId="4" xfId="0" applyBorder="1"/>
    <xf numFmtId="0" fontId="8" fillId="0" borderId="4" xfId="0" applyFont="1" applyBorder="1" applyAlignment="1">
      <alignment horizontal="left" vertical="center"/>
    </xf>
    <xf numFmtId="0" fontId="8" fillId="0" borderId="4" xfId="0" applyFont="1" applyBorder="1"/>
    <xf numFmtId="1" fontId="8" fillId="0" borderId="0" xfId="0" applyNumberFormat="1" applyFont="1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0" borderId="5" xfId="0" applyBorder="1" applyAlignment="1">
      <alignment horizontal="left" vertical="center"/>
    </xf>
    <xf numFmtId="0" fontId="0" fillId="0" borderId="5" xfId="0" applyBorder="1"/>
    <xf numFmtId="0" fontId="0" fillId="0" borderId="6" xfId="0" applyBorder="1" applyAlignment="1">
      <alignment horizontal="left" vertical="center" indent="1"/>
    </xf>
    <xf numFmtId="0" fontId="0" fillId="0" borderId="7" xfId="0" applyBorder="1" applyAlignment="1">
      <alignment horizontal="left" vertical="center"/>
    </xf>
    <xf numFmtId="0" fontId="0" fillId="0" borderId="7" xfId="0" applyBorder="1"/>
    <xf numFmtId="0" fontId="0" fillId="0" borderId="8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horizontal="right"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horizontal="right"/>
    </xf>
    <xf numFmtId="0" fontId="8" fillId="0" borderId="0" xfId="0" applyFont="1" applyAlignment="1">
      <alignment horizontal="left" vertical="top"/>
    </xf>
    <xf numFmtId="0" fontId="0" fillId="0" borderId="5" xfId="0" applyBorder="1" applyAlignment="1">
      <alignment horizontal="center" vertical="center"/>
    </xf>
    <xf numFmtId="0" fontId="8" fillId="0" borderId="5" xfId="0" applyFont="1" applyBorder="1" applyAlignment="1">
      <alignment vertical="top"/>
    </xf>
    <xf numFmtId="14" fontId="8" fillId="0" borderId="5" xfId="0" applyNumberFormat="1" applyFont="1" applyBorder="1" applyAlignment="1">
      <alignment horizontal="center" vertical="top"/>
    </xf>
    <xf numFmtId="0" fontId="8" fillId="0" borderId="5" xfId="0" applyFont="1" applyBorder="1"/>
    <xf numFmtId="0" fontId="0" fillId="0" borderId="11" xfId="0" applyBorder="1" applyAlignment="1">
      <alignment horizontal="left" vertical="center" indent="1"/>
    </xf>
    <xf numFmtId="0" fontId="0" fillId="0" borderId="10" xfId="0" applyBorder="1" applyAlignment="1">
      <alignment horizontal="left" vertical="center" indent="1"/>
    </xf>
    <xf numFmtId="0" fontId="0" fillId="0" borderId="8" xfId="0" applyBorder="1"/>
    <xf numFmtId="0" fontId="8" fillId="0" borderId="11" xfId="0" applyFont="1" applyBorder="1" applyAlignment="1">
      <alignment horizontal="left" vertical="center" indent="1"/>
    </xf>
    <xf numFmtId="0" fontId="0" fillId="0" borderId="12" xfId="0" applyBorder="1"/>
    <xf numFmtId="0" fontId="8" fillId="0" borderId="13" xfId="0" applyFont="1" applyBorder="1" applyAlignment="1">
      <alignment horizontal="left" vertical="center" indent="1"/>
    </xf>
    <xf numFmtId="0" fontId="0" fillId="0" borderId="6" xfId="0" applyBorder="1"/>
    <xf numFmtId="0" fontId="0" fillId="0" borderId="11" xfId="0" applyBorder="1"/>
    <xf numFmtId="0" fontId="0" fillId="0" borderId="11" xfId="0" applyBorder="1" applyAlignment="1">
      <alignment horizontal="left" indent="1"/>
    </xf>
    <xf numFmtId="0" fontId="0" fillId="0" borderId="11" xfId="0" applyBorder="1" applyAlignment="1">
      <alignment horizontal="left" vertical="top" indent="1"/>
    </xf>
    <xf numFmtId="0" fontId="0" fillId="0" borderId="14" xfId="0" applyBorder="1" applyAlignment="1">
      <alignment horizontal="left" vertical="center" indent="1"/>
    </xf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horizontal="left" vertical="center"/>
    </xf>
    <xf numFmtId="49" fontId="0" fillId="0" borderId="8" xfId="0" applyNumberFormat="1" applyBorder="1" applyAlignment="1">
      <alignment horizontal="left" vertical="center"/>
    </xf>
    <xf numFmtId="49" fontId="0" fillId="0" borderId="9" xfId="0" applyNumberFormat="1" applyBorder="1" applyAlignment="1">
      <alignment horizontal="left" vertical="center"/>
    </xf>
    <xf numFmtId="0" fontId="0" fillId="0" borderId="13" xfId="0" applyBorder="1" applyAlignment="1">
      <alignment horizontal="left" vertical="center" indent="1"/>
    </xf>
    <xf numFmtId="49" fontId="0" fillId="0" borderId="6" xfId="0" applyNumberFormat="1" applyBorder="1" applyAlignment="1">
      <alignment horizontal="left" vertical="center"/>
    </xf>
    <xf numFmtId="0" fontId="0" fillId="0" borderId="12" xfId="0" applyBorder="1" applyAlignment="1">
      <alignment horizontal="right"/>
    </xf>
    <xf numFmtId="0" fontId="0" fillId="0" borderId="11" xfId="0" applyBorder="1" applyAlignment="1">
      <alignment horizontal="right"/>
    </xf>
    <xf numFmtId="0" fontId="8" fillId="0" borderId="11" xfId="0" applyFont="1" applyBorder="1"/>
    <xf numFmtId="0" fontId="8" fillId="0" borderId="12" xfId="0" applyFont="1" applyBorder="1" applyAlignment="1">
      <alignment horizontal="right"/>
    </xf>
    <xf numFmtId="0" fontId="0" fillId="0" borderId="13" xfId="0" applyBorder="1"/>
    <xf numFmtId="0" fontId="0" fillId="0" borderId="6" xfId="0" applyBorder="1" applyAlignment="1">
      <alignment horizontal="right"/>
    </xf>
    <xf numFmtId="1" fontId="0" fillId="0" borderId="10" xfId="0" applyNumberFormat="1" applyBorder="1" applyAlignment="1">
      <alignment horizontal="right" vertical="center"/>
    </xf>
    <xf numFmtId="1" fontId="0" fillId="0" borderId="14" xfId="0" applyNumberFormat="1" applyBorder="1" applyAlignment="1">
      <alignment horizontal="right" vertical="center"/>
    </xf>
    <xf numFmtId="1" fontId="0" fillId="0" borderId="13" xfId="0" applyNumberFormat="1" applyBorder="1" applyAlignment="1">
      <alignment horizontal="right" vertical="center"/>
    </xf>
    <xf numFmtId="0" fontId="8" fillId="3" borderId="8" xfId="0" applyFont="1" applyFill="1" applyBorder="1"/>
    <xf numFmtId="0" fontId="8" fillId="3" borderId="12" xfId="0" applyFont="1" applyFill="1" applyBorder="1" applyAlignment="1">
      <alignment vertical="center"/>
    </xf>
    <xf numFmtId="0" fontId="8" fillId="3" borderId="12" xfId="0" applyFont="1" applyFill="1" applyBorder="1"/>
    <xf numFmtId="4" fontId="0" fillId="0" borderId="0" xfId="0" applyNumberFormat="1"/>
    <xf numFmtId="0" fontId="9" fillId="3" borderId="10" xfId="0" applyFont="1" applyFill="1" applyBorder="1" applyAlignment="1">
      <alignment horizontal="left" vertical="center" indent="1"/>
    </xf>
    <xf numFmtId="0" fontId="0" fillId="3" borderId="7" xfId="0" applyFill="1" applyBorder="1"/>
    <xf numFmtId="49" fontId="6" fillId="3" borderId="7" xfId="0" applyNumberFormat="1" applyFont="1" applyFill="1" applyBorder="1" applyAlignment="1">
      <alignment horizontal="left" vertical="center"/>
    </xf>
    <xf numFmtId="0" fontId="8" fillId="3" borderId="7" xfId="0" applyFont="1" applyFill="1" applyBorder="1"/>
    <xf numFmtId="0" fontId="0" fillId="3" borderId="11" xfId="0" applyFill="1" applyBorder="1" applyAlignment="1">
      <alignment horizontal="left" vertical="center" indent="1"/>
    </xf>
    <xf numFmtId="0" fontId="0" fillId="3" borderId="0" xfId="0" applyFill="1"/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49" fontId="8" fillId="3" borderId="0" xfId="0" applyNumberFormat="1" applyFont="1" applyFill="1" applyAlignment="1">
      <alignment horizontal="left" vertical="center"/>
    </xf>
    <xf numFmtId="0" fontId="8" fillId="3" borderId="0" xfId="0" applyFont="1" applyFill="1"/>
    <xf numFmtId="49" fontId="0" fillId="0" borderId="7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49" fontId="0" fillId="4" borderId="7" xfId="0" applyNumberFormat="1" applyFill="1" applyBorder="1" applyAlignment="1" applyProtection="1">
      <alignment horizontal="left" vertical="center"/>
      <protection locked="0"/>
    </xf>
    <xf numFmtId="49" fontId="0" fillId="4" borderId="0" xfId="0" applyNumberFormat="1" applyFill="1" applyAlignment="1" applyProtection="1">
      <alignment horizontal="left" vertical="center"/>
      <protection locked="0"/>
    </xf>
    <xf numFmtId="49" fontId="0" fillId="4" borderId="5" xfId="0" applyNumberFormat="1" applyFill="1" applyBorder="1" applyAlignment="1" applyProtection="1">
      <alignment horizontal="left" vertical="center"/>
      <protection locked="0"/>
    </xf>
    <xf numFmtId="0" fontId="7" fillId="0" borderId="15" xfId="0" applyFont="1" applyBorder="1"/>
    <xf numFmtId="4" fontId="7" fillId="5" borderId="17" xfId="0" applyNumberFormat="1" applyFont="1" applyFill="1" applyBorder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7" fillId="5" borderId="18" xfId="0" applyFont="1" applyFill="1" applyBorder="1" applyAlignment="1">
      <alignment horizontal="left" vertical="center" wrapText="1"/>
    </xf>
    <xf numFmtId="4" fontId="7" fillId="5" borderId="19" xfId="0" applyNumberFormat="1" applyFont="1" applyFill="1" applyBorder="1" applyAlignment="1">
      <alignment horizontal="right" vertical="center" wrapText="1"/>
    </xf>
    <xf numFmtId="1" fontId="7" fillId="0" borderId="15" xfId="0" applyNumberFormat="1" applyFont="1" applyBorder="1"/>
    <xf numFmtId="49" fontId="7" fillId="0" borderId="20" xfId="0" applyNumberFormat="1" applyFont="1" applyBorder="1" applyAlignment="1">
      <alignment horizontal="left" vertical="center" wrapText="1"/>
    </xf>
    <xf numFmtId="4" fontId="7" fillId="0" borderId="22" xfId="0" applyNumberFormat="1" applyFont="1" applyBorder="1" applyAlignment="1">
      <alignment horizontal="right" vertical="center"/>
    </xf>
    <xf numFmtId="4" fontId="7" fillId="0" borderId="22" xfId="0" applyNumberFormat="1" applyFont="1" applyBorder="1" applyAlignment="1">
      <alignment vertical="center"/>
    </xf>
    <xf numFmtId="49" fontId="7" fillId="0" borderId="20" xfId="0" applyNumberFormat="1" applyFont="1" applyBorder="1" applyAlignment="1">
      <alignment horizontal="left" vertical="center" wrapText="1" indent="1"/>
    </xf>
    <xf numFmtId="49" fontId="7" fillId="0" borderId="20" xfId="0" applyNumberFormat="1" applyFont="1" applyBorder="1" applyAlignment="1">
      <alignment horizontal="left" vertical="center" wrapText="1" indent="2"/>
    </xf>
    <xf numFmtId="49" fontId="7" fillId="0" borderId="17" xfId="0" applyNumberFormat="1" applyFont="1" applyBorder="1" applyAlignment="1">
      <alignment horizontal="left" vertical="center" wrapText="1" indent="1"/>
    </xf>
    <xf numFmtId="4" fontId="7" fillId="0" borderId="19" xfId="0" applyNumberFormat="1" applyFont="1" applyBorder="1" applyAlignment="1">
      <alignment vertical="center"/>
    </xf>
    <xf numFmtId="4" fontId="7" fillId="3" borderId="22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shrinkToFit="1"/>
    </xf>
    <xf numFmtId="4" fontId="10" fillId="5" borderId="19" xfId="0" applyNumberFormat="1" applyFont="1" applyFill="1" applyBorder="1" applyAlignment="1">
      <alignment horizontal="right" vertical="center" wrapText="1" shrinkToFit="1"/>
    </xf>
    <xf numFmtId="4" fontId="7" fillId="5" borderId="19" xfId="0" applyNumberFormat="1" applyFont="1" applyFill="1" applyBorder="1" applyAlignment="1">
      <alignment horizontal="right" vertical="center" wrapText="1" shrinkToFit="1"/>
    </xf>
    <xf numFmtId="4" fontId="7" fillId="0" borderId="22" xfId="0" applyNumberFormat="1" applyFont="1" applyBorder="1" applyAlignment="1">
      <alignment horizontal="right" vertical="center" shrinkToFit="1"/>
    </xf>
    <xf numFmtId="4" fontId="7" fillId="0" borderId="22" xfId="0" applyNumberFormat="1" applyFont="1" applyBorder="1" applyAlignment="1">
      <alignment vertical="center" shrinkToFit="1"/>
    </xf>
    <xf numFmtId="4" fontId="7" fillId="0" borderId="19" xfId="0" applyNumberFormat="1" applyFont="1" applyBorder="1" applyAlignment="1">
      <alignment vertical="center" shrinkToFit="1"/>
    </xf>
    <xf numFmtId="4" fontId="7" fillId="3" borderId="22" xfId="0" applyNumberFormat="1" applyFont="1" applyFill="1" applyBorder="1" applyAlignment="1">
      <alignment vertical="center" shrinkToFit="1"/>
    </xf>
    <xf numFmtId="0" fontId="4" fillId="3" borderId="14" xfId="0" applyFont="1" applyFill="1" applyBorder="1" applyAlignment="1">
      <alignment horizontal="left" vertical="center" indent="1"/>
    </xf>
    <xf numFmtId="0" fontId="5" fillId="3" borderId="4" xfId="0" applyFont="1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4" fontId="4" fillId="3" borderId="4" xfId="0" applyNumberFormat="1" applyFont="1" applyFill="1" applyBorder="1" applyAlignment="1">
      <alignment horizontal="left" vertical="center"/>
    </xf>
    <xf numFmtId="49" fontId="0" fillId="3" borderId="9" xfId="0" applyNumberFormat="1" applyFill="1" applyBorder="1" applyAlignment="1">
      <alignment horizontal="left" vertical="center"/>
    </xf>
    <xf numFmtId="0" fontId="0" fillId="3" borderId="4" xfId="0" applyFill="1" applyBorder="1"/>
    <xf numFmtId="49" fontId="8" fillId="3" borderId="9" xfId="0" applyNumberFormat="1" applyFont="1" applyFill="1" applyBorder="1" applyAlignment="1">
      <alignment horizontal="left" vertical="center"/>
    </xf>
    <xf numFmtId="0" fontId="6" fillId="0" borderId="0" xfId="0" applyFont="1"/>
    <xf numFmtId="0" fontId="7" fillId="0" borderId="15" xfId="0" applyFont="1" applyBorder="1" applyAlignment="1">
      <alignment horizontal="center" vertical="center" wrapText="1"/>
    </xf>
    <xf numFmtId="0" fontId="7" fillId="5" borderId="17" xfId="0" applyFont="1" applyFill="1" applyBorder="1" applyAlignment="1">
      <alignment horizontal="left" vertical="center" wrapText="1"/>
    </xf>
    <xf numFmtId="0" fontId="7" fillId="5" borderId="19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right" vertical="center" wrapText="1"/>
    </xf>
    <xf numFmtId="49" fontId="7" fillId="0" borderId="22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left" vertical="center" wrapText="1"/>
    </xf>
    <xf numFmtId="49" fontId="7" fillId="0" borderId="19" xfId="0" applyNumberFormat="1" applyFont="1" applyBorder="1" applyAlignment="1">
      <alignment horizontal="center" vertical="center"/>
    </xf>
    <xf numFmtId="4" fontId="7" fillId="0" borderId="19" xfId="0" applyNumberFormat="1" applyFont="1" applyBorder="1" applyAlignment="1">
      <alignment horizontal="right" vertical="center"/>
    </xf>
    <xf numFmtId="0" fontId="7" fillId="3" borderId="22" xfId="0" applyFont="1" applyFill="1" applyBorder="1" applyAlignment="1">
      <alignment horizontal="center" vertical="center"/>
    </xf>
    <xf numFmtId="4" fontId="7" fillId="3" borderId="22" xfId="0" applyNumberFormat="1" applyFont="1" applyFill="1" applyBorder="1" applyAlignment="1">
      <alignment horizontal="right" vertical="center"/>
    </xf>
    <xf numFmtId="4" fontId="7" fillId="0" borderId="19" xfId="0" applyNumberFormat="1" applyFont="1" applyBorder="1" applyAlignment="1">
      <alignment horizontal="right" vertical="center" shrinkToFit="1"/>
    </xf>
    <xf numFmtId="4" fontId="7" fillId="3" borderId="22" xfId="0" applyNumberFormat="1" applyFont="1" applyFill="1" applyBorder="1" applyAlignment="1">
      <alignment horizontal="right" vertical="center" shrinkToFit="1"/>
    </xf>
    <xf numFmtId="49" fontId="0" fillId="0" borderId="0" xfId="0" applyNumberFormat="1"/>
    <xf numFmtId="49" fontId="0" fillId="0" borderId="14" xfId="0" applyNumberFormat="1" applyBorder="1" applyAlignment="1">
      <alignment horizontal="left" vertical="center" indent="1"/>
    </xf>
    <xf numFmtId="0" fontId="8" fillId="0" borderId="0" xfId="0" applyFont="1" applyAlignment="1">
      <alignment horizontal="center"/>
    </xf>
    <xf numFmtId="0" fontId="8" fillId="0" borderId="22" xfId="0" applyFont="1" applyBorder="1" applyAlignment="1">
      <alignment horizontal="center" vertical="center"/>
    </xf>
    <xf numFmtId="49" fontId="0" fillId="0" borderId="21" xfId="0" applyNumberFormat="1" applyBorder="1" applyAlignment="1">
      <alignment vertical="center"/>
    </xf>
    <xf numFmtId="0" fontId="8" fillId="0" borderId="0" xfId="0" applyFont="1" applyAlignment="1">
      <alignment horizontal="center" vertical="center"/>
    </xf>
    <xf numFmtId="49" fontId="0" fillId="0" borderId="21" xfId="0" applyNumberFormat="1" applyBorder="1" applyAlignment="1">
      <alignment horizontal="left" vertical="center" indent="1"/>
    </xf>
    <xf numFmtId="0" fontId="8" fillId="3" borderId="22" xfId="0" applyFont="1" applyFill="1" applyBorder="1" applyAlignment="1">
      <alignment horizontal="center" vertical="center"/>
    </xf>
    <xf numFmtId="49" fontId="0" fillId="3" borderId="21" xfId="0" applyNumberFormat="1" applyFill="1" applyBorder="1" applyAlignment="1">
      <alignment horizontal="left" vertical="center" indent="1"/>
    </xf>
    <xf numFmtId="0" fontId="8" fillId="5" borderId="22" xfId="0" applyFon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2" xfId="0" applyFill="1" applyBorder="1" applyAlignment="1">
      <alignment horizontal="right" vertical="center"/>
    </xf>
    <xf numFmtId="49" fontId="0" fillId="5" borderId="22" xfId="0" applyNumberFormat="1" applyFill="1" applyBorder="1" applyAlignment="1">
      <alignment vertical="center"/>
    </xf>
    <xf numFmtId="0" fontId="0" fillId="5" borderId="20" xfId="0" applyFill="1" applyBorder="1" applyAlignment="1">
      <alignment horizontal="right" vertical="center"/>
    </xf>
    <xf numFmtId="0" fontId="0" fillId="5" borderId="22" xfId="0" applyFill="1" applyBorder="1" applyAlignment="1">
      <alignment vertical="center" wrapText="1"/>
    </xf>
    <xf numFmtId="0" fontId="15" fillId="0" borderId="0" xfId="0" applyFont="1" applyAlignment="1">
      <alignment horizontal="center"/>
    </xf>
    <xf numFmtId="49" fontId="16" fillId="0" borderId="0" xfId="0" applyNumberFormat="1" applyFont="1"/>
    <xf numFmtId="0" fontId="16" fillId="0" borderId="0" xfId="0" applyFont="1" applyAlignment="1">
      <alignment horizontal="center"/>
    </xf>
    <xf numFmtId="0" fontId="16" fillId="0" borderId="0" xfId="0" applyFont="1"/>
    <xf numFmtId="0" fontId="15" fillId="0" borderId="0" xfId="0" applyFont="1" applyAlignment="1">
      <alignment horizontal="center" vertical="center"/>
    </xf>
    <xf numFmtId="0" fontId="15" fillId="3" borderId="20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5" fillId="3" borderId="2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shrinkToFit="1"/>
    </xf>
    <xf numFmtId="164" fontId="0" fillId="0" borderId="0" xfId="0" applyNumberFormat="1" applyAlignment="1">
      <alignment vertical="center" shrinkToFit="1"/>
    </xf>
    <xf numFmtId="4" fontId="0" fillId="0" borderId="0" xfId="0" applyNumberFormat="1" applyAlignment="1">
      <alignment vertical="center" shrinkToFit="1"/>
    </xf>
    <xf numFmtId="49" fontId="0" fillId="0" borderId="0" xfId="0" applyNumberForma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164" fontId="16" fillId="0" borderId="0" xfId="0" applyNumberFormat="1" applyFont="1" applyAlignment="1">
      <alignment vertical="center" shrinkToFit="1"/>
    </xf>
    <xf numFmtId="4" fontId="16" fillId="0" borderId="0" xfId="0" applyNumberFormat="1" applyFont="1" applyAlignment="1">
      <alignment vertical="center" shrinkToFit="1"/>
    </xf>
    <xf numFmtId="49" fontId="16" fillId="0" borderId="0" xfId="0" applyNumberFormat="1" applyFont="1" applyAlignment="1">
      <alignment horizontal="center" vertical="center" shrinkToFit="1"/>
    </xf>
    <xf numFmtId="0" fontId="15" fillId="3" borderId="21" xfId="0" applyFont="1" applyFill="1" applyBorder="1" applyAlignment="1">
      <alignment horizontal="center" vertical="center" shrinkToFit="1"/>
    </xf>
    <xf numFmtId="164" fontId="15" fillId="3" borderId="21" xfId="0" applyNumberFormat="1" applyFont="1" applyFill="1" applyBorder="1" applyAlignment="1">
      <alignment vertical="center" shrinkToFit="1"/>
    </xf>
    <xf numFmtId="4" fontId="15" fillId="3" borderId="21" xfId="0" applyNumberFormat="1" applyFont="1" applyFill="1" applyBorder="1" applyAlignment="1">
      <alignment vertical="center" shrinkToFit="1"/>
    </xf>
    <xf numFmtId="4" fontId="15" fillId="3" borderId="23" xfId="0" applyNumberFormat="1" applyFont="1" applyFill="1" applyBorder="1" applyAlignment="1">
      <alignment vertical="center" shrinkToFit="1"/>
    </xf>
    <xf numFmtId="0" fontId="8" fillId="3" borderId="18" xfId="0" applyFont="1" applyFill="1" applyBorder="1" applyAlignment="1">
      <alignment horizontal="left" vertical="center" wrapText="1"/>
    </xf>
    <xf numFmtId="0" fontId="8" fillId="3" borderId="18" xfId="0" applyFont="1" applyFill="1" applyBorder="1" applyAlignment="1">
      <alignment horizontal="center" vertical="center" shrinkToFit="1"/>
    </xf>
    <xf numFmtId="164" fontId="8" fillId="3" borderId="18" xfId="0" applyNumberFormat="1" applyFont="1" applyFill="1" applyBorder="1" applyAlignment="1">
      <alignment vertical="center" shrinkToFit="1"/>
    </xf>
    <xf numFmtId="4" fontId="8" fillId="3" borderId="18" xfId="0" applyNumberFormat="1" applyFont="1" applyFill="1" applyBorder="1" applyAlignment="1">
      <alignment vertical="center" shrinkToFit="1"/>
    </xf>
    <xf numFmtId="4" fontId="8" fillId="3" borderId="24" xfId="0" applyNumberFormat="1" applyFont="1" applyFill="1" applyBorder="1" applyAlignment="1">
      <alignment vertical="center" shrinkToFit="1"/>
    </xf>
    <xf numFmtId="49" fontId="8" fillId="3" borderId="18" xfId="0" applyNumberFormat="1" applyFont="1" applyFill="1" applyBorder="1" applyAlignment="1">
      <alignment horizontal="center" vertical="center" shrinkToFit="1"/>
    </xf>
    <xf numFmtId="49" fontId="8" fillId="3" borderId="24" xfId="0" applyNumberFormat="1" applyFont="1" applyFill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left" vertical="center" wrapText="1"/>
    </xf>
    <xf numFmtId="0" fontId="16" fillId="0" borderId="22" xfId="0" applyFont="1" applyBorder="1" applyAlignment="1">
      <alignment horizontal="center" vertical="center" shrinkToFit="1"/>
    </xf>
    <xf numFmtId="164" fontId="16" fillId="0" borderId="22" xfId="0" applyNumberFormat="1" applyFont="1" applyBorder="1" applyAlignment="1">
      <alignment vertical="center" shrinkToFit="1"/>
    </xf>
    <xf numFmtId="4" fontId="16" fillId="0" borderId="22" xfId="0" applyNumberFormat="1" applyFont="1" applyBorder="1" applyAlignment="1">
      <alignment vertical="center" shrinkToFit="1"/>
    </xf>
    <xf numFmtId="49" fontId="16" fillId="0" borderId="22" xfId="0" applyNumberFormat="1" applyFont="1" applyBorder="1" applyAlignment="1">
      <alignment horizontal="center" vertical="center" shrinkToFit="1"/>
    </xf>
    <xf numFmtId="4" fontId="16" fillId="4" borderId="22" xfId="0" applyNumberFormat="1" applyFont="1" applyFill="1" applyBorder="1" applyAlignment="1" applyProtection="1">
      <alignment vertical="center" shrinkToFit="1"/>
      <protection locked="0"/>
    </xf>
    <xf numFmtId="0" fontId="17" fillId="0" borderId="0" xfId="0" applyFont="1" applyAlignment="1">
      <alignment horizontal="left" vertical="center" indent="3" shrinkToFit="1"/>
    </xf>
    <xf numFmtId="164" fontId="17" fillId="0" borderId="0" xfId="0" applyNumberFormat="1" applyFont="1" applyAlignment="1">
      <alignment vertical="center" shrinkToFit="1"/>
    </xf>
    <xf numFmtId="0" fontId="15" fillId="0" borderId="19" xfId="0" applyFont="1" applyBorder="1" applyAlignment="1">
      <alignment horizontal="center" vertical="center"/>
    </xf>
    <xf numFmtId="0" fontId="16" fillId="0" borderId="19" xfId="0" applyFont="1" applyBorder="1" applyAlignment="1">
      <alignment horizontal="left" vertical="center" wrapText="1"/>
    </xf>
    <xf numFmtId="0" fontId="16" fillId="0" borderId="19" xfId="0" applyFont="1" applyBorder="1" applyAlignment="1">
      <alignment horizontal="center" vertical="center" shrinkToFit="1"/>
    </xf>
    <xf numFmtId="164" fontId="16" fillId="0" borderId="19" xfId="0" applyNumberFormat="1" applyFont="1" applyBorder="1" applyAlignment="1">
      <alignment vertical="center" shrinkToFit="1"/>
    </xf>
    <xf numFmtId="4" fontId="16" fillId="0" borderId="19" xfId="0" applyNumberFormat="1" applyFont="1" applyBorder="1" applyAlignment="1">
      <alignment vertical="center" shrinkToFit="1"/>
    </xf>
    <xf numFmtId="49" fontId="16" fillId="0" borderId="19" xfId="0" applyNumberFormat="1" applyFont="1" applyBorder="1" applyAlignment="1">
      <alignment horizontal="center" vertical="center" shrinkToFit="1"/>
    </xf>
    <xf numFmtId="0" fontId="17" fillId="0" borderId="0" xfId="0" quotePrefix="1" applyFont="1" applyAlignment="1">
      <alignment horizontal="left" vertical="center" indent="3"/>
    </xf>
    <xf numFmtId="0" fontId="17" fillId="0" borderId="0" xfId="0" applyFont="1" applyAlignment="1">
      <alignment horizontal="left" vertical="center" indent="3"/>
    </xf>
    <xf numFmtId="0" fontId="0" fillId="0" borderId="0" xfId="0" applyAlignment="1">
      <alignment horizontal="left" wrapText="1" indent="3"/>
    </xf>
    <xf numFmtId="0" fontId="16" fillId="0" borderId="0" xfId="0" applyFont="1" applyAlignment="1">
      <alignment horizontal="left" wrapText="1" indent="3"/>
    </xf>
    <xf numFmtId="0" fontId="16" fillId="0" borderId="0" xfId="0" quotePrefix="1" applyFont="1" applyAlignment="1">
      <alignment horizontal="left" wrapText="1" indent="3"/>
    </xf>
    <xf numFmtId="0" fontId="0" fillId="0" borderId="0" xfId="0" applyAlignment="1">
      <alignment horizontal="left" wrapText="1" indent="4"/>
    </xf>
    <xf numFmtId="0" fontId="16" fillId="0" borderId="0" xfId="0" applyFont="1" applyAlignment="1">
      <alignment horizontal="left" wrapText="1" indent="4"/>
    </xf>
    <xf numFmtId="11" fontId="16" fillId="0" borderId="0" xfId="0" applyNumberFormat="1" applyFont="1"/>
    <xf numFmtId="49" fontId="0" fillId="3" borderId="21" xfId="0" applyNumberFormat="1" applyFill="1" applyBorder="1" applyAlignment="1">
      <alignment horizontal="left" vertical="center" indent="2"/>
    </xf>
    <xf numFmtId="4" fontId="16" fillId="4" borderId="19" xfId="0" applyNumberFormat="1" applyFont="1" applyFill="1" applyBorder="1" applyAlignment="1" applyProtection="1">
      <alignment vertical="center" shrinkToFit="1"/>
      <protection locked="0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center" vertical="center" shrinkToFit="1"/>
    </xf>
    <xf numFmtId="164" fontId="16" fillId="0" borderId="2" xfId="0" applyNumberFormat="1" applyFont="1" applyBorder="1" applyAlignment="1">
      <alignment vertical="center" shrinkToFit="1"/>
    </xf>
    <xf numFmtId="4" fontId="16" fillId="4" borderId="2" xfId="0" applyNumberFormat="1" applyFont="1" applyFill="1" applyBorder="1" applyAlignment="1" applyProtection="1">
      <alignment vertical="center" shrinkToFit="1"/>
      <protection locked="0"/>
    </xf>
    <xf numFmtId="4" fontId="16" fillId="0" borderId="2" xfId="0" applyNumberFormat="1" applyFont="1" applyBorder="1" applyAlignment="1">
      <alignment vertical="center" shrinkToFit="1"/>
    </xf>
    <xf numFmtId="0" fontId="3" fillId="2" borderId="0" xfId="0" applyFont="1" applyFill="1" applyAlignment="1">
      <alignment horizontal="left" wrapText="1"/>
    </xf>
    <xf numFmtId="49" fontId="7" fillId="0" borderId="21" xfId="0" applyNumberFormat="1" applyFont="1" applyBorder="1" applyAlignment="1">
      <alignment horizontal="left" vertical="center" wrapText="1"/>
    </xf>
    <xf numFmtId="49" fontId="7" fillId="0" borderId="23" xfId="0" applyNumberFormat="1" applyFont="1" applyBorder="1" applyAlignment="1">
      <alignment horizontal="left" vertical="center" wrapText="1"/>
    </xf>
    <xf numFmtId="0" fontId="7" fillId="3" borderId="20" xfId="0" applyFont="1" applyFill="1" applyBorder="1" applyAlignment="1">
      <alignment horizontal="left" vertical="center" wrapText="1"/>
    </xf>
    <xf numFmtId="0" fontId="7" fillId="3" borderId="21" xfId="0" applyFont="1" applyFill="1" applyBorder="1" applyAlignment="1">
      <alignment horizontal="left" vertical="center" wrapText="1"/>
    </xf>
    <xf numFmtId="0" fontId="7" fillId="3" borderId="23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" fontId="13" fillId="0" borderId="14" xfId="0" applyNumberFormat="1" applyFont="1" applyBorder="1" applyAlignment="1">
      <alignment horizontal="right" vertical="center" indent="1"/>
    </xf>
    <xf numFmtId="4" fontId="13" fillId="0" borderId="4" xfId="0" applyNumberFormat="1" applyFont="1" applyBorder="1" applyAlignment="1">
      <alignment horizontal="right" vertical="center" indent="1"/>
    </xf>
    <xf numFmtId="4" fontId="13" fillId="0" borderId="9" xfId="0" applyNumberFormat="1" applyFont="1" applyBorder="1" applyAlignment="1">
      <alignment horizontal="right" vertical="center" indent="1"/>
    </xf>
    <xf numFmtId="4" fontId="11" fillId="0" borderId="4" xfId="0" applyNumberFormat="1" applyFont="1" applyBorder="1" applyAlignment="1">
      <alignment horizontal="right" vertical="center" indent="1"/>
    </xf>
    <xf numFmtId="4" fontId="11" fillId="0" borderId="9" xfId="0" applyNumberFormat="1" applyFont="1" applyBorder="1" applyAlignment="1">
      <alignment horizontal="right" vertical="center" indent="1"/>
    </xf>
    <xf numFmtId="49" fontId="0" fillId="4" borderId="5" xfId="0" applyNumberFormat="1" applyFill="1" applyBorder="1" applyAlignment="1" applyProtection="1">
      <alignment horizontal="left" vertical="center"/>
      <protection locked="0"/>
    </xf>
    <xf numFmtId="4" fontId="11" fillId="0" borderId="4" xfId="0" applyNumberFormat="1" applyFont="1" applyBorder="1" applyAlignment="1">
      <alignment horizontal="right" vertical="center"/>
    </xf>
    <xf numFmtId="4" fontId="11" fillId="0" borderId="7" xfId="0" applyNumberFormat="1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" fontId="11" fillId="0" borderId="5" xfId="0" applyNumberFormat="1" applyFont="1" applyBorder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4" fontId="12" fillId="3" borderId="4" xfId="0" applyNumberFormat="1" applyFont="1" applyFill="1" applyBorder="1" applyAlignment="1">
      <alignment horizontal="right" vertical="center"/>
    </xf>
    <xf numFmtId="4" fontId="11" fillId="0" borderId="4" xfId="0" applyNumberFormat="1" applyFont="1" applyBorder="1" applyAlignment="1">
      <alignment vertical="center"/>
    </xf>
    <xf numFmtId="4" fontId="11" fillId="0" borderId="14" xfId="0" applyNumberFormat="1" applyFont="1" applyBorder="1" applyAlignment="1">
      <alignment horizontal="right" vertical="center" indent="1"/>
    </xf>
    <xf numFmtId="2" fontId="12" fillId="3" borderId="4" xfId="0" applyNumberFormat="1" applyFont="1" applyFill="1" applyBorder="1" applyAlignment="1">
      <alignment horizontal="right" vertical="center"/>
    </xf>
    <xf numFmtId="1" fontId="0" fillId="0" borderId="0" xfId="0" applyNumberFormat="1" applyAlignment="1">
      <alignment horizontal="right" indent="1"/>
    </xf>
    <xf numFmtId="49" fontId="0" fillId="4" borderId="7" xfId="0" applyNumberForma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right" indent="1"/>
    </xf>
    <xf numFmtId="0" fontId="0" fillId="0" borderId="12" xfId="0" applyBorder="1" applyAlignment="1">
      <alignment horizontal="right" indent="1"/>
    </xf>
    <xf numFmtId="49" fontId="0" fillId="4" borderId="0" xfId="0" applyNumberFormat="1" applyFill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" xfId="0" applyNumberFormat="1" applyBorder="1" applyAlignment="1">
      <alignment vertical="center" shrinkToFit="1"/>
    </xf>
    <xf numFmtId="49" fontId="0" fillId="0" borderId="3" xfId="0" applyNumberFormat="1" applyBorder="1" applyAlignment="1">
      <alignment vertical="center" shrinkToFit="1"/>
    </xf>
    <xf numFmtId="0" fontId="15" fillId="4" borderId="17" xfId="0" applyFont="1" applyFill="1" applyBorder="1" applyAlignment="1" applyProtection="1">
      <alignment horizontal="center" vertical="center" wrapText="1"/>
      <protection locked="0"/>
    </xf>
    <xf numFmtId="0" fontId="15" fillId="4" borderId="18" xfId="0" applyFont="1" applyFill="1" applyBorder="1" applyAlignment="1" applyProtection="1">
      <alignment horizontal="left" vertical="center" wrapText="1"/>
      <protection locked="0"/>
    </xf>
    <xf numFmtId="0" fontId="15" fillId="4" borderId="18" xfId="0" applyFont="1" applyFill="1" applyBorder="1" applyAlignment="1" applyProtection="1">
      <alignment horizontal="center" vertical="center" wrapText="1" shrinkToFit="1"/>
      <protection locked="0"/>
    </xf>
    <xf numFmtId="164" fontId="15" fillId="4" borderId="18" xfId="0" applyNumberFormat="1" applyFont="1" applyFill="1" applyBorder="1" applyAlignment="1" applyProtection="1">
      <alignment horizontal="center" vertical="center" wrapText="1" shrinkToFit="1"/>
      <protection locked="0"/>
    </xf>
    <xf numFmtId="4" fontId="15" fillId="4" borderId="18" xfId="0" applyNumberFormat="1" applyFont="1" applyFill="1" applyBorder="1" applyAlignment="1" applyProtection="1">
      <alignment horizontal="center" vertical="center" wrapText="1" shrinkToFit="1"/>
      <protection locked="0"/>
    </xf>
    <xf numFmtId="4" fontId="15" fillId="4" borderId="24" xfId="0" applyNumberFormat="1" applyFont="1" applyFill="1" applyBorder="1" applyAlignment="1" applyProtection="1">
      <alignment horizontal="center" vertical="center" wrapText="1" shrinkToFit="1"/>
      <protection locked="0"/>
    </xf>
    <xf numFmtId="0" fontId="15" fillId="4" borderId="15" xfId="0" applyFont="1" applyFill="1" applyBorder="1" applyAlignment="1" applyProtection="1">
      <alignment horizontal="center" vertical="center" wrapText="1"/>
      <protection locked="0"/>
    </xf>
    <xf numFmtId="0" fontId="15" fillId="4" borderId="0" xfId="0" applyFont="1" applyFill="1" applyAlignment="1" applyProtection="1">
      <alignment horizontal="left" vertical="center" wrapText="1"/>
      <protection locked="0"/>
    </xf>
    <xf numFmtId="0" fontId="15" fillId="4" borderId="0" xfId="0" applyFont="1" applyFill="1" applyAlignment="1" applyProtection="1">
      <alignment horizontal="center" vertical="center" wrapText="1" shrinkToFit="1"/>
      <protection locked="0"/>
    </xf>
    <xf numFmtId="164" fontId="15" fillId="4" borderId="0" xfId="0" applyNumberFormat="1" applyFont="1" applyFill="1" applyAlignment="1" applyProtection="1">
      <alignment horizontal="center" vertical="center" wrapText="1" shrinkToFit="1"/>
      <protection locked="0"/>
    </xf>
    <xf numFmtId="4" fontId="15" fillId="4" borderId="0" xfId="0" applyNumberFormat="1" applyFont="1" applyFill="1" applyAlignment="1" applyProtection="1">
      <alignment horizontal="center" vertical="center" wrapText="1" shrinkToFit="1"/>
      <protection locked="0"/>
    </xf>
    <xf numFmtId="4" fontId="15" fillId="4" borderId="16" xfId="0" applyNumberFormat="1" applyFont="1" applyFill="1" applyBorder="1" applyAlignment="1" applyProtection="1">
      <alignment horizontal="center" vertical="center" wrapText="1" shrinkToFit="1"/>
      <protection locked="0"/>
    </xf>
    <xf numFmtId="0" fontId="15" fillId="4" borderId="25" xfId="0" applyFont="1" applyFill="1" applyBorder="1" applyAlignment="1" applyProtection="1">
      <alignment horizontal="center" vertical="center" wrapText="1"/>
      <protection locked="0"/>
    </xf>
    <xf numFmtId="0" fontId="15" fillId="4" borderId="26" xfId="0" applyFont="1" applyFill="1" applyBorder="1" applyAlignment="1" applyProtection="1">
      <alignment horizontal="left" vertical="center" wrapText="1"/>
      <protection locked="0"/>
    </xf>
    <xf numFmtId="0" fontId="15" fillId="4" borderId="26" xfId="0" applyFont="1" applyFill="1" applyBorder="1" applyAlignment="1" applyProtection="1">
      <alignment horizontal="center" vertical="center" wrapText="1" shrinkToFit="1"/>
      <protection locked="0"/>
    </xf>
    <xf numFmtId="164" fontId="15" fillId="4" borderId="26" xfId="0" applyNumberFormat="1" applyFont="1" applyFill="1" applyBorder="1" applyAlignment="1" applyProtection="1">
      <alignment horizontal="center" vertical="center" wrapText="1" shrinkToFit="1"/>
      <protection locked="0"/>
    </xf>
    <xf numFmtId="4" fontId="15" fillId="4" borderId="26" xfId="0" applyNumberFormat="1" applyFont="1" applyFill="1" applyBorder="1" applyAlignment="1" applyProtection="1">
      <alignment horizontal="center" vertical="center" wrapText="1" shrinkToFit="1"/>
      <protection locked="0"/>
    </xf>
    <xf numFmtId="4" fontId="15" fillId="4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horizontal="center"/>
    </xf>
    <xf numFmtId="49" fontId="0" fillId="0" borderId="21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3" xfId="0" applyBorder="1" applyAlignment="1">
      <alignment vertical="center"/>
    </xf>
    <xf numFmtId="49" fontId="0" fillId="0" borderId="23" xfId="0" applyNumberFormat="1" applyBorder="1" applyAlignment="1">
      <alignment vertical="center"/>
    </xf>
    <xf numFmtId="49" fontId="0" fillId="3" borderId="21" xfId="0" applyNumberFormat="1" applyFill="1" applyBorder="1" applyAlignment="1">
      <alignment vertical="center"/>
    </xf>
    <xf numFmtId="49" fontId="0" fillId="3" borderId="23" xfId="0" applyNumberFormat="1" applyFill="1" applyBorder="1" applyAlignment="1">
      <alignment vertical="center"/>
    </xf>
    <xf numFmtId="0" fontId="17" fillId="0" borderId="0" xfId="0" quotePrefix="1" applyFont="1" applyAlignment="1">
      <alignment horizontal="left" vertical="center" wrapText="1" indent="3"/>
    </xf>
    <xf numFmtId="0" fontId="17" fillId="0" borderId="0" xfId="0" quotePrefix="1" applyFont="1" applyAlignment="1">
      <alignment horizontal="left" vertical="center" indent="3" shrinkToFi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IPFILES/YODA/IPFiles/Templates/Rozpo&#269;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workbookViewId="0"/>
  </sheetViews>
  <sheetFormatPr baseColWidth="10" defaultColWidth="8.83203125" defaultRowHeight="13"/>
  <sheetData>
    <row r="1" spans="1:7">
      <c r="A1" s="15" t="s">
        <v>39</v>
      </c>
    </row>
    <row r="2" spans="1:7" ht="57.75" customHeight="1">
      <c r="A2" s="207" t="s">
        <v>40</v>
      </c>
      <c r="B2" s="207"/>
      <c r="C2" s="207"/>
      <c r="D2" s="207"/>
      <c r="E2" s="207"/>
      <c r="F2" s="207"/>
      <c r="G2" s="207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topLeftCell="A60" workbookViewId="0">
      <selection activeCell="F12" sqref="F12:F77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66</v>
      </c>
      <c r="C6" s="259" t="s">
        <v>67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57</v>
      </c>
      <c r="C7" s="263" t="s">
        <v>68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53</v>
      </c>
      <c r="C11" s="169" t="s">
        <v>88</v>
      </c>
      <c r="D11" s="170"/>
      <c r="E11" s="171"/>
      <c r="F11" s="172"/>
      <c r="G11" s="173">
        <f>SUMIF(AE12:AE12,"&lt;&gt;NOR",G12:G12)</f>
        <v>0</v>
      </c>
      <c r="H11" s="172"/>
      <c r="I11" s="172">
        <f>SUM(I12:I12)</f>
        <v>0</v>
      </c>
      <c r="J11" s="172"/>
      <c r="K11" s="172">
        <f>SUM(K12:K12)</f>
        <v>1179.9000000000001</v>
      </c>
      <c r="L11" s="172"/>
      <c r="M11" s="172">
        <f>SUM(M12:M12)</f>
        <v>0</v>
      </c>
      <c r="N11" s="172"/>
      <c r="O11" s="172">
        <f>SUM(O12:O12)</f>
        <v>0</v>
      </c>
      <c r="P11" s="172"/>
      <c r="Q11" s="172">
        <f>SUM(Q12:Q12)</f>
        <v>0</v>
      </c>
      <c r="R11" s="174"/>
      <c r="S11" s="174"/>
      <c r="T11" s="172"/>
      <c r="U11" s="172"/>
      <c r="V11" s="172">
        <f>SUM(V12:V12)</f>
        <v>1.1100000000000001</v>
      </c>
      <c r="W11" s="174"/>
      <c r="X11" s="175"/>
      <c r="AE11" t="s">
        <v>196</v>
      </c>
      <c r="AH11" s="193"/>
      <c r="AI11" s="193"/>
      <c r="AJ11" s="196"/>
    </row>
    <row r="12" spans="1:60" outlineLevel="1">
      <c r="A12" s="176">
        <v>1</v>
      </c>
      <c r="B12" s="177" t="s">
        <v>1993</v>
      </c>
      <c r="C12" s="177" t="s">
        <v>1994</v>
      </c>
      <c r="D12" s="178" t="s">
        <v>199</v>
      </c>
      <c r="E12" s="179">
        <v>11.4</v>
      </c>
      <c r="F12" s="182"/>
      <c r="G12" s="180">
        <f>ROUND(E12*F12,2)</f>
        <v>0</v>
      </c>
      <c r="H12" s="182">
        <v>0</v>
      </c>
      <c r="I12" s="180">
        <f>ROUND(E12*H12,2)</f>
        <v>0</v>
      </c>
      <c r="J12" s="182">
        <v>103.5</v>
      </c>
      <c r="K12" s="180">
        <f>ROUND(E12*J12,2)</f>
        <v>1179.9000000000001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1" t="s">
        <v>200</v>
      </c>
      <c r="S12" s="181" t="s">
        <v>201</v>
      </c>
      <c r="T12" s="180" t="s">
        <v>201</v>
      </c>
      <c r="U12" s="180">
        <v>9.7000000000000003E-2</v>
      </c>
      <c r="V12" s="180">
        <f>ROUND(E12*U12,2)</f>
        <v>1.1100000000000001</v>
      </c>
      <c r="W12" s="181"/>
      <c r="X12" s="181">
        <v>1</v>
      </c>
      <c r="Y12" s="149"/>
      <c r="Z12" s="149"/>
      <c r="AA12" s="149"/>
      <c r="AB12" s="149"/>
      <c r="AC12" s="149"/>
      <c r="AD12" s="149"/>
      <c r="AE12" s="149" t="s">
        <v>987</v>
      </c>
      <c r="AF12" s="149" t="s">
        <v>988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>
      <c r="A13" s="136"/>
      <c r="B13" s="154"/>
      <c r="C13" s="154"/>
      <c r="D13" s="157"/>
      <c r="E13" s="158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60"/>
      <c r="S13" s="160"/>
      <c r="T13" s="159"/>
      <c r="U13" s="159"/>
      <c r="V13" s="159"/>
      <c r="W13" s="160"/>
      <c r="X13" s="160"/>
      <c r="AH13" s="193"/>
      <c r="AI13" s="193"/>
      <c r="AJ13" s="196"/>
    </row>
    <row r="14" spans="1:60" ht="14">
      <c r="A14" s="152" t="s">
        <v>195</v>
      </c>
      <c r="B14" s="169" t="s">
        <v>55</v>
      </c>
      <c r="C14" s="169" t="s">
        <v>89</v>
      </c>
      <c r="D14" s="170"/>
      <c r="E14" s="171"/>
      <c r="F14" s="172"/>
      <c r="G14" s="173">
        <f>SUMIF(AE15:AE19,"&lt;&gt;NOR",G15:G19)</f>
        <v>0</v>
      </c>
      <c r="H14" s="172"/>
      <c r="I14" s="172">
        <f>SUM(I15:I19)</f>
        <v>0</v>
      </c>
      <c r="J14" s="172"/>
      <c r="K14" s="172">
        <f>SUM(K15:K19)</f>
        <v>27057.119999999999</v>
      </c>
      <c r="L14" s="172"/>
      <c r="M14" s="172">
        <f>SUM(M15:M19)</f>
        <v>0</v>
      </c>
      <c r="N14" s="172"/>
      <c r="O14" s="172">
        <f>SUM(O15:O19)</f>
        <v>0</v>
      </c>
      <c r="P14" s="172"/>
      <c r="Q14" s="172">
        <f>SUM(Q15:Q19)</f>
        <v>0</v>
      </c>
      <c r="R14" s="174"/>
      <c r="S14" s="174"/>
      <c r="T14" s="172"/>
      <c r="U14" s="172"/>
      <c r="V14" s="172">
        <f>SUM(V15:V19)</f>
        <v>23.009999999999998</v>
      </c>
      <c r="W14" s="174"/>
      <c r="X14" s="175"/>
      <c r="AE14" t="s">
        <v>196</v>
      </c>
      <c r="AH14" s="193"/>
      <c r="AI14" s="193"/>
      <c r="AJ14" s="196"/>
    </row>
    <row r="15" spans="1:60" outlineLevel="1">
      <c r="A15" s="176">
        <v>2</v>
      </c>
      <c r="B15" s="177" t="s">
        <v>1995</v>
      </c>
      <c r="C15" s="177" t="s">
        <v>1996</v>
      </c>
      <c r="D15" s="178" t="s">
        <v>199</v>
      </c>
      <c r="E15" s="179">
        <v>30</v>
      </c>
      <c r="F15" s="182"/>
      <c r="G15" s="180">
        <f>ROUND(E15*F15,2)</f>
        <v>0</v>
      </c>
      <c r="H15" s="182">
        <v>0</v>
      </c>
      <c r="I15" s="180">
        <f>ROUND(E15*H15,2)</f>
        <v>0</v>
      </c>
      <c r="J15" s="182">
        <v>293</v>
      </c>
      <c r="K15" s="180">
        <f>ROUND(E15*J15,2)</f>
        <v>8790</v>
      </c>
      <c r="L15" s="180">
        <v>21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1" t="s">
        <v>200</v>
      </c>
      <c r="S15" s="181" t="s">
        <v>201</v>
      </c>
      <c r="T15" s="180" t="s">
        <v>201</v>
      </c>
      <c r="U15" s="180">
        <v>0.2</v>
      </c>
      <c r="V15" s="180">
        <f>ROUND(E15*U15,2)</f>
        <v>6</v>
      </c>
      <c r="W15" s="181"/>
      <c r="X15" s="181">
        <v>2</v>
      </c>
      <c r="Y15" s="149"/>
      <c r="Z15" s="149"/>
      <c r="AA15" s="149"/>
      <c r="AB15" s="149"/>
      <c r="AC15" s="149"/>
      <c r="AD15" s="149"/>
      <c r="AE15" s="149" t="s">
        <v>987</v>
      </c>
      <c r="AF15" s="149" t="s">
        <v>989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76">
        <v>3</v>
      </c>
      <c r="B16" s="177" t="s">
        <v>232</v>
      </c>
      <c r="C16" s="177" t="s">
        <v>233</v>
      </c>
      <c r="D16" s="178" t="s">
        <v>199</v>
      </c>
      <c r="E16" s="179">
        <v>30</v>
      </c>
      <c r="F16" s="182"/>
      <c r="G16" s="180">
        <f>ROUND(E16*F16,2)</f>
        <v>0</v>
      </c>
      <c r="H16" s="182">
        <v>0</v>
      </c>
      <c r="I16" s="180">
        <f>ROUND(E16*H16,2)</f>
        <v>0</v>
      </c>
      <c r="J16" s="182">
        <v>53.2</v>
      </c>
      <c r="K16" s="180">
        <f>ROUND(E16*J16,2)</f>
        <v>1596</v>
      </c>
      <c r="L16" s="180">
        <v>21</v>
      </c>
      <c r="M16" s="180">
        <f>G16*(1+L16/100)</f>
        <v>0</v>
      </c>
      <c r="N16" s="180">
        <v>0</v>
      </c>
      <c r="O16" s="180">
        <f>ROUND(E16*N16,2)</f>
        <v>0</v>
      </c>
      <c r="P16" s="180">
        <v>0</v>
      </c>
      <c r="Q16" s="180">
        <f>ROUND(E16*P16,2)</f>
        <v>0</v>
      </c>
      <c r="R16" s="181" t="s">
        <v>200</v>
      </c>
      <c r="S16" s="181" t="s">
        <v>201</v>
      </c>
      <c r="T16" s="180" t="s">
        <v>201</v>
      </c>
      <c r="U16" s="180">
        <v>8.4000000000000005E-2</v>
      </c>
      <c r="V16" s="180">
        <f>ROUND(E16*U16,2)</f>
        <v>2.52</v>
      </c>
      <c r="W16" s="181"/>
      <c r="X16" s="181">
        <v>3</v>
      </c>
      <c r="Y16" s="149"/>
      <c r="Z16" s="149"/>
      <c r="AA16" s="149"/>
      <c r="AB16" s="149"/>
      <c r="AC16" s="149"/>
      <c r="AD16" s="149"/>
      <c r="AE16" s="149" t="s">
        <v>987</v>
      </c>
      <c r="AF16" s="149" t="s">
        <v>992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>
      <c r="A17" s="176">
        <v>4</v>
      </c>
      <c r="B17" s="177" t="s">
        <v>1997</v>
      </c>
      <c r="C17" s="177" t="s">
        <v>1998</v>
      </c>
      <c r="D17" s="178" t="s">
        <v>199</v>
      </c>
      <c r="E17" s="179">
        <v>30</v>
      </c>
      <c r="F17" s="182"/>
      <c r="G17" s="180">
        <f>ROUND(E17*F17,2)</f>
        <v>0</v>
      </c>
      <c r="H17" s="182">
        <v>0</v>
      </c>
      <c r="I17" s="180">
        <f>ROUND(E17*H17,2)</f>
        <v>0</v>
      </c>
      <c r="J17" s="182">
        <v>386</v>
      </c>
      <c r="K17" s="180">
        <f>ROUND(E17*J17,2)</f>
        <v>11580</v>
      </c>
      <c r="L17" s="180">
        <v>21</v>
      </c>
      <c r="M17" s="180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1" t="s">
        <v>200</v>
      </c>
      <c r="S17" s="181" t="s">
        <v>201</v>
      </c>
      <c r="T17" s="180" t="s">
        <v>201</v>
      </c>
      <c r="U17" s="180">
        <v>0.222</v>
      </c>
      <c r="V17" s="180">
        <f>ROUND(E17*U17,2)</f>
        <v>6.66</v>
      </c>
      <c r="W17" s="181"/>
      <c r="X17" s="181">
        <v>4</v>
      </c>
      <c r="Y17" s="149"/>
      <c r="Z17" s="149"/>
      <c r="AA17" s="149"/>
      <c r="AB17" s="149"/>
      <c r="AC17" s="149"/>
      <c r="AD17" s="149"/>
      <c r="AE17" s="149" t="s">
        <v>987</v>
      </c>
      <c r="AF17" s="149" t="s">
        <v>995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6">
        <v>5</v>
      </c>
      <c r="B18" s="177" t="s">
        <v>993</v>
      </c>
      <c r="C18" s="177" t="s">
        <v>994</v>
      </c>
      <c r="D18" s="178" t="s">
        <v>199</v>
      </c>
      <c r="E18" s="179">
        <v>30</v>
      </c>
      <c r="F18" s="182"/>
      <c r="G18" s="180">
        <f>ROUND(E18*F18,2)</f>
        <v>0</v>
      </c>
      <c r="H18" s="182">
        <v>0</v>
      </c>
      <c r="I18" s="180">
        <f>ROUND(E18*H18,2)</f>
        <v>0</v>
      </c>
      <c r="J18" s="182">
        <v>105</v>
      </c>
      <c r="K18" s="180">
        <f>ROUND(E18*J18,2)</f>
        <v>3150</v>
      </c>
      <c r="L18" s="180">
        <v>21</v>
      </c>
      <c r="M18" s="180">
        <f>G18*(1+L18/100)</f>
        <v>0</v>
      </c>
      <c r="N18" s="180">
        <v>0</v>
      </c>
      <c r="O18" s="180">
        <f>ROUND(E18*N18,2)</f>
        <v>0</v>
      </c>
      <c r="P18" s="180">
        <v>0</v>
      </c>
      <c r="Q18" s="180">
        <f>ROUND(E18*P18,2)</f>
        <v>0</v>
      </c>
      <c r="R18" s="181" t="s">
        <v>200</v>
      </c>
      <c r="S18" s="181" t="s">
        <v>201</v>
      </c>
      <c r="T18" s="180" t="s">
        <v>201</v>
      </c>
      <c r="U18" s="180">
        <v>0.14829999999999999</v>
      </c>
      <c r="V18" s="180">
        <f>ROUND(E18*U18,2)</f>
        <v>4.45</v>
      </c>
      <c r="W18" s="181"/>
      <c r="X18" s="181">
        <v>5</v>
      </c>
      <c r="Y18" s="149"/>
      <c r="Z18" s="149"/>
      <c r="AA18" s="149"/>
      <c r="AB18" s="149"/>
      <c r="AC18" s="149"/>
      <c r="AD18" s="149"/>
      <c r="AE18" s="149" t="s">
        <v>987</v>
      </c>
      <c r="AF18" s="149" t="s">
        <v>998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76">
        <v>6</v>
      </c>
      <c r="B19" s="177" t="s">
        <v>1999</v>
      </c>
      <c r="C19" s="177" t="s">
        <v>2000</v>
      </c>
      <c r="D19" s="178" t="s">
        <v>199</v>
      </c>
      <c r="E19" s="179">
        <v>1.92</v>
      </c>
      <c r="F19" s="182"/>
      <c r="G19" s="180">
        <f>ROUND(E19*F19,2)</f>
        <v>0</v>
      </c>
      <c r="H19" s="182">
        <v>0</v>
      </c>
      <c r="I19" s="180">
        <f>ROUND(E19*H19,2)</f>
        <v>0</v>
      </c>
      <c r="J19" s="182">
        <v>1011</v>
      </c>
      <c r="K19" s="180">
        <f>ROUND(E19*J19,2)</f>
        <v>1941.12</v>
      </c>
      <c r="L19" s="180">
        <v>21</v>
      </c>
      <c r="M19" s="180">
        <f>G19*(1+L19/100)</f>
        <v>0</v>
      </c>
      <c r="N19" s="180">
        <v>0</v>
      </c>
      <c r="O19" s="180">
        <f>ROUND(E19*N19,2)</f>
        <v>0</v>
      </c>
      <c r="P19" s="180">
        <v>0</v>
      </c>
      <c r="Q19" s="180">
        <f>ROUND(E19*P19,2)</f>
        <v>0</v>
      </c>
      <c r="R19" s="181" t="s">
        <v>200</v>
      </c>
      <c r="S19" s="181" t="s">
        <v>201</v>
      </c>
      <c r="T19" s="180" t="s">
        <v>201</v>
      </c>
      <c r="U19" s="180">
        <v>1.7629999999999999</v>
      </c>
      <c r="V19" s="180">
        <f>ROUND(E19*U19,2)</f>
        <v>3.38</v>
      </c>
      <c r="W19" s="181"/>
      <c r="X19" s="181">
        <v>6</v>
      </c>
      <c r="Y19" s="149"/>
      <c r="Z19" s="149"/>
      <c r="AA19" s="149"/>
      <c r="AB19" s="149"/>
      <c r="AC19" s="149"/>
      <c r="AD19" s="149"/>
      <c r="AE19" s="149" t="s">
        <v>987</v>
      </c>
      <c r="AF19" s="149" t="s">
        <v>1001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>
      <c r="A20" s="136"/>
      <c r="B20" s="154"/>
      <c r="C20" s="154"/>
      <c r="D20" s="157"/>
      <c r="E20" s="158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60"/>
      <c r="S20" s="160"/>
      <c r="T20" s="159"/>
      <c r="U20" s="159"/>
      <c r="V20" s="159"/>
      <c r="W20" s="160"/>
      <c r="X20" s="160"/>
      <c r="AH20" s="193"/>
      <c r="AI20" s="193"/>
      <c r="AJ20" s="196"/>
    </row>
    <row r="21" spans="1:60" ht="14">
      <c r="A21" s="152" t="s">
        <v>195</v>
      </c>
      <c r="B21" s="169" t="s">
        <v>58</v>
      </c>
      <c r="C21" s="169" t="s">
        <v>90</v>
      </c>
      <c r="D21" s="170"/>
      <c r="E21" s="171"/>
      <c r="F21" s="172"/>
      <c r="G21" s="173">
        <f>SUMIF(AE22:AE25,"&lt;&gt;NOR",G22:G25)</f>
        <v>0</v>
      </c>
      <c r="H21" s="172"/>
      <c r="I21" s="172">
        <f>SUM(I22:I25)</f>
        <v>37766.020000000004</v>
      </c>
      <c r="J21" s="172"/>
      <c r="K21" s="172">
        <f>SUM(K22:K25)</f>
        <v>50488.480000000003</v>
      </c>
      <c r="L21" s="172"/>
      <c r="M21" s="172">
        <f>SUM(M22:M25)</f>
        <v>0</v>
      </c>
      <c r="N21" s="172"/>
      <c r="O21" s="172">
        <f>SUM(O22:O25)</f>
        <v>0.76</v>
      </c>
      <c r="P21" s="172"/>
      <c r="Q21" s="172">
        <f>SUM(Q22:Q25)</f>
        <v>0</v>
      </c>
      <c r="R21" s="174"/>
      <c r="S21" s="174"/>
      <c r="T21" s="172"/>
      <c r="U21" s="172"/>
      <c r="V21" s="172">
        <f>SUM(V22:V25)</f>
        <v>25.95</v>
      </c>
      <c r="W21" s="174"/>
      <c r="X21" s="175"/>
      <c r="AE21" t="s">
        <v>196</v>
      </c>
      <c r="AH21" s="193"/>
      <c r="AI21" s="193"/>
      <c r="AJ21" s="196"/>
    </row>
    <row r="22" spans="1:60" outlineLevel="1">
      <c r="A22" s="176">
        <v>7</v>
      </c>
      <c r="B22" s="177" t="s">
        <v>2001</v>
      </c>
      <c r="C22" s="177" t="s">
        <v>2002</v>
      </c>
      <c r="D22" s="178" t="s">
        <v>568</v>
      </c>
      <c r="E22" s="179">
        <v>16</v>
      </c>
      <c r="F22" s="182"/>
      <c r="G22" s="180">
        <f>ROUND(E22*F22,2)</f>
        <v>0</v>
      </c>
      <c r="H22" s="182">
        <v>15.11</v>
      </c>
      <c r="I22" s="180">
        <f>ROUND(E22*H22,2)</f>
        <v>241.76</v>
      </c>
      <c r="J22" s="182">
        <v>1681.89</v>
      </c>
      <c r="K22" s="180">
        <f>ROUND(E22*J22,2)</f>
        <v>26910.240000000002</v>
      </c>
      <c r="L22" s="180">
        <v>21</v>
      </c>
      <c r="M22" s="180">
        <f>G22*(1+L22/100)</f>
        <v>0</v>
      </c>
      <c r="N22" s="180">
        <v>6.0000000000000002E-5</v>
      </c>
      <c r="O22" s="180">
        <f>ROUND(E22*N22,2)</f>
        <v>0</v>
      </c>
      <c r="P22" s="180">
        <v>0</v>
      </c>
      <c r="Q22" s="180">
        <f>ROUND(E22*P22,2)</f>
        <v>0</v>
      </c>
      <c r="R22" s="181" t="s">
        <v>200</v>
      </c>
      <c r="S22" s="181" t="s">
        <v>201</v>
      </c>
      <c r="T22" s="180" t="s">
        <v>201</v>
      </c>
      <c r="U22" s="180">
        <v>1.13202</v>
      </c>
      <c r="V22" s="180">
        <f>ROUND(E22*U22,2)</f>
        <v>18.11</v>
      </c>
      <c r="W22" s="181"/>
      <c r="X22" s="181">
        <v>7</v>
      </c>
      <c r="Y22" s="149"/>
      <c r="Z22" s="149"/>
      <c r="AA22" s="149"/>
      <c r="AB22" s="149"/>
      <c r="AC22" s="149"/>
      <c r="AD22" s="149"/>
      <c r="AE22" s="149" t="s">
        <v>987</v>
      </c>
      <c r="AF22" s="149" t="s">
        <v>1004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>
      <c r="A23" s="176">
        <v>8</v>
      </c>
      <c r="B23" s="177" t="s">
        <v>2003</v>
      </c>
      <c r="C23" s="177" t="s">
        <v>2004</v>
      </c>
      <c r="D23" s="178" t="s">
        <v>568</v>
      </c>
      <c r="E23" s="179">
        <v>16</v>
      </c>
      <c r="F23" s="182"/>
      <c r="G23" s="180">
        <f>ROUND(E23*F23,2)</f>
        <v>0</v>
      </c>
      <c r="H23" s="182">
        <v>976.36</v>
      </c>
      <c r="I23" s="180">
        <f>ROUND(E23*H23,2)</f>
        <v>15621.76</v>
      </c>
      <c r="J23" s="182">
        <v>1473.64</v>
      </c>
      <c r="K23" s="180">
        <f>ROUND(E23*J23,2)</f>
        <v>23578.240000000002</v>
      </c>
      <c r="L23" s="180">
        <v>21</v>
      </c>
      <c r="M23" s="180">
        <f>G23*(1+L23/100)</f>
        <v>0</v>
      </c>
      <c r="N23" s="180">
        <v>2.751E-2</v>
      </c>
      <c r="O23" s="180">
        <f>ROUND(E23*N23,2)</f>
        <v>0.44</v>
      </c>
      <c r="P23" s="180">
        <v>0</v>
      </c>
      <c r="Q23" s="180">
        <f>ROUND(E23*P23,2)</f>
        <v>0</v>
      </c>
      <c r="R23" s="181" t="s">
        <v>2005</v>
      </c>
      <c r="S23" s="181" t="s">
        <v>201</v>
      </c>
      <c r="T23" s="180" t="s">
        <v>201</v>
      </c>
      <c r="U23" s="180">
        <v>0.49</v>
      </c>
      <c r="V23" s="180">
        <f>ROUND(E23*U23,2)</f>
        <v>7.84</v>
      </c>
      <c r="W23" s="181"/>
      <c r="X23" s="181">
        <v>8</v>
      </c>
      <c r="Y23" s="149"/>
      <c r="Z23" s="149"/>
      <c r="AA23" s="149"/>
      <c r="AB23" s="149"/>
      <c r="AC23" s="149"/>
      <c r="AD23" s="149"/>
      <c r="AE23" s="149" t="s">
        <v>987</v>
      </c>
      <c r="AF23" s="149" t="s">
        <v>1007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>
      <c r="A24" s="176">
        <v>9</v>
      </c>
      <c r="B24" s="177" t="s">
        <v>2006</v>
      </c>
      <c r="C24" s="177" t="s">
        <v>2007</v>
      </c>
      <c r="D24" s="178" t="s">
        <v>568</v>
      </c>
      <c r="E24" s="179">
        <v>16</v>
      </c>
      <c r="F24" s="182"/>
      <c r="G24" s="180">
        <f>ROUND(E24*F24,2)</f>
        <v>0</v>
      </c>
      <c r="H24" s="182">
        <v>1102</v>
      </c>
      <c r="I24" s="180">
        <f>ROUND(E24*H24,2)</f>
        <v>17632</v>
      </c>
      <c r="J24" s="182">
        <v>0</v>
      </c>
      <c r="K24" s="180">
        <f>ROUND(E24*J24,2)</f>
        <v>0</v>
      </c>
      <c r="L24" s="180">
        <v>21</v>
      </c>
      <c r="M24" s="180">
        <f>G24*(1+L24/100)</f>
        <v>0</v>
      </c>
      <c r="N24" s="180">
        <v>1.9699999999999999E-2</v>
      </c>
      <c r="O24" s="180">
        <f>ROUND(E24*N24,2)</f>
        <v>0.32</v>
      </c>
      <c r="P24" s="180">
        <v>0</v>
      </c>
      <c r="Q24" s="180">
        <f>ROUND(E24*P24,2)</f>
        <v>0</v>
      </c>
      <c r="R24" s="181" t="s">
        <v>781</v>
      </c>
      <c r="S24" s="181" t="s">
        <v>201</v>
      </c>
      <c r="T24" s="180" t="s">
        <v>201</v>
      </c>
      <c r="U24" s="180">
        <v>0</v>
      </c>
      <c r="V24" s="180">
        <f>ROUND(E24*U24,2)</f>
        <v>0</v>
      </c>
      <c r="W24" s="181"/>
      <c r="X24" s="181">
        <v>9</v>
      </c>
      <c r="Y24" s="149"/>
      <c r="Z24" s="149"/>
      <c r="AA24" s="149"/>
      <c r="AB24" s="149"/>
      <c r="AC24" s="149"/>
      <c r="AD24" s="149"/>
      <c r="AE24" s="149" t="s">
        <v>782</v>
      </c>
      <c r="AF24" s="149" t="s">
        <v>1010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>
      <c r="A25" s="176">
        <v>10</v>
      </c>
      <c r="B25" s="177" t="s">
        <v>2008</v>
      </c>
      <c r="C25" s="177" t="s">
        <v>2009</v>
      </c>
      <c r="D25" s="178" t="s">
        <v>426</v>
      </c>
      <c r="E25" s="179">
        <v>9</v>
      </c>
      <c r="F25" s="182"/>
      <c r="G25" s="180">
        <f>ROUND(E25*F25,2)</f>
        <v>0</v>
      </c>
      <c r="H25" s="182">
        <v>474.5</v>
      </c>
      <c r="I25" s="180">
        <f>ROUND(E25*H25,2)</f>
        <v>4270.5</v>
      </c>
      <c r="J25" s="182">
        <v>0</v>
      </c>
      <c r="K25" s="180">
        <f>ROUND(E25*J25,2)</f>
        <v>0</v>
      </c>
      <c r="L25" s="180">
        <v>21</v>
      </c>
      <c r="M25" s="180">
        <f>G25*(1+L25/100)</f>
        <v>0</v>
      </c>
      <c r="N25" s="180">
        <v>5.0000000000000001E-4</v>
      </c>
      <c r="O25" s="180">
        <f>ROUND(E25*N25,2)</f>
        <v>0</v>
      </c>
      <c r="P25" s="180">
        <v>0</v>
      </c>
      <c r="Q25" s="180">
        <f>ROUND(E25*P25,2)</f>
        <v>0</v>
      </c>
      <c r="R25" s="181" t="s">
        <v>781</v>
      </c>
      <c r="S25" s="181" t="s">
        <v>201</v>
      </c>
      <c r="T25" s="180" t="s">
        <v>201</v>
      </c>
      <c r="U25" s="180">
        <v>0</v>
      </c>
      <c r="V25" s="180">
        <f>ROUND(E25*U25,2)</f>
        <v>0</v>
      </c>
      <c r="W25" s="181"/>
      <c r="X25" s="181">
        <v>10</v>
      </c>
      <c r="Y25" s="149"/>
      <c r="Z25" s="149"/>
      <c r="AA25" s="149"/>
      <c r="AB25" s="149"/>
      <c r="AC25" s="149"/>
      <c r="AD25" s="149"/>
      <c r="AE25" s="149" t="s">
        <v>782</v>
      </c>
      <c r="AF25" s="149" t="s">
        <v>1013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>
      <c r="A26" s="136"/>
      <c r="B26" s="154"/>
      <c r="C26" s="154"/>
      <c r="D26" s="157"/>
      <c r="E26" s="158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60"/>
      <c r="S26" s="160"/>
      <c r="T26" s="159"/>
      <c r="U26" s="159"/>
      <c r="V26" s="159"/>
      <c r="W26" s="160"/>
      <c r="X26" s="160"/>
      <c r="AH26" s="193"/>
      <c r="AI26" s="193"/>
      <c r="AJ26" s="196"/>
    </row>
    <row r="27" spans="1:60" ht="14">
      <c r="A27" s="152" t="s">
        <v>195</v>
      </c>
      <c r="B27" s="169" t="s">
        <v>66</v>
      </c>
      <c r="C27" s="169" t="s">
        <v>91</v>
      </c>
      <c r="D27" s="170"/>
      <c r="E27" s="171"/>
      <c r="F27" s="172"/>
      <c r="G27" s="173">
        <f>SUMIF(AE28:AE29,"&lt;&gt;NOR",G28:G29)</f>
        <v>0</v>
      </c>
      <c r="H27" s="172"/>
      <c r="I27" s="172">
        <f>SUM(I28:I29)</f>
        <v>2763.75</v>
      </c>
      <c r="J27" s="172"/>
      <c r="K27" s="172">
        <f>SUM(K28:K29)</f>
        <v>38523.75</v>
      </c>
      <c r="L27" s="172"/>
      <c r="M27" s="172">
        <f>SUM(M28:M29)</f>
        <v>0</v>
      </c>
      <c r="N27" s="172"/>
      <c r="O27" s="172">
        <f>SUM(O28:O29)</f>
        <v>0.18</v>
      </c>
      <c r="P27" s="172"/>
      <c r="Q27" s="172">
        <f>SUM(Q28:Q29)</f>
        <v>0</v>
      </c>
      <c r="R27" s="174"/>
      <c r="S27" s="174"/>
      <c r="T27" s="172"/>
      <c r="U27" s="172"/>
      <c r="V27" s="172">
        <f>SUM(V28:V29)</f>
        <v>57.38</v>
      </c>
      <c r="W27" s="174"/>
      <c r="X27" s="175"/>
      <c r="AE27" t="s">
        <v>196</v>
      </c>
      <c r="AH27" s="193"/>
      <c r="AI27" s="193"/>
      <c r="AJ27" s="196"/>
    </row>
    <row r="28" spans="1:60" outlineLevel="1">
      <c r="A28" s="176">
        <v>11</v>
      </c>
      <c r="B28" s="177" t="s">
        <v>996</v>
      </c>
      <c r="C28" s="177" t="s">
        <v>997</v>
      </c>
      <c r="D28" s="178" t="s">
        <v>266</v>
      </c>
      <c r="E28" s="179">
        <v>187.5</v>
      </c>
      <c r="F28" s="182"/>
      <c r="G28" s="180">
        <f>ROUND(E28*F28,2)</f>
        <v>0</v>
      </c>
      <c r="H28" s="182">
        <v>14.74</v>
      </c>
      <c r="I28" s="180">
        <f>ROUND(E28*H28,2)</f>
        <v>2763.75</v>
      </c>
      <c r="J28" s="182">
        <v>165.26</v>
      </c>
      <c r="K28" s="180">
        <f>ROUND(E28*J28,2)</f>
        <v>30986.25</v>
      </c>
      <c r="L28" s="180">
        <v>21</v>
      </c>
      <c r="M28" s="180">
        <f>G28*(1+L28/100)</f>
        <v>0</v>
      </c>
      <c r="N28" s="180">
        <v>9.7999999999999997E-4</v>
      </c>
      <c r="O28" s="180">
        <f>ROUND(E28*N28,2)</f>
        <v>0.18</v>
      </c>
      <c r="P28" s="180">
        <v>0</v>
      </c>
      <c r="Q28" s="180">
        <f>ROUND(E28*P28,2)</f>
        <v>0</v>
      </c>
      <c r="R28" s="181" t="s">
        <v>200</v>
      </c>
      <c r="S28" s="181" t="s">
        <v>201</v>
      </c>
      <c r="T28" s="180" t="s">
        <v>201</v>
      </c>
      <c r="U28" s="180">
        <v>0.23599999999999999</v>
      </c>
      <c r="V28" s="180">
        <f>ROUND(E28*U28,2)</f>
        <v>44.25</v>
      </c>
      <c r="W28" s="181"/>
      <c r="X28" s="181">
        <v>11</v>
      </c>
      <c r="Y28" s="149"/>
      <c r="Z28" s="149"/>
      <c r="AA28" s="149"/>
      <c r="AB28" s="149"/>
      <c r="AC28" s="149"/>
      <c r="AD28" s="149"/>
      <c r="AE28" s="149" t="s">
        <v>987</v>
      </c>
      <c r="AF28" s="149" t="s">
        <v>1016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76">
        <v>12</v>
      </c>
      <c r="B29" s="177" t="s">
        <v>999</v>
      </c>
      <c r="C29" s="177" t="s">
        <v>1000</v>
      </c>
      <c r="D29" s="178" t="s">
        <v>266</v>
      </c>
      <c r="E29" s="179">
        <v>187.5</v>
      </c>
      <c r="F29" s="182"/>
      <c r="G29" s="180">
        <f>ROUND(E29*F29,2)</f>
        <v>0</v>
      </c>
      <c r="H29" s="182">
        <v>0</v>
      </c>
      <c r="I29" s="180">
        <f>ROUND(E29*H29,2)</f>
        <v>0</v>
      </c>
      <c r="J29" s="182">
        <v>40.200000000000003</v>
      </c>
      <c r="K29" s="180">
        <f>ROUND(E29*J29,2)</f>
        <v>7537.5</v>
      </c>
      <c r="L29" s="180">
        <v>21</v>
      </c>
      <c r="M29" s="180">
        <f>G29*(1+L29/100)</f>
        <v>0</v>
      </c>
      <c r="N29" s="180">
        <v>0</v>
      </c>
      <c r="O29" s="180">
        <f>ROUND(E29*N29,2)</f>
        <v>0</v>
      </c>
      <c r="P29" s="180">
        <v>0</v>
      </c>
      <c r="Q29" s="180">
        <f>ROUND(E29*P29,2)</f>
        <v>0</v>
      </c>
      <c r="R29" s="181" t="s">
        <v>200</v>
      </c>
      <c r="S29" s="181" t="s">
        <v>201</v>
      </c>
      <c r="T29" s="180" t="s">
        <v>201</v>
      </c>
      <c r="U29" s="180">
        <v>7.0000000000000007E-2</v>
      </c>
      <c r="V29" s="180">
        <f>ROUND(E29*U29,2)</f>
        <v>13.13</v>
      </c>
      <c r="W29" s="181"/>
      <c r="X29" s="181">
        <v>12</v>
      </c>
      <c r="Y29" s="149"/>
      <c r="Z29" s="149"/>
      <c r="AA29" s="149"/>
      <c r="AB29" s="149"/>
      <c r="AC29" s="149"/>
      <c r="AD29" s="149"/>
      <c r="AE29" s="149" t="s">
        <v>987</v>
      </c>
      <c r="AF29" s="149" t="s">
        <v>1019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>
      <c r="A30" s="136"/>
      <c r="B30" s="154"/>
      <c r="C30" s="154"/>
      <c r="D30" s="157"/>
      <c r="E30" s="158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60"/>
      <c r="S30" s="160"/>
      <c r="T30" s="159"/>
      <c r="U30" s="159"/>
      <c r="V30" s="159"/>
      <c r="W30" s="160"/>
      <c r="X30" s="160"/>
      <c r="AH30" s="193"/>
      <c r="AI30" s="193"/>
      <c r="AJ30" s="196"/>
    </row>
    <row r="31" spans="1:60" ht="14">
      <c r="A31" s="152" t="s">
        <v>195</v>
      </c>
      <c r="B31" s="169" t="s">
        <v>73</v>
      </c>
      <c r="C31" s="169" t="s">
        <v>92</v>
      </c>
      <c r="D31" s="170"/>
      <c r="E31" s="171"/>
      <c r="F31" s="172"/>
      <c r="G31" s="173">
        <f>SUMIF(AE32:AE36,"&lt;&gt;NOR",G32:G36)</f>
        <v>0</v>
      </c>
      <c r="H31" s="172"/>
      <c r="I31" s="172">
        <f>SUM(I32:I36)</f>
        <v>0</v>
      </c>
      <c r="J31" s="172"/>
      <c r="K31" s="172">
        <f>SUM(K32:K36)</f>
        <v>28086</v>
      </c>
      <c r="L31" s="172"/>
      <c r="M31" s="172">
        <f>SUM(M32:M36)</f>
        <v>0</v>
      </c>
      <c r="N31" s="172"/>
      <c r="O31" s="172">
        <f>SUM(O32:O36)</f>
        <v>0</v>
      </c>
      <c r="P31" s="172"/>
      <c r="Q31" s="172">
        <f>SUM(Q32:Q36)</f>
        <v>0</v>
      </c>
      <c r="R31" s="174"/>
      <c r="S31" s="174"/>
      <c r="T31" s="172"/>
      <c r="U31" s="172"/>
      <c r="V31" s="172">
        <f>SUM(V32:V36)</f>
        <v>28.72</v>
      </c>
      <c r="W31" s="174"/>
      <c r="X31" s="175"/>
      <c r="AE31" t="s">
        <v>196</v>
      </c>
      <c r="AH31" s="193"/>
      <c r="AI31" s="193"/>
      <c r="AJ31" s="196"/>
    </row>
    <row r="32" spans="1:60" outlineLevel="1">
      <c r="A32" s="176">
        <v>13</v>
      </c>
      <c r="B32" s="177" t="s">
        <v>1002</v>
      </c>
      <c r="C32" s="177" t="s">
        <v>1003</v>
      </c>
      <c r="D32" s="178" t="s">
        <v>199</v>
      </c>
      <c r="E32" s="179">
        <v>60</v>
      </c>
      <c r="F32" s="182"/>
      <c r="G32" s="180">
        <f>ROUND(E32*F32,2)</f>
        <v>0</v>
      </c>
      <c r="H32" s="182">
        <v>0</v>
      </c>
      <c r="I32" s="180">
        <f>ROUND(E32*H32,2)</f>
        <v>0</v>
      </c>
      <c r="J32" s="182">
        <v>187</v>
      </c>
      <c r="K32" s="180">
        <f>ROUND(E32*J32,2)</f>
        <v>11220</v>
      </c>
      <c r="L32" s="180">
        <v>21</v>
      </c>
      <c r="M32" s="180">
        <f>G32*(1+L32/100)</f>
        <v>0</v>
      </c>
      <c r="N32" s="180">
        <v>0</v>
      </c>
      <c r="O32" s="180">
        <f>ROUND(E32*N32,2)</f>
        <v>0</v>
      </c>
      <c r="P32" s="180">
        <v>0</v>
      </c>
      <c r="Q32" s="180">
        <f>ROUND(E32*P32,2)</f>
        <v>0</v>
      </c>
      <c r="R32" s="181" t="s">
        <v>200</v>
      </c>
      <c r="S32" s="181" t="s">
        <v>201</v>
      </c>
      <c r="T32" s="180" t="s">
        <v>201</v>
      </c>
      <c r="U32" s="180">
        <v>0.34499999999999997</v>
      </c>
      <c r="V32" s="180">
        <f>ROUND(E32*U32,2)</f>
        <v>20.7</v>
      </c>
      <c r="W32" s="181"/>
      <c r="X32" s="181">
        <v>13</v>
      </c>
      <c r="Y32" s="149"/>
      <c r="Z32" s="149"/>
      <c r="AA32" s="149"/>
      <c r="AB32" s="149"/>
      <c r="AC32" s="149"/>
      <c r="AD32" s="149"/>
      <c r="AE32" s="149" t="s">
        <v>987</v>
      </c>
      <c r="AF32" s="149" t="s">
        <v>1022</v>
      </c>
      <c r="AG32" s="149"/>
      <c r="AH32" s="194"/>
      <c r="AI32" s="194"/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>
      <c r="A33" s="176">
        <v>14</v>
      </c>
      <c r="B33" s="177" t="s">
        <v>1005</v>
      </c>
      <c r="C33" s="177" t="s">
        <v>1006</v>
      </c>
      <c r="D33" s="178" t="s">
        <v>199</v>
      </c>
      <c r="E33" s="179">
        <v>60</v>
      </c>
      <c r="F33" s="182"/>
      <c r="G33" s="180">
        <f>ROUND(E33*F33,2)</f>
        <v>0</v>
      </c>
      <c r="H33" s="182">
        <v>0</v>
      </c>
      <c r="I33" s="180">
        <f>ROUND(E33*H33,2)</f>
        <v>0</v>
      </c>
      <c r="J33" s="182">
        <v>62.7</v>
      </c>
      <c r="K33" s="180">
        <f>ROUND(E33*J33,2)</f>
        <v>3762</v>
      </c>
      <c r="L33" s="180">
        <v>21</v>
      </c>
      <c r="M33" s="180">
        <f>G33*(1+L33/100)</f>
        <v>0</v>
      </c>
      <c r="N33" s="180">
        <v>0</v>
      </c>
      <c r="O33" s="180">
        <f>ROUND(E33*N33,2)</f>
        <v>0</v>
      </c>
      <c r="P33" s="180">
        <v>0</v>
      </c>
      <c r="Q33" s="180">
        <f>ROUND(E33*P33,2)</f>
        <v>0</v>
      </c>
      <c r="R33" s="181" t="s">
        <v>200</v>
      </c>
      <c r="S33" s="181" t="s">
        <v>201</v>
      </c>
      <c r="T33" s="180" t="s">
        <v>201</v>
      </c>
      <c r="U33" s="180">
        <v>7.3999999999999996E-2</v>
      </c>
      <c r="V33" s="180">
        <f>ROUND(E33*U33,2)</f>
        <v>4.4400000000000004</v>
      </c>
      <c r="W33" s="181"/>
      <c r="X33" s="181">
        <v>14</v>
      </c>
      <c r="Y33" s="149"/>
      <c r="Z33" s="149"/>
      <c r="AA33" s="149"/>
      <c r="AB33" s="149"/>
      <c r="AC33" s="149"/>
      <c r="AD33" s="149"/>
      <c r="AE33" s="149" t="s">
        <v>987</v>
      </c>
      <c r="AF33" s="149" t="s">
        <v>1026</v>
      </c>
      <c r="AG33" s="149"/>
      <c r="AH33" s="194"/>
      <c r="AI33" s="194"/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>
      <c r="A34" s="176">
        <v>15</v>
      </c>
      <c r="B34" s="177" t="s">
        <v>2010</v>
      </c>
      <c r="C34" s="177" t="s">
        <v>2011</v>
      </c>
      <c r="D34" s="178" t="s">
        <v>199</v>
      </c>
      <c r="E34" s="179">
        <v>60</v>
      </c>
      <c r="F34" s="182"/>
      <c r="G34" s="180">
        <f>ROUND(E34*F34,2)</f>
        <v>0</v>
      </c>
      <c r="H34" s="182">
        <v>0</v>
      </c>
      <c r="I34" s="180">
        <f>ROUND(E34*H34,2)</f>
        <v>0</v>
      </c>
      <c r="J34" s="182">
        <v>151.5</v>
      </c>
      <c r="K34" s="180">
        <f>ROUND(E34*J34,2)</f>
        <v>9090</v>
      </c>
      <c r="L34" s="180">
        <v>21</v>
      </c>
      <c r="M34" s="180">
        <f>G34*(1+L34/100)</f>
        <v>0</v>
      </c>
      <c r="N34" s="180">
        <v>0</v>
      </c>
      <c r="O34" s="180">
        <f>ROUND(E34*N34,2)</f>
        <v>0</v>
      </c>
      <c r="P34" s="180">
        <v>0</v>
      </c>
      <c r="Q34" s="180">
        <f>ROUND(E34*P34,2)</f>
        <v>0</v>
      </c>
      <c r="R34" s="181" t="s">
        <v>200</v>
      </c>
      <c r="S34" s="181" t="s">
        <v>201</v>
      </c>
      <c r="T34" s="180" t="s">
        <v>201</v>
      </c>
      <c r="U34" s="180">
        <v>1.0999999999999999E-2</v>
      </c>
      <c r="V34" s="180">
        <f>ROUND(E34*U34,2)</f>
        <v>0.66</v>
      </c>
      <c r="W34" s="181"/>
      <c r="X34" s="181">
        <v>15</v>
      </c>
      <c r="Y34" s="149"/>
      <c r="Z34" s="149"/>
      <c r="AA34" s="149"/>
      <c r="AB34" s="149"/>
      <c r="AC34" s="149"/>
      <c r="AD34" s="149"/>
      <c r="AE34" s="149" t="s">
        <v>987</v>
      </c>
      <c r="AF34" s="149" t="s">
        <v>1029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>
      <c r="A35" s="176">
        <v>16</v>
      </c>
      <c r="B35" s="177" t="s">
        <v>212</v>
      </c>
      <c r="C35" s="177" t="s">
        <v>213</v>
      </c>
      <c r="D35" s="178" t="s">
        <v>199</v>
      </c>
      <c r="E35" s="179">
        <v>60</v>
      </c>
      <c r="F35" s="182"/>
      <c r="G35" s="180">
        <f>ROUND(E35*F35,2)</f>
        <v>0</v>
      </c>
      <c r="H35" s="182">
        <v>0</v>
      </c>
      <c r="I35" s="180">
        <f>ROUND(E35*H35,2)</f>
        <v>0</v>
      </c>
      <c r="J35" s="182">
        <v>36.6</v>
      </c>
      <c r="K35" s="180">
        <f>ROUND(E35*J35,2)</f>
        <v>2196</v>
      </c>
      <c r="L35" s="180">
        <v>21</v>
      </c>
      <c r="M35" s="180">
        <f>G35*(1+L35/100)</f>
        <v>0</v>
      </c>
      <c r="N35" s="180">
        <v>0</v>
      </c>
      <c r="O35" s="180">
        <f>ROUND(E35*N35,2)</f>
        <v>0</v>
      </c>
      <c r="P35" s="180">
        <v>0</v>
      </c>
      <c r="Q35" s="180">
        <f>ROUND(E35*P35,2)</f>
        <v>0</v>
      </c>
      <c r="R35" s="181" t="s">
        <v>200</v>
      </c>
      <c r="S35" s="181" t="s">
        <v>201</v>
      </c>
      <c r="T35" s="180" t="s">
        <v>201</v>
      </c>
      <c r="U35" s="180">
        <v>3.1E-2</v>
      </c>
      <c r="V35" s="180">
        <f>ROUND(E35*U35,2)</f>
        <v>1.86</v>
      </c>
      <c r="W35" s="181"/>
      <c r="X35" s="181">
        <v>16</v>
      </c>
      <c r="Y35" s="149"/>
      <c r="Z35" s="149"/>
      <c r="AA35" s="149"/>
      <c r="AB35" s="149"/>
      <c r="AC35" s="149"/>
      <c r="AD35" s="149"/>
      <c r="AE35" s="149" t="s">
        <v>987</v>
      </c>
      <c r="AF35" s="149" t="s">
        <v>1032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>
      <c r="A36" s="176">
        <v>17</v>
      </c>
      <c r="B36" s="177" t="s">
        <v>245</v>
      </c>
      <c r="C36" s="177" t="s">
        <v>246</v>
      </c>
      <c r="D36" s="178" t="s">
        <v>199</v>
      </c>
      <c r="E36" s="179">
        <v>20</v>
      </c>
      <c r="F36" s="182"/>
      <c r="G36" s="180">
        <f>ROUND(E36*F36,2)</f>
        <v>0</v>
      </c>
      <c r="H36" s="182">
        <v>0</v>
      </c>
      <c r="I36" s="180">
        <f>ROUND(E36*H36,2)</f>
        <v>0</v>
      </c>
      <c r="J36" s="182">
        <v>90.9</v>
      </c>
      <c r="K36" s="180">
        <f>ROUND(E36*J36,2)</f>
        <v>1818</v>
      </c>
      <c r="L36" s="180">
        <v>21</v>
      </c>
      <c r="M36" s="180">
        <f>G36*(1+L36/100)</f>
        <v>0</v>
      </c>
      <c r="N36" s="180">
        <v>0</v>
      </c>
      <c r="O36" s="180">
        <f>ROUND(E36*N36,2)</f>
        <v>0</v>
      </c>
      <c r="P36" s="180">
        <v>0</v>
      </c>
      <c r="Q36" s="180">
        <f>ROUND(E36*P36,2)</f>
        <v>0</v>
      </c>
      <c r="R36" s="181" t="s">
        <v>200</v>
      </c>
      <c r="S36" s="181" t="s">
        <v>201</v>
      </c>
      <c r="T36" s="180" t="s">
        <v>201</v>
      </c>
      <c r="U36" s="180">
        <v>5.2999999999999999E-2</v>
      </c>
      <c r="V36" s="180">
        <f>ROUND(E36*U36,2)</f>
        <v>1.06</v>
      </c>
      <c r="W36" s="181"/>
      <c r="X36" s="181">
        <v>17</v>
      </c>
      <c r="Y36" s="149"/>
      <c r="Z36" s="149"/>
      <c r="AA36" s="149"/>
      <c r="AB36" s="149"/>
      <c r="AC36" s="149"/>
      <c r="AD36" s="149"/>
      <c r="AE36" s="149" t="s">
        <v>987</v>
      </c>
      <c r="AF36" s="149" t="s">
        <v>1035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>
      <c r="A37" s="136"/>
      <c r="B37" s="154"/>
      <c r="C37" s="154"/>
      <c r="D37" s="157"/>
      <c r="E37" s="158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0"/>
      <c r="S37" s="160"/>
      <c r="T37" s="159"/>
      <c r="U37" s="159"/>
      <c r="V37" s="159"/>
      <c r="W37" s="160"/>
      <c r="X37" s="160"/>
      <c r="AH37" s="193"/>
      <c r="AI37" s="193"/>
      <c r="AJ37" s="196"/>
    </row>
    <row r="38" spans="1:60" ht="14">
      <c r="A38" s="152" t="s">
        <v>195</v>
      </c>
      <c r="B38" s="169" t="s">
        <v>75</v>
      </c>
      <c r="C38" s="169" t="s">
        <v>93</v>
      </c>
      <c r="D38" s="170"/>
      <c r="E38" s="171"/>
      <c r="F38" s="172"/>
      <c r="G38" s="173">
        <f>SUMIF(AE39:AE41,"&lt;&gt;NOR",G39:G41)</f>
        <v>0</v>
      </c>
      <c r="H38" s="172"/>
      <c r="I38" s="172">
        <f>SUM(I39:I41)</f>
        <v>13597.88</v>
      </c>
      <c r="J38" s="172"/>
      <c r="K38" s="172">
        <f>SUM(K39:K41)</f>
        <v>19511.25</v>
      </c>
      <c r="L38" s="172"/>
      <c r="M38" s="172">
        <f>SUM(M39:M41)</f>
        <v>0</v>
      </c>
      <c r="N38" s="172"/>
      <c r="O38" s="172">
        <f>SUM(O39:O41)</f>
        <v>38.25</v>
      </c>
      <c r="P38" s="172"/>
      <c r="Q38" s="172">
        <f>SUM(Q39:Q41)</f>
        <v>0</v>
      </c>
      <c r="R38" s="174"/>
      <c r="S38" s="174"/>
      <c r="T38" s="172"/>
      <c r="U38" s="172"/>
      <c r="V38" s="172">
        <f>SUM(V39:V41)</f>
        <v>31.64</v>
      </c>
      <c r="W38" s="174"/>
      <c r="X38" s="175"/>
      <c r="AE38" t="s">
        <v>196</v>
      </c>
      <c r="AH38" s="193"/>
      <c r="AI38" s="193"/>
      <c r="AJ38" s="196"/>
    </row>
    <row r="39" spans="1:60" outlineLevel="1">
      <c r="A39" s="176">
        <v>18</v>
      </c>
      <c r="B39" s="177" t="s">
        <v>1014</v>
      </c>
      <c r="C39" s="177" t="s">
        <v>1015</v>
      </c>
      <c r="D39" s="178" t="s">
        <v>199</v>
      </c>
      <c r="E39" s="179">
        <v>38.75</v>
      </c>
      <c r="F39" s="182"/>
      <c r="G39" s="180">
        <f>ROUND(E39*F39,2)</f>
        <v>0</v>
      </c>
      <c r="H39" s="182">
        <v>0</v>
      </c>
      <c r="I39" s="180">
        <f>ROUND(E39*H39,2)</f>
        <v>0</v>
      </c>
      <c r="J39" s="182">
        <v>171</v>
      </c>
      <c r="K39" s="180">
        <f>ROUND(E39*J39,2)</f>
        <v>6626.25</v>
      </c>
      <c r="L39" s="180">
        <v>21</v>
      </c>
      <c r="M39" s="180">
        <f>G39*(1+L39/100)</f>
        <v>0</v>
      </c>
      <c r="N39" s="180">
        <v>0</v>
      </c>
      <c r="O39" s="180">
        <f>ROUND(E39*N39,2)</f>
        <v>0</v>
      </c>
      <c r="P39" s="180">
        <v>0</v>
      </c>
      <c r="Q39" s="180">
        <f>ROUND(E39*P39,2)</f>
        <v>0</v>
      </c>
      <c r="R39" s="181" t="s">
        <v>200</v>
      </c>
      <c r="S39" s="181" t="s">
        <v>201</v>
      </c>
      <c r="T39" s="180" t="s">
        <v>201</v>
      </c>
      <c r="U39" s="180">
        <v>0.20200000000000001</v>
      </c>
      <c r="V39" s="180">
        <f>ROUND(E39*U39,2)</f>
        <v>7.83</v>
      </c>
      <c r="W39" s="181"/>
      <c r="X39" s="181">
        <v>18</v>
      </c>
      <c r="Y39" s="149"/>
      <c r="Z39" s="149"/>
      <c r="AA39" s="149"/>
      <c r="AB39" s="149"/>
      <c r="AC39" s="149"/>
      <c r="AD39" s="149"/>
      <c r="AE39" s="149" t="s">
        <v>987</v>
      </c>
      <c r="AF39" s="149" t="s">
        <v>1038</v>
      </c>
      <c r="AG39" s="149"/>
      <c r="AH39" s="194"/>
      <c r="AI39" s="194"/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1">
      <c r="A40" s="176">
        <v>19</v>
      </c>
      <c r="B40" s="177" t="s">
        <v>2012</v>
      </c>
      <c r="C40" s="177" t="s">
        <v>2013</v>
      </c>
      <c r="D40" s="178" t="s">
        <v>199</v>
      </c>
      <c r="E40" s="179">
        <v>15</v>
      </c>
      <c r="F40" s="182"/>
      <c r="G40" s="180">
        <f>ROUND(E40*F40,2)</f>
        <v>0</v>
      </c>
      <c r="H40" s="182">
        <v>0</v>
      </c>
      <c r="I40" s="180">
        <f>ROUND(E40*H40,2)</f>
        <v>0</v>
      </c>
      <c r="J40" s="182">
        <v>859</v>
      </c>
      <c r="K40" s="180">
        <f>ROUND(E40*J40,2)</f>
        <v>12885</v>
      </c>
      <c r="L40" s="180">
        <v>21</v>
      </c>
      <c r="M40" s="180">
        <f>G40*(1+L40/100)</f>
        <v>0</v>
      </c>
      <c r="N40" s="180">
        <v>0</v>
      </c>
      <c r="O40" s="180">
        <f>ROUND(E40*N40,2)</f>
        <v>0</v>
      </c>
      <c r="P40" s="180">
        <v>0</v>
      </c>
      <c r="Q40" s="180">
        <f>ROUND(E40*P40,2)</f>
        <v>0</v>
      </c>
      <c r="R40" s="181" t="s">
        <v>200</v>
      </c>
      <c r="S40" s="181" t="s">
        <v>201</v>
      </c>
      <c r="T40" s="180" t="s">
        <v>201</v>
      </c>
      <c r="U40" s="180">
        <v>1.587</v>
      </c>
      <c r="V40" s="180">
        <f>ROUND(E40*U40,2)</f>
        <v>23.81</v>
      </c>
      <c r="W40" s="181"/>
      <c r="X40" s="181">
        <v>19</v>
      </c>
      <c r="Y40" s="149"/>
      <c r="Z40" s="149"/>
      <c r="AA40" s="149"/>
      <c r="AB40" s="149"/>
      <c r="AC40" s="149"/>
      <c r="AD40" s="149"/>
      <c r="AE40" s="149" t="s">
        <v>987</v>
      </c>
      <c r="AF40" s="149" t="s">
        <v>1041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1">
      <c r="A41" s="176">
        <v>20</v>
      </c>
      <c r="B41" s="177" t="s">
        <v>2014</v>
      </c>
      <c r="C41" s="177" t="s">
        <v>2015</v>
      </c>
      <c r="D41" s="178" t="s">
        <v>2016</v>
      </c>
      <c r="E41" s="179">
        <v>38.25</v>
      </c>
      <c r="F41" s="182"/>
      <c r="G41" s="180">
        <f>ROUND(E41*F41,2)</f>
        <v>0</v>
      </c>
      <c r="H41" s="182">
        <v>355.5</v>
      </c>
      <c r="I41" s="180">
        <f>ROUND(E41*H41,2)</f>
        <v>13597.88</v>
      </c>
      <c r="J41" s="182">
        <v>0</v>
      </c>
      <c r="K41" s="180">
        <f>ROUND(E41*J41,2)</f>
        <v>0</v>
      </c>
      <c r="L41" s="180">
        <v>21</v>
      </c>
      <c r="M41" s="180">
        <f>G41*(1+L41/100)</f>
        <v>0</v>
      </c>
      <c r="N41" s="180">
        <v>1</v>
      </c>
      <c r="O41" s="180">
        <f>ROUND(E41*N41,2)</f>
        <v>38.25</v>
      </c>
      <c r="P41" s="180">
        <v>0</v>
      </c>
      <c r="Q41" s="180">
        <f>ROUND(E41*P41,2)</f>
        <v>0</v>
      </c>
      <c r="R41" s="181"/>
      <c r="S41" s="181" t="s">
        <v>392</v>
      </c>
      <c r="T41" s="180" t="s">
        <v>689</v>
      </c>
      <c r="U41" s="180">
        <v>0</v>
      </c>
      <c r="V41" s="180">
        <f>ROUND(E41*U41,2)</f>
        <v>0</v>
      </c>
      <c r="W41" s="181"/>
      <c r="X41" s="181">
        <v>20</v>
      </c>
      <c r="Y41" s="149"/>
      <c r="Z41" s="149"/>
      <c r="AA41" s="149"/>
      <c r="AB41" s="149"/>
      <c r="AC41" s="149"/>
      <c r="AD41" s="149"/>
      <c r="AE41" s="149" t="s">
        <v>782</v>
      </c>
      <c r="AF41" s="149" t="s">
        <v>1044</v>
      </c>
      <c r="AG41" s="149"/>
      <c r="AH41" s="194"/>
      <c r="AI41" s="194"/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>
      <c r="A42" s="136"/>
      <c r="B42" s="154"/>
      <c r="C42" s="154"/>
      <c r="D42" s="157"/>
      <c r="E42" s="158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60"/>
      <c r="S42" s="160"/>
      <c r="T42" s="159"/>
      <c r="U42" s="159"/>
      <c r="V42" s="159"/>
      <c r="W42" s="160"/>
      <c r="X42" s="160"/>
      <c r="AH42" s="193"/>
      <c r="AI42" s="193"/>
      <c r="AJ42" s="196"/>
    </row>
    <row r="43" spans="1:60" ht="14">
      <c r="A43" s="152" t="s">
        <v>195</v>
      </c>
      <c r="B43" s="169" t="s">
        <v>77</v>
      </c>
      <c r="C43" s="169" t="s">
        <v>94</v>
      </c>
      <c r="D43" s="170"/>
      <c r="E43" s="171"/>
      <c r="F43" s="172"/>
      <c r="G43" s="173">
        <f>SUMIF(AE44:AE46,"&lt;&gt;NOR",G44:G46)</f>
        <v>0</v>
      </c>
      <c r="H43" s="172"/>
      <c r="I43" s="172">
        <f>SUM(I44:I46)</f>
        <v>671.45999999999992</v>
      </c>
      <c r="J43" s="172"/>
      <c r="K43" s="172">
        <f>SUM(K44:K46)</f>
        <v>8283.24</v>
      </c>
      <c r="L43" s="172"/>
      <c r="M43" s="172">
        <f>SUM(M44:M46)</f>
        <v>0</v>
      </c>
      <c r="N43" s="172"/>
      <c r="O43" s="172">
        <f>SUM(O44:O46)</f>
        <v>0</v>
      </c>
      <c r="P43" s="172"/>
      <c r="Q43" s="172">
        <f>SUM(Q44:Q46)</f>
        <v>0</v>
      </c>
      <c r="R43" s="174"/>
      <c r="S43" s="174"/>
      <c r="T43" s="172"/>
      <c r="U43" s="172"/>
      <c r="V43" s="172">
        <f>SUM(V44:V46)</f>
        <v>15.049999999999999</v>
      </c>
      <c r="W43" s="174"/>
      <c r="X43" s="175"/>
      <c r="AE43" t="s">
        <v>196</v>
      </c>
      <c r="AH43" s="193"/>
      <c r="AI43" s="193"/>
      <c r="AJ43" s="196"/>
    </row>
    <row r="44" spans="1:60" outlineLevel="1">
      <c r="A44" s="176">
        <v>21</v>
      </c>
      <c r="B44" s="177" t="s">
        <v>2017</v>
      </c>
      <c r="C44" s="177" t="s">
        <v>2018</v>
      </c>
      <c r="D44" s="178" t="s">
        <v>266</v>
      </c>
      <c r="E44" s="179">
        <v>76</v>
      </c>
      <c r="F44" s="182"/>
      <c r="G44" s="180">
        <f>ROUND(E44*F44,2)</f>
        <v>0</v>
      </c>
      <c r="H44" s="182">
        <v>0.91</v>
      </c>
      <c r="I44" s="180">
        <f>ROUND(E44*H44,2)</f>
        <v>69.16</v>
      </c>
      <c r="J44" s="182">
        <v>13.19</v>
      </c>
      <c r="K44" s="180">
        <f>ROUND(E44*J44,2)</f>
        <v>1002.44</v>
      </c>
      <c r="L44" s="180">
        <v>21</v>
      </c>
      <c r="M44" s="180">
        <f>G44*(1+L44/100)</f>
        <v>0</v>
      </c>
      <c r="N44" s="180">
        <v>0</v>
      </c>
      <c r="O44" s="180">
        <f>ROUND(E44*N44,2)</f>
        <v>0</v>
      </c>
      <c r="P44" s="180">
        <v>0</v>
      </c>
      <c r="Q44" s="180">
        <f>ROUND(E44*P44,2)</f>
        <v>0</v>
      </c>
      <c r="R44" s="181" t="s">
        <v>2019</v>
      </c>
      <c r="S44" s="181" t="s">
        <v>201</v>
      </c>
      <c r="T44" s="180" t="s">
        <v>201</v>
      </c>
      <c r="U44" s="180">
        <v>2.1000000000000001E-2</v>
      </c>
      <c r="V44" s="180">
        <f>ROUND(E44*U44,2)</f>
        <v>1.6</v>
      </c>
      <c r="W44" s="181"/>
      <c r="X44" s="181">
        <v>21</v>
      </c>
      <c r="Y44" s="149"/>
      <c r="Z44" s="149"/>
      <c r="AA44" s="149"/>
      <c r="AB44" s="149"/>
      <c r="AC44" s="149"/>
      <c r="AD44" s="149"/>
      <c r="AE44" s="149" t="s">
        <v>987</v>
      </c>
      <c r="AF44" s="149" t="s">
        <v>1047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>
      <c r="A45" s="176">
        <v>22</v>
      </c>
      <c r="B45" s="177" t="s">
        <v>2020</v>
      </c>
      <c r="C45" s="177" t="s">
        <v>2021</v>
      </c>
      <c r="D45" s="178" t="s">
        <v>266</v>
      </c>
      <c r="E45" s="179">
        <v>76</v>
      </c>
      <c r="F45" s="182"/>
      <c r="G45" s="180">
        <f>ROUND(E45*F45,2)</f>
        <v>0</v>
      </c>
      <c r="H45" s="182">
        <v>0</v>
      </c>
      <c r="I45" s="180">
        <f>ROUND(E45*H45,2)</f>
        <v>0</v>
      </c>
      <c r="J45" s="182">
        <v>95.8</v>
      </c>
      <c r="K45" s="180">
        <f>ROUND(E45*J45,2)</f>
        <v>7280.8</v>
      </c>
      <c r="L45" s="180">
        <v>21</v>
      </c>
      <c r="M45" s="180">
        <f>G45*(1+L45/100)</f>
        <v>0</v>
      </c>
      <c r="N45" s="180">
        <v>0</v>
      </c>
      <c r="O45" s="180">
        <f>ROUND(E45*N45,2)</f>
        <v>0</v>
      </c>
      <c r="P45" s="180">
        <v>0</v>
      </c>
      <c r="Q45" s="180">
        <f>ROUND(E45*P45,2)</f>
        <v>0</v>
      </c>
      <c r="R45" s="181" t="s">
        <v>200</v>
      </c>
      <c r="S45" s="181" t="s">
        <v>201</v>
      </c>
      <c r="T45" s="180" t="s">
        <v>201</v>
      </c>
      <c r="U45" s="180">
        <v>0.17699999999999999</v>
      </c>
      <c r="V45" s="180">
        <f>ROUND(E45*U45,2)</f>
        <v>13.45</v>
      </c>
      <c r="W45" s="181"/>
      <c r="X45" s="181">
        <v>22</v>
      </c>
      <c r="Y45" s="149"/>
      <c r="Z45" s="149"/>
      <c r="AA45" s="149"/>
      <c r="AB45" s="149"/>
      <c r="AC45" s="149"/>
      <c r="AD45" s="149"/>
      <c r="AE45" s="149" t="s">
        <v>987</v>
      </c>
      <c r="AF45" s="149" t="s">
        <v>1050</v>
      </c>
      <c r="AG45" s="149"/>
      <c r="AH45" s="194"/>
      <c r="AI45" s="194"/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>
      <c r="A46" s="176">
        <v>23</v>
      </c>
      <c r="B46" s="177" t="s">
        <v>2022</v>
      </c>
      <c r="C46" s="177" t="s">
        <v>2023</v>
      </c>
      <c r="D46" s="178" t="s">
        <v>2024</v>
      </c>
      <c r="E46" s="179">
        <v>3.8</v>
      </c>
      <c r="F46" s="182"/>
      <c r="G46" s="180">
        <f>ROUND(E46*F46,2)</f>
        <v>0</v>
      </c>
      <c r="H46" s="182">
        <v>158.5</v>
      </c>
      <c r="I46" s="180">
        <f>ROUND(E46*H46,2)</f>
        <v>602.29999999999995</v>
      </c>
      <c r="J46" s="182">
        <v>0</v>
      </c>
      <c r="K46" s="180">
        <f>ROUND(E46*J46,2)</f>
        <v>0</v>
      </c>
      <c r="L46" s="180">
        <v>21</v>
      </c>
      <c r="M46" s="180">
        <f>G46*(1+L46/100)</f>
        <v>0</v>
      </c>
      <c r="N46" s="180">
        <v>1E-3</v>
      </c>
      <c r="O46" s="180">
        <f>ROUND(E46*N46,2)</f>
        <v>0</v>
      </c>
      <c r="P46" s="180">
        <v>0</v>
      </c>
      <c r="Q46" s="180">
        <f>ROUND(E46*P46,2)</f>
        <v>0</v>
      </c>
      <c r="R46" s="181" t="s">
        <v>781</v>
      </c>
      <c r="S46" s="181" t="s">
        <v>201</v>
      </c>
      <c r="T46" s="180" t="s">
        <v>201</v>
      </c>
      <c r="U46" s="180">
        <v>0</v>
      </c>
      <c r="V46" s="180">
        <f>ROUND(E46*U46,2)</f>
        <v>0</v>
      </c>
      <c r="W46" s="181"/>
      <c r="X46" s="181">
        <v>23</v>
      </c>
      <c r="Y46" s="149"/>
      <c r="Z46" s="149"/>
      <c r="AA46" s="149"/>
      <c r="AB46" s="149"/>
      <c r="AC46" s="149"/>
      <c r="AD46" s="149"/>
      <c r="AE46" s="149" t="s">
        <v>782</v>
      </c>
      <c r="AF46" s="149" t="s">
        <v>1053</v>
      </c>
      <c r="AG46" s="149"/>
      <c r="AH46" s="194"/>
      <c r="AI46" s="194"/>
      <c r="AJ46" s="197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>
      <c r="A47" s="136"/>
      <c r="B47" s="154"/>
      <c r="C47" s="154"/>
      <c r="D47" s="157"/>
      <c r="E47" s="158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60"/>
      <c r="S47" s="160"/>
      <c r="T47" s="159"/>
      <c r="U47" s="159"/>
      <c r="V47" s="159"/>
      <c r="W47" s="160"/>
      <c r="X47" s="160"/>
      <c r="AH47" s="193"/>
      <c r="AI47" s="193"/>
      <c r="AJ47" s="196"/>
    </row>
    <row r="48" spans="1:60" ht="14">
      <c r="A48" s="152" t="s">
        <v>195</v>
      </c>
      <c r="B48" s="169" t="s">
        <v>101</v>
      </c>
      <c r="C48" s="169" t="s">
        <v>102</v>
      </c>
      <c r="D48" s="170"/>
      <c r="E48" s="171"/>
      <c r="F48" s="172"/>
      <c r="G48" s="173">
        <f>SUMIF(AE49:AE49,"&lt;&gt;NOR",G49:G49)</f>
        <v>0</v>
      </c>
      <c r="H48" s="172"/>
      <c r="I48" s="172">
        <f>SUM(I49:I49)</f>
        <v>3825.56</v>
      </c>
      <c r="J48" s="172"/>
      <c r="K48" s="172">
        <f>SUM(K49:K49)</f>
        <v>4655.6899999999996</v>
      </c>
      <c r="L48" s="172"/>
      <c r="M48" s="172">
        <f>SUM(M49:M49)</f>
        <v>0</v>
      </c>
      <c r="N48" s="172"/>
      <c r="O48" s="172">
        <f>SUM(O49:O49)</f>
        <v>11.82</v>
      </c>
      <c r="P48" s="172"/>
      <c r="Q48" s="172">
        <f>SUM(Q49:Q49)</f>
        <v>0</v>
      </c>
      <c r="R48" s="174"/>
      <c r="S48" s="174"/>
      <c r="T48" s="172"/>
      <c r="U48" s="172"/>
      <c r="V48" s="172">
        <f>SUM(V49:V49)</f>
        <v>8.23</v>
      </c>
      <c r="W48" s="174"/>
      <c r="X48" s="175"/>
      <c r="AE48" t="s">
        <v>196</v>
      </c>
      <c r="AH48" s="193"/>
      <c r="AI48" s="193"/>
      <c r="AJ48" s="196"/>
    </row>
    <row r="49" spans="1:60" outlineLevel="1">
      <c r="A49" s="176">
        <v>24</v>
      </c>
      <c r="B49" s="177" t="s">
        <v>2025</v>
      </c>
      <c r="C49" s="177" t="s">
        <v>2026</v>
      </c>
      <c r="D49" s="178" t="s">
        <v>199</v>
      </c>
      <c r="E49" s="179">
        <v>6.25</v>
      </c>
      <c r="F49" s="182"/>
      <c r="G49" s="180">
        <f>ROUND(E49*F49,2)</f>
        <v>0</v>
      </c>
      <c r="H49" s="182">
        <v>612.09</v>
      </c>
      <c r="I49" s="180">
        <f>ROUND(E49*H49,2)</f>
        <v>3825.56</v>
      </c>
      <c r="J49" s="182">
        <v>744.91</v>
      </c>
      <c r="K49" s="180">
        <f>ROUND(E49*J49,2)</f>
        <v>4655.6899999999996</v>
      </c>
      <c r="L49" s="180">
        <v>21</v>
      </c>
      <c r="M49" s="180">
        <f>G49*(1+L49/100)</f>
        <v>0</v>
      </c>
      <c r="N49" s="180">
        <v>1.8907700000000001</v>
      </c>
      <c r="O49" s="180">
        <f>ROUND(E49*N49,2)</f>
        <v>11.82</v>
      </c>
      <c r="P49" s="180">
        <v>0</v>
      </c>
      <c r="Q49" s="180">
        <f>ROUND(E49*P49,2)</f>
        <v>0</v>
      </c>
      <c r="R49" s="181" t="s">
        <v>2027</v>
      </c>
      <c r="S49" s="181" t="s">
        <v>201</v>
      </c>
      <c r="T49" s="180" t="s">
        <v>201</v>
      </c>
      <c r="U49" s="180">
        <v>1.3169999999999999</v>
      </c>
      <c r="V49" s="180">
        <f>ROUND(E49*U49,2)</f>
        <v>8.23</v>
      </c>
      <c r="W49" s="181"/>
      <c r="X49" s="181">
        <v>24</v>
      </c>
      <c r="Y49" s="149"/>
      <c r="Z49" s="149"/>
      <c r="AA49" s="149"/>
      <c r="AB49" s="149"/>
      <c r="AC49" s="149"/>
      <c r="AD49" s="149"/>
      <c r="AE49" s="149" t="s">
        <v>987</v>
      </c>
      <c r="AF49" s="149" t="s">
        <v>1056</v>
      </c>
      <c r="AG49" s="149"/>
      <c r="AH49" s="194"/>
      <c r="AI49" s="194"/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>
      <c r="A50" s="136"/>
      <c r="B50" s="154"/>
      <c r="C50" s="154"/>
      <c r="D50" s="157"/>
      <c r="E50" s="158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60"/>
      <c r="S50" s="160"/>
      <c r="T50" s="159"/>
      <c r="U50" s="159"/>
      <c r="V50" s="159"/>
      <c r="W50" s="160"/>
      <c r="X50" s="160"/>
      <c r="AH50" s="193"/>
      <c r="AI50" s="193"/>
      <c r="AJ50" s="196"/>
    </row>
    <row r="51" spans="1:60" ht="14">
      <c r="A51" s="152" t="s">
        <v>195</v>
      </c>
      <c r="B51" s="169" t="s">
        <v>111</v>
      </c>
      <c r="C51" s="169" t="s">
        <v>112</v>
      </c>
      <c r="D51" s="170"/>
      <c r="E51" s="171"/>
      <c r="F51" s="172"/>
      <c r="G51" s="173">
        <f>SUMIF(AE52:AE64,"&lt;&gt;NOR",G52:G64)</f>
        <v>0</v>
      </c>
      <c r="H51" s="172"/>
      <c r="I51" s="172">
        <f>SUM(I52:I64)</f>
        <v>41146.71</v>
      </c>
      <c r="J51" s="172"/>
      <c r="K51" s="172">
        <f>SUM(K52:K64)</f>
        <v>5808.79</v>
      </c>
      <c r="L51" s="172"/>
      <c r="M51" s="172">
        <f>SUM(M52:M64)</f>
        <v>0</v>
      </c>
      <c r="N51" s="172"/>
      <c r="O51" s="172">
        <f>SUM(O52:O64)</f>
        <v>0.3</v>
      </c>
      <c r="P51" s="172"/>
      <c r="Q51" s="172">
        <f>SUM(Q52:Q64)</f>
        <v>0</v>
      </c>
      <c r="R51" s="174"/>
      <c r="S51" s="174"/>
      <c r="T51" s="172"/>
      <c r="U51" s="172"/>
      <c r="V51" s="172">
        <f>SUM(V52:V64)</f>
        <v>8.4700000000000006</v>
      </c>
      <c r="W51" s="174"/>
      <c r="X51" s="175"/>
      <c r="AE51" t="s">
        <v>196</v>
      </c>
      <c r="AH51" s="193"/>
      <c r="AI51" s="193"/>
      <c r="AJ51" s="196"/>
    </row>
    <row r="52" spans="1:60" outlineLevel="1">
      <c r="A52" s="176">
        <v>25</v>
      </c>
      <c r="B52" s="177" t="s">
        <v>2028</v>
      </c>
      <c r="C52" s="177" t="s">
        <v>2029</v>
      </c>
      <c r="D52" s="178" t="s">
        <v>426</v>
      </c>
      <c r="E52" s="179">
        <v>1</v>
      </c>
      <c r="F52" s="182"/>
      <c r="G52" s="180">
        <f t="shared" ref="G52:G64" si="0">ROUND(E52*F52,2)</f>
        <v>0</v>
      </c>
      <c r="H52" s="182">
        <v>0</v>
      </c>
      <c r="I52" s="180">
        <f t="shared" ref="I52:I64" si="1">ROUND(E52*H52,2)</f>
        <v>0</v>
      </c>
      <c r="J52" s="182">
        <v>2430</v>
      </c>
      <c r="K52" s="180">
        <f t="shared" ref="K52:K64" si="2">ROUND(E52*J52,2)</f>
        <v>2430</v>
      </c>
      <c r="L52" s="180">
        <v>21</v>
      </c>
      <c r="M52" s="180">
        <f t="shared" ref="M52:M64" si="3">G52*(1+L52/100)</f>
        <v>0</v>
      </c>
      <c r="N52" s="180">
        <v>0</v>
      </c>
      <c r="O52" s="180">
        <f t="shared" ref="O52:O64" si="4">ROUND(E52*N52,2)</f>
        <v>0</v>
      </c>
      <c r="P52" s="180">
        <v>0</v>
      </c>
      <c r="Q52" s="180">
        <f t="shared" ref="Q52:Q64" si="5">ROUND(E52*P52,2)</f>
        <v>0</v>
      </c>
      <c r="R52" s="181" t="s">
        <v>2027</v>
      </c>
      <c r="S52" s="181" t="s">
        <v>201</v>
      </c>
      <c r="T52" s="180" t="s">
        <v>201</v>
      </c>
      <c r="U52" s="180">
        <v>3.51</v>
      </c>
      <c r="V52" s="180">
        <f t="shared" ref="V52:V64" si="6">ROUND(E52*U52,2)</f>
        <v>3.51</v>
      </c>
      <c r="W52" s="181"/>
      <c r="X52" s="181">
        <v>25</v>
      </c>
      <c r="Y52" s="149"/>
      <c r="Z52" s="149"/>
      <c r="AA52" s="149"/>
      <c r="AB52" s="149"/>
      <c r="AC52" s="149"/>
      <c r="AD52" s="149"/>
      <c r="AE52" s="149" t="s">
        <v>987</v>
      </c>
      <c r="AF52" s="149" t="s">
        <v>1059</v>
      </c>
      <c r="AG52" s="149"/>
      <c r="AH52" s="194"/>
      <c r="AI52" s="194"/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ht="24" outlineLevel="1">
      <c r="A53" s="176">
        <v>26</v>
      </c>
      <c r="B53" s="177" t="s">
        <v>2030</v>
      </c>
      <c r="C53" s="177" t="s">
        <v>2031</v>
      </c>
      <c r="D53" s="178" t="s">
        <v>426</v>
      </c>
      <c r="E53" s="179">
        <v>1</v>
      </c>
      <c r="F53" s="182"/>
      <c r="G53" s="180">
        <f t="shared" si="0"/>
        <v>0</v>
      </c>
      <c r="H53" s="182">
        <v>3470</v>
      </c>
      <c r="I53" s="180">
        <f t="shared" si="1"/>
        <v>3470</v>
      </c>
      <c r="J53" s="182">
        <v>0</v>
      </c>
      <c r="K53" s="180">
        <f t="shared" si="2"/>
        <v>0</v>
      </c>
      <c r="L53" s="180">
        <v>21</v>
      </c>
      <c r="M53" s="180">
        <f t="shared" si="3"/>
        <v>0</v>
      </c>
      <c r="N53" s="180">
        <v>5.7000000000000002E-3</v>
      </c>
      <c r="O53" s="180">
        <f t="shared" si="4"/>
        <v>0.01</v>
      </c>
      <c r="P53" s="180">
        <v>0</v>
      </c>
      <c r="Q53" s="180">
        <f t="shared" si="5"/>
        <v>0</v>
      </c>
      <c r="R53" s="181" t="s">
        <v>781</v>
      </c>
      <c r="S53" s="181" t="s">
        <v>201</v>
      </c>
      <c r="T53" s="180" t="s">
        <v>201</v>
      </c>
      <c r="U53" s="180">
        <v>0</v>
      </c>
      <c r="V53" s="180">
        <f t="shared" si="6"/>
        <v>0</v>
      </c>
      <c r="W53" s="181"/>
      <c r="X53" s="181">
        <v>26</v>
      </c>
      <c r="Y53" s="149"/>
      <c r="Z53" s="149"/>
      <c r="AA53" s="149"/>
      <c r="AB53" s="149"/>
      <c r="AC53" s="149"/>
      <c r="AD53" s="149"/>
      <c r="AE53" s="149" t="s">
        <v>782</v>
      </c>
      <c r="AF53" s="149" t="s">
        <v>1062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>
      <c r="A54" s="176">
        <v>27</v>
      </c>
      <c r="B54" s="177" t="s">
        <v>2032</v>
      </c>
      <c r="C54" s="177" t="s">
        <v>2033</v>
      </c>
      <c r="D54" s="178" t="s">
        <v>426</v>
      </c>
      <c r="E54" s="179">
        <v>1</v>
      </c>
      <c r="F54" s="182"/>
      <c r="G54" s="180">
        <f t="shared" si="0"/>
        <v>0</v>
      </c>
      <c r="H54" s="182">
        <v>77.569999999999993</v>
      </c>
      <c r="I54" s="180">
        <f t="shared" si="1"/>
        <v>77.569999999999993</v>
      </c>
      <c r="J54" s="182">
        <v>882.43</v>
      </c>
      <c r="K54" s="180">
        <f t="shared" si="2"/>
        <v>882.43</v>
      </c>
      <c r="L54" s="180">
        <v>21</v>
      </c>
      <c r="M54" s="180">
        <f t="shared" si="3"/>
        <v>0</v>
      </c>
      <c r="N54" s="180">
        <v>2.1000000000000001E-4</v>
      </c>
      <c r="O54" s="180">
        <f t="shared" si="4"/>
        <v>0</v>
      </c>
      <c r="P54" s="180">
        <v>0</v>
      </c>
      <c r="Q54" s="180">
        <f t="shared" si="5"/>
        <v>0</v>
      </c>
      <c r="R54" s="181" t="s">
        <v>2027</v>
      </c>
      <c r="S54" s="181" t="s">
        <v>201</v>
      </c>
      <c r="T54" s="180" t="s">
        <v>201</v>
      </c>
      <c r="U54" s="180">
        <v>1.278</v>
      </c>
      <c r="V54" s="180">
        <f t="shared" si="6"/>
        <v>1.28</v>
      </c>
      <c r="W54" s="181"/>
      <c r="X54" s="181">
        <v>27</v>
      </c>
      <c r="Y54" s="149"/>
      <c r="Z54" s="149"/>
      <c r="AA54" s="149"/>
      <c r="AB54" s="149"/>
      <c r="AC54" s="149"/>
      <c r="AD54" s="149"/>
      <c r="AE54" s="149" t="s">
        <v>987</v>
      </c>
      <c r="AF54" s="149" t="s">
        <v>1065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>
      <c r="A55" s="176">
        <v>28</v>
      </c>
      <c r="B55" s="177" t="s">
        <v>2034</v>
      </c>
      <c r="C55" s="177" t="s">
        <v>2035</v>
      </c>
      <c r="D55" s="178" t="s">
        <v>426</v>
      </c>
      <c r="E55" s="179">
        <v>3</v>
      </c>
      <c r="F55" s="182"/>
      <c r="G55" s="180">
        <f t="shared" si="0"/>
        <v>0</v>
      </c>
      <c r="H55" s="182">
        <v>5545</v>
      </c>
      <c r="I55" s="180">
        <f t="shared" si="1"/>
        <v>16635</v>
      </c>
      <c r="J55" s="182">
        <v>0</v>
      </c>
      <c r="K55" s="180">
        <f t="shared" si="2"/>
        <v>0</v>
      </c>
      <c r="L55" s="180">
        <v>21</v>
      </c>
      <c r="M55" s="180">
        <f t="shared" si="3"/>
        <v>0</v>
      </c>
      <c r="N55" s="180">
        <v>1.0999999999999999E-2</v>
      </c>
      <c r="O55" s="180">
        <f t="shared" si="4"/>
        <v>0.03</v>
      </c>
      <c r="P55" s="180">
        <v>0</v>
      </c>
      <c r="Q55" s="180">
        <f t="shared" si="5"/>
        <v>0</v>
      </c>
      <c r="R55" s="181" t="s">
        <v>781</v>
      </c>
      <c r="S55" s="181" t="s">
        <v>201</v>
      </c>
      <c r="T55" s="180" t="s">
        <v>201</v>
      </c>
      <c r="U55" s="180">
        <v>0</v>
      </c>
      <c r="V55" s="180">
        <f t="shared" si="6"/>
        <v>0</v>
      </c>
      <c r="W55" s="181"/>
      <c r="X55" s="181">
        <v>28</v>
      </c>
      <c r="Y55" s="149"/>
      <c r="Z55" s="149"/>
      <c r="AA55" s="149"/>
      <c r="AB55" s="149"/>
      <c r="AC55" s="149"/>
      <c r="AD55" s="149"/>
      <c r="AE55" s="149" t="s">
        <v>782</v>
      </c>
      <c r="AF55" s="149" t="s">
        <v>1068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>
      <c r="A56" s="176">
        <v>29</v>
      </c>
      <c r="B56" s="177" t="s">
        <v>2036</v>
      </c>
      <c r="C56" s="177" t="s">
        <v>2037</v>
      </c>
      <c r="D56" s="178" t="s">
        <v>426</v>
      </c>
      <c r="E56" s="179">
        <v>2</v>
      </c>
      <c r="F56" s="182"/>
      <c r="G56" s="180">
        <f t="shared" si="0"/>
        <v>0</v>
      </c>
      <c r="H56" s="182">
        <v>77.569999999999993</v>
      </c>
      <c r="I56" s="180">
        <f t="shared" si="1"/>
        <v>155.13999999999999</v>
      </c>
      <c r="J56" s="182">
        <v>456.43</v>
      </c>
      <c r="K56" s="180">
        <f t="shared" si="2"/>
        <v>912.86</v>
      </c>
      <c r="L56" s="180">
        <v>21</v>
      </c>
      <c r="M56" s="180">
        <f t="shared" si="3"/>
        <v>0</v>
      </c>
      <c r="N56" s="180">
        <v>2.1000000000000001E-4</v>
      </c>
      <c r="O56" s="180">
        <f t="shared" si="4"/>
        <v>0</v>
      </c>
      <c r="P56" s="180">
        <v>0</v>
      </c>
      <c r="Q56" s="180">
        <f t="shared" si="5"/>
        <v>0</v>
      </c>
      <c r="R56" s="181" t="s">
        <v>2027</v>
      </c>
      <c r="S56" s="181" t="s">
        <v>201</v>
      </c>
      <c r="T56" s="180" t="s">
        <v>201</v>
      </c>
      <c r="U56" s="180">
        <v>0.66</v>
      </c>
      <c r="V56" s="180">
        <f t="shared" si="6"/>
        <v>1.32</v>
      </c>
      <c r="W56" s="181"/>
      <c r="X56" s="181">
        <v>29</v>
      </c>
      <c r="Y56" s="149"/>
      <c r="Z56" s="149"/>
      <c r="AA56" s="149"/>
      <c r="AB56" s="149"/>
      <c r="AC56" s="149"/>
      <c r="AD56" s="149"/>
      <c r="AE56" s="149" t="s">
        <v>987</v>
      </c>
      <c r="AF56" s="149" t="s">
        <v>1071</v>
      </c>
      <c r="AG56" s="149"/>
      <c r="AH56" s="194"/>
      <c r="AI56" s="194"/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>
      <c r="A57" s="176">
        <v>30</v>
      </c>
      <c r="B57" s="177" t="s">
        <v>2038</v>
      </c>
      <c r="C57" s="177" t="s">
        <v>2039</v>
      </c>
      <c r="D57" s="178" t="s">
        <v>426</v>
      </c>
      <c r="E57" s="179">
        <v>1</v>
      </c>
      <c r="F57" s="182"/>
      <c r="G57" s="180">
        <f t="shared" si="0"/>
        <v>0</v>
      </c>
      <c r="H57" s="182">
        <v>77.569999999999993</v>
      </c>
      <c r="I57" s="180">
        <f t="shared" si="1"/>
        <v>77.569999999999993</v>
      </c>
      <c r="J57" s="182">
        <v>400.43</v>
      </c>
      <c r="K57" s="180">
        <f t="shared" si="2"/>
        <v>400.43</v>
      </c>
      <c r="L57" s="180">
        <v>21</v>
      </c>
      <c r="M57" s="180">
        <f t="shared" si="3"/>
        <v>0</v>
      </c>
      <c r="N57" s="180">
        <v>2.1000000000000001E-4</v>
      </c>
      <c r="O57" s="180">
        <f t="shared" si="4"/>
        <v>0</v>
      </c>
      <c r="P57" s="180">
        <v>0</v>
      </c>
      <c r="Q57" s="180">
        <f t="shared" si="5"/>
        <v>0</v>
      </c>
      <c r="R57" s="181" t="s">
        <v>2027</v>
      </c>
      <c r="S57" s="181" t="s">
        <v>201</v>
      </c>
      <c r="T57" s="180" t="s">
        <v>201</v>
      </c>
      <c r="U57" s="180">
        <v>0.57999999999999996</v>
      </c>
      <c r="V57" s="180">
        <f t="shared" si="6"/>
        <v>0.57999999999999996</v>
      </c>
      <c r="W57" s="181"/>
      <c r="X57" s="181">
        <v>30</v>
      </c>
      <c r="Y57" s="149"/>
      <c r="Z57" s="149"/>
      <c r="AA57" s="149"/>
      <c r="AB57" s="149"/>
      <c r="AC57" s="149"/>
      <c r="AD57" s="149"/>
      <c r="AE57" s="149" t="s">
        <v>987</v>
      </c>
      <c r="AF57" s="149" t="s">
        <v>1074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>
      <c r="A58" s="176">
        <v>31</v>
      </c>
      <c r="B58" s="177" t="s">
        <v>2040</v>
      </c>
      <c r="C58" s="177" t="s">
        <v>2041</v>
      </c>
      <c r="D58" s="178" t="s">
        <v>426</v>
      </c>
      <c r="E58" s="179">
        <v>1</v>
      </c>
      <c r="F58" s="182"/>
      <c r="G58" s="180">
        <f t="shared" si="0"/>
        <v>0</v>
      </c>
      <c r="H58" s="182">
        <v>6520</v>
      </c>
      <c r="I58" s="180">
        <f t="shared" si="1"/>
        <v>6520</v>
      </c>
      <c r="J58" s="182">
        <v>0</v>
      </c>
      <c r="K58" s="180">
        <f t="shared" si="2"/>
        <v>0</v>
      </c>
      <c r="L58" s="180">
        <v>21</v>
      </c>
      <c r="M58" s="180">
        <f t="shared" si="3"/>
        <v>0</v>
      </c>
      <c r="N58" s="180">
        <v>0.01</v>
      </c>
      <c r="O58" s="180">
        <f t="shared" si="4"/>
        <v>0.01</v>
      </c>
      <c r="P58" s="180">
        <v>0</v>
      </c>
      <c r="Q58" s="180">
        <f t="shared" si="5"/>
        <v>0</v>
      </c>
      <c r="R58" s="181" t="s">
        <v>781</v>
      </c>
      <c r="S58" s="181" t="s">
        <v>201</v>
      </c>
      <c r="T58" s="180" t="s">
        <v>201</v>
      </c>
      <c r="U58" s="180">
        <v>0</v>
      </c>
      <c r="V58" s="180">
        <f t="shared" si="6"/>
        <v>0</v>
      </c>
      <c r="W58" s="181"/>
      <c r="X58" s="181">
        <v>31</v>
      </c>
      <c r="Y58" s="149"/>
      <c r="Z58" s="149"/>
      <c r="AA58" s="149"/>
      <c r="AB58" s="149"/>
      <c r="AC58" s="149"/>
      <c r="AD58" s="149"/>
      <c r="AE58" s="149" t="s">
        <v>782</v>
      </c>
      <c r="AF58" s="149" t="s">
        <v>1077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>
      <c r="A59" s="176">
        <v>32</v>
      </c>
      <c r="B59" s="177" t="s">
        <v>2042</v>
      </c>
      <c r="C59" s="177" t="s">
        <v>2043</v>
      </c>
      <c r="D59" s="178" t="s">
        <v>426</v>
      </c>
      <c r="E59" s="179">
        <v>1</v>
      </c>
      <c r="F59" s="182"/>
      <c r="G59" s="180">
        <f t="shared" si="0"/>
        <v>0</v>
      </c>
      <c r="H59" s="182">
        <v>3730</v>
      </c>
      <c r="I59" s="180">
        <f t="shared" si="1"/>
        <v>3730</v>
      </c>
      <c r="J59" s="182">
        <v>0</v>
      </c>
      <c r="K59" s="180">
        <f t="shared" si="2"/>
        <v>0</v>
      </c>
      <c r="L59" s="180">
        <v>21</v>
      </c>
      <c r="M59" s="180">
        <f t="shared" si="3"/>
        <v>0</v>
      </c>
      <c r="N59" s="180">
        <v>0</v>
      </c>
      <c r="O59" s="180">
        <f t="shared" si="4"/>
        <v>0</v>
      </c>
      <c r="P59" s="180">
        <v>0</v>
      </c>
      <c r="Q59" s="180">
        <f t="shared" si="5"/>
        <v>0</v>
      </c>
      <c r="R59" s="181" t="s">
        <v>781</v>
      </c>
      <c r="S59" s="181" t="s">
        <v>201</v>
      </c>
      <c r="T59" s="180" t="s">
        <v>201</v>
      </c>
      <c r="U59" s="180">
        <v>0</v>
      </c>
      <c r="V59" s="180">
        <f t="shared" si="6"/>
        <v>0</v>
      </c>
      <c r="W59" s="181"/>
      <c r="X59" s="181">
        <v>32</v>
      </c>
      <c r="Y59" s="149"/>
      <c r="Z59" s="149"/>
      <c r="AA59" s="149"/>
      <c r="AB59" s="149"/>
      <c r="AC59" s="149"/>
      <c r="AD59" s="149"/>
      <c r="AE59" s="149" t="s">
        <v>782</v>
      </c>
      <c r="AF59" s="149" t="s">
        <v>1080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>
      <c r="A60" s="176">
        <v>33</v>
      </c>
      <c r="B60" s="177" t="s">
        <v>2044</v>
      </c>
      <c r="C60" s="177" t="s">
        <v>2045</v>
      </c>
      <c r="D60" s="178" t="s">
        <v>426</v>
      </c>
      <c r="E60" s="179">
        <v>1</v>
      </c>
      <c r="F60" s="182"/>
      <c r="G60" s="180">
        <f t="shared" si="0"/>
        <v>0</v>
      </c>
      <c r="H60" s="182">
        <v>326</v>
      </c>
      <c r="I60" s="180">
        <f t="shared" si="1"/>
        <v>326</v>
      </c>
      <c r="J60" s="182">
        <v>548</v>
      </c>
      <c r="K60" s="180">
        <f t="shared" si="2"/>
        <v>548</v>
      </c>
      <c r="L60" s="180">
        <v>21</v>
      </c>
      <c r="M60" s="180">
        <f t="shared" si="3"/>
        <v>0</v>
      </c>
      <c r="N60" s="180">
        <v>0.12303</v>
      </c>
      <c r="O60" s="180">
        <f t="shared" si="4"/>
        <v>0.12</v>
      </c>
      <c r="P60" s="180">
        <v>0</v>
      </c>
      <c r="Q60" s="180">
        <f t="shared" si="5"/>
        <v>0</v>
      </c>
      <c r="R60" s="181" t="s">
        <v>2027</v>
      </c>
      <c r="S60" s="181" t="s">
        <v>201</v>
      </c>
      <c r="T60" s="180" t="s">
        <v>201</v>
      </c>
      <c r="U60" s="180">
        <v>0.86299999999999999</v>
      </c>
      <c r="V60" s="180">
        <f t="shared" si="6"/>
        <v>0.86</v>
      </c>
      <c r="W60" s="181"/>
      <c r="X60" s="181">
        <v>33</v>
      </c>
      <c r="Y60" s="149"/>
      <c r="Z60" s="149"/>
      <c r="AA60" s="149"/>
      <c r="AB60" s="149"/>
      <c r="AC60" s="149"/>
      <c r="AD60" s="149"/>
      <c r="AE60" s="149" t="s">
        <v>987</v>
      </c>
      <c r="AF60" s="149" t="s">
        <v>1083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>
      <c r="A61" s="176">
        <v>34</v>
      </c>
      <c r="B61" s="177" t="s">
        <v>2046</v>
      </c>
      <c r="C61" s="177" t="s">
        <v>2047</v>
      </c>
      <c r="D61" s="178" t="s">
        <v>426</v>
      </c>
      <c r="E61" s="179">
        <v>1</v>
      </c>
      <c r="F61" s="182"/>
      <c r="G61" s="180">
        <f t="shared" si="0"/>
        <v>0</v>
      </c>
      <c r="H61" s="182">
        <v>100.5</v>
      </c>
      <c r="I61" s="180">
        <f t="shared" si="1"/>
        <v>100.5</v>
      </c>
      <c r="J61" s="182">
        <v>0</v>
      </c>
      <c r="K61" s="180">
        <f t="shared" si="2"/>
        <v>0</v>
      </c>
      <c r="L61" s="180">
        <v>21</v>
      </c>
      <c r="M61" s="180">
        <f t="shared" si="3"/>
        <v>0</v>
      </c>
      <c r="N61" s="180">
        <v>6.0000000000000002E-5</v>
      </c>
      <c r="O61" s="180">
        <f t="shared" si="4"/>
        <v>0</v>
      </c>
      <c r="P61" s="180">
        <v>0</v>
      </c>
      <c r="Q61" s="180">
        <f t="shared" si="5"/>
        <v>0</v>
      </c>
      <c r="R61" s="181" t="s">
        <v>781</v>
      </c>
      <c r="S61" s="181" t="s">
        <v>201</v>
      </c>
      <c r="T61" s="180" t="s">
        <v>201</v>
      </c>
      <c r="U61" s="180">
        <v>0</v>
      </c>
      <c r="V61" s="180">
        <f t="shared" si="6"/>
        <v>0</v>
      </c>
      <c r="W61" s="181"/>
      <c r="X61" s="181">
        <v>34</v>
      </c>
      <c r="Y61" s="149"/>
      <c r="Z61" s="149"/>
      <c r="AA61" s="149"/>
      <c r="AB61" s="149"/>
      <c r="AC61" s="149"/>
      <c r="AD61" s="149"/>
      <c r="AE61" s="149" t="s">
        <v>782</v>
      </c>
      <c r="AF61" s="149" t="s">
        <v>1086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>
      <c r="A62" s="176">
        <v>35</v>
      </c>
      <c r="B62" s="177" t="s">
        <v>2048</v>
      </c>
      <c r="C62" s="177" t="s">
        <v>2049</v>
      </c>
      <c r="D62" s="178" t="s">
        <v>426</v>
      </c>
      <c r="E62" s="179">
        <v>1</v>
      </c>
      <c r="F62" s="182"/>
      <c r="G62" s="180">
        <f t="shared" si="0"/>
        <v>0</v>
      </c>
      <c r="H62" s="182">
        <v>3470</v>
      </c>
      <c r="I62" s="180">
        <f t="shared" si="1"/>
        <v>3470</v>
      </c>
      <c r="J62" s="182">
        <v>0</v>
      </c>
      <c r="K62" s="180">
        <f t="shared" si="2"/>
        <v>0</v>
      </c>
      <c r="L62" s="180">
        <v>21</v>
      </c>
      <c r="M62" s="180">
        <f t="shared" si="3"/>
        <v>0</v>
      </c>
      <c r="N62" s="180">
        <v>2.0999999999999999E-3</v>
      </c>
      <c r="O62" s="180">
        <f t="shared" si="4"/>
        <v>0</v>
      </c>
      <c r="P62" s="180">
        <v>0</v>
      </c>
      <c r="Q62" s="180">
        <f t="shared" si="5"/>
        <v>0</v>
      </c>
      <c r="R62" s="181" t="s">
        <v>781</v>
      </c>
      <c r="S62" s="181" t="s">
        <v>201</v>
      </c>
      <c r="T62" s="180" t="s">
        <v>201</v>
      </c>
      <c r="U62" s="180">
        <v>0</v>
      </c>
      <c r="V62" s="180">
        <f t="shared" si="6"/>
        <v>0</v>
      </c>
      <c r="W62" s="181"/>
      <c r="X62" s="181">
        <v>35</v>
      </c>
      <c r="Y62" s="149"/>
      <c r="Z62" s="149"/>
      <c r="AA62" s="149"/>
      <c r="AB62" s="149"/>
      <c r="AC62" s="149"/>
      <c r="AD62" s="149"/>
      <c r="AE62" s="149" t="s">
        <v>782</v>
      </c>
      <c r="AF62" s="149" t="s">
        <v>1089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>
      <c r="A63" s="176">
        <v>36</v>
      </c>
      <c r="B63" s="177" t="s">
        <v>2050</v>
      </c>
      <c r="C63" s="177" t="s">
        <v>2051</v>
      </c>
      <c r="D63" s="178" t="s">
        <v>426</v>
      </c>
      <c r="E63" s="179">
        <v>1</v>
      </c>
      <c r="F63" s="182"/>
      <c r="G63" s="180">
        <f t="shared" si="0"/>
        <v>0</v>
      </c>
      <c r="H63" s="182">
        <v>4.93</v>
      </c>
      <c r="I63" s="180">
        <f t="shared" si="1"/>
        <v>4.93</v>
      </c>
      <c r="J63" s="182">
        <v>635.07000000000005</v>
      </c>
      <c r="K63" s="180">
        <f t="shared" si="2"/>
        <v>635.07000000000005</v>
      </c>
      <c r="L63" s="180">
        <v>21</v>
      </c>
      <c r="M63" s="180">
        <f t="shared" si="3"/>
        <v>0</v>
      </c>
      <c r="N63" s="180">
        <v>0</v>
      </c>
      <c r="O63" s="180">
        <f t="shared" si="4"/>
        <v>0</v>
      </c>
      <c r="P63" s="180">
        <v>0</v>
      </c>
      <c r="Q63" s="180">
        <f t="shared" si="5"/>
        <v>0</v>
      </c>
      <c r="R63" s="181" t="s">
        <v>2027</v>
      </c>
      <c r="S63" s="181" t="s">
        <v>201</v>
      </c>
      <c r="T63" s="180" t="s">
        <v>201</v>
      </c>
      <c r="U63" s="180">
        <v>0.92</v>
      </c>
      <c r="V63" s="180">
        <f t="shared" si="6"/>
        <v>0.92</v>
      </c>
      <c r="W63" s="181"/>
      <c r="X63" s="181">
        <v>36</v>
      </c>
      <c r="Y63" s="149"/>
      <c r="Z63" s="149"/>
      <c r="AA63" s="149"/>
      <c r="AB63" s="149"/>
      <c r="AC63" s="149"/>
      <c r="AD63" s="149"/>
      <c r="AE63" s="149" t="s">
        <v>987</v>
      </c>
      <c r="AF63" s="149" t="s">
        <v>1093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ht="24" outlineLevel="1">
      <c r="A64" s="176">
        <v>37</v>
      </c>
      <c r="B64" s="177" t="s">
        <v>2052</v>
      </c>
      <c r="C64" s="177" t="s">
        <v>2053</v>
      </c>
      <c r="D64" s="178" t="s">
        <v>426</v>
      </c>
      <c r="E64" s="179">
        <v>1</v>
      </c>
      <c r="F64" s="182"/>
      <c r="G64" s="180">
        <f t="shared" si="0"/>
        <v>0</v>
      </c>
      <c r="H64" s="182">
        <v>6580</v>
      </c>
      <c r="I64" s="180">
        <f t="shared" si="1"/>
        <v>6580</v>
      </c>
      <c r="J64" s="182">
        <v>0</v>
      </c>
      <c r="K64" s="180">
        <f t="shared" si="2"/>
        <v>0</v>
      </c>
      <c r="L64" s="180">
        <v>21</v>
      </c>
      <c r="M64" s="180">
        <f t="shared" si="3"/>
        <v>0</v>
      </c>
      <c r="N64" s="180">
        <v>0.13</v>
      </c>
      <c r="O64" s="180">
        <f t="shared" si="4"/>
        <v>0.13</v>
      </c>
      <c r="P64" s="180">
        <v>0</v>
      </c>
      <c r="Q64" s="180">
        <f t="shared" si="5"/>
        <v>0</v>
      </c>
      <c r="R64" s="181" t="s">
        <v>781</v>
      </c>
      <c r="S64" s="181" t="s">
        <v>201</v>
      </c>
      <c r="T64" s="180" t="s">
        <v>201</v>
      </c>
      <c r="U64" s="180">
        <v>0</v>
      </c>
      <c r="V64" s="180">
        <f t="shared" si="6"/>
        <v>0</v>
      </c>
      <c r="W64" s="181"/>
      <c r="X64" s="181">
        <v>37</v>
      </c>
      <c r="Y64" s="149"/>
      <c r="Z64" s="149"/>
      <c r="AA64" s="149"/>
      <c r="AB64" s="149"/>
      <c r="AC64" s="149"/>
      <c r="AD64" s="149"/>
      <c r="AE64" s="149" t="s">
        <v>782</v>
      </c>
      <c r="AF64" s="149" t="s">
        <v>1096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>
      <c r="A65" s="136"/>
      <c r="B65" s="154"/>
      <c r="C65" s="154"/>
      <c r="D65" s="157"/>
      <c r="E65" s="158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60"/>
      <c r="S65" s="160"/>
      <c r="T65" s="159"/>
      <c r="U65" s="159"/>
      <c r="V65" s="159"/>
      <c r="W65" s="160"/>
      <c r="X65" s="160"/>
      <c r="AH65" s="193"/>
      <c r="AI65" s="193"/>
      <c r="AJ65" s="196"/>
    </row>
    <row r="66" spans="1:60" ht="14">
      <c r="A66" s="152" t="s">
        <v>195</v>
      </c>
      <c r="B66" s="169" t="s">
        <v>113</v>
      </c>
      <c r="C66" s="169" t="s">
        <v>114</v>
      </c>
      <c r="D66" s="170"/>
      <c r="E66" s="171"/>
      <c r="F66" s="172"/>
      <c r="G66" s="173">
        <f>SUMIF(AE67:AE68,"&lt;&gt;NOR",G67:G68)</f>
        <v>0</v>
      </c>
      <c r="H66" s="172"/>
      <c r="I66" s="172">
        <f>SUM(I67:I68)</f>
        <v>8690.6299999999992</v>
      </c>
      <c r="J66" s="172"/>
      <c r="K66" s="172">
        <f>SUM(K67:K68)</f>
        <v>2712.5</v>
      </c>
      <c r="L66" s="172"/>
      <c r="M66" s="172">
        <f>SUM(M67:M68)</f>
        <v>0</v>
      </c>
      <c r="N66" s="172"/>
      <c r="O66" s="172">
        <f>SUM(O67:O68)</f>
        <v>7.0000000000000007E-2</v>
      </c>
      <c r="P66" s="172"/>
      <c r="Q66" s="172">
        <f>SUM(Q67:Q68)</f>
        <v>0</v>
      </c>
      <c r="R66" s="174"/>
      <c r="S66" s="174"/>
      <c r="T66" s="172"/>
      <c r="U66" s="172"/>
      <c r="V66" s="172">
        <f>SUM(V67:V68)</f>
        <v>3.38</v>
      </c>
      <c r="W66" s="174"/>
      <c r="X66" s="175"/>
      <c r="AE66" t="s">
        <v>196</v>
      </c>
      <c r="AH66" s="193"/>
      <c r="AI66" s="193"/>
      <c r="AJ66" s="196"/>
    </row>
    <row r="67" spans="1:60" outlineLevel="1">
      <c r="A67" s="176">
        <v>38</v>
      </c>
      <c r="B67" s="177" t="s">
        <v>2054</v>
      </c>
      <c r="C67" s="177" t="s">
        <v>2055</v>
      </c>
      <c r="D67" s="178" t="s">
        <v>568</v>
      </c>
      <c r="E67" s="179">
        <v>62.5</v>
      </c>
      <c r="F67" s="182"/>
      <c r="G67" s="180">
        <f>ROUND(E67*F67,2)</f>
        <v>0</v>
      </c>
      <c r="H67" s="182">
        <v>0</v>
      </c>
      <c r="I67" s="180">
        <f>ROUND(E67*H67,2)</f>
        <v>0</v>
      </c>
      <c r="J67" s="182">
        <v>43.4</v>
      </c>
      <c r="K67" s="180">
        <f>ROUND(E67*J67,2)</f>
        <v>2712.5</v>
      </c>
      <c r="L67" s="180">
        <v>21</v>
      </c>
      <c r="M67" s="180">
        <f>G67*(1+L67/100)</f>
        <v>0</v>
      </c>
      <c r="N67" s="180">
        <v>0</v>
      </c>
      <c r="O67" s="180">
        <f>ROUND(E67*N67,2)</f>
        <v>0</v>
      </c>
      <c r="P67" s="180">
        <v>0</v>
      </c>
      <c r="Q67" s="180">
        <f>ROUND(E67*P67,2)</f>
        <v>0</v>
      </c>
      <c r="R67" s="181" t="s">
        <v>2027</v>
      </c>
      <c r="S67" s="181" t="s">
        <v>201</v>
      </c>
      <c r="T67" s="180" t="s">
        <v>201</v>
      </c>
      <c r="U67" s="180">
        <v>5.3999999999999999E-2</v>
      </c>
      <c r="V67" s="180">
        <f>ROUND(E67*U67,2)</f>
        <v>3.38</v>
      </c>
      <c r="W67" s="181"/>
      <c r="X67" s="181">
        <v>38</v>
      </c>
      <c r="Y67" s="149"/>
      <c r="Z67" s="149"/>
      <c r="AA67" s="149"/>
      <c r="AB67" s="149"/>
      <c r="AC67" s="149"/>
      <c r="AD67" s="149"/>
      <c r="AE67" s="149" t="s">
        <v>987</v>
      </c>
      <c r="AF67" s="149" t="s">
        <v>1099</v>
      </c>
      <c r="AG67" s="149"/>
      <c r="AH67" s="194"/>
      <c r="AI67" s="194"/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ht="24" outlineLevel="1">
      <c r="A68" s="176">
        <v>39</v>
      </c>
      <c r="B68" s="177" t="s">
        <v>2056</v>
      </c>
      <c r="C68" s="177" t="s">
        <v>2057</v>
      </c>
      <c r="D68" s="178" t="s">
        <v>568</v>
      </c>
      <c r="E68" s="179">
        <v>64.375</v>
      </c>
      <c r="F68" s="182"/>
      <c r="G68" s="180">
        <f>ROUND(E68*F68,2)</f>
        <v>0</v>
      </c>
      <c r="H68" s="182">
        <v>135</v>
      </c>
      <c r="I68" s="180">
        <f>ROUND(E68*H68,2)</f>
        <v>8690.6299999999992</v>
      </c>
      <c r="J68" s="182">
        <v>0</v>
      </c>
      <c r="K68" s="180">
        <f>ROUND(E68*J68,2)</f>
        <v>0</v>
      </c>
      <c r="L68" s="180">
        <v>21</v>
      </c>
      <c r="M68" s="180">
        <f>G68*(1+L68/100)</f>
        <v>0</v>
      </c>
      <c r="N68" s="180">
        <v>1.0499999999999999E-3</v>
      </c>
      <c r="O68" s="180">
        <f>ROUND(E68*N68,2)</f>
        <v>7.0000000000000007E-2</v>
      </c>
      <c r="P68" s="180">
        <v>0</v>
      </c>
      <c r="Q68" s="180">
        <f>ROUND(E68*P68,2)</f>
        <v>0</v>
      </c>
      <c r="R68" s="181" t="s">
        <v>781</v>
      </c>
      <c r="S68" s="181" t="s">
        <v>201</v>
      </c>
      <c r="T68" s="180" t="s">
        <v>201</v>
      </c>
      <c r="U68" s="180">
        <v>0</v>
      </c>
      <c r="V68" s="180">
        <f>ROUND(E68*U68,2)</f>
        <v>0</v>
      </c>
      <c r="W68" s="181"/>
      <c r="X68" s="181">
        <v>39</v>
      </c>
      <c r="Y68" s="149"/>
      <c r="Z68" s="149"/>
      <c r="AA68" s="149"/>
      <c r="AB68" s="149"/>
      <c r="AC68" s="149"/>
      <c r="AD68" s="149"/>
      <c r="AE68" s="149" t="s">
        <v>782</v>
      </c>
      <c r="AF68" s="149" t="s">
        <v>1102</v>
      </c>
      <c r="AG68" s="149"/>
      <c r="AH68" s="194"/>
      <c r="AI68" s="194"/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>
      <c r="A69" s="136"/>
      <c r="B69" s="154"/>
      <c r="C69" s="154"/>
      <c r="D69" s="157"/>
      <c r="E69" s="158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60"/>
      <c r="S69" s="160"/>
      <c r="T69" s="159"/>
      <c r="U69" s="159"/>
      <c r="V69" s="159"/>
      <c r="W69" s="160"/>
      <c r="X69" s="160"/>
      <c r="AH69" s="193"/>
      <c r="AI69" s="193"/>
      <c r="AJ69" s="196"/>
    </row>
    <row r="70" spans="1:60" ht="14">
      <c r="A70" s="152" t="s">
        <v>195</v>
      </c>
      <c r="B70" s="169" t="s">
        <v>115</v>
      </c>
      <c r="C70" s="169" t="s">
        <v>116</v>
      </c>
      <c r="D70" s="170"/>
      <c r="E70" s="171"/>
      <c r="F70" s="172"/>
      <c r="G70" s="173">
        <f>SUMIF(AE71:AE74,"&lt;&gt;NOR",G71:G74)</f>
        <v>0</v>
      </c>
      <c r="H70" s="172"/>
      <c r="I70" s="172">
        <f>SUM(I71:I74)</f>
        <v>1794.3900000000003</v>
      </c>
      <c r="J70" s="172"/>
      <c r="K70" s="172">
        <f>SUM(K71:K74)</f>
        <v>10955.64</v>
      </c>
      <c r="L70" s="172"/>
      <c r="M70" s="172">
        <f>SUM(M71:M74)</f>
        <v>0</v>
      </c>
      <c r="N70" s="172"/>
      <c r="O70" s="172">
        <f>SUM(O71:O74)</f>
        <v>0</v>
      </c>
      <c r="P70" s="172"/>
      <c r="Q70" s="172">
        <f>SUM(Q71:Q74)</f>
        <v>0</v>
      </c>
      <c r="R70" s="174"/>
      <c r="S70" s="174"/>
      <c r="T70" s="172"/>
      <c r="U70" s="172"/>
      <c r="V70" s="172">
        <f>SUM(V71:V74)</f>
        <v>15.89</v>
      </c>
      <c r="W70" s="174"/>
      <c r="X70" s="175"/>
      <c r="AE70" t="s">
        <v>196</v>
      </c>
      <c r="AH70" s="193"/>
      <c r="AI70" s="193"/>
      <c r="AJ70" s="196"/>
    </row>
    <row r="71" spans="1:60" outlineLevel="1">
      <c r="A71" s="176">
        <v>40</v>
      </c>
      <c r="B71" s="177" t="s">
        <v>2058</v>
      </c>
      <c r="C71" s="177" t="s">
        <v>2059</v>
      </c>
      <c r="D71" s="178" t="s">
        <v>568</v>
      </c>
      <c r="E71" s="179">
        <v>62.5</v>
      </c>
      <c r="F71" s="182"/>
      <c r="G71" s="180">
        <f>ROUND(E71*F71,2)</f>
        <v>0</v>
      </c>
      <c r="H71" s="182">
        <v>11.63</v>
      </c>
      <c r="I71" s="180">
        <f>ROUND(E71*H71,2)</f>
        <v>726.88</v>
      </c>
      <c r="J71" s="182">
        <v>15.57</v>
      </c>
      <c r="K71" s="180">
        <f>ROUND(E71*J71,2)</f>
        <v>973.13</v>
      </c>
      <c r="L71" s="180">
        <v>21</v>
      </c>
      <c r="M71" s="180">
        <f>G71*(1+L71/100)</f>
        <v>0</v>
      </c>
      <c r="N71" s="180">
        <v>6.0000000000000002E-5</v>
      </c>
      <c r="O71" s="180">
        <f>ROUND(E71*N71,2)</f>
        <v>0</v>
      </c>
      <c r="P71" s="180">
        <v>0</v>
      </c>
      <c r="Q71" s="180">
        <f>ROUND(E71*P71,2)</f>
        <v>0</v>
      </c>
      <c r="R71" s="181" t="s">
        <v>158</v>
      </c>
      <c r="S71" s="181" t="s">
        <v>201</v>
      </c>
      <c r="T71" s="180" t="s">
        <v>201</v>
      </c>
      <c r="U71" s="180">
        <v>2.5999999999999999E-2</v>
      </c>
      <c r="V71" s="180">
        <f>ROUND(E71*U71,2)</f>
        <v>1.63</v>
      </c>
      <c r="W71" s="181"/>
      <c r="X71" s="181">
        <v>40</v>
      </c>
      <c r="Y71" s="149"/>
      <c r="Z71" s="149"/>
      <c r="AA71" s="149"/>
      <c r="AB71" s="149"/>
      <c r="AC71" s="149"/>
      <c r="AD71" s="149"/>
      <c r="AE71" s="149" t="s">
        <v>987</v>
      </c>
      <c r="AF71" s="149" t="s">
        <v>1105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>
      <c r="A72" s="176">
        <v>41</v>
      </c>
      <c r="B72" s="177" t="s">
        <v>2060</v>
      </c>
      <c r="C72" s="177" t="s">
        <v>2061</v>
      </c>
      <c r="D72" s="178" t="s">
        <v>568</v>
      </c>
      <c r="E72" s="179">
        <v>62.5</v>
      </c>
      <c r="F72" s="182"/>
      <c r="G72" s="180">
        <f>ROUND(E72*F72,2)</f>
        <v>0</v>
      </c>
      <c r="H72" s="182">
        <v>15.78</v>
      </c>
      <c r="I72" s="180">
        <f>ROUND(E72*H72,2)</f>
        <v>986.25</v>
      </c>
      <c r="J72" s="182">
        <v>19.22</v>
      </c>
      <c r="K72" s="180">
        <f>ROUND(E72*J72,2)</f>
        <v>1201.25</v>
      </c>
      <c r="L72" s="180">
        <v>21</v>
      </c>
      <c r="M72" s="180">
        <f>G72*(1+L72/100)</f>
        <v>0</v>
      </c>
      <c r="N72" s="180">
        <v>5.0000000000000002E-5</v>
      </c>
      <c r="O72" s="180">
        <f>ROUND(E72*N72,2)</f>
        <v>0</v>
      </c>
      <c r="P72" s="180">
        <v>0</v>
      </c>
      <c r="Q72" s="180">
        <f>ROUND(E72*P72,2)</f>
        <v>0</v>
      </c>
      <c r="R72" s="181" t="s">
        <v>2027</v>
      </c>
      <c r="S72" s="181" t="s">
        <v>201</v>
      </c>
      <c r="T72" s="180" t="s">
        <v>201</v>
      </c>
      <c r="U72" s="180">
        <v>3.4000000000000002E-2</v>
      </c>
      <c r="V72" s="180">
        <f>ROUND(E72*U72,2)</f>
        <v>2.13</v>
      </c>
      <c r="W72" s="181"/>
      <c r="X72" s="181">
        <v>41</v>
      </c>
      <c r="Y72" s="149"/>
      <c r="Z72" s="149"/>
      <c r="AA72" s="149"/>
      <c r="AB72" s="149"/>
      <c r="AC72" s="149"/>
      <c r="AD72" s="149"/>
      <c r="AE72" s="149" t="s">
        <v>987</v>
      </c>
      <c r="AF72" s="149" t="s">
        <v>1108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>
      <c r="A73" s="176">
        <v>42</v>
      </c>
      <c r="B73" s="177" t="s">
        <v>2062</v>
      </c>
      <c r="C73" s="177" t="s">
        <v>2063</v>
      </c>
      <c r="D73" s="178" t="s">
        <v>568</v>
      </c>
      <c r="E73" s="179">
        <v>62.5</v>
      </c>
      <c r="F73" s="182"/>
      <c r="G73" s="180">
        <f>ROUND(E73*F73,2)</f>
        <v>0</v>
      </c>
      <c r="H73" s="182">
        <v>0.73</v>
      </c>
      <c r="I73" s="180">
        <f>ROUND(E73*H73,2)</f>
        <v>45.63</v>
      </c>
      <c r="J73" s="182">
        <v>31.57</v>
      </c>
      <c r="K73" s="180">
        <f>ROUND(E73*J73,2)</f>
        <v>1973.13</v>
      </c>
      <c r="L73" s="180">
        <v>21</v>
      </c>
      <c r="M73" s="180">
        <f>G73*(1+L73/100)</f>
        <v>0</v>
      </c>
      <c r="N73" s="180">
        <v>0</v>
      </c>
      <c r="O73" s="180">
        <f>ROUND(E73*N73,2)</f>
        <v>0</v>
      </c>
      <c r="P73" s="180">
        <v>0</v>
      </c>
      <c r="Q73" s="180">
        <f>ROUND(E73*P73,2)</f>
        <v>0</v>
      </c>
      <c r="R73" s="181" t="s">
        <v>2027</v>
      </c>
      <c r="S73" s="181" t="s">
        <v>201</v>
      </c>
      <c r="T73" s="180" t="s">
        <v>201</v>
      </c>
      <c r="U73" s="180">
        <v>4.3999999999999997E-2</v>
      </c>
      <c r="V73" s="180">
        <f>ROUND(E73*U73,2)</f>
        <v>2.75</v>
      </c>
      <c r="W73" s="181"/>
      <c r="X73" s="181">
        <v>42</v>
      </c>
      <c r="Y73" s="149"/>
      <c r="Z73" s="149"/>
      <c r="AA73" s="149"/>
      <c r="AB73" s="149"/>
      <c r="AC73" s="149"/>
      <c r="AD73" s="149"/>
      <c r="AE73" s="149" t="s">
        <v>987</v>
      </c>
      <c r="AF73" s="149" t="s">
        <v>1111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>
      <c r="A74" s="176">
        <v>43</v>
      </c>
      <c r="B74" s="177" t="s">
        <v>2064</v>
      </c>
      <c r="C74" s="177" t="s">
        <v>2065</v>
      </c>
      <c r="D74" s="178" t="s">
        <v>568</v>
      </c>
      <c r="E74" s="179">
        <v>62.5</v>
      </c>
      <c r="F74" s="182"/>
      <c r="G74" s="180">
        <f>ROUND(E74*F74,2)</f>
        <v>0</v>
      </c>
      <c r="H74" s="182">
        <v>0.56999999999999995</v>
      </c>
      <c r="I74" s="180">
        <f>ROUND(E74*H74,2)</f>
        <v>35.630000000000003</v>
      </c>
      <c r="J74" s="182">
        <v>108.93</v>
      </c>
      <c r="K74" s="180">
        <f>ROUND(E74*J74,2)</f>
        <v>6808.13</v>
      </c>
      <c r="L74" s="180">
        <v>21</v>
      </c>
      <c r="M74" s="180">
        <f>G74*(1+L74/100)</f>
        <v>0</v>
      </c>
      <c r="N74" s="180">
        <v>0</v>
      </c>
      <c r="O74" s="180">
        <f>ROUND(E74*N74,2)</f>
        <v>0</v>
      </c>
      <c r="P74" s="180">
        <v>0</v>
      </c>
      <c r="Q74" s="180">
        <f>ROUND(E74*P74,2)</f>
        <v>0</v>
      </c>
      <c r="R74" s="181" t="s">
        <v>2027</v>
      </c>
      <c r="S74" s="181" t="s">
        <v>201</v>
      </c>
      <c r="T74" s="180" t="s">
        <v>201</v>
      </c>
      <c r="U74" s="180">
        <v>0.15</v>
      </c>
      <c r="V74" s="180">
        <f>ROUND(E74*U74,2)</f>
        <v>9.3800000000000008</v>
      </c>
      <c r="W74" s="181"/>
      <c r="X74" s="181">
        <v>43</v>
      </c>
      <c r="Y74" s="149"/>
      <c r="Z74" s="149"/>
      <c r="AA74" s="149"/>
      <c r="AB74" s="149"/>
      <c r="AC74" s="149"/>
      <c r="AD74" s="149"/>
      <c r="AE74" s="149" t="s">
        <v>987</v>
      </c>
      <c r="AF74" s="149" t="s">
        <v>1114</v>
      </c>
      <c r="AG74" s="149"/>
      <c r="AH74" s="194"/>
      <c r="AI74" s="194"/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>
      <c r="A75" s="136"/>
      <c r="B75" s="154"/>
      <c r="C75" s="154"/>
      <c r="D75" s="157"/>
      <c r="E75" s="158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60"/>
      <c r="S75" s="160"/>
      <c r="T75" s="159"/>
      <c r="U75" s="159"/>
      <c r="V75" s="159"/>
      <c r="W75" s="160"/>
      <c r="X75" s="160"/>
      <c r="AH75" s="193"/>
      <c r="AI75" s="193"/>
      <c r="AJ75" s="196"/>
    </row>
    <row r="76" spans="1:60" ht="14">
      <c r="A76" s="152" t="s">
        <v>195</v>
      </c>
      <c r="B76" s="169" t="s">
        <v>120</v>
      </c>
      <c r="C76" s="169" t="s">
        <v>121</v>
      </c>
      <c r="D76" s="170"/>
      <c r="E76" s="171"/>
      <c r="F76" s="172"/>
      <c r="G76" s="173">
        <f>SUMIF(AE77:AE77,"&lt;&gt;NOR",G77:G77)</f>
        <v>0</v>
      </c>
      <c r="H76" s="172"/>
      <c r="I76" s="172">
        <f>SUM(I77:I77)</f>
        <v>0</v>
      </c>
      <c r="J76" s="172"/>
      <c r="K76" s="172">
        <f>SUM(K77:K77)</f>
        <v>10385.23</v>
      </c>
      <c r="L76" s="172"/>
      <c r="M76" s="172">
        <f>SUM(M77:M77)</f>
        <v>0</v>
      </c>
      <c r="N76" s="172"/>
      <c r="O76" s="172">
        <f>SUM(O77:O77)</f>
        <v>0</v>
      </c>
      <c r="P76" s="172"/>
      <c r="Q76" s="172">
        <f>SUM(Q77:Q77)</f>
        <v>0</v>
      </c>
      <c r="R76" s="174"/>
      <c r="S76" s="174"/>
      <c r="T76" s="172"/>
      <c r="U76" s="172"/>
      <c r="V76" s="172">
        <f>SUM(V77:V77)</f>
        <v>10.87</v>
      </c>
      <c r="W76" s="174"/>
      <c r="X76" s="175"/>
      <c r="AE76" t="s">
        <v>196</v>
      </c>
      <c r="AH76" s="193"/>
      <c r="AI76" s="193"/>
      <c r="AJ76" s="196"/>
    </row>
    <row r="77" spans="1:60" outlineLevel="1">
      <c r="A77" s="176">
        <v>44</v>
      </c>
      <c r="B77" s="177" t="s">
        <v>2066</v>
      </c>
      <c r="C77" s="177" t="s">
        <v>2067</v>
      </c>
      <c r="D77" s="178" t="s">
        <v>275</v>
      </c>
      <c r="E77" s="179">
        <v>51.412039999999998</v>
      </c>
      <c r="F77" s="182"/>
      <c r="G77" s="180">
        <f>ROUND(E77*F77,2)</f>
        <v>0</v>
      </c>
      <c r="H77" s="182">
        <v>0</v>
      </c>
      <c r="I77" s="180">
        <f>ROUND(E77*H77,2)</f>
        <v>0</v>
      </c>
      <c r="J77" s="182">
        <v>202</v>
      </c>
      <c r="K77" s="180">
        <f>ROUND(E77*J77,2)</f>
        <v>10385.23</v>
      </c>
      <c r="L77" s="180">
        <v>21</v>
      </c>
      <c r="M77" s="180">
        <f>G77*(1+L77/100)</f>
        <v>0</v>
      </c>
      <c r="N77" s="180">
        <v>0</v>
      </c>
      <c r="O77" s="180">
        <f>ROUND(E77*N77,2)</f>
        <v>0</v>
      </c>
      <c r="P77" s="180">
        <v>0</v>
      </c>
      <c r="Q77" s="180">
        <f>ROUND(E77*P77,2)</f>
        <v>0</v>
      </c>
      <c r="R77" s="181" t="s">
        <v>2027</v>
      </c>
      <c r="S77" s="181" t="s">
        <v>201</v>
      </c>
      <c r="T77" s="180" t="s">
        <v>201</v>
      </c>
      <c r="U77" s="180">
        <v>0.21149999999999999</v>
      </c>
      <c r="V77" s="180">
        <f>ROUND(E77*U77,2)</f>
        <v>10.87</v>
      </c>
      <c r="W77" s="181"/>
      <c r="X77" s="181">
        <v>44</v>
      </c>
      <c r="Y77" s="149"/>
      <c r="Z77" s="149"/>
      <c r="AA77" s="149"/>
      <c r="AB77" s="149"/>
      <c r="AC77" s="149"/>
      <c r="AD77" s="149"/>
      <c r="AE77" s="149" t="s">
        <v>2068</v>
      </c>
      <c r="AF77" s="149" t="s">
        <v>1117</v>
      </c>
      <c r="AG77" s="149"/>
      <c r="AH77" s="194"/>
      <c r="AI77" s="194"/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>
      <c r="A78" s="136"/>
      <c r="B78" s="154"/>
      <c r="C78" s="154"/>
      <c r="D78" s="157"/>
      <c r="E78" s="158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60"/>
      <c r="S78" s="160"/>
      <c r="T78" s="159"/>
      <c r="U78" s="159"/>
      <c r="V78" s="159"/>
      <c r="W78" s="160"/>
      <c r="X78" s="160"/>
      <c r="AC78">
        <v>12</v>
      </c>
      <c r="AD78">
        <v>21</v>
      </c>
      <c r="AH78" s="193"/>
      <c r="AI78" s="193"/>
      <c r="AJ78" s="196"/>
    </row>
    <row r="79" spans="1:60">
      <c r="A79" s="151"/>
      <c r="B79" s="156" t="s">
        <v>30</v>
      </c>
      <c r="C79" s="156"/>
      <c r="D79" s="165"/>
      <c r="E79" s="166"/>
      <c r="F79" s="167"/>
      <c r="G79" s="168">
        <f>G11+G14+G21+G27+G31+G38+G43+G48+G51+G66+G70+G76</f>
        <v>0</v>
      </c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60"/>
      <c r="S79" s="160"/>
      <c r="T79" s="159"/>
      <c r="U79" s="159"/>
      <c r="V79" s="159"/>
      <c r="W79" s="160"/>
      <c r="X79" s="160"/>
      <c r="AC79">
        <f>SUMIF(L7:L77,AC78,G7:G77)</f>
        <v>0</v>
      </c>
      <c r="AD79">
        <f>SUMIF(L7:L77,AD78,G7:G77)</f>
        <v>0</v>
      </c>
      <c r="AE79" t="s">
        <v>215</v>
      </c>
      <c r="AH79" s="193"/>
      <c r="AI79" s="193"/>
      <c r="AJ79" s="196"/>
    </row>
    <row r="80" spans="1:60">
      <c r="A80" s="150"/>
      <c r="B80" s="155"/>
      <c r="C80" s="155"/>
      <c r="D80" s="161"/>
      <c r="E80" s="162"/>
      <c r="F80" s="163"/>
      <c r="G80" s="163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60"/>
      <c r="S80" s="160"/>
      <c r="T80" s="159"/>
      <c r="U80" s="159"/>
      <c r="V80" s="159"/>
      <c r="W80" s="160"/>
      <c r="X80" s="160"/>
      <c r="AH80" s="193"/>
      <c r="AI80" s="193"/>
      <c r="AJ80" s="196"/>
    </row>
    <row r="81" spans="1:36">
      <c r="A81" s="150"/>
      <c r="B81" s="155"/>
      <c r="C81" s="155"/>
      <c r="D81" s="161"/>
      <c r="E81" s="162"/>
      <c r="F81" s="163"/>
      <c r="G81" s="163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60"/>
      <c r="S81" s="160"/>
      <c r="T81" s="159"/>
      <c r="U81" s="159"/>
      <c r="V81" s="159"/>
      <c r="W81" s="160"/>
      <c r="X81" s="160"/>
      <c r="AH81" s="193"/>
      <c r="AI81" s="193"/>
      <c r="AJ81" s="196"/>
    </row>
    <row r="82" spans="1:36">
      <c r="A82" s="153" t="s">
        <v>216</v>
      </c>
      <c r="B82" s="155"/>
      <c r="C82" s="155"/>
      <c r="D82" s="161"/>
      <c r="E82" s="162"/>
      <c r="F82" s="163"/>
      <c r="G82" s="163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60"/>
      <c r="S82" s="160"/>
      <c r="T82" s="159"/>
      <c r="U82" s="159"/>
      <c r="V82" s="159"/>
      <c r="W82" s="160"/>
      <c r="X82" s="160"/>
      <c r="AH82" s="193"/>
      <c r="AI82" s="193"/>
      <c r="AJ82" s="196"/>
    </row>
    <row r="83" spans="1:36">
      <c r="A83" s="240"/>
      <c r="B83" s="241"/>
      <c r="C83" s="241"/>
      <c r="D83" s="242"/>
      <c r="E83" s="243"/>
      <c r="F83" s="244"/>
      <c r="G83" s="245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60"/>
      <c r="S83" s="160"/>
      <c r="T83" s="159"/>
      <c r="U83" s="159"/>
      <c r="V83" s="159"/>
      <c r="W83" s="160"/>
      <c r="X83" s="160"/>
      <c r="AE83" t="s">
        <v>217</v>
      </c>
      <c r="AH83" s="193"/>
      <c r="AI83" s="193"/>
      <c r="AJ83" s="196"/>
    </row>
    <row r="84" spans="1:36">
      <c r="A84" s="246"/>
      <c r="B84" s="247"/>
      <c r="C84" s="247"/>
      <c r="D84" s="248"/>
      <c r="E84" s="249"/>
      <c r="F84" s="250"/>
      <c r="G84" s="251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60"/>
      <c r="S84" s="160"/>
      <c r="T84" s="159"/>
      <c r="U84" s="159"/>
      <c r="V84" s="159"/>
      <c r="W84" s="160"/>
      <c r="X84" s="160"/>
      <c r="AH84" s="193"/>
      <c r="AI84" s="193"/>
      <c r="AJ84" s="196"/>
    </row>
    <row r="85" spans="1:36">
      <c r="A85" s="246"/>
      <c r="B85" s="247"/>
      <c r="C85" s="247"/>
      <c r="D85" s="248"/>
      <c r="E85" s="249"/>
      <c r="F85" s="250"/>
      <c r="G85" s="251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60"/>
      <c r="S85" s="160"/>
      <c r="T85" s="159"/>
      <c r="U85" s="159"/>
      <c r="V85" s="159"/>
      <c r="W85" s="160"/>
      <c r="X85" s="160"/>
      <c r="AH85" s="193"/>
      <c r="AI85" s="193"/>
      <c r="AJ85" s="196"/>
    </row>
    <row r="86" spans="1:36">
      <c r="A86" s="246"/>
      <c r="B86" s="247"/>
      <c r="C86" s="247"/>
      <c r="D86" s="248"/>
      <c r="E86" s="249"/>
      <c r="F86" s="250"/>
      <c r="G86" s="251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60"/>
      <c r="S86" s="160"/>
      <c r="T86" s="159"/>
      <c r="U86" s="159"/>
      <c r="V86" s="159"/>
      <c r="W86" s="160"/>
      <c r="X86" s="160"/>
      <c r="AH86" s="193"/>
      <c r="AI86" s="193"/>
      <c r="AJ86" s="196"/>
    </row>
    <row r="87" spans="1:36">
      <c r="A87" s="252"/>
      <c r="B87" s="253"/>
      <c r="C87" s="253"/>
      <c r="D87" s="254"/>
      <c r="E87" s="255"/>
      <c r="F87" s="256"/>
      <c r="G87" s="257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60"/>
      <c r="S87" s="160"/>
      <c r="T87" s="159"/>
      <c r="U87" s="159"/>
      <c r="V87" s="159"/>
      <c r="W87" s="160"/>
      <c r="X87" s="160"/>
      <c r="AH87" s="193"/>
      <c r="AI87" s="193"/>
      <c r="AJ87" s="196"/>
    </row>
    <row r="88" spans="1:36">
      <c r="A88" s="150"/>
      <c r="B88" s="155"/>
      <c r="C88" s="155"/>
      <c r="D88" s="161"/>
      <c r="E88" s="162"/>
      <c r="F88" s="163"/>
      <c r="G88" s="163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60"/>
      <c r="S88" s="160"/>
      <c r="T88" s="159"/>
      <c r="U88" s="159"/>
      <c r="V88" s="159"/>
      <c r="W88" s="160"/>
      <c r="X88" s="160"/>
      <c r="AH88" s="193"/>
      <c r="AI88" s="193"/>
      <c r="AJ88" s="196"/>
    </row>
    <row r="89" spans="1:36">
      <c r="A89" s="146"/>
      <c r="B89" s="147"/>
      <c r="C89" s="147"/>
      <c r="D89" s="148"/>
      <c r="E89" s="149"/>
      <c r="F89" s="149"/>
      <c r="G89" s="149"/>
      <c r="AE89" t="s">
        <v>218</v>
      </c>
    </row>
    <row r="90" spans="1:36">
      <c r="A90" s="133"/>
      <c r="D90" s="8"/>
    </row>
    <row r="91" spans="1:36">
      <c r="A91" s="133"/>
      <c r="D91" s="8"/>
    </row>
    <row r="92" spans="1:36">
      <c r="A92" s="133"/>
      <c r="D92" s="8"/>
    </row>
    <row r="93" spans="1:36">
      <c r="A93" s="133"/>
      <c r="D93" s="8"/>
    </row>
    <row r="94" spans="1:36">
      <c r="A94" s="133"/>
      <c r="D94" s="8"/>
    </row>
    <row r="95" spans="1:36">
      <c r="A95" s="133"/>
      <c r="D95" s="8"/>
    </row>
    <row r="96" spans="1:36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83:G87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topLeftCell="A48" workbookViewId="0">
      <selection activeCell="F12" sqref="F12:F80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66</v>
      </c>
      <c r="C6" s="259" t="s">
        <v>67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69</v>
      </c>
      <c r="C7" s="263" t="s">
        <v>70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55</v>
      </c>
      <c r="C11" s="169" t="s">
        <v>89</v>
      </c>
      <c r="D11" s="170"/>
      <c r="E11" s="171"/>
      <c r="F11" s="172"/>
      <c r="G11" s="173">
        <f>SUMIF(AE12:AE16,"&lt;&gt;NOR",G12:G16)</f>
        <v>0</v>
      </c>
      <c r="H11" s="172"/>
      <c r="I11" s="172">
        <f>SUM(I12:I16)</f>
        <v>0</v>
      </c>
      <c r="J11" s="172"/>
      <c r="K11" s="172">
        <f>SUM(K12:K16)</f>
        <v>241097.75</v>
      </c>
      <c r="L11" s="172"/>
      <c r="M11" s="172">
        <f>SUM(M12:M16)</f>
        <v>0</v>
      </c>
      <c r="N11" s="172"/>
      <c r="O11" s="172">
        <f>SUM(O12:O16)</f>
        <v>1.07</v>
      </c>
      <c r="P11" s="172"/>
      <c r="Q11" s="172">
        <f>SUM(Q12:Q16)</f>
        <v>0</v>
      </c>
      <c r="R11" s="174"/>
      <c r="S11" s="174"/>
      <c r="T11" s="172"/>
      <c r="U11" s="172"/>
      <c r="V11" s="172">
        <f>SUM(V12:V16)</f>
        <v>74.83</v>
      </c>
      <c r="W11" s="174"/>
      <c r="X11" s="175"/>
      <c r="AE11" t="s">
        <v>196</v>
      </c>
      <c r="AH11" s="193"/>
      <c r="AI11" s="193"/>
      <c r="AJ11" s="196"/>
    </row>
    <row r="12" spans="1:60" outlineLevel="1">
      <c r="A12" s="176">
        <v>1</v>
      </c>
      <c r="B12" s="177" t="s">
        <v>985</v>
      </c>
      <c r="C12" s="177" t="s">
        <v>986</v>
      </c>
      <c r="D12" s="178" t="s">
        <v>199</v>
      </c>
      <c r="E12" s="179">
        <v>110.56</v>
      </c>
      <c r="F12" s="182"/>
      <c r="G12" s="180">
        <f>ROUND(E12*F12,2)</f>
        <v>0</v>
      </c>
      <c r="H12" s="182">
        <v>0</v>
      </c>
      <c r="I12" s="180">
        <f>ROUND(E12*H12,2)</f>
        <v>0</v>
      </c>
      <c r="J12" s="182">
        <v>220.5</v>
      </c>
      <c r="K12" s="180">
        <f>ROUND(E12*J12,2)</f>
        <v>24378.48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1" t="s">
        <v>200</v>
      </c>
      <c r="S12" s="181" t="s">
        <v>201</v>
      </c>
      <c r="T12" s="180" t="s">
        <v>201</v>
      </c>
      <c r="U12" s="180">
        <v>0.156</v>
      </c>
      <c r="V12" s="180">
        <f>ROUND(E12*U12,2)</f>
        <v>17.25</v>
      </c>
      <c r="W12" s="181"/>
      <c r="X12" s="181">
        <v>1</v>
      </c>
      <c r="Y12" s="149"/>
      <c r="Z12" s="149"/>
      <c r="AA12" s="149"/>
      <c r="AB12" s="149"/>
      <c r="AC12" s="149"/>
      <c r="AD12" s="149"/>
      <c r="AE12" s="149" t="s">
        <v>987</v>
      </c>
      <c r="AF12" s="149" t="s">
        <v>988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>
      <c r="A13" s="176">
        <v>2</v>
      </c>
      <c r="B13" s="177" t="s">
        <v>232</v>
      </c>
      <c r="C13" s="177" t="s">
        <v>233</v>
      </c>
      <c r="D13" s="178" t="s">
        <v>199</v>
      </c>
      <c r="E13" s="179">
        <v>110.56</v>
      </c>
      <c r="F13" s="182"/>
      <c r="G13" s="180">
        <f>ROUND(E13*F13,2)</f>
        <v>0</v>
      </c>
      <c r="H13" s="182">
        <v>0</v>
      </c>
      <c r="I13" s="180">
        <f>ROUND(E13*H13,2)</f>
        <v>0</v>
      </c>
      <c r="J13" s="182">
        <v>53.2</v>
      </c>
      <c r="K13" s="180">
        <f>ROUND(E13*J13,2)</f>
        <v>5881.79</v>
      </c>
      <c r="L13" s="180">
        <v>21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1" t="s">
        <v>200</v>
      </c>
      <c r="S13" s="181" t="s">
        <v>201</v>
      </c>
      <c r="T13" s="180" t="s">
        <v>201</v>
      </c>
      <c r="U13" s="180">
        <v>8.4000000000000005E-2</v>
      </c>
      <c r="V13" s="180">
        <f>ROUND(E13*U13,2)</f>
        <v>9.2899999999999991</v>
      </c>
      <c r="W13" s="181"/>
      <c r="X13" s="181">
        <v>2</v>
      </c>
      <c r="Y13" s="149"/>
      <c r="Z13" s="149"/>
      <c r="AA13" s="149"/>
      <c r="AB13" s="149"/>
      <c r="AC13" s="149"/>
      <c r="AD13" s="149"/>
      <c r="AE13" s="149" t="s">
        <v>987</v>
      </c>
      <c r="AF13" s="149" t="s">
        <v>989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3</v>
      </c>
      <c r="B14" s="177" t="s">
        <v>990</v>
      </c>
      <c r="C14" s="177" t="s">
        <v>991</v>
      </c>
      <c r="D14" s="178" t="s">
        <v>199</v>
      </c>
      <c r="E14" s="179">
        <v>109.92</v>
      </c>
      <c r="F14" s="182"/>
      <c r="G14" s="180">
        <f>ROUND(E14*F14,2)</f>
        <v>0</v>
      </c>
      <c r="H14" s="182">
        <v>0</v>
      </c>
      <c r="I14" s="180">
        <f>ROUND(E14*H14,2)</f>
        <v>0</v>
      </c>
      <c r="J14" s="182">
        <v>473.5</v>
      </c>
      <c r="K14" s="180">
        <f>ROUND(E14*J14,2)</f>
        <v>52047.12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1" t="s">
        <v>200</v>
      </c>
      <c r="S14" s="181" t="s">
        <v>201</v>
      </c>
      <c r="T14" s="180" t="s">
        <v>201</v>
      </c>
      <c r="U14" s="180">
        <v>0.29099999999999998</v>
      </c>
      <c r="V14" s="180">
        <f>ROUND(E14*U14,2)</f>
        <v>31.99</v>
      </c>
      <c r="W14" s="181"/>
      <c r="X14" s="181">
        <v>3</v>
      </c>
      <c r="Y14" s="149"/>
      <c r="Z14" s="149"/>
      <c r="AA14" s="149"/>
      <c r="AB14" s="149"/>
      <c r="AC14" s="149"/>
      <c r="AD14" s="149"/>
      <c r="AE14" s="149" t="s">
        <v>987</v>
      </c>
      <c r="AF14" s="149" t="s">
        <v>992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6">
        <v>4</v>
      </c>
      <c r="B15" s="177" t="s">
        <v>993</v>
      </c>
      <c r="C15" s="177" t="s">
        <v>994</v>
      </c>
      <c r="D15" s="178" t="s">
        <v>199</v>
      </c>
      <c r="E15" s="179">
        <v>109.92</v>
      </c>
      <c r="F15" s="182"/>
      <c r="G15" s="180">
        <f>ROUND(E15*F15,2)</f>
        <v>0</v>
      </c>
      <c r="H15" s="182">
        <v>0</v>
      </c>
      <c r="I15" s="180">
        <f>ROUND(E15*H15,2)</f>
        <v>0</v>
      </c>
      <c r="J15" s="182">
        <v>105</v>
      </c>
      <c r="K15" s="180">
        <f>ROUND(E15*J15,2)</f>
        <v>11541.6</v>
      </c>
      <c r="L15" s="180">
        <v>21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1" t="s">
        <v>200</v>
      </c>
      <c r="S15" s="181" t="s">
        <v>201</v>
      </c>
      <c r="T15" s="180" t="s">
        <v>201</v>
      </c>
      <c r="U15" s="180">
        <v>0.14829999999999999</v>
      </c>
      <c r="V15" s="180">
        <f>ROUND(E15*U15,2)</f>
        <v>16.3</v>
      </c>
      <c r="W15" s="181"/>
      <c r="X15" s="181">
        <v>4</v>
      </c>
      <c r="Y15" s="149"/>
      <c r="Z15" s="149"/>
      <c r="AA15" s="149"/>
      <c r="AB15" s="149"/>
      <c r="AC15" s="149"/>
      <c r="AD15" s="149"/>
      <c r="AE15" s="149" t="s">
        <v>987</v>
      </c>
      <c r="AF15" s="149" t="s">
        <v>995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76">
        <v>5</v>
      </c>
      <c r="B16" s="177" t="s">
        <v>2069</v>
      </c>
      <c r="C16" s="177" t="s">
        <v>2070</v>
      </c>
      <c r="D16" s="178" t="s">
        <v>199</v>
      </c>
      <c r="E16" s="179">
        <v>103.26</v>
      </c>
      <c r="F16" s="182"/>
      <c r="G16" s="180">
        <f>ROUND(E16*F16,2)</f>
        <v>0</v>
      </c>
      <c r="H16" s="182">
        <v>0</v>
      </c>
      <c r="I16" s="180">
        <f>ROUND(E16*H16,2)</f>
        <v>0</v>
      </c>
      <c r="J16" s="182">
        <v>1426</v>
      </c>
      <c r="K16" s="180">
        <f>ROUND(E16*J16,2)</f>
        <v>147248.76</v>
      </c>
      <c r="L16" s="180">
        <v>21</v>
      </c>
      <c r="M16" s="180">
        <f>G16*(1+L16/100)</f>
        <v>0</v>
      </c>
      <c r="N16" s="180">
        <v>1.0410000000000001E-2</v>
      </c>
      <c r="O16" s="180">
        <f>ROUND(E16*N16,2)</f>
        <v>1.07</v>
      </c>
      <c r="P16" s="180">
        <v>0</v>
      </c>
      <c r="Q16" s="180">
        <f>ROUND(E16*P16,2)</f>
        <v>0</v>
      </c>
      <c r="R16" s="181"/>
      <c r="S16" s="181" t="s">
        <v>392</v>
      </c>
      <c r="T16" s="180" t="s">
        <v>689</v>
      </c>
      <c r="U16" s="180">
        <v>0</v>
      </c>
      <c r="V16" s="180">
        <f>ROUND(E16*U16,2)</f>
        <v>0</v>
      </c>
      <c r="W16" s="181"/>
      <c r="X16" s="181">
        <v>5</v>
      </c>
      <c r="Y16" s="149"/>
      <c r="Z16" s="149"/>
      <c r="AA16" s="149"/>
      <c r="AB16" s="149"/>
      <c r="AC16" s="149"/>
      <c r="AD16" s="149"/>
      <c r="AE16" s="149" t="s">
        <v>987</v>
      </c>
      <c r="AF16" s="149" t="s">
        <v>998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>
      <c r="A17" s="136"/>
      <c r="B17" s="154"/>
      <c r="C17" s="154"/>
      <c r="D17" s="157"/>
      <c r="E17" s="158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60"/>
      <c r="S17" s="160"/>
      <c r="T17" s="159"/>
      <c r="U17" s="159"/>
      <c r="V17" s="159"/>
      <c r="W17" s="160"/>
      <c r="X17" s="160"/>
      <c r="AH17" s="193"/>
      <c r="AI17" s="193"/>
      <c r="AJ17" s="196"/>
    </row>
    <row r="18" spans="1:60" ht="14">
      <c r="A18" s="152" t="s">
        <v>195</v>
      </c>
      <c r="B18" s="169" t="s">
        <v>66</v>
      </c>
      <c r="C18" s="169" t="s">
        <v>91</v>
      </c>
      <c r="D18" s="170"/>
      <c r="E18" s="171"/>
      <c r="F18" s="172"/>
      <c r="G18" s="173">
        <f>SUMIF(AE19:AE22,"&lt;&gt;NOR",G19:G22)</f>
        <v>0</v>
      </c>
      <c r="H18" s="172"/>
      <c r="I18" s="172">
        <f>SUM(I19:I22)</f>
        <v>9149.26</v>
      </c>
      <c r="J18" s="172"/>
      <c r="K18" s="172">
        <f>SUM(K19:K22)</f>
        <v>140707.24000000002</v>
      </c>
      <c r="L18" s="172"/>
      <c r="M18" s="172">
        <f>SUM(M19:M22)</f>
        <v>0</v>
      </c>
      <c r="N18" s="172"/>
      <c r="O18" s="172">
        <f>SUM(O19:O22)</f>
        <v>0.51</v>
      </c>
      <c r="P18" s="172"/>
      <c r="Q18" s="172">
        <f>SUM(Q19:Q22)</f>
        <v>0</v>
      </c>
      <c r="R18" s="174"/>
      <c r="S18" s="174"/>
      <c r="T18" s="172"/>
      <c r="U18" s="172"/>
      <c r="V18" s="172">
        <f>SUM(V19:V22)</f>
        <v>214.70999999999998</v>
      </c>
      <c r="W18" s="174"/>
      <c r="X18" s="175"/>
      <c r="AE18" t="s">
        <v>196</v>
      </c>
      <c r="AH18" s="193"/>
      <c r="AI18" s="193"/>
      <c r="AJ18" s="196"/>
    </row>
    <row r="19" spans="1:60" outlineLevel="1">
      <c r="A19" s="176">
        <v>6</v>
      </c>
      <c r="B19" s="177" t="s">
        <v>996</v>
      </c>
      <c r="C19" s="177" t="s">
        <v>997</v>
      </c>
      <c r="D19" s="178" t="s">
        <v>266</v>
      </c>
      <c r="E19" s="179">
        <v>429.69</v>
      </c>
      <c r="F19" s="182"/>
      <c r="G19" s="180">
        <f>ROUND(E19*F19,2)</f>
        <v>0</v>
      </c>
      <c r="H19" s="182">
        <v>14.74</v>
      </c>
      <c r="I19" s="180">
        <f>ROUND(E19*H19,2)</f>
        <v>6333.63</v>
      </c>
      <c r="J19" s="182">
        <v>165.26</v>
      </c>
      <c r="K19" s="180">
        <f>ROUND(E19*J19,2)</f>
        <v>71010.570000000007</v>
      </c>
      <c r="L19" s="180">
        <v>21</v>
      </c>
      <c r="M19" s="180">
        <f>G19*(1+L19/100)</f>
        <v>0</v>
      </c>
      <c r="N19" s="180">
        <v>9.7999999999999997E-4</v>
      </c>
      <c r="O19" s="180">
        <f>ROUND(E19*N19,2)</f>
        <v>0.42</v>
      </c>
      <c r="P19" s="180">
        <v>0</v>
      </c>
      <c r="Q19" s="180">
        <f>ROUND(E19*P19,2)</f>
        <v>0</v>
      </c>
      <c r="R19" s="181" t="s">
        <v>200</v>
      </c>
      <c r="S19" s="181" t="s">
        <v>201</v>
      </c>
      <c r="T19" s="180" t="s">
        <v>201</v>
      </c>
      <c r="U19" s="180">
        <v>0.23599999999999999</v>
      </c>
      <c r="V19" s="180">
        <f>ROUND(E19*U19,2)</f>
        <v>101.41</v>
      </c>
      <c r="W19" s="181"/>
      <c r="X19" s="181">
        <v>6</v>
      </c>
      <c r="Y19" s="149"/>
      <c r="Z19" s="149"/>
      <c r="AA19" s="149"/>
      <c r="AB19" s="149"/>
      <c r="AC19" s="149"/>
      <c r="AD19" s="149"/>
      <c r="AE19" s="149" t="s">
        <v>987</v>
      </c>
      <c r="AF19" s="149" t="s">
        <v>1001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7</v>
      </c>
      <c r="B20" s="177" t="s">
        <v>2071</v>
      </c>
      <c r="C20" s="177" t="s">
        <v>2072</v>
      </c>
      <c r="D20" s="178" t="s">
        <v>266</v>
      </c>
      <c r="E20" s="179">
        <v>103.25</v>
      </c>
      <c r="F20" s="182"/>
      <c r="G20" s="180">
        <f>ROUND(E20*F20,2)</f>
        <v>0</v>
      </c>
      <c r="H20" s="182">
        <v>27.27</v>
      </c>
      <c r="I20" s="180">
        <f>ROUND(E20*H20,2)</f>
        <v>2815.63</v>
      </c>
      <c r="J20" s="182">
        <v>320.23</v>
      </c>
      <c r="K20" s="180">
        <f>ROUND(E20*J20,2)</f>
        <v>33063.75</v>
      </c>
      <c r="L20" s="180">
        <v>21</v>
      </c>
      <c r="M20" s="180">
        <f>G20*(1+L20/100)</f>
        <v>0</v>
      </c>
      <c r="N20" s="180">
        <v>8.4999999999999995E-4</v>
      </c>
      <c r="O20" s="180">
        <f>ROUND(E20*N20,2)</f>
        <v>0.09</v>
      </c>
      <c r="P20" s="180">
        <v>0</v>
      </c>
      <c r="Q20" s="180">
        <f>ROUND(E20*P20,2)</f>
        <v>0</v>
      </c>
      <c r="R20" s="181" t="s">
        <v>200</v>
      </c>
      <c r="S20" s="181" t="s">
        <v>201</v>
      </c>
      <c r="T20" s="180" t="s">
        <v>201</v>
      </c>
      <c r="U20" s="180">
        <v>0.47899999999999998</v>
      </c>
      <c r="V20" s="180">
        <f>ROUND(E20*U20,2)</f>
        <v>49.46</v>
      </c>
      <c r="W20" s="181"/>
      <c r="X20" s="181">
        <v>7</v>
      </c>
      <c r="Y20" s="149"/>
      <c r="Z20" s="149"/>
      <c r="AA20" s="149"/>
      <c r="AB20" s="149"/>
      <c r="AC20" s="149"/>
      <c r="AD20" s="149"/>
      <c r="AE20" s="149" t="s">
        <v>987</v>
      </c>
      <c r="AF20" s="149" t="s">
        <v>1004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>
      <c r="A21" s="176">
        <v>8</v>
      </c>
      <c r="B21" s="177" t="s">
        <v>999</v>
      </c>
      <c r="C21" s="177" t="s">
        <v>1000</v>
      </c>
      <c r="D21" s="178" t="s">
        <v>266</v>
      </c>
      <c r="E21" s="179">
        <v>429.69</v>
      </c>
      <c r="F21" s="182"/>
      <c r="G21" s="180">
        <f>ROUND(E21*F21,2)</f>
        <v>0</v>
      </c>
      <c r="H21" s="182">
        <v>0</v>
      </c>
      <c r="I21" s="180">
        <f>ROUND(E21*H21,2)</f>
        <v>0</v>
      </c>
      <c r="J21" s="182">
        <v>40.200000000000003</v>
      </c>
      <c r="K21" s="180">
        <f>ROUND(E21*J21,2)</f>
        <v>17273.54</v>
      </c>
      <c r="L21" s="180">
        <v>21</v>
      </c>
      <c r="M21" s="180">
        <f>G21*(1+L21/100)</f>
        <v>0</v>
      </c>
      <c r="N21" s="180">
        <v>0</v>
      </c>
      <c r="O21" s="180">
        <f>ROUND(E21*N21,2)</f>
        <v>0</v>
      </c>
      <c r="P21" s="180">
        <v>0</v>
      </c>
      <c r="Q21" s="180">
        <f>ROUND(E21*P21,2)</f>
        <v>0</v>
      </c>
      <c r="R21" s="181" t="s">
        <v>200</v>
      </c>
      <c r="S21" s="181" t="s">
        <v>201</v>
      </c>
      <c r="T21" s="180" t="s">
        <v>201</v>
      </c>
      <c r="U21" s="180">
        <v>7.0000000000000007E-2</v>
      </c>
      <c r="V21" s="180">
        <f>ROUND(E21*U21,2)</f>
        <v>30.08</v>
      </c>
      <c r="W21" s="181"/>
      <c r="X21" s="181">
        <v>8</v>
      </c>
      <c r="Y21" s="149"/>
      <c r="Z21" s="149"/>
      <c r="AA21" s="149"/>
      <c r="AB21" s="149"/>
      <c r="AC21" s="149"/>
      <c r="AD21" s="149"/>
      <c r="AE21" s="149" t="s">
        <v>987</v>
      </c>
      <c r="AF21" s="149" t="s">
        <v>1007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>
      <c r="A22" s="176">
        <v>9</v>
      </c>
      <c r="B22" s="177" t="s">
        <v>2073</v>
      </c>
      <c r="C22" s="177" t="s">
        <v>2074</v>
      </c>
      <c r="D22" s="178" t="s">
        <v>266</v>
      </c>
      <c r="E22" s="179">
        <v>103.25</v>
      </c>
      <c r="F22" s="182"/>
      <c r="G22" s="180">
        <f>ROUND(E22*F22,2)</f>
        <v>0</v>
      </c>
      <c r="H22" s="182">
        <v>0</v>
      </c>
      <c r="I22" s="180">
        <f>ROUND(E22*H22,2)</f>
        <v>0</v>
      </c>
      <c r="J22" s="182">
        <v>187.5</v>
      </c>
      <c r="K22" s="180">
        <f>ROUND(E22*J22,2)</f>
        <v>19359.38</v>
      </c>
      <c r="L22" s="180">
        <v>21</v>
      </c>
      <c r="M22" s="180">
        <f>G22*(1+L22/100)</f>
        <v>0</v>
      </c>
      <c r="N22" s="180">
        <v>0</v>
      </c>
      <c r="O22" s="180">
        <f>ROUND(E22*N22,2)</f>
        <v>0</v>
      </c>
      <c r="P22" s="180">
        <v>0</v>
      </c>
      <c r="Q22" s="180">
        <f>ROUND(E22*P22,2)</f>
        <v>0</v>
      </c>
      <c r="R22" s="181" t="s">
        <v>200</v>
      </c>
      <c r="S22" s="181" t="s">
        <v>201</v>
      </c>
      <c r="T22" s="180" t="s">
        <v>201</v>
      </c>
      <c r="U22" s="180">
        <v>0.32700000000000001</v>
      </c>
      <c r="V22" s="180">
        <f>ROUND(E22*U22,2)</f>
        <v>33.76</v>
      </c>
      <c r="W22" s="181"/>
      <c r="X22" s="181">
        <v>9</v>
      </c>
      <c r="Y22" s="149"/>
      <c r="Z22" s="149"/>
      <c r="AA22" s="149"/>
      <c r="AB22" s="149"/>
      <c r="AC22" s="149"/>
      <c r="AD22" s="149"/>
      <c r="AE22" s="149" t="s">
        <v>987</v>
      </c>
      <c r="AF22" s="149" t="s">
        <v>1010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>
      <c r="A23" s="136"/>
      <c r="B23" s="154"/>
      <c r="C23" s="154"/>
      <c r="D23" s="157"/>
      <c r="E23" s="158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60"/>
      <c r="S23" s="160"/>
      <c r="T23" s="159"/>
      <c r="U23" s="159"/>
      <c r="V23" s="159"/>
      <c r="W23" s="160"/>
      <c r="X23" s="160"/>
      <c r="AH23" s="193"/>
      <c r="AI23" s="193"/>
      <c r="AJ23" s="196"/>
    </row>
    <row r="24" spans="1:60" ht="14">
      <c r="A24" s="152" t="s">
        <v>195</v>
      </c>
      <c r="B24" s="169" t="s">
        <v>73</v>
      </c>
      <c r="C24" s="169" t="s">
        <v>92</v>
      </c>
      <c r="D24" s="170"/>
      <c r="E24" s="171"/>
      <c r="F24" s="172"/>
      <c r="G24" s="173">
        <f>SUMIF(AE25:AE34,"&lt;&gt;NOR",G25:G34)</f>
        <v>0</v>
      </c>
      <c r="H24" s="172"/>
      <c r="I24" s="172">
        <f>SUM(I25:I34)</f>
        <v>0</v>
      </c>
      <c r="J24" s="172"/>
      <c r="K24" s="172">
        <f>SUM(K25:K34)</f>
        <v>191777.51</v>
      </c>
      <c r="L24" s="172"/>
      <c r="M24" s="172">
        <f>SUM(M25:M34)</f>
        <v>0</v>
      </c>
      <c r="N24" s="172"/>
      <c r="O24" s="172">
        <f>SUM(O25:O34)</f>
        <v>0</v>
      </c>
      <c r="P24" s="172"/>
      <c r="Q24" s="172">
        <f>SUM(Q25:Q34)</f>
        <v>0</v>
      </c>
      <c r="R24" s="174"/>
      <c r="S24" s="174"/>
      <c r="T24" s="172"/>
      <c r="U24" s="172"/>
      <c r="V24" s="172">
        <f>SUM(V25:V34)</f>
        <v>170.99999999999997</v>
      </c>
      <c r="W24" s="174"/>
      <c r="X24" s="175"/>
      <c r="AE24" t="s">
        <v>196</v>
      </c>
      <c r="AH24" s="193"/>
      <c r="AI24" s="193"/>
      <c r="AJ24" s="196"/>
    </row>
    <row r="25" spans="1:60" outlineLevel="1">
      <c r="A25" s="176">
        <v>10</v>
      </c>
      <c r="B25" s="177" t="s">
        <v>1002</v>
      </c>
      <c r="C25" s="177" t="s">
        <v>1003</v>
      </c>
      <c r="D25" s="178" t="s">
        <v>199</v>
      </c>
      <c r="E25" s="179">
        <v>220.48</v>
      </c>
      <c r="F25" s="182"/>
      <c r="G25" s="180">
        <f t="shared" ref="G25:G34" si="0">ROUND(E25*F25,2)</f>
        <v>0</v>
      </c>
      <c r="H25" s="182">
        <v>0</v>
      </c>
      <c r="I25" s="180">
        <f t="shared" ref="I25:I34" si="1">ROUND(E25*H25,2)</f>
        <v>0</v>
      </c>
      <c r="J25" s="182">
        <v>187</v>
      </c>
      <c r="K25" s="180">
        <f t="shared" ref="K25:K34" si="2">ROUND(E25*J25,2)</f>
        <v>41229.760000000002</v>
      </c>
      <c r="L25" s="180">
        <v>21</v>
      </c>
      <c r="M25" s="180">
        <f t="shared" ref="M25:M34" si="3">G25*(1+L25/100)</f>
        <v>0</v>
      </c>
      <c r="N25" s="180">
        <v>0</v>
      </c>
      <c r="O25" s="180">
        <f t="shared" ref="O25:O34" si="4">ROUND(E25*N25,2)</f>
        <v>0</v>
      </c>
      <c r="P25" s="180">
        <v>0</v>
      </c>
      <c r="Q25" s="180">
        <f t="shared" ref="Q25:Q34" si="5">ROUND(E25*P25,2)</f>
        <v>0</v>
      </c>
      <c r="R25" s="181" t="s">
        <v>200</v>
      </c>
      <c r="S25" s="181" t="s">
        <v>201</v>
      </c>
      <c r="T25" s="180" t="s">
        <v>201</v>
      </c>
      <c r="U25" s="180">
        <v>0.34499999999999997</v>
      </c>
      <c r="V25" s="180">
        <f t="shared" ref="V25:V34" si="6">ROUND(E25*U25,2)</f>
        <v>76.069999999999993</v>
      </c>
      <c r="W25" s="181"/>
      <c r="X25" s="181">
        <v>10</v>
      </c>
      <c r="Y25" s="149"/>
      <c r="Z25" s="149"/>
      <c r="AA25" s="149"/>
      <c r="AB25" s="149"/>
      <c r="AC25" s="149"/>
      <c r="AD25" s="149"/>
      <c r="AE25" s="149" t="s">
        <v>987</v>
      </c>
      <c r="AF25" s="149" t="s">
        <v>1013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>
      <c r="A26" s="176">
        <v>11</v>
      </c>
      <c r="B26" s="177" t="s">
        <v>2075</v>
      </c>
      <c r="C26" s="177" t="s">
        <v>2076</v>
      </c>
      <c r="D26" s="178" t="s">
        <v>199</v>
      </c>
      <c r="E26" s="179">
        <v>103.26</v>
      </c>
      <c r="F26" s="182"/>
      <c r="G26" s="180">
        <f t="shared" si="0"/>
        <v>0</v>
      </c>
      <c r="H26" s="182">
        <v>0</v>
      </c>
      <c r="I26" s="180">
        <f t="shared" si="1"/>
        <v>0</v>
      </c>
      <c r="J26" s="182">
        <v>262</v>
      </c>
      <c r="K26" s="180">
        <f t="shared" si="2"/>
        <v>27054.12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1" t="s">
        <v>200</v>
      </c>
      <c r="S26" s="181" t="s">
        <v>201</v>
      </c>
      <c r="T26" s="180" t="s">
        <v>201</v>
      </c>
      <c r="U26" s="180">
        <v>0.48399999999999999</v>
      </c>
      <c r="V26" s="180">
        <f t="shared" si="6"/>
        <v>49.98</v>
      </c>
      <c r="W26" s="181"/>
      <c r="X26" s="181">
        <v>11</v>
      </c>
      <c r="Y26" s="149"/>
      <c r="Z26" s="149"/>
      <c r="AA26" s="149"/>
      <c r="AB26" s="149"/>
      <c r="AC26" s="149"/>
      <c r="AD26" s="149"/>
      <c r="AE26" s="149" t="s">
        <v>987</v>
      </c>
      <c r="AF26" s="149" t="s">
        <v>1016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>
      <c r="A27" s="176">
        <v>12</v>
      </c>
      <c r="B27" s="177" t="s">
        <v>1005</v>
      </c>
      <c r="C27" s="177" t="s">
        <v>1006</v>
      </c>
      <c r="D27" s="178" t="s">
        <v>199</v>
      </c>
      <c r="E27" s="179">
        <v>220.48</v>
      </c>
      <c r="F27" s="182"/>
      <c r="G27" s="180">
        <f t="shared" si="0"/>
        <v>0</v>
      </c>
      <c r="H27" s="182">
        <v>0</v>
      </c>
      <c r="I27" s="180">
        <f t="shared" si="1"/>
        <v>0</v>
      </c>
      <c r="J27" s="182">
        <v>62.7</v>
      </c>
      <c r="K27" s="180">
        <f t="shared" si="2"/>
        <v>13824.1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1" t="s">
        <v>200</v>
      </c>
      <c r="S27" s="181" t="s">
        <v>201</v>
      </c>
      <c r="T27" s="180" t="s">
        <v>201</v>
      </c>
      <c r="U27" s="180">
        <v>7.3999999999999996E-2</v>
      </c>
      <c r="V27" s="180">
        <f t="shared" si="6"/>
        <v>16.32</v>
      </c>
      <c r="W27" s="181"/>
      <c r="X27" s="181">
        <v>12</v>
      </c>
      <c r="Y27" s="149"/>
      <c r="Z27" s="149"/>
      <c r="AA27" s="149"/>
      <c r="AB27" s="149"/>
      <c r="AC27" s="149"/>
      <c r="AD27" s="149"/>
      <c r="AE27" s="149" t="s">
        <v>987</v>
      </c>
      <c r="AF27" s="149" t="s">
        <v>1019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4" outlineLevel="1">
      <c r="A28" s="176">
        <v>13</v>
      </c>
      <c r="B28" s="177" t="s">
        <v>2077</v>
      </c>
      <c r="C28" s="177" t="s">
        <v>2078</v>
      </c>
      <c r="D28" s="178" t="s">
        <v>199</v>
      </c>
      <c r="E28" s="179">
        <v>103.26</v>
      </c>
      <c r="F28" s="182"/>
      <c r="G28" s="180">
        <f t="shared" si="0"/>
        <v>0</v>
      </c>
      <c r="H28" s="182">
        <v>0</v>
      </c>
      <c r="I28" s="180">
        <f t="shared" si="1"/>
        <v>0</v>
      </c>
      <c r="J28" s="182">
        <v>94.3</v>
      </c>
      <c r="K28" s="180">
        <f t="shared" si="2"/>
        <v>9737.42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1" t="s">
        <v>200</v>
      </c>
      <c r="S28" s="181" t="s">
        <v>201</v>
      </c>
      <c r="T28" s="180" t="s">
        <v>201</v>
      </c>
      <c r="U28" s="180">
        <v>9.4E-2</v>
      </c>
      <c r="V28" s="180">
        <f t="shared" si="6"/>
        <v>9.7100000000000009</v>
      </c>
      <c r="W28" s="181"/>
      <c r="X28" s="181">
        <v>13</v>
      </c>
      <c r="Y28" s="149"/>
      <c r="Z28" s="149"/>
      <c r="AA28" s="149"/>
      <c r="AB28" s="149"/>
      <c r="AC28" s="149"/>
      <c r="AD28" s="149"/>
      <c r="AE28" s="149" t="s">
        <v>987</v>
      </c>
      <c r="AF28" s="149" t="s">
        <v>1022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76">
        <v>14</v>
      </c>
      <c r="B29" s="177" t="s">
        <v>2010</v>
      </c>
      <c r="C29" s="177" t="s">
        <v>2011</v>
      </c>
      <c r="D29" s="178" t="s">
        <v>199</v>
      </c>
      <c r="E29" s="179">
        <v>220.48</v>
      </c>
      <c r="F29" s="182"/>
      <c r="G29" s="180">
        <f t="shared" si="0"/>
        <v>0</v>
      </c>
      <c r="H29" s="182">
        <v>0</v>
      </c>
      <c r="I29" s="180">
        <f t="shared" si="1"/>
        <v>0</v>
      </c>
      <c r="J29" s="182">
        <v>151.5</v>
      </c>
      <c r="K29" s="180">
        <f t="shared" si="2"/>
        <v>33402.720000000001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1" t="s">
        <v>200</v>
      </c>
      <c r="S29" s="181" t="s">
        <v>201</v>
      </c>
      <c r="T29" s="180" t="s">
        <v>201</v>
      </c>
      <c r="U29" s="180">
        <v>1.0999999999999999E-2</v>
      </c>
      <c r="V29" s="180">
        <f t="shared" si="6"/>
        <v>2.4300000000000002</v>
      </c>
      <c r="W29" s="181"/>
      <c r="X29" s="181">
        <v>14</v>
      </c>
      <c r="Y29" s="149"/>
      <c r="Z29" s="149"/>
      <c r="AA29" s="149"/>
      <c r="AB29" s="149"/>
      <c r="AC29" s="149"/>
      <c r="AD29" s="149"/>
      <c r="AE29" s="149" t="s">
        <v>987</v>
      </c>
      <c r="AF29" s="149" t="s">
        <v>1026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ht="24" outlineLevel="1">
      <c r="A30" s="176">
        <v>15</v>
      </c>
      <c r="B30" s="177" t="s">
        <v>2079</v>
      </c>
      <c r="C30" s="177" t="s">
        <v>2080</v>
      </c>
      <c r="D30" s="178" t="s">
        <v>199</v>
      </c>
      <c r="E30" s="179">
        <v>103.26</v>
      </c>
      <c r="F30" s="182"/>
      <c r="G30" s="180">
        <f t="shared" si="0"/>
        <v>0</v>
      </c>
      <c r="H30" s="182">
        <v>0</v>
      </c>
      <c r="I30" s="180">
        <f t="shared" si="1"/>
        <v>0</v>
      </c>
      <c r="J30" s="182">
        <v>163.5</v>
      </c>
      <c r="K30" s="180">
        <f t="shared" si="2"/>
        <v>16883.009999999998</v>
      </c>
      <c r="L30" s="180">
        <v>21</v>
      </c>
      <c r="M30" s="180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1" t="s">
        <v>200</v>
      </c>
      <c r="S30" s="181" t="s">
        <v>201</v>
      </c>
      <c r="T30" s="180" t="s">
        <v>201</v>
      </c>
      <c r="U30" s="180">
        <v>1.2E-2</v>
      </c>
      <c r="V30" s="180">
        <f t="shared" si="6"/>
        <v>1.24</v>
      </c>
      <c r="W30" s="181"/>
      <c r="X30" s="181">
        <v>15</v>
      </c>
      <c r="Y30" s="149"/>
      <c r="Z30" s="149"/>
      <c r="AA30" s="149"/>
      <c r="AB30" s="149"/>
      <c r="AC30" s="149"/>
      <c r="AD30" s="149"/>
      <c r="AE30" s="149" t="s">
        <v>987</v>
      </c>
      <c r="AF30" s="149" t="s">
        <v>1029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>
      <c r="A31" s="176">
        <v>16</v>
      </c>
      <c r="B31" s="177" t="s">
        <v>212</v>
      </c>
      <c r="C31" s="177" t="s">
        <v>213</v>
      </c>
      <c r="D31" s="178" t="s">
        <v>199</v>
      </c>
      <c r="E31" s="179">
        <v>323.74</v>
      </c>
      <c r="F31" s="182"/>
      <c r="G31" s="180">
        <f t="shared" si="0"/>
        <v>0</v>
      </c>
      <c r="H31" s="182">
        <v>0</v>
      </c>
      <c r="I31" s="180">
        <f t="shared" si="1"/>
        <v>0</v>
      </c>
      <c r="J31" s="182">
        <v>36.6</v>
      </c>
      <c r="K31" s="180">
        <f t="shared" si="2"/>
        <v>11848.88</v>
      </c>
      <c r="L31" s="180">
        <v>21</v>
      </c>
      <c r="M31" s="180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1" t="s">
        <v>200</v>
      </c>
      <c r="S31" s="181" t="s">
        <v>201</v>
      </c>
      <c r="T31" s="180" t="s">
        <v>201</v>
      </c>
      <c r="U31" s="180">
        <v>3.1E-2</v>
      </c>
      <c r="V31" s="180">
        <f t="shared" si="6"/>
        <v>10.039999999999999</v>
      </c>
      <c r="W31" s="181"/>
      <c r="X31" s="181">
        <v>16</v>
      </c>
      <c r="Y31" s="149"/>
      <c r="Z31" s="149"/>
      <c r="AA31" s="149"/>
      <c r="AB31" s="149"/>
      <c r="AC31" s="149"/>
      <c r="AD31" s="149"/>
      <c r="AE31" s="149" t="s">
        <v>987</v>
      </c>
      <c r="AF31" s="149" t="s">
        <v>1032</v>
      </c>
      <c r="AG31" s="149"/>
      <c r="AH31" s="194"/>
      <c r="AI31" s="194"/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>
      <c r="A32" s="176">
        <v>17</v>
      </c>
      <c r="B32" s="177" t="s">
        <v>245</v>
      </c>
      <c r="C32" s="177" t="s">
        <v>246</v>
      </c>
      <c r="D32" s="178" t="s">
        <v>199</v>
      </c>
      <c r="E32" s="179">
        <v>55.62</v>
      </c>
      <c r="F32" s="182"/>
      <c r="G32" s="180">
        <f t="shared" si="0"/>
        <v>0</v>
      </c>
      <c r="H32" s="182">
        <v>0</v>
      </c>
      <c r="I32" s="180">
        <f t="shared" si="1"/>
        <v>0</v>
      </c>
      <c r="J32" s="182">
        <v>90.9</v>
      </c>
      <c r="K32" s="180">
        <f t="shared" si="2"/>
        <v>5055.8599999999997</v>
      </c>
      <c r="L32" s="180">
        <v>21</v>
      </c>
      <c r="M32" s="180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1" t="s">
        <v>200</v>
      </c>
      <c r="S32" s="181" t="s">
        <v>201</v>
      </c>
      <c r="T32" s="180" t="s">
        <v>201</v>
      </c>
      <c r="U32" s="180">
        <v>5.2999999999999999E-2</v>
      </c>
      <c r="V32" s="180">
        <f t="shared" si="6"/>
        <v>2.95</v>
      </c>
      <c r="W32" s="181"/>
      <c r="X32" s="181">
        <v>17</v>
      </c>
      <c r="Y32" s="149"/>
      <c r="Z32" s="149"/>
      <c r="AA32" s="149"/>
      <c r="AB32" s="149"/>
      <c r="AC32" s="149"/>
      <c r="AD32" s="149"/>
      <c r="AE32" s="149" t="s">
        <v>987</v>
      </c>
      <c r="AF32" s="149" t="s">
        <v>1035</v>
      </c>
      <c r="AG32" s="149"/>
      <c r="AH32" s="194"/>
      <c r="AI32" s="194"/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>
      <c r="A33" s="176">
        <v>18</v>
      </c>
      <c r="B33" s="177" t="s">
        <v>2081</v>
      </c>
      <c r="C33" s="177" t="s">
        <v>2082</v>
      </c>
      <c r="D33" s="178" t="s">
        <v>199</v>
      </c>
      <c r="E33" s="179">
        <v>37.08</v>
      </c>
      <c r="F33" s="182"/>
      <c r="G33" s="180">
        <f t="shared" si="0"/>
        <v>0</v>
      </c>
      <c r="H33" s="182">
        <v>0</v>
      </c>
      <c r="I33" s="180">
        <f t="shared" si="1"/>
        <v>0</v>
      </c>
      <c r="J33" s="182">
        <v>133</v>
      </c>
      <c r="K33" s="180">
        <f t="shared" si="2"/>
        <v>4931.6400000000003</v>
      </c>
      <c r="L33" s="180">
        <v>21</v>
      </c>
      <c r="M33" s="180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1" t="s">
        <v>200</v>
      </c>
      <c r="S33" s="181" t="s">
        <v>201</v>
      </c>
      <c r="T33" s="180" t="s">
        <v>201</v>
      </c>
      <c r="U33" s="180">
        <v>6.0999999999999999E-2</v>
      </c>
      <c r="V33" s="180">
        <f t="shared" si="6"/>
        <v>2.2599999999999998</v>
      </c>
      <c r="W33" s="181"/>
      <c r="X33" s="181">
        <v>18</v>
      </c>
      <c r="Y33" s="149"/>
      <c r="Z33" s="149"/>
      <c r="AA33" s="149"/>
      <c r="AB33" s="149"/>
      <c r="AC33" s="149"/>
      <c r="AD33" s="149"/>
      <c r="AE33" s="149" t="s">
        <v>987</v>
      </c>
      <c r="AF33" s="149" t="s">
        <v>1038</v>
      </c>
      <c r="AG33" s="149"/>
      <c r="AH33" s="194"/>
      <c r="AI33" s="194"/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ht="24" outlineLevel="1">
      <c r="A34" s="176">
        <v>19</v>
      </c>
      <c r="B34" s="177" t="s">
        <v>1020</v>
      </c>
      <c r="C34" s="177" t="s">
        <v>1021</v>
      </c>
      <c r="D34" s="178" t="s">
        <v>199</v>
      </c>
      <c r="E34" s="179">
        <v>92.7</v>
      </c>
      <c r="F34" s="182"/>
      <c r="G34" s="180">
        <f t="shared" si="0"/>
        <v>0</v>
      </c>
      <c r="H34" s="182">
        <v>0</v>
      </c>
      <c r="I34" s="180">
        <f t="shared" si="1"/>
        <v>0</v>
      </c>
      <c r="J34" s="182">
        <v>300</v>
      </c>
      <c r="K34" s="180">
        <f t="shared" si="2"/>
        <v>27810</v>
      </c>
      <c r="L34" s="180">
        <v>21</v>
      </c>
      <c r="M34" s="180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1"/>
      <c r="S34" s="181" t="s">
        <v>392</v>
      </c>
      <c r="T34" s="180" t="s">
        <v>689</v>
      </c>
      <c r="U34" s="180">
        <v>0</v>
      </c>
      <c r="V34" s="180">
        <f t="shared" si="6"/>
        <v>0</v>
      </c>
      <c r="W34" s="181"/>
      <c r="X34" s="181">
        <v>19</v>
      </c>
      <c r="Y34" s="149"/>
      <c r="Z34" s="149"/>
      <c r="AA34" s="149"/>
      <c r="AB34" s="149"/>
      <c r="AC34" s="149"/>
      <c r="AD34" s="149"/>
      <c r="AE34" s="149" t="s">
        <v>987</v>
      </c>
      <c r="AF34" s="149" t="s">
        <v>1041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>
      <c r="A35" s="136"/>
      <c r="B35" s="154"/>
      <c r="C35" s="154"/>
      <c r="D35" s="157"/>
      <c r="E35" s="158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60"/>
      <c r="S35" s="160"/>
      <c r="T35" s="159"/>
      <c r="U35" s="159"/>
      <c r="V35" s="159"/>
      <c r="W35" s="160"/>
      <c r="X35" s="160"/>
      <c r="AH35" s="193"/>
      <c r="AI35" s="193"/>
      <c r="AJ35" s="196"/>
    </row>
    <row r="36" spans="1:60" ht="14">
      <c r="A36" s="152" t="s">
        <v>195</v>
      </c>
      <c r="B36" s="169" t="s">
        <v>75</v>
      </c>
      <c r="C36" s="169" t="s">
        <v>93</v>
      </c>
      <c r="D36" s="170"/>
      <c r="E36" s="171"/>
      <c r="F36" s="172"/>
      <c r="G36" s="173">
        <f>SUMIF(AE37:AE39,"&lt;&gt;NOR",G37:G39)</f>
        <v>0</v>
      </c>
      <c r="H36" s="172"/>
      <c r="I36" s="172">
        <f>SUM(I37:I39)</f>
        <v>39884.97</v>
      </c>
      <c r="J36" s="172"/>
      <c r="K36" s="172">
        <f>SUM(K37:K39)</f>
        <v>93049.31</v>
      </c>
      <c r="L36" s="172"/>
      <c r="M36" s="172">
        <f>SUM(M37:M39)</f>
        <v>0</v>
      </c>
      <c r="N36" s="172"/>
      <c r="O36" s="172">
        <f>SUM(O37:O39)</f>
        <v>112.19</v>
      </c>
      <c r="P36" s="172"/>
      <c r="Q36" s="172">
        <f>SUM(Q37:Q39)</f>
        <v>0</v>
      </c>
      <c r="R36" s="174"/>
      <c r="S36" s="174"/>
      <c r="T36" s="172"/>
      <c r="U36" s="172"/>
      <c r="V36" s="172">
        <f>SUM(V37:V39)</f>
        <v>145.59</v>
      </c>
      <c r="W36" s="174"/>
      <c r="X36" s="175"/>
      <c r="AE36" t="s">
        <v>196</v>
      </c>
      <c r="AH36" s="193"/>
      <c r="AI36" s="193"/>
      <c r="AJ36" s="196"/>
    </row>
    <row r="37" spans="1:60" outlineLevel="1">
      <c r="A37" s="176">
        <v>20</v>
      </c>
      <c r="B37" s="177" t="s">
        <v>1014</v>
      </c>
      <c r="C37" s="177" t="s">
        <v>1015</v>
      </c>
      <c r="D37" s="178" t="s">
        <v>199</v>
      </c>
      <c r="E37" s="179">
        <v>231.04</v>
      </c>
      <c r="F37" s="182"/>
      <c r="G37" s="180">
        <f>ROUND(E37*F37,2)</f>
        <v>0</v>
      </c>
      <c r="H37" s="182">
        <v>0</v>
      </c>
      <c r="I37" s="180">
        <f>ROUND(E37*H37,2)</f>
        <v>0</v>
      </c>
      <c r="J37" s="182">
        <v>171</v>
      </c>
      <c r="K37" s="180">
        <f>ROUND(E37*J37,2)</f>
        <v>39507.839999999997</v>
      </c>
      <c r="L37" s="180">
        <v>21</v>
      </c>
      <c r="M37" s="180">
        <f>G37*(1+L37/100)</f>
        <v>0</v>
      </c>
      <c r="N37" s="180">
        <v>0</v>
      </c>
      <c r="O37" s="180">
        <f>ROUND(E37*N37,2)</f>
        <v>0</v>
      </c>
      <c r="P37" s="180">
        <v>0</v>
      </c>
      <c r="Q37" s="180">
        <f>ROUND(E37*P37,2)</f>
        <v>0</v>
      </c>
      <c r="R37" s="181" t="s">
        <v>200</v>
      </c>
      <c r="S37" s="181" t="s">
        <v>201</v>
      </c>
      <c r="T37" s="180" t="s">
        <v>201</v>
      </c>
      <c r="U37" s="180">
        <v>0.20200000000000001</v>
      </c>
      <c r="V37" s="180">
        <f>ROUND(E37*U37,2)</f>
        <v>46.67</v>
      </c>
      <c r="W37" s="181"/>
      <c r="X37" s="181">
        <v>20</v>
      </c>
      <c r="Y37" s="149"/>
      <c r="Z37" s="149"/>
      <c r="AA37" s="149"/>
      <c r="AB37" s="149"/>
      <c r="AC37" s="149"/>
      <c r="AD37" s="149"/>
      <c r="AE37" s="149" t="s">
        <v>987</v>
      </c>
      <c r="AF37" s="149" t="s">
        <v>1044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>
      <c r="A38" s="176">
        <v>21</v>
      </c>
      <c r="B38" s="177" t="s">
        <v>2012</v>
      </c>
      <c r="C38" s="177" t="s">
        <v>2013</v>
      </c>
      <c r="D38" s="178" t="s">
        <v>199</v>
      </c>
      <c r="E38" s="179">
        <v>62.33</v>
      </c>
      <c r="F38" s="182"/>
      <c r="G38" s="180">
        <f>ROUND(E38*F38,2)</f>
        <v>0</v>
      </c>
      <c r="H38" s="182">
        <v>0</v>
      </c>
      <c r="I38" s="180">
        <f>ROUND(E38*H38,2)</f>
        <v>0</v>
      </c>
      <c r="J38" s="182">
        <v>859</v>
      </c>
      <c r="K38" s="180">
        <f>ROUND(E38*J38,2)</f>
        <v>53541.47</v>
      </c>
      <c r="L38" s="180">
        <v>21</v>
      </c>
      <c r="M38" s="180">
        <f>G38*(1+L38/100)</f>
        <v>0</v>
      </c>
      <c r="N38" s="180">
        <v>0</v>
      </c>
      <c r="O38" s="180">
        <f>ROUND(E38*N38,2)</f>
        <v>0</v>
      </c>
      <c r="P38" s="180">
        <v>0</v>
      </c>
      <c r="Q38" s="180">
        <f>ROUND(E38*P38,2)</f>
        <v>0</v>
      </c>
      <c r="R38" s="181" t="s">
        <v>200</v>
      </c>
      <c r="S38" s="181" t="s">
        <v>201</v>
      </c>
      <c r="T38" s="180" t="s">
        <v>201</v>
      </c>
      <c r="U38" s="180">
        <v>1.587</v>
      </c>
      <c r="V38" s="180">
        <f>ROUND(E38*U38,2)</f>
        <v>98.92</v>
      </c>
      <c r="W38" s="181"/>
      <c r="X38" s="181">
        <v>21</v>
      </c>
      <c r="Y38" s="149"/>
      <c r="Z38" s="149"/>
      <c r="AA38" s="149"/>
      <c r="AB38" s="149"/>
      <c r="AC38" s="149"/>
      <c r="AD38" s="149"/>
      <c r="AE38" s="149" t="s">
        <v>987</v>
      </c>
      <c r="AF38" s="149" t="s">
        <v>1047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1">
      <c r="A39" s="176">
        <v>22</v>
      </c>
      <c r="B39" s="177" t="s">
        <v>2014</v>
      </c>
      <c r="C39" s="177" t="s">
        <v>2015</v>
      </c>
      <c r="D39" s="178" t="s">
        <v>2016</v>
      </c>
      <c r="E39" s="179">
        <v>112.194</v>
      </c>
      <c r="F39" s="182"/>
      <c r="G39" s="180">
        <f>ROUND(E39*F39,2)</f>
        <v>0</v>
      </c>
      <c r="H39" s="182">
        <v>355.5</v>
      </c>
      <c r="I39" s="180">
        <f>ROUND(E39*H39,2)</f>
        <v>39884.97</v>
      </c>
      <c r="J39" s="182">
        <v>0</v>
      </c>
      <c r="K39" s="180">
        <f>ROUND(E39*J39,2)</f>
        <v>0</v>
      </c>
      <c r="L39" s="180">
        <v>21</v>
      </c>
      <c r="M39" s="180">
        <f>G39*(1+L39/100)</f>
        <v>0</v>
      </c>
      <c r="N39" s="180">
        <v>1</v>
      </c>
      <c r="O39" s="180">
        <f>ROUND(E39*N39,2)</f>
        <v>112.19</v>
      </c>
      <c r="P39" s="180">
        <v>0</v>
      </c>
      <c r="Q39" s="180">
        <f>ROUND(E39*P39,2)</f>
        <v>0</v>
      </c>
      <c r="R39" s="181"/>
      <c r="S39" s="181" t="s">
        <v>392</v>
      </c>
      <c r="T39" s="180" t="s">
        <v>689</v>
      </c>
      <c r="U39" s="180">
        <v>0</v>
      </c>
      <c r="V39" s="180">
        <f>ROUND(E39*U39,2)</f>
        <v>0</v>
      </c>
      <c r="W39" s="181"/>
      <c r="X39" s="181">
        <v>22</v>
      </c>
      <c r="Y39" s="149"/>
      <c r="Z39" s="149"/>
      <c r="AA39" s="149"/>
      <c r="AB39" s="149"/>
      <c r="AC39" s="149"/>
      <c r="AD39" s="149"/>
      <c r="AE39" s="149" t="s">
        <v>782</v>
      </c>
      <c r="AF39" s="149" t="s">
        <v>1050</v>
      </c>
      <c r="AG39" s="149"/>
      <c r="AH39" s="194"/>
      <c r="AI39" s="194"/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>
      <c r="A40" s="136"/>
      <c r="B40" s="154"/>
      <c r="C40" s="154"/>
      <c r="D40" s="157"/>
      <c r="E40" s="158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60"/>
      <c r="S40" s="160"/>
      <c r="T40" s="159"/>
      <c r="U40" s="159"/>
      <c r="V40" s="159"/>
      <c r="W40" s="160"/>
      <c r="X40" s="160"/>
      <c r="AH40" s="193"/>
      <c r="AI40" s="193"/>
      <c r="AJ40" s="196"/>
    </row>
    <row r="41" spans="1:60" ht="14">
      <c r="A41" s="152" t="s">
        <v>195</v>
      </c>
      <c r="B41" s="169" t="s">
        <v>97</v>
      </c>
      <c r="C41" s="169" t="s">
        <v>98</v>
      </c>
      <c r="D41" s="170"/>
      <c r="E41" s="171"/>
      <c r="F41" s="172"/>
      <c r="G41" s="173">
        <f>SUMIF(AE42:AE42,"&lt;&gt;NOR",G42:G42)</f>
        <v>0</v>
      </c>
      <c r="H41" s="172"/>
      <c r="I41" s="172">
        <f>SUM(I42:I42)</f>
        <v>65.86</v>
      </c>
      <c r="J41" s="172"/>
      <c r="K41" s="172">
        <f>SUM(K42:K42)</f>
        <v>3039.14</v>
      </c>
      <c r="L41" s="172"/>
      <c r="M41" s="172">
        <f>SUM(M42:M42)</f>
        <v>0</v>
      </c>
      <c r="N41" s="172"/>
      <c r="O41" s="172">
        <f>SUM(O42:O42)</f>
        <v>0</v>
      </c>
      <c r="P41" s="172"/>
      <c r="Q41" s="172">
        <f>SUM(Q42:Q42)</f>
        <v>0</v>
      </c>
      <c r="R41" s="174"/>
      <c r="S41" s="174"/>
      <c r="T41" s="172"/>
      <c r="U41" s="172"/>
      <c r="V41" s="172">
        <f>SUM(V42:V42)</f>
        <v>4.38</v>
      </c>
      <c r="W41" s="174"/>
      <c r="X41" s="175"/>
      <c r="AE41" t="s">
        <v>196</v>
      </c>
      <c r="AH41" s="193"/>
      <c r="AI41" s="193"/>
      <c r="AJ41" s="196"/>
    </row>
    <row r="42" spans="1:60" outlineLevel="1">
      <c r="A42" s="176">
        <v>23</v>
      </c>
      <c r="B42" s="177" t="s">
        <v>2083</v>
      </c>
      <c r="C42" s="177" t="s">
        <v>2084</v>
      </c>
      <c r="D42" s="178" t="s">
        <v>426</v>
      </c>
      <c r="E42" s="179">
        <v>1</v>
      </c>
      <c r="F42" s="182"/>
      <c r="G42" s="180">
        <f>ROUND(E42*F42,2)</f>
        <v>0</v>
      </c>
      <c r="H42" s="182">
        <v>65.86</v>
      </c>
      <c r="I42" s="180">
        <f>ROUND(E42*H42,2)</f>
        <v>65.86</v>
      </c>
      <c r="J42" s="182">
        <v>3039.14</v>
      </c>
      <c r="K42" s="180">
        <f>ROUND(E42*J42,2)</f>
        <v>3039.14</v>
      </c>
      <c r="L42" s="180">
        <v>21</v>
      </c>
      <c r="M42" s="180">
        <f>G42*(1+L42/100)</f>
        <v>0</v>
      </c>
      <c r="N42" s="180">
        <v>5.0000000000000001E-4</v>
      </c>
      <c r="O42" s="180">
        <f>ROUND(E42*N42,2)</f>
        <v>0</v>
      </c>
      <c r="P42" s="180">
        <v>0</v>
      </c>
      <c r="Q42" s="180">
        <f>ROUND(E42*P42,2)</f>
        <v>0</v>
      </c>
      <c r="R42" s="181" t="s">
        <v>2027</v>
      </c>
      <c r="S42" s="181" t="s">
        <v>201</v>
      </c>
      <c r="T42" s="180" t="s">
        <v>201</v>
      </c>
      <c r="U42" s="180">
        <v>4.38</v>
      </c>
      <c r="V42" s="180">
        <f>ROUND(E42*U42,2)</f>
        <v>4.38</v>
      </c>
      <c r="W42" s="181"/>
      <c r="X42" s="181">
        <v>23</v>
      </c>
      <c r="Y42" s="149"/>
      <c r="Z42" s="149"/>
      <c r="AA42" s="149"/>
      <c r="AB42" s="149"/>
      <c r="AC42" s="149"/>
      <c r="AD42" s="149"/>
      <c r="AE42" s="149" t="s">
        <v>987</v>
      </c>
      <c r="AF42" s="149" t="s">
        <v>1053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>
      <c r="A43" s="136"/>
      <c r="B43" s="154"/>
      <c r="C43" s="154"/>
      <c r="D43" s="157"/>
      <c r="E43" s="158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60"/>
      <c r="S43" s="160"/>
      <c r="T43" s="159"/>
      <c r="U43" s="159"/>
      <c r="V43" s="159"/>
      <c r="W43" s="160"/>
      <c r="X43" s="160"/>
      <c r="AH43" s="193"/>
      <c r="AI43" s="193"/>
      <c r="AJ43" s="196"/>
    </row>
    <row r="44" spans="1:60" ht="14">
      <c r="A44" s="152" t="s">
        <v>195</v>
      </c>
      <c r="B44" s="169" t="s">
        <v>101</v>
      </c>
      <c r="C44" s="169" t="s">
        <v>102</v>
      </c>
      <c r="D44" s="170"/>
      <c r="E44" s="171"/>
      <c r="F44" s="172"/>
      <c r="G44" s="173">
        <f>SUMIF(AE45:AE47,"&lt;&gt;NOR",G45:G47)</f>
        <v>0</v>
      </c>
      <c r="H44" s="172"/>
      <c r="I44" s="172">
        <f>SUM(I45:I47)</f>
        <v>37068.99</v>
      </c>
      <c r="J44" s="172"/>
      <c r="K44" s="172">
        <f>SUM(K45:K47)</f>
        <v>33744.31</v>
      </c>
      <c r="L44" s="172"/>
      <c r="M44" s="172">
        <f>SUM(M45:M47)</f>
        <v>0</v>
      </c>
      <c r="N44" s="172"/>
      <c r="O44" s="172">
        <f>SUM(O45:O47)</f>
        <v>70.97</v>
      </c>
      <c r="P44" s="172"/>
      <c r="Q44" s="172">
        <f>SUM(Q45:Q47)</f>
        <v>0</v>
      </c>
      <c r="R44" s="174"/>
      <c r="S44" s="174"/>
      <c r="T44" s="172"/>
      <c r="U44" s="172"/>
      <c r="V44" s="172">
        <f>SUM(V45:V47)</f>
        <v>57</v>
      </c>
      <c r="W44" s="174"/>
      <c r="X44" s="175"/>
      <c r="AE44" t="s">
        <v>196</v>
      </c>
      <c r="AH44" s="193"/>
      <c r="AI44" s="193"/>
      <c r="AJ44" s="196"/>
    </row>
    <row r="45" spans="1:60" outlineLevel="1">
      <c r="A45" s="176">
        <v>24</v>
      </c>
      <c r="B45" s="177" t="s">
        <v>2025</v>
      </c>
      <c r="C45" s="177" t="s">
        <v>2026</v>
      </c>
      <c r="D45" s="178" t="s">
        <v>199</v>
      </c>
      <c r="E45" s="179">
        <v>30.37</v>
      </c>
      <c r="F45" s="182"/>
      <c r="G45" s="180">
        <f>ROUND(E45*F45,2)</f>
        <v>0</v>
      </c>
      <c r="H45" s="182">
        <v>612.09</v>
      </c>
      <c r="I45" s="180">
        <f>ROUND(E45*H45,2)</f>
        <v>18589.169999999998</v>
      </c>
      <c r="J45" s="182">
        <v>744.91</v>
      </c>
      <c r="K45" s="180">
        <f>ROUND(E45*J45,2)</f>
        <v>22622.92</v>
      </c>
      <c r="L45" s="180">
        <v>21</v>
      </c>
      <c r="M45" s="180">
        <f>G45*(1+L45/100)</f>
        <v>0</v>
      </c>
      <c r="N45" s="180">
        <v>1.8907700000000001</v>
      </c>
      <c r="O45" s="180">
        <f>ROUND(E45*N45,2)</f>
        <v>57.42</v>
      </c>
      <c r="P45" s="180">
        <v>0</v>
      </c>
      <c r="Q45" s="180">
        <f>ROUND(E45*P45,2)</f>
        <v>0</v>
      </c>
      <c r="R45" s="181" t="s">
        <v>2027</v>
      </c>
      <c r="S45" s="181" t="s">
        <v>201</v>
      </c>
      <c r="T45" s="180" t="s">
        <v>201</v>
      </c>
      <c r="U45" s="180">
        <v>1.3169999999999999</v>
      </c>
      <c r="V45" s="180">
        <f>ROUND(E45*U45,2)</f>
        <v>40</v>
      </c>
      <c r="W45" s="181"/>
      <c r="X45" s="181">
        <v>24</v>
      </c>
      <c r="Y45" s="149"/>
      <c r="Z45" s="149"/>
      <c r="AA45" s="149"/>
      <c r="AB45" s="149"/>
      <c r="AC45" s="149"/>
      <c r="AD45" s="149"/>
      <c r="AE45" s="149" t="s">
        <v>987</v>
      </c>
      <c r="AF45" s="149" t="s">
        <v>1056</v>
      </c>
      <c r="AG45" s="149"/>
      <c r="AH45" s="194"/>
      <c r="AI45" s="194"/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>
      <c r="A46" s="176">
        <v>25</v>
      </c>
      <c r="B46" s="177" t="s">
        <v>2085</v>
      </c>
      <c r="C46" s="177" t="s">
        <v>2086</v>
      </c>
      <c r="D46" s="178" t="s">
        <v>199</v>
      </c>
      <c r="E46" s="179">
        <v>5.4016000000000002</v>
      </c>
      <c r="F46" s="182"/>
      <c r="G46" s="180">
        <f>ROUND(E46*F46,2)</f>
        <v>0</v>
      </c>
      <c r="H46" s="182">
        <v>3221.05</v>
      </c>
      <c r="I46" s="180">
        <f>ROUND(E46*H46,2)</f>
        <v>17398.82</v>
      </c>
      <c r="J46" s="182">
        <v>953.95</v>
      </c>
      <c r="K46" s="180">
        <f>ROUND(E46*J46,2)</f>
        <v>5152.8599999999997</v>
      </c>
      <c r="L46" s="180">
        <v>21</v>
      </c>
      <c r="M46" s="180">
        <f>G46*(1+L46/100)</f>
        <v>0</v>
      </c>
      <c r="N46" s="180">
        <v>2.5</v>
      </c>
      <c r="O46" s="180">
        <f>ROUND(E46*N46,2)</f>
        <v>13.5</v>
      </c>
      <c r="P46" s="180">
        <v>0</v>
      </c>
      <c r="Q46" s="180">
        <f>ROUND(E46*P46,2)</f>
        <v>0</v>
      </c>
      <c r="R46" s="181" t="s">
        <v>2027</v>
      </c>
      <c r="S46" s="181" t="s">
        <v>201</v>
      </c>
      <c r="T46" s="180" t="s">
        <v>201</v>
      </c>
      <c r="U46" s="180">
        <v>1.4490000000000001</v>
      </c>
      <c r="V46" s="180">
        <f>ROUND(E46*U46,2)</f>
        <v>7.83</v>
      </c>
      <c r="W46" s="181"/>
      <c r="X46" s="181">
        <v>25</v>
      </c>
      <c r="Y46" s="149"/>
      <c r="Z46" s="149"/>
      <c r="AA46" s="149"/>
      <c r="AB46" s="149"/>
      <c r="AC46" s="149"/>
      <c r="AD46" s="149"/>
      <c r="AE46" s="149" t="s">
        <v>987</v>
      </c>
      <c r="AF46" s="149" t="s">
        <v>1059</v>
      </c>
      <c r="AG46" s="149"/>
      <c r="AH46" s="194"/>
      <c r="AI46" s="194"/>
      <c r="AJ46" s="197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>
      <c r="A47" s="176">
        <v>26</v>
      </c>
      <c r="B47" s="177" t="s">
        <v>2087</v>
      </c>
      <c r="C47" s="177" t="s">
        <v>2088</v>
      </c>
      <c r="D47" s="178" t="s">
        <v>266</v>
      </c>
      <c r="E47" s="179">
        <v>11.172000000000001</v>
      </c>
      <c r="F47" s="182"/>
      <c r="G47" s="180">
        <f>ROUND(E47*F47,2)</f>
        <v>0</v>
      </c>
      <c r="H47" s="182">
        <v>96.76</v>
      </c>
      <c r="I47" s="180">
        <f>ROUND(E47*H47,2)</f>
        <v>1081</v>
      </c>
      <c r="J47" s="182">
        <v>534.24</v>
      </c>
      <c r="K47" s="180">
        <f>ROUND(E47*J47,2)</f>
        <v>5968.53</v>
      </c>
      <c r="L47" s="180">
        <v>21</v>
      </c>
      <c r="M47" s="180">
        <f>G47*(1+L47/100)</f>
        <v>0</v>
      </c>
      <c r="N47" s="180">
        <v>4.3800000000000002E-3</v>
      </c>
      <c r="O47" s="180">
        <f>ROUND(E47*N47,2)</f>
        <v>0.05</v>
      </c>
      <c r="P47" s="180">
        <v>0</v>
      </c>
      <c r="Q47" s="180">
        <f>ROUND(E47*P47,2)</f>
        <v>0</v>
      </c>
      <c r="R47" s="181" t="s">
        <v>2027</v>
      </c>
      <c r="S47" s="181" t="s">
        <v>201</v>
      </c>
      <c r="T47" s="180" t="s">
        <v>201</v>
      </c>
      <c r="U47" s="180">
        <v>0.82099999999999995</v>
      </c>
      <c r="V47" s="180">
        <f>ROUND(E47*U47,2)</f>
        <v>9.17</v>
      </c>
      <c r="W47" s="181"/>
      <c r="X47" s="181">
        <v>26</v>
      </c>
      <c r="Y47" s="149"/>
      <c r="Z47" s="149"/>
      <c r="AA47" s="149"/>
      <c r="AB47" s="149"/>
      <c r="AC47" s="149"/>
      <c r="AD47" s="149"/>
      <c r="AE47" s="149" t="s">
        <v>987</v>
      </c>
      <c r="AF47" s="149" t="s">
        <v>1062</v>
      </c>
      <c r="AG47" s="149"/>
      <c r="AH47" s="194"/>
      <c r="AI47" s="194"/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>
      <c r="A48" s="136"/>
      <c r="B48" s="154"/>
      <c r="C48" s="154"/>
      <c r="D48" s="157"/>
      <c r="E48" s="158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60"/>
      <c r="S48" s="160"/>
      <c r="T48" s="159"/>
      <c r="U48" s="159"/>
      <c r="V48" s="159"/>
      <c r="W48" s="160"/>
      <c r="X48" s="160"/>
      <c r="AH48" s="193"/>
      <c r="AI48" s="193"/>
      <c r="AJ48" s="196"/>
    </row>
    <row r="49" spans="1:60" ht="14">
      <c r="A49" s="152" t="s">
        <v>195</v>
      </c>
      <c r="B49" s="169" t="s">
        <v>113</v>
      </c>
      <c r="C49" s="169" t="s">
        <v>114</v>
      </c>
      <c r="D49" s="170"/>
      <c r="E49" s="171"/>
      <c r="F49" s="172"/>
      <c r="G49" s="173">
        <f>SUMIF(AE50:AE53,"&lt;&gt;NOR",G50:G53)</f>
        <v>0</v>
      </c>
      <c r="H49" s="172"/>
      <c r="I49" s="172">
        <f>SUM(I50:I53)</f>
        <v>118361.22</v>
      </c>
      <c r="J49" s="172"/>
      <c r="K49" s="172">
        <f>SUM(K50:K53)</f>
        <v>6725.67</v>
      </c>
      <c r="L49" s="172"/>
      <c r="M49" s="172">
        <f>SUM(M50:M53)</f>
        <v>0</v>
      </c>
      <c r="N49" s="172"/>
      <c r="O49" s="172">
        <f>SUM(O50:O53)</f>
        <v>0.95</v>
      </c>
      <c r="P49" s="172"/>
      <c r="Q49" s="172">
        <f>SUM(Q50:Q53)</f>
        <v>0</v>
      </c>
      <c r="R49" s="174"/>
      <c r="S49" s="174"/>
      <c r="T49" s="172"/>
      <c r="U49" s="172"/>
      <c r="V49" s="172">
        <f>SUM(V50:V53)</f>
        <v>9.7800000000000011</v>
      </c>
      <c r="W49" s="174"/>
      <c r="X49" s="175"/>
      <c r="AE49" t="s">
        <v>196</v>
      </c>
      <c r="AH49" s="193"/>
      <c r="AI49" s="193"/>
      <c r="AJ49" s="196"/>
    </row>
    <row r="50" spans="1:60" outlineLevel="1">
      <c r="A50" s="176">
        <v>27</v>
      </c>
      <c r="B50" s="177" t="s">
        <v>2089</v>
      </c>
      <c r="C50" s="177" t="s">
        <v>2090</v>
      </c>
      <c r="D50" s="178" t="s">
        <v>568</v>
      </c>
      <c r="E50" s="179">
        <v>71</v>
      </c>
      <c r="F50" s="182"/>
      <c r="G50" s="180">
        <f>ROUND(E50*F50,2)</f>
        <v>0</v>
      </c>
      <c r="H50" s="182">
        <v>0.19</v>
      </c>
      <c r="I50" s="180">
        <f>ROUND(E50*H50,2)</f>
        <v>13.49</v>
      </c>
      <c r="J50" s="182">
        <v>45.41</v>
      </c>
      <c r="K50" s="180">
        <f>ROUND(E50*J50,2)</f>
        <v>3224.11</v>
      </c>
      <c r="L50" s="180">
        <v>21</v>
      </c>
      <c r="M50" s="180">
        <f>G50*(1+L50/100)</f>
        <v>0</v>
      </c>
      <c r="N50" s="180">
        <v>0</v>
      </c>
      <c r="O50" s="180">
        <f>ROUND(E50*N50,2)</f>
        <v>0</v>
      </c>
      <c r="P50" s="180">
        <v>0</v>
      </c>
      <c r="Q50" s="180">
        <f>ROUND(E50*P50,2)</f>
        <v>0</v>
      </c>
      <c r="R50" s="181" t="s">
        <v>2027</v>
      </c>
      <c r="S50" s="181" t="s">
        <v>201</v>
      </c>
      <c r="T50" s="180" t="s">
        <v>201</v>
      </c>
      <c r="U50" s="180">
        <v>6.6000000000000003E-2</v>
      </c>
      <c r="V50" s="180">
        <f>ROUND(E50*U50,2)</f>
        <v>4.6900000000000004</v>
      </c>
      <c r="W50" s="181"/>
      <c r="X50" s="181">
        <v>27</v>
      </c>
      <c r="Y50" s="149"/>
      <c r="Z50" s="149"/>
      <c r="AA50" s="149"/>
      <c r="AB50" s="149"/>
      <c r="AC50" s="149"/>
      <c r="AD50" s="149"/>
      <c r="AE50" s="149" t="s">
        <v>987</v>
      </c>
      <c r="AF50" s="149" t="s">
        <v>1065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>
      <c r="A51" s="176">
        <v>28</v>
      </c>
      <c r="B51" s="177" t="s">
        <v>2091</v>
      </c>
      <c r="C51" s="177" t="s">
        <v>2092</v>
      </c>
      <c r="D51" s="178" t="s">
        <v>568</v>
      </c>
      <c r="E51" s="179">
        <v>63.63</v>
      </c>
      <c r="F51" s="182"/>
      <c r="G51" s="180">
        <f>ROUND(E51*F51,2)</f>
        <v>0</v>
      </c>
      <c r="H51" s="182">
        <v>0.27</v>
      </c>
      <c r="I51" s="180">
        <f>ROUND(E51*H51,2)</f>
        <v>17.18</v>
      </c>
      <c r="J51" s="182">
        <v>55.03</v>
      </c>
      <c r="K51" s="180">
        <f>ROUND(E51*J51,2)</f>
        <v>3501.56</v>
      </c>
      <c r="L51" s="180">
        <v>21</v>
      </c>
      <c r="M51" s="180">
        <f>G51*(1+L51/100)</f>
        <v>0</v>
      </c>
      <c r="N51" s="180">
        <v>1.0000000000000001E-5</v>
      </c>
      <c r="O51" s="180">
        <f>ROUND(E51*N51,2)</f>
        <v>0</v>
      </c>
      <c r="P51" s="180">
        <v>0</v>
      </c>
      <c r="Q51" s="180">
        <f>ROUND(E51*P51,2)</f>
        <v>0</v>
      </c>
      <c r="R51" s="181" t="s">
        <v>2027</v>
      </c>
      <c r="S51" s="181" t="s">
        <v>201</v>
      </c>
      <c r="T51" s="180" t="s">
        <v>201</v>
      </c>
      <c r="U51" s="180">
        <v>0.08</v>
      </c>
      <c r="V51" s="180">
        <f>ROUND(E51*U51,2)</f>
        <v>5.09</v>
      </c>
      <c r="W51" s="181"/>
      <c r="X51" s="181">
        <v>28</v>
      </c>
      <c r="Y51" s="149"/>
      <c r="Z51" s="149"/>
      <c r="AA51" s="149"/>
      <c r="AB51" s="149"/>
      <c r="AC51" s="149"/>
      <c r="AD51" s="149"/>
      <c r="AE51" s="149" t="s">
        <v>987</v>
      </c>
      <c r="AF51" s="149" t="s">
        <v>1068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>
      <c r="A52" s="176">
        <v>29</v>
      </c>
      <c r="B52" s="177" t="s">
        <v>2093</v>
      </c>
      <c r="C52" s="177" t="s">
        <v>2094</v>
      </c>
      <c r="D52" s="178" t="s">
        <v>426</v>
      </c>
      <c r="E52" s="179">
        <v>12.188330000000001</v>
      </c>
      <c r="F52" s="182"/>
      <c r="G52" s="180">
        <f>ROUND(E52*F52,2)</f>
        <v>0</v>
      </c>
      <c r="H52" s="182">
        <v>5119.99</v>
      </c>
      <c r="I52" s="180">
        <f>ROUND(E52*H52,2)</f>
        <v>62404.13</v>
      </c>
      <c r="J52" s="182">
        <v>0</v>
      </c>
      <c r="K52" s="180">
        <f>ROUND(E52*J52,2)</f>
        <v>0</v>
      </c>
      <c r="L52" s="180">
        <v>21</v>
      </c>
      <c r="M52" s="180">
        <f>G52*(1+L52/100)</f>
        <v>0</v>
      </c>
      <c r="N52" s="180">
        <v>4.0800000000000003E-2</v>
      </c>
      <c r="O52" s="180">
        <f>ROUND(E52*N52,2)</f>
        <v>0.5</v>
      </c>
      <c r="P52" s="180">
        <v>0</v>
      </c>
      <c r="Q52" s="180">
        <f>ROUND(E52*P52,2)</f>
        <v>0</v>
      </c>
      <c r="R52" s="181"/>
      <c r="S52" s="181" t="s">
        <v>392</v>
      </c>
      <c r="T52" s="180" t="s">
        <v>689</v>
      </c>
      <c r="U52" s="180">
        <v>0</v>
      </c>
      <c r="V52" s="180">
        <f>ROUND(E52*U52,2)</f>
        <v>0</v>
      </c>
      <c r="W52" s="181"/>
      <c r="X52" s="181">
        <v>29</v>
      </c>
      <c r="Y52" s="149"/>
      <c r="Z52" s="149"/>
      <c r="AA52" s="149"/>
      <c r="AB52" s="149"/>
      <c r="AC52" s="149"/>
      <c r="AD52" s="149"/>
      <c r="AE52" s="149" t="s">
        <v>782</v>
      </c>
      <c r="AF52" s="149" t="s">
        <v>1071</v>
      </c>
      <c r="AG52" s="149"/>
      <c r="AH52" s="194"/>
      <c r="AI52" s="194"/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>
      <c r="A53" s="176">
        <v>30</v>
      </c>
      <c r="B53" s="177" t="s">
        <v>2095</v>
      </c>
      <c r="C53" s="177" t="s">
        <v>2096</v>
      </c>
      <c r="D53" s="178" t="s">
        <v>426</v>
      </c>
      <c r="E53" s="179">
        <v>10.92315</v>
      </c>
      <c r="F53" s="182"/>
      <c r="G53" s="180">
        <f>ROUND(E53*F53,2)</f>
        <v>0</v>
      </c>
      <c r="H53" s="182">
        <v>5119.99</v>
      </c>
      <c r="I53" s="180">
        <f>ROUND(E53*H53,2)</f>
        <v>55926.42</v>
      </c>
      <c r="J53" s="182">
        <v>0</v>
      </c>
      <c r="K53" s="180">
        <f>ROUND(E53*J53,2)</f>
        <v>0</v>
      </c>
      <c r="L53" s="180">
        <v>21</v>
      </c>
      <c r="M53" s="180">
        <f>G53*(1+L53/100)</f>
        <v>0</v>
      </c>
      <c r="N53" s="180">
        <v>4.0800000000000003E-2</v>
      </c>
      <c r="O53" s="180">
        <f>ROUND(E53*N53,2)</f>
        <v>0.45</v>
      </c>
      <c r="P53" s="180">
        <v>0</v>
      </c>
      <c r="Q53" s="180">
        <f>ROUND(E53*P53,2)</f>
        <v>0</v>
      </c>
      <c r="R53" s="181"/>
      <c r="S53" s="181" t="s">
        <v>392</v>
      </c>
      <c r="T53" s="180" t="s">
        <v>689</v>
      </c>
      <c r="U53" s="180">
        <v>0</v>
      </c>
      <c r="V53" s="180">
        <f>ROUND(E53*U53,2)</f>
        <v>0</v>
      </c>
      <c r="W53" s="181"/>
      <c r="X53" s="181">
        <v>30</v>
      </c>
      <c r="Y53" s="149"/>
      <c r="Z53" s="149"/>
      <c r="AA53" s="149"/>
      <c r="AB53" s="149"/>
      <c r="AC53" s="149"/>
      <c r="AD53" s="149"/>
      <c r="AE53" s="149" t="s">
        <v>782</v>
      </c>
      <c r="AF53" s="149" t="s">
        <v>1074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>
      <c r="A54" s="136"/>
      <c r="B54" s="154"/>
      <c r="C54" s="154"/>
      <c r="D54" s="157"/>
      <c r="E54" s="158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60"/>
      <c r="S54" s="160"/>
      <c r="T54" s="159"/>
      <c r="U54" s="159"/>
      <c r="V54" s="159"/>
      <c r="W54" s="160"/>
      <c r="X54" s="160"/>
      <c r="AH54" s="193"/>
      <c r="AI54" s="193"/>
      <c r="AJ54" s="196"/>
    </row>
    <row r="55" spans="1:60" ht="14">
      <c r="A55" s="152" t="s">
        <v>195</v>
      </c>
      <c r="B55" s="169" t="s">
        <v>115</v>
      </c>
      <c r="C55" s="169" t="s">
        <v>116</v>
      </c>
      <c r="D55" s="170"/>
      <c r="E55" s="171"/>
      <c r="F55" s="172"/>
      <c r="G55" s="173">
        <f>SUMIF(AE56:AE73,"&lt;&gt;NOR",G56:G73)</f>
        <v>0</v>
      </c>
      <c r="H55" s="172"/>
      <c r="I55" s="172">
        <f>SUM(I56:I73)</f>
        <v>147376.51</v>
      </c>
      <c r="J55" s="172"/>
      <c r="K55" s="172">
        <f>SUM(K56:K73)</f>
        <v>104430.67</v>
      </c>
      <c r="L55" s="172"/>
      <c r="M55" s="172">
        <f>SUM(M56:M73)</f>
        <v>0</v>
      </c>
      <c r="N55" s="172"/>
      <c r="O55" s="172">
        <f>SUM(O56:O73)</f>
        <v>30.949999999999996</v>
      </c>
      <c r="P55" s="172"/>
      <c r="Q55" s="172">
        <f>SUM(Q56:Q73)</f>
        <v>0</v>
      </c>
      <c r="R55" s="174"/>
      <c r="S55" s="174"/>
      <c r="T55" s="172"/>
      <c r="U55" s="172"/>
      <c r="V55" s="172">
        <f>SUM(V56:V73)</f>
        <v>95.36999999999999</v>
      </c>
      <c r="W55" s="174"/>
      <c r="X55" s="175"/>
      <c r="AE55" t="s">
        <v>196</v>
      </c>
      <c r="AH55" s="193"/>
      <c r="AI55" s="193"/>
      <c r="AJ55" s="196"/>
    </row>
    <row r="56" spans="1:60" ht="24" outlineLevel="1">
      <c r="A56" s="176">
        <v>31</v>
      </c>
      <c r="B56" s="177" t="s">
        <v>2097</v>
      </c>
      <c r="C56" s="177" t="s">
        <v>2098</v>
      </c>
      <c r="D56" s="178" t="s">
        <v>426</v>
      </c>
      <c r="E56" s="179">
        <v>16</v>
      </c>
      <c r="F56" s="182"/>
      <c r="G56" s="180">
        <f t="shared" ref="G56:G73" si="7">ROUND(E56*F56,2)</f>
        <v>0</v>
      </c>
      <c r="H56" s="182">
        <v>0</v>
      </c>
      <c r="I56" s="180">
        <f t="shared" ref="I56:I73" si="8">ROUND(E56*H56,2)</f>
        <v>0</v>
      </c>
      <c r="J56" s="182">
        <v>3325</v>
      </c>
      <c r="K56" s="180">
        <f t="shared" ref="K56:K73" si="9">ROUND(E56*J56,2)</f>
        <v>53200</v>
      </c>
      <c r="L56" s="180">
        <v>21</v>
      </c>
      <c r="M56" s="180">
        <f t="shared" ref="M56:M73" si="10">G56*(1+L56/100)</f>
        <v>0</v>
      </c>
      <c r="N56" s="180">
        <v>0</v>
      </c>
      <c r="O56" s="180">
        <f t="shared" ref="O56:O73" si="11">ROUND(E56*N56,2)</f>
        <v>0</v>
      </c>
      <c r="P56" s="180">
        <v>0</v>
      </c>
      <c r="Q56" s="180">
        <f t="shared" ref="Q56:Q73" si="12">ROUND(E56*P56,2)</f>
        <v>0</v>
      </c>
      <c r="R56" s="181" t="s">
        <v>2027</v>
      </c>
      <c r="S56" s="181" t="s">
        <v>201</v>
      </c>
      <c r="T56" s="180" t="s">
        <v>201</v>
      </c>
      <c r="U56" s="180">
        <v>2.2519999999999998</v>
      </c>
      <c r="V56" s="180">
        <f t="shared" ref="V56:V73" si="13">ROUND(E56*U56,2)</f>
        <v>36.03</v>
      </c>
      <c r="W56" s="181"/>
      <c r="X56" s="181">
        <v>31</v>
      </c>
      <c r="Y56" s="149"/>
      <c r="Z56" s="149"/>
      <c r="AA56" s="149"/>
      <c r="AB56" s="149"/>
      <c r="AC56" s="149"/>
      <c r="AD56" s="149"/>
      <c r="AE56" s="149" t="s">
        <v>987</v>
      </c>
      <c r="AF56" s="149" t="s">
        <v>1077</v>
      </c>
      <c r="AG56" s="149"/>
      <c r="AH56" s="194"/>
      <c r="AI56" s="194"/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>
      <c r="A57" s="176">
        <v>32</v>
      </c>
      <c r="B57" s="177" t="s">
        <v>2099</v>
      </c>
      <c r="C57" s="177" t="s">
        <v>2100</v>
      </c>
      <c r="D57" s="178" t="s">
        <v>426</v>
      </c>
      <c r="E57" s="179">
        <v>16</v>
      </c>
      <c r="F57" s="182"/>
      <c r="G57" s="180">
        <f t="shared" si="7"/>
        <v>0</v>
      </c>
      <c r="H57" s="182">
        <v>0</v>
      </c>
      <c r="I57" s="180">
        <f t="shared" si="8"/>
        <v>0</v>
      </c>
      <c r="J57" s="182">
        <v>885</v>
      </c>
      <c r="K57" s="180">
        <f t="shared" si="9"/>
        <v>14160</v>
      </c>
      <c r="L57" s="180">
        <v>21</v>
      </c>
      <c r="M57" s="180">
        <f t="shared" si="10"/>
        <v>0</v>
      </c>
      <c r="N57" s="180">
        <v>0</v>
      </c>
      <c r="O57" s="180">
        <f t="shared" si="11"/>
        <v>0</v>
      </c>
      <c r="P57" s="180">
        <v>0</v>
      </c>
      <c r="Q57" s="180">
        <f t="shared" si="12"/>
        <v>0</v>
      </c>
      <c r="R57" s="181" t="s">
        <v>2027</v>
      </c>
      <c r="S57" s="181" t="s">
        <v>201</v>
      </c>
      <c r="T57" s="180" t="s">
        <v>201</v>
      </c>
      <c r="U57" s="180">
        <v>0.9</v>
      </c>
      <c r="V57" s="180">
        <f t="shared" si="13"/>
        <v>14.4</v>
      </c>
      <c r="W57" s="181"/>
      <c r="X57" s="181">
        <v>32</v>
      </c>
      <c r="Y57" s="149"/>
      <c r="Z57" s="149"/>
      <c r="AA57" s="149"/>
      <c r="AB57" s="149"/>
      <c r="AC57" s="149"/>
      <c r="AD57" s="149"/>
      <c r="AE57" s="149" t="s">
        <v>987</v>
      </c>
      <c r="AF57" s="149" t="s">
        <v>1080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>
      <c r="A58" s="176">
        <v>33</v>
      </c>
      <c r="B58" s="177" t="s">
        <v>2101</v>
      </c>
      <c r="C58" s="177" t="s">
        <v>2102</v>
      </c>
      <c r="D58" s="178" t="s">
        <v>426</v>
      </c>
      <c r="E58" s="179">
        <v>7</v>
      </c>
      <c r="F58" s="182"/>
      <c r="G58" s="180">
        <f t="shared" si="7"/>
        <v>0</v>
      </c>
      <c r="H58" s="182">
        <v>0</v>
      </c>
      <c r="I58" s="180">
        <f t="shared" si="8"/>
        <v>0</v>
      </c>
      <c r="J58" s="182">
        <v>885</v>
      </c>
      <c r="K58" s="180">
        <f t="shared" si="9"/>
        <v>6195</v>
      </c>
      <c r="L58" s="180">
        <v>21</v>
      </c>
      <c r="M58" s="180">
        <f t="shared" si="10"/>
        <v>0</v>
      </c>
      <c r="N58" s="180">
        <v>0</v>
      </c>
      <c r="O58" s="180">
        <f t="shared" si="11"/>
        <v>0</v>
      </c>
      <c r="P58" s="180">
        <v>0</v>
      </c>
      <c r="Q58" s="180">
        <f t="shared" si="12"/>
        <v>0</v>
      </c>
      <c r="R58" s="181" t="s">
        <v>2027</v>
      </c>
      <c r="S58" s="181" t="s">
        <v>201</v>
      </c>
      <c r="T58" s="180" t="s">
        <v>201</v>
      </c>
      <c r="U58" s="180">
        <v>0.9</v>
      </c>
      <c r="V58" s="180">
        <f t="shared" si="13"/>
        <v>6.3</v>
      </c>
      <c r="W58" s="181"/>
      <c r="X58" s="181">
        <v>33</v>
      </c>
      <c r="Y58" s="149"/>
      <c r="Z58" s="149"/>
      <c r="AA58" s="149"/>
      <c r="AB58" s="149"/>
      <c r="AC58" s="149"/>
      <c r="AD58" s="149"/>
      <c r="AE58" s="149" t="s">
        <v>987</v>
      </c>
      <c r="AF58" s="149" t="s">
        <v>1083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>
      <c r="A59" s="176">
        <v>34</v>
      </c>
      <c r="B59" s="177" t="s">
        <v>2103</v>
      </c>
      <c r="C59" s="177" t="s">
        <v>2104</v>
      </c>
      <c r="D59" s="178" t="s">
        <v>426</v>
      </c>
      <c r="E59" s="179">
        <v>6</v>
      </c>
      <c r="F59" s="182"/>
      <c r="G59" s="180">
        <f t="shared" si="7"/>
        <v>0</v>
      </c>
      <c r="H59" s="182">
        <v>322.33</v>
      </c>
      <c r="I59" s="180">
        <f t="shared" si="8"/>
        <v>1933.98</v>
      </c>
      <c r="J59" s="182">
        <v>508.67</v>
      </c>
      <c r="K59" s="180">
        <f t="shared" si="9"/>
        <v>3052.02</v>
      </c>
      <c r="L59" s="180">
        <v>21</v>
      </c>
      <c r="M59" s="180">
        <f t="shared" si="10"/>
        <v>0</v>
      </c>
      <c r="N59" s="180">
        <v>1.29E-2</v>
      </c>
      <c r="O59" s="180">
        <f t="shared" si="11"/>
        <v>0.08</v>
      </c>
      <c r="P59" s="180">
        <v>0</v>
      </c>
      <c r="Q59" s="180">
        <f t="shared" si="12"/>
        <v>0</v>
      </c>
      <c r="R59" s="181" t="s">
        <v>2027</v>
      </c>
      <c r="S59" s="181" t="s">
        <v>201</v>
      </c>
      <c r="T59" s="180" t="s">
        <v>201</v>
      </c>
      <c r="U59" s="180">
        <v>0.84</v>
      </c>
      <c r="V59" s="180">
        <f t="shared" si="13"/>
        <v>5.04</v>
      </c>
      <c r="W59" s="181"/>
      <c r="X59" s="181">
        <v>34</v>
      </c>
      <c r="Y59" s="149"/>
      <c r="Z59" s="149"/>
      <c r="AA59" s="149"/>
      <c r="AB59" s="149"/>
      <c r="AC59" s="149"/>
      <c r="AD59" s="149"/>
      <c r="AE59" s="149" t="s">
        <v>987</v>
      </c>
      <c r="AF59" s="149" t="s">
        <v>1086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>
      <c r="A60" s="176">
        <v>35</v>
      </c>
      <c r="B60" s="177" t="s">
        <v>2105</v>
      </c>
      <c r="C60" s="177" t="s">
        <v>2106</v>
      </c>
      <c r="D60" s="178" t="s">
        <v>426</v>
      </c>
      <c r="E60" s="179">
        <v>9</v>
      </c>
      <c r="F60" s="182"/>
      <c r="G60" s="180">
        <f t="shared" si="7"/>
        <v>0</v>
      </c>
      <c r="H60" s="182">
        <v>322.55</v>
      </c>
      <c r="I60" s="180">
        <f t="shared" si="8"/>
        <v>2902.95</v>
      </c>
      <c r="J60" s="182">
        <v>272.45</v>
      </c>
      <c r="K60" s="180">
        <f t="shared" si="9"/>
        <v>2452.0500000000002</v>
      </c>
      <c r="L60" s="180">
        <v>21</v>
      </c>
      <c r="M60" s="180">
        <f t="shared" si="10"/>
        <v>0</v>
      </c>
      <c r="N60" s="180">
        <v>1.29E-2</v>
      </c>
      <c r="O60" s="180">
        <f t="shared" si="11"/>
        <v>0.12</v>
      </c>
      <c r="P60" s="180">
        <v>0</v>
      </c>
      <c r="Q60" s="180">
        <f t="shared" si="12"/>
        <v>0</v>
      </c>
      <c r="R60" s="181" t="s">
        <v>2027</v>
      </c>
      <c r="S60" s="181" t="s">
        <v>201</v>
      </c>
      <c r="T60" s="180" t="s">
        <v>201</v>
      </c>
      <c r="U60" s="180">
        <v>0.42</v>
      </c>
      <c r="V60" s="180">
        <f t="shared" si="13"/>
        <v>3.78</v>
      </c>
      <c r="W60" s="181"/>
      <c r="X60" s="181">
        <v>35</v>
      </c>
      <c r="Y60" s="149"/>
      <c r="Z60" s="149"/>
      <c r="AA60" s="149"/>
      <c r="AB60" s="149"/>
      <c r="AC60" s="149"/>
      <c r="AD60" s="149"/>
      <c r="AE60" s="149" t="s">
        <v>987</v>
      </c>
      <c r="AF60" s="149" t="s">
        <v>1089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>
      <c r="A61" s="176">
        <v>36</v>
      </c>
      <c r="B61" s="177" t="s">
        <v>2107</v>
      </c>
      <c r="C61" s="177" t="s">
        <v>2108</v>
      </c>
      <c r="D61" s="178" t="s">
        <v>426</v>
      </c>
      <c r="E61" s="179">
        <v>14</v>
      </c>
      <c r="F61" s="182"/>
      <c r="G61" s="180">
        <f t="shared" si="7"/>
        <v>0</v>
      </c>
      <c r="H61" s="182">
        <v>9.68</v>
      </c>
      <c r="I61" s="180">
        <f t="shared" si="8"/>
        <v>135.52000000000001</v>
      </c>
      <c r="J61" s="182">
        <v>1428.32</v>
      </c>
      <c r="K61" s="180">
        <f t="shared" si="9"/>
        <v>19996.48</v>
      </c>
      <c r="L61" s="180">
        <v>21</v>
      </c>
      <c r="M61" s="180">
        <f t="shared" si="10"/>
        <v>0</v>
      </c>
      <c r="N61" s="180">
        <v>7.0200000000000002E-3</v>
      </c>
      <c r="O61" s="180">
        <f t="shared" si="11"/>
        <v>0.1</v>
      </c>
      <c r="P61" s="180">
        <v>0</v>
      </c>
      <c r="Q61" s="180">
        <f t="shared" si="12"/>
        <v>0</v>
      </c>
      <c r="R61" s="181" t="s">
        <v>2027</v>
      </c>
      <c r="S61" s="181" t="s">
        <v>201</v>
      </c>
      <c r="T61" s="180" t="s">
        <v>201</v>
      </c>
      <c r="U61" s="180">
        <v>1.694</v>
      </c>
      <c r="V61" s="180">
        <f t="shared" si="13"/>
        <v>23.72</v>
      </c>
      <c r="W61" s="181"/>
      <c r="X61" s="181">
        <v>36</v>
      </c>
      <c r="Y61" s="149"/>
      <c r="Z61" s="149"/>
      <c r="AA61" s="149"/>
      <c r="AB61" s="149"/>
      <c r="AC61" s="149"/>
      <c r="AD61" s="149"/>
      <c r="AE61" s="149" t="s">
        <v>987</v>
      </c>
      <c r="AF61" s="149" t="s">
        <v>1093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ht="24" outlineLevel="1">
      <c r="A62" s="176">
        <v>37</v>
      </c>
      <c r="B62" s="177" t="s">
        <v>2109</v>
      </c>
      <c r="C62" s="177" t="s">
        <v>2110</v>
      </c>
      <c r="D62" s="178" t="s">
        <v>426</v>
      </c>
      <c r="E62" s="179">
        <v>14</v>
      </c>
      <c r="F62" s="182"/>
      <c r="G62" s="180">
        <f t="shared" si="7"/>
        <v>0</v>
      </c>
      <c r="H62" s="182">
        <v>3182.68</v>
      </c>
      <c r="I62" s="180">
        <f t="shared" si="8"/>
        <v>44557.52</v>
      </c>
      <c r="J62" s="182">
        <v>0</v>
      </c>
      <c r="K62" s="180">
        <f t="shared" si="9"/>
        <v>0</v>
      </c>
      <c r="L62" s="180">
        <v>21</v>
      </c>
      <c r="M62" s="180">
        <f t="shared" si="10"/>
        <v>0</v>
      </c>
      <c r="N62" s="180">
        <v>1.1599999999999999</v>
      </c>
      <c r="O62" s="180">
        <f t="shared" si="11"/>
        <v>16.239999999999998</v>
      </c>
      <c r="P62" s="180">
        <v>0</v>
      </c>
      <c r="Q62" s="180">
        <f t="shared" si="12"/>
        <v>0</v>
      </c>
      <c r="R62" s="181"/>
      <c r="S62" s="181" t="s">
        <v>392</v>
      </c>
      <c r="T62" s="180" t="s">
        <v>689</v>
      </c>
      <c r="U62" s="180">
        <v>0</v>
      </c>
      <c r="V62" s="180">
        <f t="shared" si="13"/>
        <v>0</v>
      </c>
      <c r="W62" s="181"/>
      <c r="X62" s="181">
        <v>37</v>
      </c>
      <c r="Y62" s="149"/>
      <c r="Z62" s="149"/>
      <c r="AA62" s="149"/>
      <c r="AB62" s="149"/>
      <c r="AC62" s="149"/>
      <c r="AD62" s="149"/>
      <c r="AE62" s="149" t="s">
        <v>782</v>
      </c>
      <c r="AF62" s="149" t="s">
        <v>1096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>
      <c r="A63" s="176">
        <v>38</v>
      </c>
      <c r="B63" s="177" t="s">
        <v>2111</v>
      </c>
      <c r="C63" s="177" t="s">
        <v>2112</v>
      </c>
      <c r="D63" s="178" t="s">
        <v>426</v>
      </c>
      <c r="E63" s="179">
        <v>16</v>
      </c>
      <c r="F63" s="182"/>
      <c r="G63" s="180">
        <f t="shared" si="7"/>
        <v>0</v>
      </c>
      <c r="H63" s="182">
        <v>1227.8599999999999</v>
      </c>
      <c r="I63" s="180">
        <f t="shared" si="8"/>
        <v>19645.759999999998</v>
      </c>
      <c r="J63" s="182">
        <v>0</v>
      </c>
      <c r="K63" s="180">
        <f t="shared" si="9"/>
        <v>0</v>
      </c>
      <c r="L63" s="180">
        <v>21</v>
      </c>
      <c r="M63" s="180">
        <f t="shared" si="10"/>
        <v>0</v>
      </c>
      <c r="N63" s="180">
        <v>0.56999999999999995</v>
      </c>
      <c r="O63" s="180">
        <f t="shared" si="11"/>
        <v>9.1199999999999992</v>
      </c>
      <c r="P63" s="180">
        <v>0</v>
      </c>
      <c r="Q63" s="180">
        <f t="shared" si="12"/>
        <v>0</v>
      </c>
      <c r="R63" s="181"/>
      <c r="S63" s="181" t="s">
        <v>392</v>
      </c>
      <c r="T63" s="180" t="s">
        <v>689</v>
      </c>
      <c r="U63" s="180">
        <v>0</v>
      </c>
      <c r="V63" s="180">
        <f t="shared" si="13"/>
        <v>0</v>
      </c>
      <c r="W63" s="181"/>
      <c r="X63" s="181">
        <v>38</v>
      </c>
      <c r="Y63" s="149"/>
      <c r="Z63" s="149"/>
      <c r="AA63" s="149"/>
      <c r="AB63" s="149"/>
      <c r="AC63" s="149"/>
      <c r="AD63" s="149"/>
      <c r="AE63" s="149" t="s">
        <v>782</v>
      </c>
      <c r="AF63" s="149" t="s">
        <v>1099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>
      <c r="A64" s="176">
        <v>39</v>
      </c>
      <c r="B64" s="177" t="s">
        <v>2113</v>
      </c>
      <c r="C64" s="177" t="s">
        <v>2114</v>
      </c>
      <c r="D64" s="178" t="s">
        <v>426</v>
      </c>
      <c r="E64" s="179">
        <v>4</v>
      </c>
      <c r="F64" s="182"/>
      <c r="G64" s="180">
        <f t="shared" si="7"/>
        <v>0</v>
      </c>
      <c r="H64" s="182">
        <v>663.14</v>
      </c>
      <c r="I64" s="180">
        <f t="shared" si="8"/>
        <v>2652.56</v>
      </c>
      <c r="J64" s="182">
        <v>0</v>
      </c>
      <c r="K64" s="180">
        <f t="shared" si="9"/>
        <v>0</v>
      </c>
      <c r="L64" s="180">
        <v>21</v>
      </c>
      <c r="M64" s="180">
        <f t="shared" si="10"/>
        <v>0</v>
      </c>
      <c r="N64" s="180">
        <v>0.185</v>
      </c>
      <c r="O64" s="180">
        <f t="shared" si="11"/>
        <v>0.74</v>
      </c>
      <c r="P64" s="180">
        <v>0</v>
      </c>
      <c r="Q64" s="180">
        <f t="shared" si="12"/>
        <v>0</v>
      </c>
      <c r="R64" s="181"/>
      <c r="S64" s="181" t="s">
        <v>392</v>
      </c>
      <c r="T64" s="180" t="s">
        <v>689</v>
      </c>
      <c r="U64" s="180">
        <v>0</v>
      </c>
      <c r="V64" s="180">
        <f t="shared" si="13"/>
        <v>0</v>
      </c>
      <c r="W64" s="181"/>
      <c r="X64" s="181">
        <v>39</v>
      </c>
      <c r="Y64" s="149"/>
      <c r="Z64" s="149"/>
      <c r="AA64" s="149"/>
      <c r="AB64" s="149"/>
      <c r="AC64" s="149"/>
      <c r="AD64" s="149"/>
      <c r="AE64" s="149" t="s">
        <v>782</v>
      </c>
      <c r="AF64" s="149" t="s">
        <v>1102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>
      <c r="A65" s="176">
        <v>40</v>
      </c>
      <c r="B65" s="177" t="s">
        <v>2115</v>
      </c>
      <c r="C65" s="177" t="s">
        <v>2116</v>
      </c>
      <c r="D65" s="178" t="s">
        <v>426</v>
      </c>
      <c r="E65" s="179">
        <v>3</v>
      </c>
      <c r="F65" s="182"/>
      <c r="G65" s="180">
        <f t="shared" si="7"/>
        <v>0</v>
      </c>
      <c r="H65" s="182">
        <v>985.84</v>
      </c>
      <c r="I65" s="180">
        <f t="shared" si="8"/>
        <v>2957.52</v>
      </c>
      <c r="J65" s="182">
        <v>0</v>
      </c>
      <c r="K65" s="180">
        <f t="shared" si="9"/>
        <v>0</v>
      </c>
      <c r="L65" s="180">
        <v>21</v>
      </c>
      <c r="M65" s="180">
        <f t="shared" si="10"/>
        <v>0</v>
      </c>
      <c r="N65" s="180">
        <v>0.37</v>
      </c>
      <c r="O65" s="180">
        <f t="shared" si="11"/>
        <v>1.1100000000000001</v>
      </c>
      <c r="P65" s="180">
        <v>0</v>
      </c>
      <c r="Q65" s="180">
        <f t="shared" si="12"/>
        <v>0</v>
      </c>
      <c r="R65" s="181"/>
      <c r="S65" s="181" t="s">
        <v>392</v>
      </c>
      <c r="T65" s="180" t="s">
        <v>689</v>
      </c>
      <c r="U65" s="180">
        <v>0</v>
      </c>
      <c r="V65" s="180">
        <f t="shared" si="13"/>
        <v>0</v>
      </c>
      <c r="W65" s="181"/>
      <c r="X65" s="181">
        <v>40</v>
      </c>
      <c r="Y65" s="149"/>
      <c r="Z65" s="149"/>
      <c r="AA65" s="149"/>
      <c r="AB65" s="149"/>
      <c r="AC65" s="149"/>
      <c r="AD65" s="149"/>
      <c r="AE65" s="149" t="s">
        <v>782</v>
      </c>
      <c r="AF65" s="149" t="s">
        <v>1105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>
      <c r="A66" s="176">
        <v>41</v>
      </c>
      <c r="B66" s="177" t="s">
        <v>2117</v>
      </c>
      <c r="C66" s="177" t="s">
        <v>2118</v>
      </c>
      <c r="D66" s="178" t="s">
        <v>426</v>
      </c>
      <c r="E66" s="179">
        <v>24</v>
      </c>
      <c r="F66" s="182"/>
      <c r="G66" s="180">
        <f t="shared" si="7"/>
        <v>0</v>
      </c>
      <c r="H66" s="182">
        <v>241</v>
      </c>
      <c r="I66" s="180">
        <f t="shared" si="8"/>
        <v>5784</v>
      </c>
      <c r="J66" s="182">
        <v>0</v>
      </c>
      <c r="K66" s="180">
        <f t="shared" si="9"/>
        <v>0</v>
      </c>
      <c r="L66" s="180">
        <v>21</v>
      </c>
      <c r="M66" s="180">
        <f t="shared" si="10"/>
        <v>0</v>
      </c>
      <c r="N66" s="180">
        <v>2E-3</v>
      </c>
      <c r="O66" s="180">
        <f t="shared" si="11"/>
        <v>0.05</v>
      </c>
      <c r="P66" s="180">
        <v>0</v>
      </c>
      <c r="Q66" s="180">
        <f t="shared" si="12"/>
        <v>0</v>
      </c>
      <c r="R66" s="181" t="s">
        <v>781</v>
      </c>
      <c r="S66" s="181" t="s">
        <v>201</v>
      </c>
      <c r="T66" s="180" t="s">
        <v>201</v>
      </c>
      <c r="U66" s="180">
        <v>0</v>
      </c>
      <c r="V66" s="180">
        <f t="shared" si="13"/>
        <v>0</v>
      </c>
      <c r="W66" s="181"/>
      <c r="X66" s="181">
        <v>41</v>
      </c>
      <c r="Y66" s="149"/>
      <c r="Z66" s="149"/>
      <c r="AA66" s="149"/>
      <c r="AB66" s="149"/>
      <c r="AC66" s="149"/>
      <c r="AD66" s="149"/>
      <c r="AE66" s="149" t="s">
        <v>782</v>
      </c>
      <c r="AF66" s="149" t="s">
        <v>1108</v>
      </c>
      <c r="AG66" s="149"/>
      <c r="AH66" s="194"/>
      <c r="AI66" s="194"/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>
      <c r="A67" s="176">
        <v>42</v>
      </c>
      <c r="B67" s="177" t="s">
        <v>2119</v>
      </c>
      <c r="C67" s="177" t="s">
        <v>2120</v>
      </c>
      <c r="D67" s="178" t="s">
        <v>426</v>
      </c>
      <c r="E67" s="179">
        <v>1</v>
      </c>
      <c r="F67" s="182"/>
      <c r="G67" s="180">
        <f t="shared" si="7"/>
        <v>0</v>
      </c>
      <c r="H67" s="182">
        <v>120.57</v>
      </c>
      <c r="I67" s="180">
        <f t="shared" si="8"/>
        <v>120.57</v>
      </c>
      <c r="J67" s="182">
        <v>0</v>
      </c>
      <c r="K67" s="180">
        <f t="shared" si="9"/>
        <v>0</v>
      </c>
      <c r="L67" s="180">
        <v>21</v>
      </c>
      <c r="M67" s="180">
        <f t="shared" si="10"/>
        <v>0</v>
      </c>
      <c r="N67" s="180">
        <v>2.8000000000000001E-2</v>
      </c>
      <c r="O67" s="180">
        <f t="shared" si="11"/>
        <v>0.03</v>
      </c>
      <c r="P67" s="180">
        <v>0</v>
      </c>
      <c r="Q67" s="180">
        <f t="shared" si="12"/>
        <v>0</v>
      </c>
      <c r="R67" s="181"/>
      <c r="S67" s="181" t="s">
        <v>392</v>
      </c>
      <c r="T67" s="180" t="s">
        <v>689</v>
      </c>
      <c r="U67" s="180">
        <v>0</v>
      </c>
      <c r="V67" s="180">
        <f t="shared" si="13"/>
        <v>0</v>
      </c>
      <c r="W67" s="181"/>
      <c r="X67" s="181">
        <v>42</v>
      </c>
      <c r="Y67" s="149"/>
      <c r="Z67" s="149"/>
      <c r="AA67" s="149"/>
      <c r="AB67" s="149"/>
      <c r="AC67" s="149"/>
      <c r="AD67" s="149"/>
      <c r="AE67" s="149" t="s">
        <v>782</v>
      </c>
      <c r="AF67" s="149" t="s">
        <v>1111</v>
      </c>
      <c r="AG67" s="149"/>
      <c r="AH67" s="194"/>
      <c r="AI67" s="194"/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>
      <c r="A68" s="176">
        <v>43</v>
      </c>
      <c r="B68" s="177" t="s">
        <v>2121</v>
      </c>
      <c r="C68" s="177" t="s">
        <v>2122</v>
      </c>
      <c r="D68" s="178" t="s">
        <v>426</v>
      </c>
      <c r="E68" s="179">
        <v>4</v>
      </c>
      <c r="F68" s="182"/>
      <c r="G68" s="180">
        <f t="shared" si="7"/>
        <v>0</v>
      </c>
      <c r="H68" s="182">
        <v>215.43</v>
      </c>
      <c r="I68" s="180">
        <f t="shared" si="8"/>
        <v>861.72</v>
      </c>
      <c r="J68" s="182">
        <v>0</v>
      </c>
      <c r="K68" s="180">
        <f t="shared" si="9"/>
        <v>0</v>
      </c>
      <c r="L68" s="180">
        <v>21</v>
      </c>
      <c r="M68" s="180">
        <f t="shared" si="10"/>
        <v>0</v>
      </c>
      <c r="N68" s="180">
        <v>3.9E-2</v>
      </c>
      <c r="O68" s="180">
        <f t="shared" si="11"/>
        <v>0.16</v>
      </c>
      <c r="P68" s="180">
        <v>0</v>
      </c>
      <c r="Q68" s="180">
        <f t="shared" si="12"/>
        <v>0</v>
      </c>
      <c r="R68" s="181"/>
      <c r="S68" s="181" t="s">
        <v>392</v>
      </c>
      <c r="T68" s="180" t="s">
        <v>689</v>
      </c>
      <c r="U68" s="180">
        <v>0</v>
      </c>
      <c r="V68" s="180">
        <f t="shared" si="13"/>
        <v>0</v>
      </c>
      <c r="W68" s="181"/>
      <c r="X68" s="181">
        <v>43</v>
      </c>
      <c r="Y68" s="149"/>
      <c r="Z68" s="149"/>
      <c r="AA68" s="149"/>
      <c r="AB68" s="149"/>
      <c r="AC68" s="149"/>
      <c r="AD68" s="149"/>
      <c r="AE68" s="149" t="s">
        <v>782</v>
      </c>
      <c r="AF68" s="149" t="s">
        <v>1114</v>
      </c>
      <c r="AG68" s="149"/>
      <c r="AH68" s="194"/>
      <c r="AI68" s="194"/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>
      <c r="A69" s="176">
        <v>44</v>
      </c>
      <c r="B69" s="177" t="s">
        <v>2123</v>
      </c>
      <c r="C69" s="177" t="s">
        <v>2124</v>
      </c>
      <c r="D69" s="178" t="s">
        <v>426</v>
      </c>
      <c r="E69" s="179">
        <v>3</v>
      </c>
      <c r="F69" s="182"/>
      <c r="G69" s="180">
        <f t="shared" si="7"/>
        <v>0</v>
      </c>
      <c r="H69" s="182">
        <v>240.25</v>
      </c>
      <c r="I69" s="180">
        <f t="shared" si="8"/>
        <v>720.75</v>
      </c>
      <c r="J69" s="182">
        <v>0</v>
      </c>
      <c r="K69" s="180">
        <f t="shared" si="9"/>
        <v>0</v>
      </c>
      <c r="L69" s="180">
        <v>21</v>
      </c>
      <c r="M69" s="180">
        <f t="shared" si="10"/>
        <v>0</v>
      </c>
      <c r="N69" s="180">
        <v>5.0999999999999997E-2</v>
      </c>
      <c r="O69" s="180">
        <f t="shared" si="11"/>
        <v>0.15</v>
      </c>
      <c r="P69" s="180">
        <v>0</v>
      </c>
      <c r="Q69" s="180">
        <f t="shared" si="12"/>
        <v>0</v>
      </c>
      <c r="R69" s="181"/>
      <c r="S69" s="181" t="s">
        <v>392</v>
      </c>
      <c r="T69" s="180" t="s">
        <v>689</v>
      </c>
      <c r="U69" s="180">
        <v>0</v>
      </c>
      <c r="V69" s="180">
        <f t="shared" si="13"/>
        <v>0</v>
      </c>
      <c r="W69" s="181"/>
      <c r="X69" s="181">
        <v>44</v>
      </c>
      <c r="Y69" s="149"/>
      <c r="Z69" s="149"/>
      <c r="AA69" s="149"/>
      <c r="AB69" s="149"/>
      <c r="AC69" s="149"/>
      <c r="AD69" s="149"/>
      <c r="AE69" s="149" t="s">
        <v>782</v>
      </c>
      <c r="AF69" s="149" t="s">
        <v>1117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1">
      <c r="A70" s="176">
        <v>45</v>
      </c>
      <c r="B70" s="177" t="s">
        <v>2125</v>
      </c>
      <c r="C70" s="177" t="s">
        <v>2126</v>
      </c>
      <c r="D70" s="178" t="s">
        <v>426</v>
      </c>
      <c r="E70" s="179">
        <v>1</v>
      </c>
      <c r="F70" s="182"/>
      <c r="G70" s="180">
        <f t="shared" si="7"/>
        <v>0</v>
      </c>
      <c r="H70" s="182">
        <v>267.3</v>
      </c>
      <c r="I70" s="180">
        <f t="shared" si="8"/>
        <v>267.3</v>
      </c>
      <c r="J70" s="182">
        <v>0</v>
      </c>
      <c r="K70" s="180">
        <f t="shared" si="9"/>
        <v>0</v>
      </c>
      <c r="L70" s="180">
        <v>21</v>
      </c>
      <c r="M70" s="180">
        <f t="shared" si="10"/>
        <v>0</v>
      </c>
      <c r="N70" s="180">
        <v>6.8000000000000005E-2</v>
      </c>
      <c r="O70" s="180">
        <f t="shared" si="11"/>
        <v>7.0000000000000007E-2</v>
      </c>
      <c r="P70" s="180">
        <v>0</v>
      </c>
      <c r="Q70" s="180">
        <f t="shared" si="12"/>
        <v>0</v>
      </c>
      <c r="R70" s="181"/>
      <c r="S70" s="181" t="s">
        <v>392</v>
      </c>
      <c r="T70" s="180" t="s">
        <v>689</v>
      </c>
      <c r="U70" s="180">
        <v>0</v>
      </c>
      <c r="V70" s="180">
        <f t="shared" si="13"/>
        <v>0</v>
      </c>
      <c r="W70" s="181"/>
      <c r="X70" s="181">
        <v>45</v>
      </c>
      <c r="Y70" s="149"/>
      <c r="Z70" s="149"/>
      <c r="AA70" s="149"/>
      <c r="AB70" s="149"/>
      <c r="AC70" s="149"/>
      <c r="AD70" s="149"/>
      <c r="AE70" s="149" t="s">
        <v>782</v>
      </c>
      <c r="AF70" s="149" t="s">
        <v>1120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>
      <c r="A71" s="176">
        <v>46</v>
      </c>
      <c r="B71" s="177" t="s">
        <v>2127</v>
      </c>
      <c r="C71" s="177" t="s">
        <v>2128</v>
      </c>
      <c r="D71" s="178" t="s">
        <v>426</v>
      </c>
      <c r="E71" s="179">
        <v>6</v>
      </c>
      <c r="F71" s="182"/>
      <c r="G71" s="180">
        <f t="shared" si="7"/>
        <v>0</v>
      </c>
      <c r="H71" s="182">
        <v>323.58</v>
      </c>
      <c r="I71" s="180">
        <f t="shared" si="8"/>
        <v>1941.48</v>
      </c>
      <c r="J71" s="182">
        <v>0</v>
      </c>
      <c r="K71" s="180">
        <f t="shared" si="9"/>
        <v>0</v>
      </c>
      <c r="L71" s="180">
        <v>21</v>
      </c>
      <c r="M71" s="180">
        <f t="shared" si="10"/>
        <v>0</v>
      </c>
      <c r="N71" s="180">
        <v>6.4000000000000001E-2</v>
      </c>
      <c r="O71" s="180">
        <f t="shared" si="11"/>
        <v>0.38</v>
      </c>
      <c r="P71" s="180">
        <v>0</v>
      </c>
      <c r="Q71" s="180">
        <f t="shared" si="12"/>
        <v>0</v>
      </c>
      <c r="R71" s="181"/>
      <c r="S71" s="181" t="s">
        <v>392</v>
      </c>
      <c r="T71" s="180" t="s">
        <v>689</v>
      </c>
      <c r="U71" s="180">
        <v>0</v>
      </c>
      <c r="V71" s="180">
        <f t="shared" si="13"/>
        <v>0</v>
      </c>
      <c r="W71" s="181"/>
      <c r="X71" s="181">
        <v>46</v>
      </c>
      <c r="Y71" s="149"/>
      <c r="Z71" s="149"/>
      <c r="AA71" s="149"/>
      <c r="AB71" s="149"/>
      <c r="AC71" s="149"/>
      <c r="AD71" s="149"/>
      <c r="AE71" s="149" t="s">
        <v>782</v>
      </c>
      <c r="AF71" s="149" t="s">
        <v>1123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>
      <c r="A72" s="176">
        <v>47</v>
      </c>
      <c r="B72" s="177" t="s">
        <v>2129</v>
      </c>
      <c r="C72" s="177" t="s">
        <v>2130</v>
      </c>
      <c r="D72" s="178" t="s">
        <v>426</v>
      </c>
      <c r="E72" s="179">
        <v>16</v>
      </c>
      <c r="F72" s="182"/>
      <c r="G72" s="180">
        <f t="shared" si="7"/>
        <v>0</v>
      </c>
      <c r="H72" s="182">
        <v>3900</v>
      </c>
      <c r="I72" s="180">
        <f t="shared" si="8"/>
        <v>62400</v>
      </c>
      <c r="J72" s="182">
        <v>0</v>
      </c>
      <c r="K72" s="180">
        <f t="shared" si="9"/>
        <v>0</v>
      </c>
      <c r="L72" s="180">
        <v>21</v>
      </c>
      <c r="M72" s="180">
        <f t="shared" si="10"/>
        <v>0</v>
      </c>
      <c r="N72" s="180">
        <v>0.158</v>
      </c>
      <c r="O72" s="180">
        <f t="shared" si="11"/>
        <v>2.5299999999999998</v>
      </c>
      <c r="P72" s="180">
        <v>0</v>
      </c>
      <c r="Q72" s="180">
        <f t="shared" si="12"/>
        <v>0</v>
      </c>
      <c r="R72" s="181"/>
      <c r="S72" s="181" t="s">
        <v>392</v>
      </c>
      <c r="T72" s="180" t="s">
        <v>689</v>
      </c>
      <c r="U72" s="180">
        <v>0</v>
      </c>
      <c r="V72" s="180">
        <f t="shared" si="13"/>
        <v>0</v>
      </c>
      <c r="W72" s="181"/>
      <c r="X72" s="181">
        <v>47</v>
      </c>
      <c r="Y72" s="149"/>
      <c r="Z72" s="149"/>
      <c r="AA72" s="149"/>
      <c r="AB72" s="149"/>
      <c r="AC72" s="149"/>
      <c r="AD72" s="149"/>
      <c r="AE72" s="149" t="s">
        <v>782</v>
      </c>
      <c r="AF72" s="149" t="s">
        <v>1126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>
      <c r="A73" s="176">
        <v>48</v>
      </c>
      <c r="B73" s="177" t="s">
        <v>2131</v>
      </c>
      <c r="C73" s="177" t="s">
        <v>2132</v>
      </c>
      <c r="D73" s="178" t="s">
        <v>426</v>
      </c>
      <c r="E73" s="179">
        <v>2</v>
      </c>
      <c r="F73" s="182"/>
      <c r="G73" s="180">
        <f t="shared" si="7"/>
        <v>0</v>
      </c>
      <c r="H73" s="182">
        <v>247.44</v>
      </c>
      <c r="I73" s="180">
        <f t="shared" si="8"/>
        <v>494.88</v>
      </c>
      <c r="J73" s="182">
        <v>2687.56</v>
      </c>
      <c r="K73" s="180">
        <f t="shared" si="9"/>
        <v>5375.12</v>
      </c>
      <c r="L73" s="180">
        <v>21</v>
      </c>
      <c r="M73" s="180">
        <f t="shared" si="10"/>
        <v>0</v>
      </c>
      <c r="N73" s="180">
        <v>3.5819999999999998E-2</v>
      </c>
      <c r="O73" s="180">
        <f t="shared" si="11"/>
        <v>7.0000000000000007E-2</v>
      </c>
      <c r="P73" s="180">
        <v>0</v>
      </c>
      <c r="Q73" s="180">
        <f t="shared" si="12"/>
        <v>0</v>
      </c>
      <c r="R73" s="181" t="s">
        <v>2027</v>
      </c>
      <c r="S73" s="181" t="s">
        <v>201</v>
      </c>
      <c r="T73" s="180" t="s">
        <v>201</v>
      </c>
      <c r="U73" s="180">
        <v>3.052</v>
      </c>
      <c r="V73" s="180">
        <f t="shared" si="13"/>
        <v>6.1</v>
      </c>
      <c r="W73" s="181"/>
      <c r="X73" s="181">
        <v>48</v>
      </c>
      <c r="Y73" s="149"/>
      <c r="Z73" s="149"/>
      <c r="AA73" s="149"/>
      <c r="AB73" s="149"/>
      <c r="AC73" s="149"/>
      <c r="AD73" s="149"/>
      <c r="AE73" s="149" t="s">
        <v>987</v>
      </c>
      <c r="AF73" s="149" t="s">
        <v>1129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>
      <c r="A74" s="136"/>
      <c r="B74" s="154"/>
      <c r="C74" s="154"/>
      <c r="D74" s="157"/>
      <c r="E74" s="158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60"/>
      <c r="S74" s="160"/>
      <c r="T74" s="159"/>
      <c r="U74" s="159"/>
      <c r="V74" s="159"/>
      <c r="W74" s="160"/>
      <c r="X74" s="160"/>
      <c r="AH74" s="193"/>
      <c r="AI74" s="193"/>
      <c r="AJ74" s="196"/>
    </row>
    <row r="75" spans="1:60" ht="14">
      <c r="A75" s="152" t="s">
        <v>195</v>
      </c>
      <c r="B75" s="169" t="s">
        <v>117</v>
      </c>
      <c r="C75" s="169" t="s">
        <v>118</v>
      </c>
      <c r="D75" s="170"/>
      <c r="E75" s="171"/>
      <c r="F75" s="172"/>
      <c r="G75" s="173">
        <f>SUMIF(AE76:AE77,"&lt;&gt;NOR",G76:G77)</f>
        <v>0</v>
      </c>
      <c r="H75" s="172"/>
      <c r="I75" s="172">
        <f>SUM(I76:I77)</f>
        <v>56419.33</v>
      </c>
      <c r="J75" s="172"/>
      <c r="K75" s="172">
        <f>SUM(K76:K77)</f>
        <v>520790.81</v>
      </c>
      <c r="L75" s="172"/>
      <c r="M75" s="172">
        <f>SUM(M76:M77)</f>
        <v>0</v>
      </c>
      <c r="N75" s="172"/>
      <c r="O75" s="172">
        <f>SUM(O76:O77)</f>
        <v>0.02</v>
      </c>
      <c r="P75" s="172"/>
      <c r="Q75" s="172">
        <f>SUM(Q76:Q77)</f>
        <v>0</v>
      </c>
      <c r="R75" s="174"/>
      <c r="S75" s="174"/>
      <c r="T75" s="172"/>
      <c r="U75" s="172"/>
      <c r="V75" s="172">
        <f>SUM(V76:V77)</f>
        <v>10.64</v>
      </c>
      <c r="W75" s="174"/>
      <c r="X75" s="175"/>
      <c r="AE75" t="s">
        <v>196</v>
      </c>
      <c r="AH75" s="193"/>
      <c r="AI75" s="193"/>
      <c r="AJ75" s="196"/>
    </row>
    <row r="76" spans="1:60" outlineLevel="1">
      <c r="A76" s="176">
        <v>49</v>
      </c>
      <c r="B76" s="177" t="s">
        <v>2133</v>
      </c>
      <c r="C76" s="177" t="s">
        <v>2134</v>
      </c>
      <c r="D76" s="178" t="s">
        <v>568</v>
      </c>
      <c r="E76" s="179">
        <v>134.63</v>
      </c>
      <c r="F76" s="182"/>
      <c r="G76" s="180">
        <f>ROUND(E76*F76,2)</f>
        <v>0</v>
      </c>
      <c r="H76" s="182">
        <v>5.17</v>
      </c>
      <c r="I76" s="180">
        <f>ROUND(E76*H76,2)</f>
        <v>696.04</v>
      </c>
      <c r="J76" s="182">
        <v>56.63</v>
      </c>
      <c r="K76" s="180">
        <f>ROUND(E76*J76,2)</f>
        <v>7624.1</v>
      </c>
      <c r="L76" s="180">
        <v>21</v>
      </c>
      <c r="M76" s="180">
        <f>G76*(1+L76/100)</f>
        <v>0</v>
      </c>
      <c r="N76" s="180">
        <v>0</v>
      </c>
      <c r="O76" s="180">
        <f>ROUND(E76*N76,2)</f>
        <v>0</v>
      </c>
      <c r="P76" s="180">
        <v>0</v>
      </c>
      <c r="Q76" s="180">
        <f>ROUND(E76*P76,2)</f>
        <v>0</v>
      </c>
      <c r="R76" s="181" t="s">
        <v>2027</v>
      </c>
      <c r="S76" s="181" t="s">
        <v>201</v>
      </c>
      <c r="T76" s="180" t="s">
        <v>201</v>
      </c>
      <c r="U76" s="180">
        <v>7.9000000000000001E-2</v>
      </c>
      <c r="V76" s="180">
        <f>ROUND(E76*U76,2)</f>
        <v>10.64</v>
      </c>
      <c r="W76" s="181"/>
      <c r="X76" s="181">
        <v>49</v>
      </c>
      <c r="Y76" s="149"/>
      <c r="Z76" s="149"/>
      <c r="AA76" s="149"/>
      <c r="AB76" s="149"/>
      <c r="AC76" s="149"/>
      <c r="AD76" s="149"/>
      <c r="AE76" s="149" t="s">
        <v>987</v>
      </c>
      <c r="AF76" s="149" t="s">
        <v>1132</v>
      </c>
      <c r="AG76" s="149"/>
      <c r="AH76" s="194"/>
      <c r="AI76" s="194"/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>
      <c r="A77" s="176">
        <v>50</v>
      </c>
      <c r="B77" s="177" t="s">
        <v>2135</v>
      </c>
      <c r="C77" s="177" t="s">
        <v>2136</v>
      </c>
      <c r="D77" s="178" t="s">
        <v>2137</v>
      </c>
      <c r="E77" s="179">
        <v>147</v>
      </c>
      <c r="F77" s="182"/>
      <c r="G77" s="180">
        <f>ROUND(E77*F77,2)</f>
        <v>0</v>
      </c>
      <c r="H77" s="182">
        <v>379.07</v>
      </c>
      <c r="I77" s="180">
        <f>ROUND(E77*H77,2)</f>
        <v>55723.29</v>
      </c>
      <c r="J77" s="182">
        <v>3490.93</v>
      </c>
      <c r="K77" s="180">
        <f>ROUND(E77*J77,2)</f>
        <v>513166.71</v>
      </c>
      <c r="L77" s="180">
        <v>21</v>
      </c>
      <c r="M77" s="180">
        <f>G77*(1+L77/100)</f>
        <v>0</v>
      </c>
      <c r="N77" s="180">
        <v>1.7000000000000001E-4</v>
      </c>
      <c r="O77" s="180">
        <f>ROUND(E77*N77,2)</f>
        <v>0.02</v>
      </c>
      <c r="P77" s="180">
        <v>0</v>
      </c>
      <c r="Q77" s="180">
        <f>ROUND(E77*P77,2)</f>
        <v>0</v>
      </c>
      <c r="R77" s="181"/>
      <c r="S77" s="181" t="s">
        <v>392</v>
      </c>
      <c r="T77" s="180" t="s">
        <v>689</v>
      </c>
      <c r="U77" s="180">
        <v>0</v>
      </c>
      <c r="V77" s="180">
        <f>ROUND(E77*U77,2)</f>
        <v>0</v>
      </c>
      <c r="W77" s="181"/>
      <c r="X77" s="181">
        <v>50</v>
      </c>
      <c r="Y77" s="149"/>
      <c r="Z77" s="149"/>
      <c r="AA77" s="149"/>
      <c r="AB77" s="149"/>
      <c r="AC77" s="149"/>
      <c r="AD77" s="149"/>
      <c r="AE77" s="149" t="s">
        <v>987</v>
      </c>
      <c r="AF77" s="149" t="s">
        <v>1135</v>
      </c>
      <c r="AG77" s="149"/>
      <c r="AH77" s="194"/>
      <c r="AI77" s="194"/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>
      <c r="A78" s="136"/>
      <c r="B78" s="154"/>
      <c r="C78" s="154"/>
      <c r="D78" s="157"/>
      <c r="E78" s="158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60"/>
      <c r="S78" s="160"/>
      <c r="T78" s="159"/>
      <c r="U78" s="159"/>
      <c r="V78" s="159"/>
      <c r="W78" s="160"/>
      <c r="X78" s="160"/>
      <c r="AH78" s="193"/>
      <c r="AI78" s="193"/>
      <c r="AJ78" s="196"/>
    </row>
    <row r="79" spans="1:60" ht="14">
      <c r="A79" s="152" t="s">
        <v>195</v>
      </c>
      <c r="B79" s="169" t="s">
        <v>120</v>
      </c>
      <c r="C79" s="169" t="s">
        <v>121</v>
      </c>
      <c r="D79" s="170"/>
      <c r="E79" s="171"/>
      <c r="F79" s="172"/>
      <c r="G79" s="173">
        <f>SUMIF(AE80:AE80,"&lt;&gt;NOR",G80:G80)</f>
        <v>0</v>
      </c>
      <c r="H79" s="172"/>
      <c r="I79" s="172">
        <f>SUM(I80:I80)</f>
        <v>0</v>
      </c>
      <c r="J79" s="172"/>
      <c r="K79" s="172">
        <f>SUM(K80:K80)</f>
        <v>43747.56</v>
      </c>
      <c r="L79" s="172"/>
      <c r="M79" s="172">
        <f>SUM(M80:M80)</f>
        <v>0</v>
      </c>
      <c r="N79" s="172"/>
      <c r="O79" s="172">
        <f>SUM(O80:O80)</f>
        <v>0</v>
      </c>
      <c r="P79" s="172"/>
      <c r="Q79" s="172">
        <f>SUM(Q80:Q80)</f>
        <v>0</v>
      </c>
      <c r="R79" s="174"/>
      <c r="S79" s="174"/>
      <c r="T79" s="172"/>
      <c r="U79" s="172"/>
      <c r="V79" s="172">
        <f>SUM(V80:V80)</f>
        <v>45.8</v>
      </c>
      <c r="W79" s="174"/>
      <c r="X79" s="175"/>
      <c r="AE79" t="s">
        <v>196</v>
      </c>
      <c r="AH79" s="193"/>
      <c r="AI79" s="193"/>
      <c r="AJ79" s="196"/>
    </row>
    <row r="80" spans="1:60" outlineLevel="1">
      <c r="A80" s="176">
        <v>51</v>
      </c>
      <c r="B80" s="177" t="s">
        <v>2066</v>
      </c>
      <c r="C80" s="177" t="s">
        <v>2067</v>
      </c>
      <c r="D80" s="178" t="s">
        <v>275</v>
      </c>
      <c r="E80" s="179">
        <v>216.57207</v>
      </c>
      <c r="F80" s="182"/>
      <c r="G80" s="180">
        <f>ROUND(E80*F80,2)</f>
        <v>0</v>
      </c>
      <c r="H80" s="182">
        <v>0</v>
      </c>
      <c r="I80" s="180">
        <f>ROUND(E80*H80,2)</f>
        <v>0</v>
      </c>
      <c r="J80" s="182">
        <v>202</v>
      </c>
      <c r="K80" s="180">
        <f>ROUND(E80*J80,2)</f>
        <v>43747.56</v>
      </c>
      <c r="L80" s="180">
        <v>21</v>
      </c>
      <c r="M80" s="180">
        <f>G80*(1+L80/100)</f>
        <v>0</v>
      </c>
      <c r="N80" s="180">
        <v>0</v>
      </c>
      <c r="O80" s="180">
        <f>ROUND(E80*N80,2)</f>
        <v>0</v>
      </c>
      <c r="P80" s="180">
        <v>0</v>
      </c>
      <c r="Q80" s="180">
        <f>ROUND(E80*P80,2)</f>
        <v>0</v>
      </c>
      <c r="R80" s="181" t="s">
        <v>2027</v>
      </c>
      <c r="S80" s="181" t="s">
        <v>201</v>
      </c>
      <c r="T80" s="180" t="s">
        <v>201</v>
      </c>
      <c r="U80" s="180">
        <v>0.21149999999999999</v>
      </c>
      <c r="V80" s="180">
        <f>ROUND(E80*U80,2)</f>
        <v>45.8</v>
      </c>
      <c r="W80" s="181"/>
      <c r="X80" s="181">
        <v>51</v>
      </c>
      <c r="Y80" s="149"/>
      <c r="Z80" s="149"/>
      <c r="AA80" s="149"/>
      <c r="AB80" s="149"/>
      <c r="AC80" s="149"/>
      <c r="AD80" s="149"/>
      <c r="AE80" s="149" t="s">
        <v>2068</v>
      </c>
      <c r="AF80" s="149" t="s">
        <v>1138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36">
      <c r="A81" s="136"/>
      <c r="B81" s="154"/>
      <c r="C81" s="154"/>
      <c r="D81" s="157"/>
      <c r="E81" s="158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60"/>
      <c r="S81" s="160"/>
      <c r="T81" s="159"/>
      <c r="U81" s="159"/>
      <c r="V81" s="159"/>
      <c r="W81" s="160"/>
      <c r="X81" s="160"/>
      <c r="AC81">
        <v>12</v>
      </c>
      <c r="AD81">
        <v>21</v>
      </c>
      <c r="AH81" s="193"/>
      <c r="AI81" s="193"/>
      <c r="AJ81" s="196"/>
    </row>
    <row r="82" spans="1:36">
      <c r="A82" s="151"/>
      <c r="B82" s="156" t="s">
        <v>30</v>
      </c>
      <c r="C82" s="156"/>
      <c r="D82" s="165"/>
      <c r="E82" s="166"/>
      <c r="F82" s="167"/>
      <c r="G82" s="168">
        <f>G11+G18+G24+G36+G41+G44+G49+G55+G75+G79</f>
        <v>0</v>
      </c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60"/>
      <c r="S82" s="160"/>
      <c r="T82" s="159"/>
      <c r="U82" s="159"/>
      <c r="V82" s="159"/>
      <c r="W82" s="160"/>
      <c r="X82" s="160"/>
      <c r="AC82">
        <f>SUMIF(L7:L80,AC81,G7:G80)</f>
        <v>0</v>
      </c>
      <c r="AD82">
        <f>SUMIF(L7:L80,AD81,G7:G80)</f>
        <v>0</v>
      </c>
      <c r="AE82" t="s">
        <v>215</v>
      </c>
      <c r="AH82" s="193"/>
      <c r="AI82" s="193"/>
      <c r="AJ82" s="196"/>
    </row>
    <row r="83" spans="1:36">
      <c r="A83" s="150"/>
      <c r="B83" s="155"/>
      <c r="C83" s="155"/>
      <c r="D83" s="161"/>
      <c r="E83" s="162"/>
      <c r="F83" s="163"/>
      <c r="G83" s="163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60"/>
      <c r="S83" s="160"/>
      <c r="T83" s="159"/>
      <c r="U83" s="159"/>
      <c r="V83" s="159"/>
      <c r="W83" s="160"/>
      <c r="X83" s="160"/>
      <c r="AH83" s="193"/>
      <c r="AI83" s="193"/>
      <c r="AJ83" s="196"/>
    </row>
    <row r="84" spans="1:36">
      <c r="A84" s="150"/>
      <c r="B84" s="155"/>
      <c r="C84" s="155"/>
      <c r="D84" s="161"/>
      <c r="E84" s="162"/>
      <c r="F84" s="163"/>
      <c r="G84" s="163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60"/>
      <c r="S84" s="160"/>
      <c r="T84" s="159"/>
      <c r="U84" s="159"/>
      <c r="V84" s="159"/>
      <c r="W84" s="160"/>
      <c r="X84" s="160"/>
      <c r="AH84" s="193"/>
      <c r="AI84" s="193"/>
      <c r="AJ84" s="196"/>
    </row>
    <row r="85" spans="1:36">
      <c r="A85" s="153" t="s">
        <v>216</v>
      </c>
      <c r="B85" s="155"/>
      <c r="C85" s="155"/>
      <c r="D85" s="161"/>
      <c r="E85" s="162"/>
      <c r="F85" s="163"/>
      <c r="G85" s="163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60"/>
      <c r="S85" s="160"/>
      <c r="T85" s="159"/>
      <c r="U85" s="159"/>
      <c r="V85" s="159"/>
      <c r="W85" s="160"/>
      <c r="X85" s="160"/>
      <c r="AH85" s="193"/>
      <c r="AI85" s="193"/>
      <c r="AJ85" s="196"/>
    </row>
    <row r="86" spans="1:36">
      <c r="A86" s="240"/>
      <c r="B86" s="241"/>
      <c r="C86" s="241"/>
      <c r="D86" s="242"/>
      <c r="E86" s="243"/>
      <c r="F86" s="244"/>
      <c r="G86" s="245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60"/>
      <c r="S86" s="160"/>
      <c r="T86" s="159"/>
      <c r="U86" s="159"/>
      <c r="V86" s="159"/>
      <c r="W86" s="160"/>
      <c r="X86" s="160"/>
      <c r="AE86" t="s">
        <v>217</v>
      </c>
      <c r="AH86" s="193"/>
      <c r="AI86" s="193"/>
      <c r="AJ86" s="196"/>
    </row>
    <row r="87" spans="1:36">
      <c r="A87" s="246"/>
      <c r="B87" s="247"/>
      <c r="C87" s="247"/>
      <c r="D87" s="248"/>
      <c r="E87" s="249"/>
      <c r="F87" s="250"/>
      <c r="G87" s="251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60"/>
      <c r="S87" s="160"/>
      <c r="T87" s="159"/>
      <c r="U87" s="159"/>
      <c r="V87" s="159"/>
      <c r="W87" s="160"/>
      <c r="X87" s="160"/>
      <c r="AH87" s="193"/>
      <c r="AI87" s="193"/>
      <c r="AJ87" s="196"/>
    </row>
    <row r="88" spans="1:36">
      <c r="A88" s="246"/>
      <c r="B88" s="247"/>
      <c r="C88" s="247"/>
      <c r="D88" s="248"/>
      <c r="E88" s="249"/>
      <c r="F88" s="250"/>
      <c r="G88" s="251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60"/>
      <c r="S88" s="160"/>
      <c r="T88" s="159"/>
      <c r="U88" s="159"/>
      <c r="V88" s="159"/>
      <c r="W88" s="160"/>
      <c r="X88" s="160"/>
      <c r="AH88" s="193"/>
      <c r="AI88" s="193"/>
      <c r="AJ88" s="196"/>
    </row>
    <row r="89" spans="1:36">
      <c r="A89" s="246"/>
      <c r="B89" s="247"/>
      <c r="C89" s="247"/>
      <c r="D89" s="248"/>
      <c r="E89" s="249"/>
      <c r="F89" s="250"/>
      <c r="G89" s="251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60"/>
      <c r="S89" s="160"/>
      <c r="T89" s="159"/>
      <c r="U89" s="159"/>
      <c r="V89" s="159"/>
      <c r="W89" s="160"/>
      <c r="X89" s="160"/>
      <c r="AH89" s="193"/>
      <c r="AI89" s="193"/>
      <c r="AJ89" s="196"/>
    </row>
    <row r="90" spans="1:36">
      <c r="A90" s="252"/>
      <c r="B90" s="253"/>
      <c r="C90" s="253"/>
      <c r="D90" s="254"/>
      <c r="E90" s="255"/>
      <c r="F90" s="256"/>
      <c r="G90" s="257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60"/>
      <c r="S90" s="160"/>
      <c r="T90" s="159"/>
      <c r="U90" s="159"/>
      <c r="V90" s="159"/>
      <c r="W90" s="160"/>
      <c r="X90" s="160"/>
      <c r="AH90" s="193"/>
      <c r="AI90" s="193"/>
      <c r="AJ90" s="196"/>
    </row>
    <row r="91" spans="1:36">
      <c r="A91" s="150"/>
      <c r="B91" s="155"/>
      <c r="C91" s="155"/>
      <c r="D91" s="161"/>
      <c r="E91" s="162"/>
      <c r="F91" s="163"/>
      <c r="G91" s="163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60"/>
      <c r="S91" s="160"/>
      <c r="T91" s="159"/>
      <c r="U91" s="159"/>
      <c r="V91" s="159"/>
      <c r="W91" s="160"/>
      <c r="X91" s="160"/>
      <c r="AH91" s="193"/>
      <c r="AI91" s="193"/>
      <c r="AJ91" s="196"/>
    </row>
    <row r="92" spans="1:36">
      <c r="A92" s="146"/>
      <c r="B92" s="147"/>
      <c r="C92" s="147"/>
      <c r="D92" s="148"/>
      <c r="E92" s="149"/>
      <c r="F92" s="149"/>
      <c r="G92" s="149"/>
      <c r="AE92" t="s">
        <v>218</v>
      </c>
    </row>
    <row r="93" spans="1:36">
      <c r="A93" s="133"/>
      <c r="D93" s="8"/>
    </row>
    <row r="94" spans="1:36">
      <c r="A94" s="133"/>
      <c r="D94" s="8"/>
    </row>
    <row r="95" spans="1:36">
      <c r="A95" s="133"/>
      <c r="D95" s="8"/>
    </row>
    <row r="96" spans="1:36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86:G90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/>
  </sheetPr>
  <dimension ref="A1:BH5000"/>
  <sheetViews>
    <sheetView tabSelected="1" topLeftCell="A18" workbookViewId="0">
      <selection activeCell="F35" sqref="F35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66</v>
      </c>
      <c r="C6" s="259" t="s">
        <v>67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71</v>
      </c>
      <c r="C7" s="263" t="s">
        <v>72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86</v>
      </c>
      <c r="C11" s="169" t="s">
        <v>87</v>
      </c>
      <c r="D11" s="170"/>
      <c r="E11" s="171"/>
      <c r="F11" s="172"/>
      <c r="G11" s="173">
        <f>SUMIF(AE12:AE32,"&lt;&gt;NOR",G12:G32)</f>
        <v>0</v>
      </c>
      <c r="H11" s="172"/>
      <c r="I11" s="172">
        <f>SUM(I12:I32)</f>
        <v>0</v>
      </c>
      <c r="J11" s="172"/>
      <c r="K11" s="172">
        <f>SUM(K12:K32)</f>
        <v>437776.77</v>
      </c>
      <c r="L11" s="172"/>
      <c r="M11" s="172">
        <f>SUM(M12:M32)</f>
        <v>0</v>
      </c>
      <c r="N11" s="172"/>
      <c r="O11" s="172">
        <f>SUM(O12:O32)</f>
        <v>0</v>
      </c>
      <c r="P11" s="172"/>
      <c r="Q11" s="172">
        <f>SUM(Q12:Q32)</f>
        <v>0</v>
      </c>
      <c r="R11" s="174"/>
      <c r="S11" s="174"/>
      <c r="T11" s="172"/>
      <c r="U11" s="172"/>
      <c r="V11" s="172">
        <f>SUM(V12:V32)</f>
        <v>559.75</v>
      </c>
      <c r="W11" s="174"/>
      <c r="X11" s="175"/>
      <c r="AE11" t="s">
        <v>196</v>
      </c>
      <c r="AH11" s="193"/>
      <c r="AI11" s="193"/>
      <c r="AJ11" s="196"/>
    </row>
    <row r="12" spans="1:60" outlineLevel="1">
      <c r="A12" s="176">
        <v>1</v>
      </c>
      <c r="B12" s="177" t="s">
        <v>2138</v>
      </c>
      <c r="C12" s="177" t="s">
        <v>2139</v>
      </c>
      <c r="D12" s="178" t="s">
        <v>199</v>
      </c>
      <c r="E12" s="179">
        <v>156.37392</v>
      </c>
      <c r="F12" s="182"/>
      <c r="G12" s="180">
        <f>ROUND(E12*F12,2)</f>
        <v>0</v>
      </c>
      <c r="H12" s="182">
        <v>0</v>
      </c>
      <c r="I12" s="180">
        <f>ROUND(E12*H12,2)</f>
        <v>0</v>
      </c>
      <c r="J12" s="182">
        <v>158</v>
      </c>
      <c r="K12" s="180">
        <f>ROUND(E12*J12,2)</f>
        <v>24707.08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1" t="s">
        <v>200</v>
      </c>
      <c r="S12" s="181" t="s">
        <v>201</v>
      </c>
      <c r="T12" s="180" t="s">
        <v>201</v>
      </c>
      <c r="U12" s="180">
        <v>0.106</v>
      </c>
      <c r="V12" s="180">
        <f>ROUND(E12*U12,2)</f>
        <v>16.579999999999998</v>
      </c>
      <c r="W12" s="181"/>
      <c r="X12" s="181"/>
      <c r="Y12" s="149"/>
      <c r="Z12" s="149"/>
      <c r="AA12" s="149"/>
      <c r="AB12" s="149"/>
      <c r="AC12" s="149"/>
      <c r="AD12" s="149"/>
      <c r="AE12" s="149" t="s">
        <v>202</v>
      </c>
      <c r="AF12" s="149" t="s">
        <v>2140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>
      <c r="A13" s="150"/>
      <c r="B13" s="191" t="s">
        <v>2141</v>
      </c>
      <c r="C13" s="192"/>
      <c r="D13" s="183"/>
      <c r="E13" s="184">
        <v>156.37392</v>
      </c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4"/>
      <c r="S13" s="164"/>
      <c r="T13" s="163"/>
      <c r="U13" s="163"/>
      <c r="V13" s="163"/>
      <c r="W13" s="164"/>
      <c r="X13" s="164"/>
      <c r="Y13" s="149"/>
      <c r="Z13" s="149"/>
      <c r="AA13" s="149"/>
      <c r="AB13" s="149"/>
      <c r="AC13" s="149"/>
      <c r="AD13" s="149"/>
      <c r="AE13" s="149" t="s">
        <v>205</v>
      </c>
      <c r="AF13" s="149">
        <v>0</v>
      </c>
      <c r="AG13" s="149"/>
      <c r="AH13" s="194"/>
      <c r="AI13" s="195" t="s">
        <v>2141</v>
      </c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2</v>
      </c>
      <c r="B14" s="177" t="s">
        <v>2142</v>
      </c>
      <c r="C14" s="177" t="s">
        <v>2143</v>
      </c>
      <c r="D14" s="178" t="s">
        <v>199</v>
      </c>
      <c r="E14" s="179">
        <v>78.186959999999999</v>
      </c>
      <c r="F14" s="182"/>
      <c r="G14" s="180">
        <f>ROUND(E14*F14,2)</f>
        <v>0</v>
      </c>
      <c r="H14" s="182">
        <v>0</v>
      </c>
      <c r="I14" s="180">
        <f>ROUND(E14*H14,2)</f>
        <v>0</v>
      </c>
      <c r="J14" s="182">
        <v>33.700000000000003</v>
      </c>
      <c r="K14" s="180">
        <f>ROUND(E14*J14,2)</f>
        <v>2634.9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1" t="s">
        <v>200</v>
      </c>
      <c r="S14" s="181" t="s">
        <v>201</v>
      </c>
      <c r="T14" s="180" t="s">
        <v>201</v>
      </c>
      <c r="U14" s="180">
        <v>4.3099999999999999E-2</v>
      </c>
      <c r="V14" s="180">
        <f>ROUND(E14*U14,2)</f>
        <v>3.37</v>
      </c>
      <c r="W14" s="181"/>
      <c r="X14" s="181"/>
      <c r="Y14" s="149"/>
      <c r="Z14" s="149"/>
      <c r="AA14" s="149"/>
      <c r="AB14" s="149"/>
      <c r="AC14" s="149"/>
      <c r="AD14" s="149"/>
      <c r="AE14" s="149" t="s">
        <v>202</v>
      </c>
      <c r="AF14" s="149" t="s">
        <v>2144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50"/>
      <c r="B15" s="191" t="s">
        <v>2145</v>
      </c>
      <c r="C15" s="192"/>
      <c r="D15" s="183"/>
      <c r="E15" s="184">
        <v>78.186959999999999</v>
      </c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4"/>
      <c r="S15" s="164"/>
      <c r="T15" s="163"/>
      <c r="U15" s="163"/>
      <c r="V15" s="163"/>
      <c r="W15" s="164"/>
      <c r="X15" s="164"/>
      <c r="Y15" s="149"/>
      <c r="Z15" s="149"/>
      <c r="AA15" s="149"/>
      <c r="AB15" s="149"/>
      <c r="AC15" s="149"/>
      <c r="AD15" s="149"/>
      <c r="AE15" s="149" t="s">
        <v>205</v>
      </c>
      <c r="AF15" s="149">
        <v>0</v>
      </c>
      <c r="AG15" s="149"/>
      <c r="AH15" s="194"/>
      <c r="AI15" s="195" t="s">
        <v>2145</v>
      </c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76">
        <v>3</v>
      </c>
      <c r="B16" s="177" t="s">
        <v>2146</v>
      </c>
      <c r="C16" s="177" t="s">
        <v>2147</v>
      </c>
      <c r="D16" s="178" t="s">
        <v>199</v>
      </c>
      <c r="E16" s="179">
        <v>156.37392</v>
      </c>
      <c r="F16" s="182"/>
      <c r="G16" s="180">
        <f>ROUND(E16*F16,2)</f>
        <v>0</v>
      </c>
      <c r="H16" s="182">
        <v>0</v>
      </c>
      <c r="I16" s="180">
        <f>ROUND(E16*H16,2)</f>
        <v>0</v>
      </c>
      <c r="J16" s="182">
        <v>236.5</v>
      </c>
      <c r="K16" s="180">
        <f>ROUND(E16*J16,2)</f>
        <v>36982.43</v>
      </c>
      <c r="L16" s="180">
        <v>21</v>
      </c>
      <c r="M16" s="180">
        <f>G16*(1+L16/100)</f>
        <v>0</v>
      </c>
      <c r="N16" s="180">
        <v>0</v>
      </c>
      <c r="O16" s="180">
        <f>ROUND(E16*N16,2)</f>
        <v>0</v>
      </c>
      <c r="P16" s="180">
        <v>0</v>
      </c>
      <c r="Q16" s="180">
        <f>ROUND(E16*P16,2)</f>
        <v>0</v>
      </c>
      <c r="R16" s="181" t="s">
        <v>200</v>
      </c>
      <c r="S16" s="181" t="s">
        <v>201</v>
      </c>
      <c r="T16" s="180" t="s">
        <v>201</v>
      </c>
      <c r="U16" s="180">
        <v>0.155</v>
      </c>
      <c r="V16" s="180">
        <f>ROUND(E16*U16,2)</f>
        <v>24.24</v>
      </c>
      <c r="W16" s="181"/>
      <c r="X16" s="181"/>
      <c r="Y16" s="149"/>
      <c r="Z16" s="149"/>
      <c r="AA16" s="149"/>
      <c r="AB16" s="149"/>
      <c r="AC16" s="149"/>
      <c r="AD16" s="149"/>
      <c r="AE16" s="149" t="s">
        <v>202</v>
      </c>
      <c r="AF16" s="149" t="s">
        <v>2148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>
      <c r="A17" s="150"/>
      <c r="B17" s="191" t="s">
        <v>2141</v>
      </c>
      <c r="C17" s="192"/>
      <c r="D17" s="183"/>
      <c r="E17" s="184">
        <v>156.37392</v>
      </c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4"/>
      <c r="S17" s="164"/>
      <c r="T17" s="163"/>
      <c r="U17" s="163"/>
      <c r="V17" s="163"/>
      <c r="W17" s="164"/>
      <c r="X17" s="164"/>
      <c r="Y17" s="149"/>
      <c r="Z17" s="149"/>
      <c r="AA17" s="149"/>
      <c r="AB17" s="149"/>
      <c r="AC17" s="149"/>
      <c r="AD17" s="149"/>
      <c r="AE17" s="149" t="s">
        <v>205</v>
      </c>
      <c r="AF17" s="149">
        <v>0</v>
      </c>
      <c r="AG17" s="149"/>
      <c r="AH17" s="194"/>
      <c r="AI17" s="195" t="s">
        <v>2141</v>
      </c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6">
        <v>4</v>
      </c>
      <c r="B18" s="177" t="s">
        <v>2149</v>
      </c>
      <c r="C18" s="177" t="s">
        <v>2150</v>
      </c>
      <c r="D18" s="178" t="s">
        <v>199</v>
      </c>
      <c r="E18" s="179">
        <v>78.186959999999999</v>
      </c>
      <c r="F18" s="182"/>
      <c r="G18" s="180">
        <f>ROUND(E18*F18,2)</f>
        <v>0</v>
      </c>
      <c r="H18" s="182">
        <v>0</v>
      </c>
      <c r="I18" s="180">
        <f>ROUND(E18*H18,2)</f>
        <v>0</v>
      </c>
      <c r="J18" s="182">
        <v>73.099999999999994</v>
      </c>
      <c r="K18" s="180">
        <f>ROUND(E18*J18,2)</f>
        <v>5715.47</v>
      </c>
      <c r="L18" s="180">
        <v>21</v>
      </c>
      <c r="M18" s="180">
        <f>G18*(1+L18/100)</f>
        <v>0</v>
      </c>
      <c r="N18" s="180">
        <v>0</v>
      </c>
      <c r="O18" s="180">
        <f>ROUND(E18*N18,2)</f>
        <v>0</v>
      </c>
      <c r="P18" s="180">
        <v>0</v>
      </c>
      <c r="Q18" s="180">
        <f>ROUND(E18*P18,2)</f>
        <v>0</v>
      </c>
      <c r="R18" s="181" t="s">
        <v>200</v>
      </c>
      <c r="S18" s="181" t="s">
        <v>201</v>
      </c>
      <c r="T18" s="180" t="s">
        <v>201</v>
      </c>
      <c r="U18" s="180">
        <v>0.1024</v>
      </c>
      <c r="V18" s="180">
        <f>ROUND(E18*U18,2)</f>
        <v>8.01</v>
      </c>
      <c r="W18" s="181"/>
      <c r="X18" s="181"/>
      <c r="Y18" s="149"/>
      <c r="Z18" s="149"/>
      <c r="AA18" s="149"/>
      <c r="AB18" s="149"/>
      <c r="AC18" s="149"/>
      <c r="AD18" s="149"/>
      <c r="AE18" s="149" t="s">
        <v>202</v>
      </c>
      <c r="AF18" s="149" t="s">
        <v>2151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50"/>
      <c r="B19" s="191" t="s">
        <v>2145</v>
      </c>
      <c r="C19" s="192"/>
      <c r="D19" s="183"/>
      <c r="E19" s="184">
        <v>78.186959999999999</v>
      </c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4"/>
      <c r="S19" s="164"/>
      <c r="T19" s="163"/>
      <c r="U19" s="163"/>
      <c r="V19" s="163"/>
      <c r="W19" s="164"/>
      <c r="X19" s="164"/>
      <c r="Y19" s="149"/>
      <c r="Z19" s="149"/>
      <c r="AA19" s="149"/>
      <c r="AB19" s="149"/>
      <c r="AC19" s="149"/>
      <c r="AD19" s="149"/>
      <c r="AE19" s="149" t="s">
        <v>205</v>
      </c>
      <c r="AF19" s="149">
        <v>0</v>
      </c>
      <c r="AG19" s="149"/>
      <c r="AH19" s="194"/>
      <c r="AI19" s="195" t="s">
        <v>2145</v>
      </c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5</v>
      </c>
      <c r="B20" s="177" t="s">
        <v>2152</v>
      </c>
      <c r="C20" s="177" t="s">
        <v>2153</v>
      </c>
      <c r="D20" s="178" t="s">
        <v>199</v>
      </c>
      <c r="E20" s="179">
        <v>50.039650000000002</v>
      </c>
      <c r="F20" s="182"/>
      <c r="G20" s="180">
        <f>ROUND(E20*F20,2)</f>
        <v>0</v>
      </c>
      <c r="H20" s="182">
        <v>0</v>
      </c>
      <c r="I20" s="180">
        <f>ROUND(E20*H20,2)</f>
        <v>0</v>
      </c>
      <c r="J20" s="182">
        <v>296.5</v>
      </c>
      <c r="K20" s="180">
        <f>ROUND(E20*J20,2)</f>
        <v>14836.76</v>
      </c>
      <c r="L20" s="180">
        <v>21</v>
      </c>
      <c r="M20" s="180">
        <f>G20*(1+L20/100)</f>
        <v>0</v>
      </c>
      <c r="N20" s="180">
        <v>0</v>
      </c>
      <c r="O20" s="180">
        <f>ROUND(E20*N20,2)</f>
        <v>0</v>
      </c>
      <c r="P20" s="180">
        <v>0</v>
      </c>
      <c r="Q20" s="180">
        <f>ROUND(E20*P20,2)</f>
        <v>0</v>
      </c>
      <c r="R20" s="181" t="s">
        <v>200</v>
      </c>
      <c r="S20" s="181" t="s">
        <v>201</v>
      </c>
      <c r="T20" s="180" t="s">
        <v>201</v>
      </c>
      <c r="U20" s="180">
        <v>0.51900000000000002</v>
      </c>
      <c r="V20" s="180">
        <f>ROUND(E20*U20,2)</f>
        <v>25.97</v>
      </c>
      <c r="W20" s="181"/>
      <c r="X20" s="181"/>
      <c r="Y20" s="149"/>
      <c r="Z20" s="149"/>
      <c r="AA20" s="149"/>
      <c r="AB20" s="149"/>
      <c r="AC20" s="149"/>
      <c r="AD20" s="149"/>
      <c r="AE20" s="149" t="s">
        <v>202</v>
      </c>
      <c r="AF20" s="149" t="s">
        <v>2154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>
      <c r="A21" s="150"/>
      <c r="B21" s="191" t="s">
        <v>2155</v>
      </c>
      <c r="C21" s="192"/>
      <c r="D21" s="183"/>
      <c r="E21" s="184">
        <v>50.039650000000002</v>
      </c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4"/>
      <c r="S21" s="164"/>
      <c r="T21" s="163"/>
      <c r="U21" s="163"/>
      <c r="V21" s="163"/>
      <c r="W21" s="164"/>
      <c r="X21" s="164"/>
      <c r="Y21" s="149"/>
      <c r="Z21" s="149"/>
      <c r="AA21" s="149"/>
      <c r="AB21" s="149"/>
      <c r="AC21" s="149"/>
      <c r="AD21" s="149"/>
      <c r="AE21" s="149" t="s">
        <v>205</v>
      </c>
      <c r="AF21" s="149">
        <v>0</v>
      </c>
      <c r="AG21" s="149"/>
      <c r="AH21" s="194"/>
      <c r="AI21" s="195" t="s">
        <v>2155</v>
      </c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>
      <c r="A22" s="176">
        <v>6</v>
      </c>
      <c r="B22" s="177" t="s">
        <v>209</v>
      </c>
      <c r="C22" s="177" t="s">
        <v>210</v>
      </c>
      <c r="D22" s="178" t="s">
        <v>199</v>
      </c>
      <c r="E22" s="179">
        <v>520.11293999999998</v>
      </c>
      <c r="F22" s="182"/>
      <c r="G22" s="180">
        <f>ROUND(E22*F22,2)</f>
        <v>0</v>
      </c>
      <c r="H22" s="182">
        <v>0</v>
      </c>
      <c r="I22" s="180">
        <f>ROUND(E22*H22,2)</f>
        <v>0</v>
      </c>
      <c r="J22" s="182">
        <v>119.5</v>
      </c>
      <c r="K22" s="180">
        <f>ROUND(E22*J22,2)</f>
        <v>62153.5</v>
      </c>
      <c r="L22" s="180">
        <v>21</v>
      </c>
      <c r="M22" s="180">
        <f>G22*(1+L22/100)</f>
        <v>0</v>
      </c>
      <c r="N22" s="180">
        <v>0</v>
      </c>
      <c r="O22" s="180">
        <f>ROUND(E22*N22,2)</f>
        <v>0</v>
      </c>
      <c r="P22" s="180">
        <v>0</v>
      </c>
      <c r="Q22" s="180">
        <f>ROUND(E22*P22,2)</f>
        <v>0</v>
      </c>
      <c r="R22" s="181" t="s">
        <v>200</v>
      </c>
      <c r="S22" s="181" t="s">
        <v>201</v>
      </c>
      <c r="T22" s="180" t="s">
        <v>201</v>
      </c>
      <c r="U22" s="180">
        <v>1.0999999999999999E-2</v>
      </c>
      <c r="V22" s="180">
        <f>ROUND(E22*U22,2)</f>
        <v>5.72</v>
      </c>
      <c r="W22" s="181"/>
      <c r="X22" s="181"/>
      <c r="Y22" s="149"/>
      <c r="Z22" s="149"/>
      <c r="AA22" s="149"/>
      <c r="AB22" s="149"/>
      <c r="AC22" s="149"/>
      <c r="AD22" s="149"/>
      <c r="AE22" s="149" t="s">
        <v>202</v>
      </c>
      <c r="AF22" s="149" t="s">
        <v>2156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>
      <c r="A23" s="150"/>
      <c r="B23" s="191" t="s">
        <v>2157</v>
      </c>
      <c r="C23" s="192"/>
      <c r="D23" s="183"/>
      <c r="E23" s="184">
        <v>312.74784</v>
      </c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4"/>
      <c r="S23" s="164"/>
      <c r="T23" s="163"/>
      <c r="U23" s="163"/>
      <c r="V23" s="163"/>
      <c r="W23" s="164"/>
      <c r="X23" s="164"/>
      <c r="Y23" s="149"/>
      <c r="Z23" s="149"/>
      <c r="AA23" s="149"/>
      <c r="AB23" s="149"/>
      <c r="AC23" s="149"/>
      <c r="AD23" s="149"/>
      <c r="AE23" s="149" t="s">
        <v>205</v>
      </c>
      <c r="AF23" s="149">
        <v>0</v>
      </c>
      <c r="AG23" s="149"/>
      <c r="AH23" s="194"/>
      <c r="AI23" s="195" t="s">
        <v>2157</v>
      </c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>
      <c r="A24" s="150"/>
      <c r="B24" s="191" t="s">
        <v>2158</v>
      </c>
      <c r="C24" s="192"/>
      <c r="D24" s="183"/>
      <c r="E24" s="184">
        <v>207.36510000000001</v>
      </c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4"/>
      <c r="S24" s="164"/>
      <c r="T24" s="163"/>
      <c r="U24" s="163"/>
      <c r="V24" s="163"/>
      <c r="W24" s="164"/>
      <c r="X24" s="164"/>
      <c r="Y24" s="149"/>
      <c r="Z24" s="149"/>
      <c r="AA24" s="149"/>
      <c r="AB24" s="149"/>
      <c r="AC24" s="149"/>
      <c r="AD24" s="149"/>
      <c r="AE24" s="149" t="s">
        <v>205</v>
      </c>
      <c r="AF24" s="149">
        <v>0</v>
      </c>
      <c r="AG24" s="149"/>
      <c r="AH24" s="194"/>
      <c r="AI24" s="195" t="s">
        <v>2158</v>
      </c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>
      <c r="A25" s="176">
        <v>7</v>
      </c>
      <c r="B25" s="177" t="s">
        <v>245</v>
      </c>
      <c r="C25" s="177" t="s">
        <v>246</v>
      </c>
      <c r="D25" s="178" t="s">
        <v>199</v>
      </c>
      <c r="E25" s="179">
        <v>207.36510000000001</v>
      </c>
      <c r="F25" s="182"/>
      <c r="G25" s="180">
        <f>ROUND(E25*F25,2)</f>
        <v>0</v>
      </c>
      <c r="H25" s="182">
        <v>0</v>
      </c>
      <c r="I25" s="180">
        <f>ROUND(E25*H25,2)</f>
        <v>0</v>
      </c>
      <c r="J25" s="182">
        <v>90.9</v>
      </c>
      <c r="K25" s="180">
        <f>ROUND(E25*J25,2)</f>
        <v>18849.490000000002</v>
      </c>
      <c r="L25" s="180">
        <v>21</v>
      </c>
      <c r="M25" s="180">
        <f>G25*(1+L25/100)</f>
        <v>0</v>
      </c>
      <c r="N25" s="180">
        <v>0</v>
      </c>
      <c r="O25" s="180">
        <f>ROUND(E25*N25,2)</f>
        <v>0</v>
      </c>
      <c r="P25" s="180">
        <v>0</v>
      </c>
      <c r="Q25" s="180">
        <f>ROUND(E25*P25,2)</f>
        <v>0</v>
      </c>
      <c r="R25" s="181" t="s">
        <v>200</v>
      </c>
      <c r="S25" s="181" t="s">
        <v>201</v>
      </c>
      <c r="T25" s="180" t="s">
        <v>201</v>
      </c>
      <c r="U25" s="180">
        <v>5.2999999999999999E-2</v>
      </c>
      <c r="V25" s="180">
        <f>ROUND(E25*U25,2)</f>
        <v>10.99</v>
      </c>
      <c r="W25" s="181"/>
      <c r="X25" s="181"/>
      <c r="Y25" s="149"/>
      <c r="Z25" s="149"/>
      <c r="AA25" s="149"/>
      <c r="AB25" s="149"/>
      <c r="AC25" s="149"/>
      <c r="AD25" s="149"/>
      <c r="AE25" s="149" t="s">
        <v>202</v>
      </c>
      <c r="AF25" s="149" t="s">
        <v>2159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>
      <c r="A26" s="150"/>
      <c r="B26" s="191" t="s">
        <v>2158</v>
      </c>
      <c r="C26" s="192"/>
      <c r="D26" s="183"/>
      <c r="E26" s="184">
        <v>207.36510000000001</v>
      </c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4"/>
      <c r="S26" s="164"/>
      <c r="T26" s="163"/>
      <c r="U26" s="163"/>
      <c r="V26" s="163"/>
      <c r="W26" s="164"/>
      <c r="X26" s="164"/>
      <c r="Y26" s="149"/>
      <c r="Z26" s="149"/>
      <c r="AA26" s="149"/>
      <c r="AB26" s="149"/>
      <c r="AC26" s="149"/>
      <c r="AD26" s="149"/>
      <c r="AE26" s="149" t="s">
        <v>205</v>
      </c>
      <c r="AF26" s="149">
        <v>0</v>
      </c>
      <c r="AG26" s="149"/>
      <c r="AH26" s="194"/>
      <c r="AI26" s="195" t="s">
        <v>2158</v>
      </c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>
      <c r="A27" s="176">
        <v>8</v>
      </c>
      <c r="B27" s="177" t="s">
        <v>212</v>
      </c>
      <c r="C27" s="177" t="s">
        <v>213</v>
      </c>
      <c r="D27" s="178" t="s">
        <v>199</v>
      </c>
      <c r="E27" s="179">
        <v>312.74784</v>
      </c>
      <c r="F27" s="182"/>
      <c r="G27" s="180">
        <f>ROUND(E27*F27,2)</f>
        <v>0</v>
      </c>
      <c r="H27" s="182">
        <v>0</v>
      </c>
      <c r="I27" s="180">
        <f>ROUND(E27*H27,2)</f>
        <v>0</v>
      </c>
      <c r="J27" s="182">
        <v>36.6</v>
      </c>
      <c r="K27" s="180">
        <f>ROUND(E27*J27,2)</f>
        <v>11446.57</v>
      </c>
      <c r="L27" s="180">
        <v>21</v>
      </c>
      <c r="M27" s="180">
        <f>G27*(1+L27/100)</f>
        <v>0</v>
      </c>
      <c r="N27" s="180">
        <v>0</v>
      </c>
      <c r="O27" s="180">
        <f>ROUND(E27*N27,2)</f>
        <v>0</v>
      </c>
      <c r="P27" s="180">
        <v>0</v>
      </c>
      <c r="Q27" s="180">
        <f>ROUND(E27*P27,2)</f>
        <v>0</v>
      </c>
      <c r="R27" s="181" t="s">
        <v>200</v>
      </c>
      <c r="S27" s="181" t="s">
        <v>201</v>
      </c>
      <c r="T27" s="180" t="s">
        <v>201</v>
      </c>
      <c r="U27" s="180">
        <v>3.1E-2</v>
      </c>
      <c r="V27" s="180">
        <f>ROUND(E27*U27,2)</f>
        <v>9.6999999999999993</v>
      </c>
      <c r="W27" s="181"/>
      <c r="X27" s="181"/>
      <c r="Y27" s="149"/>
      <c r="Z27" s="149"/>
      <c r="AA27" s="149"/>
      <c r="AB27" s="149"/>
      <c r="AC27" s="149"/>
      <c r="AD27" s="149"/>
      <c r="AE27" s="149" t="s">
        <v>202</v>
      </c>
      <c r="AF27" s="149" t="s">
        <v>2160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>
      <c r="A28" s="150"/>
      <c r="B28" s="191" t="s">
        <v>2161</v>
      </c>
      <c r="C28" s="192"/>
      <c r="D28" s="183"/>
      <c r="E28" s="184">
        <v>312.74784</v>
      </c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4"/>
      <c r="S28" s="164"/>
      <c r="T28" s="163"/>
      <c r="U28" s="163"/>
      <c r="V28" s="163"/>
      <c r="W28" s="164"/>
      <c r="X28" s="164"/>
      <c r="Y28" s="149"/>
      <c r="Z28" s="149"/>
      <c r="AA28" s="149"/>
      <c r="AB28" s="149"/>
      <c r="AC28" s="149"/>
      <c r="AD28" s="149"/>
      <c r="AE28" s="149" t="s">
        <v>205</v>
      </c>
      <c r="AF28" s="149">
        <v>0</v>
      </c>
      <c r="AG28" s="149"/>
      <c r="AH28" s="194"/>
      <c r="AI28" s="195" t="s">
        <v>2161</v>
      </c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76">
        <v>9</v>
      </c>
      <c r="B29" s="177" t="s">
        <v>250</v>
      </c>
      <c r="C29" s="177" t="s">
        <v>251</v>
      </c>
      <c r="D29" s="178" t="s">
        <v>199</v>
      </c>
      <c r="E29" s="179">
        <v>207.36510000000001</v>
      </c>
      <c r="F29" s="182"/>
      <c r="G29" s="180">
        <f>ROUND(E29*F29,2)</f>
        <v>0</v>
      </c>
      <c r="H29" s="182">
        <v>0</v>
      </c>
      <c r="I29" s="180">
        <f>ROUND(E29*H29,2)</f>
        <v>0</v>
      </c>
      <c r="J29" s="182">
        <v>1256</v>
      </c>
      <c r="K29" s="180">
        <f>ROUND(E29*J29,2)</f>
        <v>260450.57</v>
      </c>
      <c r="L29" s="180">
        <v>21</v>
      </c>
      <c r="M29" s="180">
        <f>G29*(1+L29/100)</f>
        <v>0</v>
      </c>
      <c r="N29" s="180">
        <v>0</v>
      </c>
      <c r="O29" s="180">
        <f>ROUND(E29*N29,2)</f>
        <v>0</v>
      </c>
      <c r="P29" s="180">
        <v>0</v>
      </c>
      <c r="Q29" s="180">
        <f>ROUND(E29*P29,2)</f>
        <v>0</v>
      </c>
      <c r="R29" s="181" t="s">
        <v>200</v>
      </c>
      <c r="S29" s="181" t="s">
        <v>201</v>
      </c>
      <c r="T29" s="180" t="s">
        <v>201</v>
      </c>
      <c r="U29" s="180">
        <v>2.1949999999999998</v>
      </c>
      <c r="V29" s="180">
        <f>ROUND(E29*U29,2)</f>
        <v>455.17</v>
      </c>
      <c r="W29" s="181"/>
      <c r="X29" s="181"/>
      <c r="Y29" s="149"/>
      <c r="Z29" s="149"/>
      <c r="AA29" s="149"/>
      <c r="AB29" s="149"/>
      <c r="AC29" s="149"/>
      <c r="AD29" s="149"/>
      <c r="AE29" s="149" t="s">
        <v>202</v>
      </c>
      <c r="AF29" s="149" t="s">
        <v>2162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>
      <c r="A30" s="150"/>
      <c r="B30" s="191" t="s">
        <v>2157</v>
      </c>
      <c r="C30" s="192"/>
      <c r="D30" s="183"/>
      <c r="E30" s="184">
        <v>312.74784</v>
      </c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4"/>
      <c r="S30" s="164"/>
      <c r="T30" s="163"/>
      <c r="U30" s="163"/>
      <c r="V30" s="163"/>
      <c r="W30" s="164"/>
      <c r="X30" s="164"/>
      <c r="Y30" s="149"/>
      <c r="Z30" s="149"/>
      <c r="AA30" s="149"/>
      <c r="AB30" s="149"/>
      <c r="AC30" s="149"/>
      <c r="AD30" s="149"/>
      <c r="AE30" s="149" t="s">
        <v>205</v>
      </c>
      <c r="AF30" s="149">
        <v>0</v>
      </c>
      <c r="AG30" s="149"/>
      <c r="AH30" s="194"/>
      <c r="AI30" s="195" t="s">
        <v>2157</v>
      </c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>
      <c r="A31" s="150"/>
      <c r="B31" s="191" t="s">
        <v>2163</v>
      </c>
      <c r="C31" s="192"/>
      <c r="D31" s="183"/>
      <c r="E31" s="184">
        <v>-86.206739999999996</v>
      </c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4"/>
      <c r="S31" s="164"/>
      <c r="T31" s="163"/>
      <c r="U31" s="163"/>
      <c r="V31" s="163"/>
      <c r="W31" s="164"/>
      <c r="X31" s="164"/>
      <c r="Y31" s="149"/>
      <c r="Z31" s="149"/>
      <c r="AA31" s="149"/>
      <c r="AB31" s="149"/>
      <c r="AC31" s="149"/>
      <c r="AD31" s="149"/>
      <c r="AE31" s="149" t="s">
        <v>205</v>
      </c>
      <c r="AF31" s="149">
        <v>0</v>
      </c>
      <c r="AG31" s="149"/>
      <c r="AH31" s="194"/>
      <c r="AI31" s="195" t="s">
        <v>2163</v>
      </c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>
      <c r="A32" s="150"/>
      <c r="B32" s="191" t="s">
        <v>2164</v>
      </c>
      <c r="C32" s="192"/>
      <c r="D32" s="183"/>
      <c r="E32" s="184">
        <v>-19.175999999999998</v>
      </c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4"/>
      <c r="S32" s="164"/>
      <c r="T32" s="163"/>
      <c r="U32" s="163"/>
      <c r="V32" s="163"/>
      <c r="W32" s="164"/>
      <c r="X32" s="164"/>
      <c r="Y32" s="149"/>
      <c r="Z32" s="149"/>
      <c r="AA32" s="149"/>
      <c r="AB32" s="149"/>
      <c r="AC32" s="149"/>
      <c r="AD32" s="149"/>
      <c r="AE32" s="149" t="s">
        <v>205</v>
      </c>
      <c r="AF32" s="149">
        <v>0</v>
      </c>
      <c r="AG32" s="149"/>
      <c r="AH32" s="194"/>
      <c r="AI32" s="195" t="s">
        <v>2164</v>
      </c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>
      <c r="A33" s="136"/>
      <c r="B33" s="154"/>
      <c r="C33" s="154"/>
      <c r="D33" s="157"/>
      <c r="E33" s="158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60"/>
      <c r="S33" s="160"/>
      <c r="T33" s="159"/>
      <c r="U33" s="159"/>
      <c r="V33" s="159"/>
      <c r="W33" s="160"/>
      <c r="X33" s="160"/>
      <c r="AH33" s="193"/>
      <c r="AI33" s="193"/>
      <c r="AJ33" s="196"/>
    </row>
    <row r="34" spans="1:60" ht="14">
      <c r="A34" s="152" t="s">
        <v>195</v>
      </c>
      <c r="B34" s="169" t="s">
        <v>95</v>
      </c>
      <c r="C34" s="169" t="s">
        <v>96</v>
      </c>
      <c r="D34" s="170"/>
      <c r="E34" s="171"/>
      <c r="F34" s="172"/>
      <c r="G34" s="173">
        <f>SUMIF(AE35:AE41,"&lt;&gt;NOR",G35:G41)</f>
        <v>0</v>
      </c>
      <c r="H34" s="172"/>
      <c r="I34" s="172">
        <f>SUM(I35:I41)</f>
        <v>50967.94</v>
      </c>
      <c r="J34" s="172"/>
      <c r="K34" s="172">
        <f>SUM(K35:K41)</f>
        <v>16798.599999999999</v>
      </c>
      <c r="L34" s="172"/>
      <c r="M34" s="172">
        <f>SUM(M35:M41)</f>
        <v>0</v>
      </c>
      <c r="N34" s="172"/>
      <c r="O34" s="172">
        <f>SUM(O35:O41)</f>
        <v>20.360000000000003</v>
      </c>
      <c r="P34" s="172"/>
      <c r="Q34" s="172">
        <f>SUM(Q35:Q41)</f>
        <v>0</v>
      </c>
      <c r="R34" s="174"/>
      <c r="S34" s="174"/>
      <c r="T34" s="172"/>
      <c r="U34" s="172"/>
      <c r="V34" s="172">
        <f>SUM(V35:V41)</f>
        <v>25.240000000000002</v>
      </c>
      <c r="W34" s="174"/>
      <c r="X34" s="175"/>
      <c r="AE34" t="s">
        <v>196</v>
      </c>
      <c r="AH34" s="193"/>
      <c r="AI34" s="193"/>
      <c r="AJ34" s="196"/>
    </row>
    <row r="35" spans="1:60" outlineLevel="1">
      <c r="A35" s="176">
        <v>10</v>
      </c>
      <c r="B35" s="177" t="s">
        <v>2165</v>
      </c>
      <c r="C35" s="177" t="s">
        <v>2166</v>
      </c>
      <c r="D35" s="178" t="s">
        <v>199</v>
      </c>
      <c r="E35" s="179">
        <v>7.6703999999999999</v>
      </c>
      <c r="F35" s="182"/>
      <c r="G35" s="180">
        <f>ROUND(E35*F35,2)</f>
        <v>0</v>
      </c>
      <c r="H35" s="182">
        <v>3333.84</v>
      </c>
      <c r="I35" s="180">
        <f>ROUND(E35*H35,2)</f>
        <v>25571.89</v>
      </c>
      <c r="J35" s="182">
        <v>401.16</v>
      </c>
      <c r="K35" s="180">
        <f>ROUND(E35*J35,2)</f>
        <v>3077.06</v>
      </c>
      <c r="L35" s="180">
        <v>21</v>
      </c>
      <c r="M35" s="180">
        <f>G35*(1+L35/100)</f>
        <v>0</v>
      </c>
      <c r="N35" s="180">
        <v>2.5249999999999999</v>
      </c>
      <c r="O35" s="180">
        <f>ROUND(E35*N35,2)</f>
        <v>19.37</v>
      </c>
      <c r="P35" s="180">
        <v>0</v>
      </c>
      <c r="Q35" s="180">
        <f>ROUND(E35*P35,2)</f>
        <v>0</v>
      </c>
      <c r="R35" s="181" t="s">
        <v>257</v>
      </c>
      <c r="S35" s="181" t="s">
        <v>201</v>
      </c>
      <c r="T35" s="180" t="s">
        <v>201</v>
      </c>
      <c r="U35" s="180">
        <v>0.48</v>
      </c>
      <c r="V35" s="180">
        <f>ROUND(E35*U35,2)</f>
        <v>3.68</v>
      </c>
      <c r="W35" s="181"/>
      <c r="X35" s="181"/>
      <c r="Y35" s="149"/>
      <c r="Z35" s="149"/>
      <c r="AA35" s="149"/>
      <c r="AB35" s="149"/>
      <c r="AC35" s="149"/>
      <c r="AD35" s="149"/>
      <c r="AE35" s="149" t="s">
        <v>202</v>
      </c>
      <c r="AF35" s="149" t="s">
        <v>2167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>
      <c r="A36" s="150"/>
      <c r="B36" s="191" t="s">
        <v>2168</v>
      </c>
      <c r="C36" s="192"/>
      <c r="D36" s="183"/>
      <c r="E36" s="184">
        <v>7.6703999999999999</v>
      </c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4"/>
      <c r="S36" s="164"/>
      <c r="T36" s="163"/>
      <c r="U36" s="163"/>
      <c r="V36" s="163"/>
      <c r="W36" s="164"/>
      <c r="X36" s="164"/>
      <c r="Y36" s="149"/>
      <c r="Z36" s="149"/>
      <c r="AA36" s="149"/>
      <c r="AB36" s="149"/>
      <c r="AC36" s="149"/>
      <c r="AD36" s="149"/>
      <c r="AE36" s="149" t="s">
        <v>205</v>
      </c>
      <c r="AF36" s="149">
        <v>0</v>
      </c>
      <c r="AG36" s="149"/>
      <c r="AH36" s="194"/>
      <c r="AI36" s="195" t="s">
        <v>2168</v>
      </c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>
      <c r="A37" s="176">
        <v>11</v>
      </c>
      <c r="B37" s="177" t="s">
        <v>264</v>
      </c>
      <c r="C37" s="177" t="s">
        <v>265</v>
      </c>
      <c r="D37" s="178" t="s">
        <v>266</v>
      </c>
      <c r="E37" s="179">
        <v>5.3920000000000003</v>
      </c>
      <c r="F37" s="182"/>
      <c r="G37" s="180">
        <f>ROUND(E37*F37,2)</f>
        <v>0</v>
      </c>
      <c r="H37" s="182">
        <v>253.67</v>
      </c>
      <c r="I37" s="180">
        <f>ROUND(E37*H37,2)</f>
        <v>1367.79</v>
      </c>
      <c r="J37" s="182">
        <v>935.33</v>
      </c>
      <c r="K37" s="180">
        <f>ROUND(E37*J37,2)</f>
        <v>5043.3</v>
      </c>
      <c r="L37" s="180">
        <v>21</v>
      </c>
      <c r="M37" s="180">
        <f>G37*(1+L37/100)</f>
        <v>0</v>
      </c>
      <c r="N37" s="180">
        <v>3.9190000000000003E-2</v>
      </c>
      <c r="O37" s="180">
        <f>ROUND(E37*N37,2)</f>
        <v>0.21</v>
      </c>
      <c r="P37" s="180">
        <v>0</v>
      </c>
      <c r="Q37" s="180">
        <f>ROUND(E37*P37,2)</f>
        <v>0</v>
      </c>
      <c r="R37" s="181" t="s">
        <v>257</v>
      </c>
      <c r="S37" s="181" t="s">
        <v>201</v>
      </c>
      <c r="T37" s="180" t="s">
        <v>201</v>
      </c>
      <c r="U37" s="180">
        <v>1.6</v>
      </c>
      <c r="V37" s="180">
        <f>ROUND(E37*U37,2)</f>
        <v>8.6300000000000008</v>
      </c>
      <c r="W37" s="181"/>
      <c r="X37" s="181"/>
      <c r="Y37" s="149"/>
      <c r="Z37" s="149"/>
      <c r="AA37" s="149"/>
      <c r="AB37" s="149"/>
      <c r="AC37" s="149"/>
      <c r="AD37" s="149"/>
      <c r="AE37" s="149" t="s">
        <v>202</v>
      </c>
      <c r="AF37" s="149" t="s">
        <v>2169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>
      <c r="A38" s="150"/>
      <c r="B38" s="191" t="s">
        <v>2170</v>
      </c>
      <c r="C38" s="192"/>
      <c r="D38" s="183"/>
      <c r="E38" s="184">
        <v>5.3920000000000003</v>
      </c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4"/>
      <c r="S38" s="164"/>
      <c r="T38" s="163"/>
      <c r="U38" s="163"/>
      <c r="V38" s="163"/>
      <c r="W38" s="164"/>
      <c r="X38" s="164"/>
      <c r="Y38" s="149"/>
      <c r="Z38" s="149"/>
      <c r="AA38" s="149"/>
      <c r="AB38" s="149"/>
      <c r="AC38" s="149"/>
      <c r="AD38" s="149"/>
      <c r="AE38" s="149" t="s">
        <v>205</v>
      </c>
      <c r="AF38" s="149">
        <v>0</v>
      </c>
      <c r="AG38" s="149"/>
      <c r="AH38" s="194"/>
      <c r="AI38" s="195" t="s">
        <v>2170</v>
      </c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1">
      <c r="A39" s="176">
        <v>12</v>
      </c>
      <c r="B39" s="177" t="s">
        <v>270</v>
      </c>
      <c r="C39" s="177" t="s">
        <v>271</v>
      </c>
      <c r="D39" s="178" t="s">
        <v>266</v>
      </c>
      <c r="E39" s="179">
        <v>5.3920000000000003</v>
      </c>
      <c r="F39" s="182"/>
      <c r="G39" s="180">
        <f>ROUND(E39*F39,2)</f>
        <v>0</v>
      </c>
      <c r="H39" s="182">
        <v>0</v>
      </c>
      <c r="I39" s="180">
        <f>ROUND(E39*H39,2)</f>
        <v>0</v>
      </c>
      <c r="J39" s="182">
        <v>188.5</v>
      </c>
      <c r="K39" s="180">
        <f>ROUND(E39*J39,2)</f>
        <v>1016.39</v>
      </c>
      <c r="L39" s="180">
        <v>21</v>
      </c>
      <c r="M39" s="180">
        <f>G39*(1+L39/100)</f>
        <v>0</v>
      </c>
      <c r="N39" s="180">
        <v>0</v>
      </c>
      <c r="O39" s="180">
        <f>ROUND(E39*N39,2)</f>
        <v>0</v>
      </c>
      <c r="P39" s="180">
        <v>0</v>
      </c>
      <c r="Q39" s="180">
        <f>ROUND(E39*P39,2)</f>
        <v>0</v>
      </c>
      <c r="R39" s="181" t="s">
        <v>257</v>
      </c>
      <c r="S39" s="181" t="s">
        <v>201</v>
      </c>
      <c r="T39" s="180" t="s">
        <v>201</v>
      </c>
      <c r="U39" s="180">
        <v>0.32</v>
      </c>
      <c r="V39" s="180">
        <f>ROUND(E39*U39,2)</f>
        <v>1.73</v>
      </c>
      <c r="W39" s="181"/>
      <c r="X39" s="181"/>
      <c r="Y39" s="149"/>
      <c r="Z39" s="149"/>
      <c r="AA39" s="149"/>
      <c r="AB39" s="149"/>
      <c r="AC39" s="149"/>
      <c r="AD39" s="149"/>
      <c r="AE39" s="149" t="s">
        <v>202</v>
      </c>
      <c r="AF39" s="149" t="s">
        <v>2171</v>
      </c>
      <c r="AG39" s="149"/>
      <c r="AH39" s="194"/>
      <c r="AI39" s="194"/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4" outlineLevel="1">
      <c r="A40" s="176">
        <v>13</v>
      </c>
      <c r="B40" s="177" t="s">
        <v>2172</v>
      </c>
      <c r="C40" s="177" t="s">
        <v>2173</v>
      </c>
      <c r="D40" s="178" t="s">
        <v>275</v>
      </c>
      <c r="E40" s="179">
        <v>0.73543999999999998</v>
      </c>
      <c r="F40" s="182"/>
      <c r="G40" s="180">
        <f>ROUND(E40*F40,2)</f>
        <v>0</v>
      </c>
      <c r="H40" s="182">
        <v>32671.95</v>
      </c>
      <c r="I40" s="180">
        <f>ROUND(E40*H40,2)</f>
        <v>24028.26</v>
      </c>
      <c r="J40" s="182">
        <v>10418.049999999999</v>
      </c>
      <c r="K40" s="180">
        <f>ROUND(E40*J40,2)</f>
        <v>7661.85</v>
      </c>
      <c r="L40" s="180">
        <v>21</v>
      </c>
      <c r="M40" s="180">
        <f>G40*(1+L40/100)</f>
        <v>0</v>
      </c>
      <c r="N40" s="180">
        <v>1.0564100000000001</v>
      </c>
      <c r="O40" s="180">
        <f>ROUND(E40*N40,2)</f>
        <v>0.78</v>
      </c>
      <c r="P40" s="180">
        <v>0</v>
      </c>
      <c r="Q40" s="180">
        <f>ROUND(E40*P40,2)</f>
        <v>0</v>
      </c>
      <c r="R40" s="181" t="s">
        <v>257</v>
      </c>
      <c r="S40" s="181" t="s">
        <v>201</v>
      </c>
      <c r="T40" s="180" t="s">
        <v>201</v>
      </c>
      <c r="U40" s="180">
        <v>15.231</v>
      </c>
      <c r="V40" s="180">
        <f>ROUND(E40*U40,2)</f>
        <v>11.2</v>
      </c>
      <c r="W40" s="181"/>
      <c r="X40" s="181"/>
      <c r="Y40" s="149"/>
      <c r="Z40" s="149"/>
      <c r="AA40" s="149"/>
      <c r="AB40" s="149"/>
      <c r="AC40" s="149"/>
      <c r="AD40" s="149"/>
      <c r="AE40" s="149" t="s">
        <v>202</v>
      </c>
      <c r="AF40" s="149" t="s">
        <v>2174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1">
      <c r="A41" s="150"/>
      <c r="B41" s="191" t="s">
        <v>2175</v>
      </c>
      <c r="C41" s="192"/>
      <c r="D41" s="183"/>
      <c r="E41" s="184">
        <v>0.73543999999999998</v>
      </c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4"/>
      <c r="S41" s="164"/>
      <c r="T41" s="163"/>
      <c r="U41" s="163"/>
      <c r="V41" s="163"/>
      <c r="W41" s="164"/>
      <c r="X41" s="164"/>
      <c r="Y41" s="149"/>
      <c r="Z41" s="149"/>
      <c r="AA41" s="149"/>
      <c r="AB41" s="149"/>
      <c r="AC41" s="149"/>
      <c r="AD41" s="149"/>
      <c r="AE41" s="149" t="s">
        <v>205</v>
      </c>
      <c r="AF41" s="149">
        <v>0</v>
      </c>
      <c r="AG41" s="149"/>
      <c r="AH41" s="194"/>
      <c r="AI41" s="195" t="s">
        <v>2175</v>
      </c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>
      <c r="A42" s="136"/>
      <c r="B42" s="154"/>
      <c r="C42" s="154"/>
      <c r="D42" s="157"/>
      <c r="E42" s="158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60"/>
      <c r="S42" s="160"/>
      <c r="T42" s="159"/>
      <c r="U42" s="159"/>
      <c r="V42" s="159"/>
      <c r="W42" s="160"/>
      <c r="X42" s="160"/>
      <c r="AH42" s="193"/>
      <c r="AI42" s="193"/>
      <c r="AJ42" s="196"/>
    </row>
    <row r="43" spans="1:60" ht="14">
      <c r="A43" s="152" t="s">
        <v>195</v>
      </c>
      <c r="B43" s="169" t="s">
        <v>97</v>
      </c>
      <c r="C43" s="169" t="s">
        <v>98</v>
      </c>
      <c r="D43" s="170"/>
      <c r="E43" s="171"/>
      <c r="F43" s="172"/>
      <c r="G43" s="173">
        <f>SUMIF(AE44:AE45,"&lt;&gt;NOR",G44:G45)</f>
        <v>0</v>
      </c>
      <c r="H43" s="172"/>
      <c r="I43" s="172">
        <f>SUM(I44:I45)</f>
        <v>503600</v>
      </c>
      <c r="J43" s="172"/>
      <c r="K43" s="172">
        <f>SUM(K44:K45)</f>
        <v>120000</v>
      </c>
      <c r="L43" s="172"/>
      <c r="M43" s="172">
        <f>SUM(M44:M45)</f>
        <v>0</v>
      </c>
      <c r="N43" s="172"/>
      <c r="O43" s="172">
        <f>SUM(O44:O45)</f>
        <v>24.74</v>
      </c>
      <c r="P43" s="172"/>
      <c r="Q43" s="172">
        <f>SUM(Q44:Q45)</f>
        <v>0</v>
      </c>
      <c r="R43" s="174"/>
      <c r="S43" s="174"/>
      <c r="T43" s="172"/>
      <c r="U43" s="172"/>
      <c r="V43" s="172">
        <f>SUM(V44:V45)</f>
        <v>2.77</v>
      </c>
      <c r="W43" s="174"/>
      <c r="X43" s="175"/>
      <c r="AE43" t="s">
        <v>196</v>
      </c>
      <c r="AH43" s="193"/>
      <c r="AI43" s="193"/>
      <c r="AJ43" s="196"/>
    </row>
    <row r="44" spans="1:60" ht="24" outlineLevel="1">
      <c r="A44" s="176">
        <v>14</v>
      </c>
      <c r="B44" s="177" t="s">
        <v>2176</v>
      </c>
      <c r="C44" s="177" t="s">
        <v>2177</v>
      </c>
      <c r="D44" s="178" t="s">
        <v>426</v>
      </c>
      <c r="E44" s="179">
        <v>1</v>
      </c>
      <c r="F44" s="182"/>
      <c r="G44" s="180">
        <f>ROUND(E44*F44,2)</f>
        <v>0</v>
      </c>
      <c r="H44" s="182">
        <v>0</v>
      </c>
      <c r="I44" s="180">
        <f>ROUND(E44*H44,2)</f>
        <v>0</v>
      </c>
      <c r="J44" s="182">
        <v>120000</v>
      </c>
      <c r="K44" s="180">
        <f>ROUND(E44*J44,2)</f>
        <v>120000</v>
      </c>
      <c r="L44" s="180">
        <v>21</v>
      </c>
      <c r="M44" s="180">
        <f>G44*(1+L44/100)</f>
        <v>0</v>
      </c>
      <c r="N44" s="180">
        <v>0</v>
      </c>
      <c r="O44" s="180">
        <f>ROUND(E44*N44,2)</f>
        <v>0</v>
      </c>
      <c r="P44" s="180">
        <v>0</v>
      </c>
      <c r="Q44" s="180">
        <f>ROUND(E44*P44,2)</f>
        <v>0</v>
      </c>
      <c r="R44" s="181"/>
      <c r="S44" s="181" t="s">
        <v>392</v>
      </c>
      <c r="T44" s="180" t="s">
        <v>689</v>
      </c>
      <c r="U44" s="180">
        <v>2.77</v>
      </c>
      <c r="V44" s="180">
        <f>ROUND(E44*U44,2)</f>
        <v>2.77</v>
      </c>
      <c r="W44" s="181"/>
      <c r="X44" s="181"/>
      <c r="Y44" s="149"/>
      <c r="Z44" s="149"/>
      <c r="AA44" s="149"/>
      <c r="AB44" s="149"/>
      <c r="AC44" s="149"/>
      <c r="AD44" s="149"/>
      <c r="AE44" s="149" t="s">
        <v>202</v>
      </c>
      <c r="AF44" s="149" t="s">
        <v>2178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>
      <c r="A45" s="176">
        <v>15</v>
      </c>
      <c r="B45" s="177" t="s">
        <v>2179</v>
      </c>
      <c r="C45" s="177" t="s">
        <v>2180</v>
      </c>
      <c r="D45" s="178" t="s">
        <v>744</v>
      </c>
      <c r="E45" s="179">
        <v>1</v>
      </c>
      <c r="F45" s="182"/>
      <c r="G45" s="180">
        <f>ROUND(E45*F45,2)</f>
        <v>0</v>
      </c>
      <c r="H45" s="182">
        <v>503600</v>
      </c>
      <c r="I45" s="180">
        <f>ROUND(E45*H45,2)</f>
        <v>503600</v>
      </c>
      <c r="J45" s="182">
        <v>0</v>
      </c>
      <c r="K45" s="180">
        <f>ROUND(E45*J45,2)</f>
        <v>0</v>
      </c>
      <c r="L45" s="180">
        <v>21</v>
      </c>
      <c r="M45" s="180">
        <f>G45*(1+L45/100)</f>
        <v>0</v>
      </c>
      <c r="N45" s="180">
        <v>24.74</v>
      </c>
      <c r="O45" s="180">
        <f>ROUND(E45*N45,2)</f>
        <v>24.74</v>
      </c>
      <c r="P45" s="180">
        <v>0</v>
      </c>
      <c r="Q45" s="180">
        <f>ROUND(E45*P45,2)</f>
        <v>0</v>
      </c>
      <c r="R45" s="181"/>
      <c r="S45" s="181" t="s">
        <v>392</v>
      </c>
      <c r="T45" s="180" t="s">
        <v>689</v>
      </c>
      <c r="U45" s="180">
        <v>0</v>
      </c>
      <c r="V45" s="180">
        <f>ROUND(E45*U45,2)</f>
        <v>0</v>
      </c>
      <c r="W45" s="181"/>
      <c r="X45" s="181"/>
      <c r="Y45" s="149"/>
      <c r="Z45" s="149"/>
      <c r="AA45" s="149"/>
      <c r="AB45" s="149"/>
      <c r="AC45" s="149"/>
      <c r="AD45" s="149"/>
      <c r="AE45" s="149" t="s">
        <v>782</v>
      </c>
      <c r="AF45" s="149" t="s">
        <v>2181</v>
      </c>
      <c r="AG45" s="149"/>
      <c r="AH45" s="194"/>
      <c r="AI45" s="194"/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>
      <c r="A46" s="136"/>
      <c r="B46" s="154"/>
      <c r="C46" s="154"/>
      <c r="D46" s="157"/>
      <c r="E46" s="158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60"/>
      <c r="S46" s="160"/>
      <c r="T46" s="159"/>
      <c r="U46" s="159"/>
      <c r="V46" s="159"/>
      <c r="W46" s="160"/>
      <c r="X46" s="160"/>
      <c r="AH46" s="193"/>
      <c r="AI46" s="193"/>
      <c r="AJ46" s="196"/>
    </row>
    <row r="47" spans="1:60" ht="14">
      <c r="A47" s="152" t="s">
        <v>195</v>
      </c>
      <c r="B47" s="169" t="s">
        <v>120</v>
      </c>
      <c r="C47" s="169" t="s">
        <v>121</v>
      </c>
      <c r="D47" s="170"/>
      <c r="E47" s="171"/>
      <c r="F47" s="172"/>
      <c r="G47" s="173">
        <f>SUMIF(AE48:AE51,"&lt;&gt;NOR",G48:G51)</f>
        <v>0</v>
      </c>
      <c r="H47" s="172"/>
      <c r="I47" s="172">
        <f>SUM(I48:I51)</f>
        <v>0</v>
      </c>
      <c r="J47" s="172"/>
      <c r="K47" s="172">
        <f>SUM(K48:K51)</f>
        <v>12311.21</v>
      </c>
      <c r="L47" s="172"/>
      <c r="M47" s="172">
        <f>SUM(M48:M51)</f>
        <v>0</v>
      </c>
      <c r="N47" s="172"/>
      <c r="O47" s="172">
        <f>SUM(O48:O51)</f>
        <v>0</v>
      </c>
      <c r="P47" s="172"/>
      <c r="Q47" s="172">
        <f>SUM(Q48:Q51)</f>
        <v>0</v>
      </c>
      <c r="R47" s="174"/>
      <c r="S47" s="174"/>
      <c r="T47" s="172"/>
      <c r="U47" s="172"/>
      <c r="V47" s="172">
        <f>SUM(V48:V51)</f>
        <v>21.74</v>
      </c>
      <c r="W47" s="174"/>
      <c r="X47" s="175"/>
      <c r="AE47" t="s">
        <v>196</v>
      </c>
      <c r="AH47" s="193"/>
      <c r="AI47" s="193"/>
      <c r="AJ47" s="196"/>
    </row>
    <row r="48" spans="1:60" outlineLevel="1">
      <c r="A48" s="176">
        <v>16</v>
      </c>
      <c r="B48" s="177" t="s">
        <v>2182</v>
      </c>
      <c r="C48" s="177" t="s">
        <v>2183</v>
      </c>
      <c r="D48" s="178" t="s">
        <v>275</v>
      </c>
      <c r="E48" s="179">
        <v>45.095999999999997</v>
      </c>
      <c r="F48" s="182"/>
      <c r="G48" s="180">
        <f>ROUND(E48*F48,2)</f>
        <v>0</v>
      </c>
      <c r="H48" s="182">
        <v>0</v>
      </c>
      <c r="I48" s="180">
        <f>ROUND(E48*H48,2)</f>
        <v>0</v>
      </c>
      <c r="J48" s="182">
        <v>273</v>
      </c>
      <c r="K48" s="180">
        <f>ROUND(E48*J48,2)</f>
        <v>12311.21</v>
      </c>
      <c r="L48" s="180">
        <v>21</v>
      </c>
      <c r="M48" s="180">
        <f>G48*(1+L48/100)</f>
        <v>0</v>
      </c>
      <c r="N48" s="180">
        <v>0</v>
      </c>
      <c r="O48" s="180">
        <f>ROUND(E48*N48,2)</f>
        <v>0</v>
      </c>
      <c r="P48" s="180">
        <v>0</v>
      </c>
      <c r="Q48" s="180">
        <f>ROUND(E48*P48,2)</f>
        <v>0</v>
      </c>
      <c r="R48" s="181" t="s">
        <v>555</v>
      </c>
      <c r="S48" s="181" t="s">
        <v>201</v>
      </c>
      <c r="T48" s="180" t="s">
        <v>201</v>
      </c>
      <c r="U48" s="180">
        <v>0.48199999999999998</v>
      </c>
      <c r="V48" s="180">
        <f>ROUND(E48*U48,2)</f>
        <v>21.74</v>
      </c>
      <c r="W48" s="181"/>
      <c r="X48" s="181"/>
      <c r="Y48" s="149"/>
      <c r="Z48" s="149"/>
      <c r="AA48" s="149"/>
      <c r="AB48" s="149"/>
      <c r="AC48" s="149"/>
      <c r="AD48" s="149"/>
      <c r="AE48" s="149" t="s">
        <v>751</v>
      </c>
      <c r="AF48" s="149" t="s">
        <v>2184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>
      <c r="A49" s="150"/>
      <c r="B49" s="191" t="s">
        <v>753</v>
      </c>
      <c r="C49" s="192"/>
      <c r="D49" s="183"/>
      <c r="E49" s="184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4"/>
      <c r="S49" s="164"/>
      <c r="T49" s="163"/>
      <c r="U49" s="163"/>
      <c r="V49" s="163"/>
      <c r="W49" s="164"/>
      <c r="X49" s="164"/>
      <c r="Y49" s="149"/>
      <c r="Z49" s="149"/>
      <c r="AA49" s="149"/>
      <c r="AB49" s="149"/>
      <c r="AC49" s="149"/>
      <c r="AD49" s="149"/>
      <c r="AE49" s="149" t="s">
        <v>205</v>
      </c>
      <c r="AF49" s="149">
        <v>0</v>
      </c>
      <c r="AG49" s="149"/>
      <c r="AH49" s="194"/>
      <c r="AI49" s="195" t="s">
        <v>753</v>
      </c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>
      <c r="A50" s="150"/>
      <c r="B50" s="191" t="s">
        <v>2185</v>
      </c>
      <c r="C50" s="192"/>
      <c r="D50" s="183"/>
      <c r="E50" s="184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4"/>
      <c r="S50" s="164"/>
      <c r="T50" s="163"/>
      <c r="U50" s="163"/>
      <c r="V50" s="163"/>
      <c r="W50" s="164"/>
      <c r="X50" s="164"/>
      <c r="Y50" s="149"/>
      <c r="Z50" s="149"/>
      <c r="AA50" s="149"/>
      <c r="AB50" s="149"/>
      <c r="AC50" s="149"/>
      <c r="AD50" s="149"/>
      <c r="AE50" s="149" t="s">
        <v>205</v>
      </c>
      <c r="AF50" s="149">
        <v>0</v>
      </c>
      <c r="AG50" s="149"/>
      <c r="AH50" s="194"/>
      <c r="AI50" s="195" t="s">
        <v>2185</v>
      </c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>
      <c r="A51" s="150"/>
      <c r="B51" s="191" t="s">
        <v>2186</v>
      </c>
      <c r="C51" s="192"/>
      <c r="D51" s="183"/>
      <c r="E51" s="184">
        <v>45.095999999999997</v>
      </c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4"/>
      <c r="S51" s="164"/>
      <c r="T51" s="163"/>
      <c r="U51" s="163"/>
      <c r="V51" s="163"/>
      <c r="W51" s="164"/>
      <c r="X51" s="164"/>
      <c r="Y51" s="149"/>
      <c r="Z51" s="149"/>
      <c r="AA51" s="149"/>
      <c r="AB51" s="149"/>
      <c r="AC51" s="149"/>
      <c r="AD51" s="149"/>
      <c r="AE51" s="149" t="s">
        <v>205</v>
      </c>
      <c r="AF51" s="149">
        <v>0</v>
      </c>
      <c r="AG51" s="149"/>
      <c r="AH51" s="194"/>
      <c r="AI51" s="195" t="s">
        <v>2186</v>
      </c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>
      <c r="A52" s="136"/>
      <c r="B52" s="154"/>
      <c r="C52" s="154"/>
      <c r="D52" s="157"/>
      <c r="E52" s="158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60"/>
      <c r="S52" s="160"/>
      <c r="T52" s="159"/>
      <c r="U52" s="159"/>
      <c r="V52" s="159"/>
      <c r="W52" s="160"/>
      <c r="X52" s="160"/>
      <c r="AC52">
        <v>12</v>
      </c>
      <c r="AD52">
        <v>21</v>
      </c>
      <c r="AH52" s="193"/>
      <c r="AI52" s="193"/>
      <c r="AJ52" s="196"/>
    </row>
    <row r="53" spans="1:60">
      <c r="A53" s="151"/>
      <c r="B53" s="156" t="s">
        <v>30</v>
      </c>
      <c r="C53" s="156"/>
      <c r="D53" s="165"/>
      <c r="E53" s="166"/>
      <c r="F53" s="167"/>
      <c r="G53" s="168">
        <f>G11+G34+G43+G47</f>
        <v>0</v>
      </c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60"/>
      <c r="S53" s="160"/>
      <c r="T53" s="159"/>
      <c r="U53" s="159"/>
      <c r="V53" s="159"/>
      <c r="W53" s="160"/>
      <c r="X53" s="160"/>
      <c r="AC53">
        <f>SUMIF(L7:L51,AC52,G7:G51)</f>
        <v>0</v>
      </c>
      <c r="AD53">
        <f>SUMIF(L7:L51,AD52,G7:G51)</f>
        <v>0</v>
      </c>
      <c r="AE53" t="s">
        <v>215</v>
      </c>
      <c r="AH53" s="193"/>
      <c r="AI53" s="193"/>
      <c r="AJ53" s="196"/>
    </row>
    <row r="54" spans="1:60">
      <c r="A54" s="150"/>
      <c r="B54" s="155"/>
      <c r="C54" s="155"/>
      <c r="D54" s="161"/>
      <c r="E54" s="162"/>
      <c r="F54" s="163"/>
      <c r="G54" s="163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60"/>
      <c r="S54" s="160"/>
      <c r="T54" s="159"/>
      <c r="U54" s="159"/>
      <c r="V54" s="159"/>
      <c r="W54" s="160"/>
      <c r="X54" s="160"/>
      <c r="AH54" s="193"/>
      <c r="AI54" s="193"/>
      <c r="AJ54" s="196"/>
    </row>
    <row r="55" spans="1:60">
      <c r="A55" s="150"/>
      <c r="B55" s="155"/>
      <c r="C55" s="155"/>
      <c r="D55" s="161"/>
      <c r="E55" s="162"/>
      <c r="F55" s="163"/>
      <c r="G55" s="163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60"/>
      <c r="S55" s="160"/>
      <c r="T55" s="159"/>
      <c r="U55" s="159"/>
      <c r="V55" s="159"/>
      <c r="W55" s="160"/>
      <c r="X55" s="160"/>
      <c r="AH55" s="193"/>
      <c r="AI55" s="193"/>
      <c r="AJ55" s="196"/>
    </row>
    <row r="56" spans="1:60">
      <c r="A56" s="153" t="s">
        <v>216</v>
      </c>
      <c r="B56" s="155"/>
      <c r="C56" s="155"/>
      <c r="D56" s="161"/>
      <c r="E56" s="162"/>
      <c r="F56" s="163"/>
      <c r="G56" s="163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60"/>
      <c r="S56" s="160"/>
      <c r="T56" s="159"/>
      <c r="U56" s="159"/>
      <c r="V56" s="159"/>
      <c r="W56" s="160"/>
      <c r="X56" s="160"/>
      <c r="AH56" s="193"/>
      <c r="AI56" s="193"/>
      <c r="AJ56" s="196"/>
    </row>
    <row r="57" spans="1:60">
      <c r="A57" s="240"/>
      <c r="B57" s="241"/>
      <c r="C57" s="241"/>
      <c r="D57" s="242"/>
      <c r="E57" s="243"/>
      <c r="F57" s="244"/>
      <c r="G57" s="245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60"/>
      <c r="S57" s="160"/>
      <c r="T57" s="159"/>
      <c r="U57" s="159"/>
      <c r="V57" s="159"/>
      <c r="W57" s="160"/>
      <c r="X57" s="160"/>
      <c r="AE57" t="s">
        <v>217</v>
      </c>
      <c r="AH57" s="193"/>
      <c r="AI57" s="193"/>
      <c r="AJ57" s="196"/>
    </row>
    <row r="58" spans="1:60">
      <c r="A58" s="246"/>
      <c r="B58" s="247"/>
      <c r="C58" s="247"/>
      <c r="D58" s="248"/>
      <c r="E58" s="249"/>
      <c r="F58" s="250"/>
      <c r="G58" s="251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60"/>
      <c r="S58" s="160"/>
      <c r="T58" s="159"/>
      <c r="U58" s="159"/>
      <c r="V58" s="159"/>
      <c r="W58" s="160"/>
      <c r="X58" s="160"/>
      <c r="AH58" s="193"/>
      <c r="AI58" s="193"/>
      <c r="AJ58" s="196"/>
    </row>
    <row r="59" spans="1:60">
      <c r="A59" s="246"/>
      <c r="B59" s="247"/>
      <c r="C59" s="247"/>
      <c r="D59" s="248"/>
      <c r="E59" s="249"/>
      <c r="F59" s="250"/>
      <c r="G59" s="251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60"/>
      <c r="S59" s="160"/>
      <c r="T59" s="159"/>
      <c r="U59" s="159"/>
      <c r="V59" s="159"/>
      <c r="W59" s="160"/>
      <c r="X59" s="160"/>
      <c r="AH59" s="193"/>
      <c r="AI59" s="193"/>
      <c r="AJ59" s="196"/>
    </row>
    <row r="60" spans="1:60">
      <c r="A60" s="246"/>
      <c r="B60" s="247"/>
      <c r="C60" s="247"/>
      <c r="D60" s="248"/>
      <c r="E60" s="249"/>
      <c r="F60" s="250"/>
      <c r="G60" s="251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60"/>
      <c r="S60" s="160"/>
      <c r="T60" s="159"/>
      <c r="U60" s="159"/>
      <c r="V60" s="159"/>
      <c r="W60" s="160"/>
      <c r="X60" s="160"/>
      <c r="AH60" s="193"/>
      <c r="AI60" s="193"/>
      <c r="AJ60" s="196"/>
    </row>
    <row r="61" spans="1:60">
      <c r="A61" s="252"/>
      <c r="B61" s="253"/>
      <c r="C61" s="253"/>
      <c r="D61" s="254"/>
      <c r="E61" s="255"/>
      <c r="F61" s="256"/>
      <c r="G61" s="257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60"/>
      <c r="S61" s="160"/>
      <c r="T61" s="159"/>
      <c r="U61" s="159"/>
      <c r="V61" s="159"/>
      <c r="W61" s="160"/>
      <c r="X61" s="160"/>
      <c r="AH61" s="193"/>
      <c r="AI61" s="193"/>
      <c r="AJ61" s="196"/>
    </row>
    <row r="62" spans="1:60">
      <c r="A62" s="150"/>
      <c r="B62" s="155"/>
      <c r="C62" s="155"/>
      <c r="D62" s="161"/>
      <c r="E62" s="162"/>
      <c r="F62" s="163"/>
      <c r="G62" s="163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60"/>
      <c r="S62" s="160"/>
      <c r="T62" s="159"/>
      <c r="U62" s="159"/>
      <c r="V62" s="159"/>
      <c r="W62" s="160"/>
      <c r="X62" s="160"/>
      <c r="AH62" s="193"/>
      <c r="AI62" s="193"/>
      <c r="AJ62" s="196"/>
    </row>
    <row r="63" spans="1:60">
      <c r="A63" s="146"/>
      <c r="B63" s="147"/>
      <c r="C63" s="147"/>
      <c r="D63" s="148"/>
      <c r="E63" s="149"/>
      <c r="F63" s="149"/>
      <c r="G63" s="149"/>
      <c r="AE63" t="s">
        <v>218</v>
      </c>
    </row>
    <row r="64" spans="1:60">
      <c r="A64" s="133"/>
      <c r="D64" s="8"/>
    </row>
    <row r="65" spans="1:4">
      <c r="A65" s="133"/>
      <c r="D65" s="8"/>
    </row>
    <row r="66" spans="1:4">
      <c r="A66" s="133"/>
      <c r="D66" s="8"/>
    </row>
    <row r="67" spans="1:4">
      <c r="A67" s="133"/>
      <c r="D67" s="8"/>
    </row>
    <row r="68" spans="1:4">
      <c r="A68" s="133"/>
      <c r="D68" s="8"/>
    </row>
    <row r="69" spans="1:4">
      <c r="A69" s="133"/>
      <c r="D69" s="8"/>
    </row>
    <row r="70" spans="1:4">
      <c r="A70" s="133"/>
      <c r="D70" s="8"/>
    </row>
    <row r="71" spans="1:4">
      <c r="A71" s="133"/>
      <c r="D71" s="8"/>
    </row>
    <row r="72" spans="1:4">
      <c r="A72" s="133"/>
      <c r="D72" s="8"/>
    </row>
    <row r="73" spans="1:4">
      <c r="A73" s="133"/>
      <c r="D73" s="8"/>
    </row>
    <row r="74" spans="1:4">
      <c r="A74" s="133"/>
      <c r="D74" s="8"/>
    </row>
    <row r="75" spans="1:4">
      <c r="A75" s="133"/>
      <c r="D75" s="8"/>
    </row>
    <row r="76" spans="1:4">
      <c r="A76" s="133"/>
      <c r="D76" s="8"/>
    </row>
    <row r="77" spans="1:4">
      <c r="A77" s="133"/>
      <c r="D77" s="8"/>
    </row>
    <row r="78" spans="1:4">
      <c r="A78" s="133"/>
      <c r="D78" s="8"/>
    </row>
    <row r="79" spans="1:4">
      <c r="A79" s="133"/>
      <c r="D79" s="8"/>
    </row>
    <row r="80" spans="1:4">
      <c r="A80" s="133"/>
      <c r="D80" s="8"/>
    </row>
    <row r="81" spans="1:4">
      <c r="A81" s="133"/>
      <c r="D81" s="8"/>
    </row>
    <row r="82" spans="1:4">
      <c r="A82" s="133"/>
      <c r="D82" s="8"/>
    </row>
    <row r="83" spans="1:4">
      <c r="A83" s="133"/>
      <c r="D83" s="8"/>
    </row>
    <row r="84" spans="1:4">
      <c r="A84" s="133"/>
      <c r="D84" s="8"/>
    </row>
    <row r="85" spans="1:4">
      <c r="A85" s="133"/>
      <c r="D85" s="8"/>
    </row>
    <row r="86" spans="1:4">
      <c r="A86" s="133"/>
      <c r="D86" s="8"/>
    </row>
    <row r="87" spans="1:4">
      <c r="A87" s="133"/>
      <c r="D87" s="8"/>
    </row>
    <row r="88" spans="1:4">
      <c r="A88" s="133"/>
      <c r="D88" s="8"/>
    </row>
    <row r="89" spans="1:4">
      <c r="A89" s="133"/>
      <c r="D89" s="8"/>
    </row>
    <row r="90" spans="1:4">
      <c r="A90" s="133"/>
      <c r="D90" s="8"/>
    </row>
    <row r="91" spans="1:4">
      <c r="A91" s="133"/>
      <c r="D91" s="8"/>
    </row>
    <row r="92" spans="1:4">
      <c r="A92" s="133"/>
      <c r="D92" s="8"/>
    </row>
    <row r="93" spans="1:4">
      <c r="A93" s="133"/>
      <c r="D93" s="8"/>
    </row>
    <row r="94" spans="1:4">
      <c r="A94" s="133"/>
      <c r="D94" s="8"/>
    </row>
    <row r="95" spans="1:4">
      <c r="A95" s="133"/>
      <c r="D95" s="8"/>
    </row>
    <row r="96" spans="1:4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57:G61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/>
  </sheetPr>
  <dimension ref="A1:BH5000"/>
  <sheetViews>
    <sheetView workbookViewId="0">
      <selection activeCell="F12" sqref="F12:F25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73</v>
      </c>
      <c r="C6" s="259" t="s">
        <v>74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57</v>
      </c>
      <c r="C7" s="263" t="s">
        <v>74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154</v>
      </c>
      <c r="C11" s="169" t="s">
        <v>155</v>
      </c>
      <c r="D11" s="170"/>
      <c r="E11" s="171"/>
      <c r="F11" s="172"/>
      <c r="G11" s="173">
        <f>SUMIF(AE12:AE25,"&lt;&gt;NOR",G12:G25)</f>
        <v>0</v>
      </c>
      <c r="H11" s="172"/>
      <c r="I11" s="172">
        <f>SUM(I12:I25)</f>
        <v>5519000</v>
      </c>
      <c r="J11" s="172"/>
      <c r="K11" s="172">
        <f>SUM(K12:K25)</f>
        <v>2761000</v>
      </c>
      <c r="L11" s="172"/>
      <c r="M11" s="172">
        <f>SUM(M12:M25)</f>
        <v>0</v>
      </c>
      <c r="N11" s="172"/>
      <c r="O11" s="172">
        <f>SUM(O12:O25)</f>
        <v>0</v>
      </c>
      <c r="P11" s="172"/>
      <c r="Q11" s="172">
        <f>SUM(Q12:Q25)</f>
        <v>0</v>
      </c>
      <c r="R11" s="174"/>
      <c r="S11" s="174"/>
      <c r="T11" s="172"/>
      <c r="U11" s="172"/>
      <c r="V11" s="172">
        <f>SUM(V12:V25)</f>
        <v>0</v>
      </c>
      <c r="W11" s="174"/>
      <c r="X11" s="175"/>
      <c r="AE11" t="s">
        <v>196</v>
      </c>
      <c r="AH11" s="193"/>
      <c r="AI11" s="193"/>
      <c r="AJ11" s="196"/>
    </row>
    <row r="12" spans="1:60" outlineLevel="1">
      <c r="A12" s="176">
        <v>1</v>
      </c>
      <c r="B12" s="177" t="s">
        <v>2187</v>
      </c>
      <c r="C12" s="177" t="s">
        <v>2188</v>
      </c>
      <c r="D12" s="178" t="s">
        <v>744</v>
      </c>
      <c r="E12" s="179">
        <v>1</v>
      </c>
      <c r="F12" s="182"/>
      <c r="G12" s="180">
        <f t="shared" ref="G12:G25" si="0">ROUND(E12*F12,2)</f>
        <v>0</v>
      </c>
      <c r="H12" s="182">
        <v>1250500</v>
      </c>
      <c r="I12" s="180">
        <f t="shared" ref="I12:I25" si="1">ROUND(E12*H12,2)</f>
        <v>1250500</v>
      </c>
      <c r="J12" s="182">
        <v>0</v>
      </c>
      <c r="K12" s="180">
        <f t="shared" ref="K12:K25" si="2">ROUND(E12*J12,2)</f>
        <v>0</v>
      </c>
      <c r="L12" s="180">
        <v>21</v>
      </c>
      <c r="M12" s="180">
        <f t="shared" ref="M12:M25" si="3">G12*(1+L12/100)</f>
        <v>0</v>
      </c>
      <c r="N12" s="180">
        <v>0</v>
      </c>
      <c r="O12" s="180">
        <f t="shared" ref="O12:O25" si="4">ROUND(E12*N12,2)</f>
        <v>0</v>
      </c>
      <c r="P12" s="180">
        <v>0</v>
      </c>
      <c r="Q12" s="180">
        <f t="shared" ref="Q12:Q25" si="5">ROUND(E12*P12,2)</f>
        <v>0</v>
      </c>
      <c r="R12" s="181"/>
      <c r="S12" s="181" t="s">
        <v>392</v>
      </c>
      <c r="T12" s="180" t="s">
        <v>689</v>
      </c>
      <c r="U12" s="180">
        <v>0</v>
      </c>
      <c r="V12" s="180">
        <f t="shared" ref="V12:V25" si="6">ROUND(E12*U12,2)</f>
        <v>0</v>
      </c>
      <c r="W12" s="181"/>
      <c r="X12" s="181">
        <v>1</v>
      </c>
      <c r="Y12" s="149"/>
      <c r="Z12" s="149"/>
      <c r="AA12" s="149"/>
      <c r="AB12" s="149"/>
      <c r="AC12" s="149"/>
      <c r="AD12" s="149"/>
      <c r="AE12" s="149" t="s">
        <v>782</v>
      </c>
      <c r="AF12" s="149">
        <v>2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>
      <c r="A13" s="176">
        <v>2</v>
      </c>
      <c r="B13" s="177" t="s">
        <v>2189</v>
      </c>
      <c r="C13" s="177" t="s">
        <v>2190</v>
      </c>
      <c r="D13" s="178" t="s">
        <v>744</v>
      </c>
      <c r="E13" s="179">
        <v>1</v>
      </c>
      <c r="F13" s="182"/>
      <c r="G13" s="180">
        <f t="shared" si="0"/>
        <v>0</v>
      </c>
      <c r="H13" s="182">
        <v>1893700</v>
      </c>
      <c r="I13" s="180">
        <f t="shared" si="1"/>
        <v>1893700</v>
      </c>
      <c r="J13" s="182">
        <v>0</v>
      </c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1"/>
      <c r="S13" s="181" t="s">
        <v>392</v>
      </c>
      <c r="T13" s="180" t="s">
        <v>689</v>
      </c>
      <c r="U13" s="180">
        <v>0</v>
      </c>
      <c r="V13" s="180">
        <f t="shared" si="6"/>
        <v>0</v>
      </c>
      <c r="W13" s="181"/>
      <c r="X13" s="181">
        <v>2</v>
      </c>
      <c r="Y13" s="149"/>
      <c r="Z13" s="149"/>
      <c r="AA13" s="149"/>
      <c r="AB13" s="149"/>
      <c r="AC13" s="149"/>
      <c r="AD13" s="149"/>
      <c r="AE13" s="149" t="s">
        <v>782</v>
      </c>
      <c r="AF13" s="149">
        <v>3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3</v>
      </c>
      <c r="B14" s="177" t="s">
        <v>2191</v>
      </c>
      <c r="C14" s="177" t="s">
        <v>2192</v>
      </c>
      <c r="D14" s="178" t="s">
        <v>744</v>
      </c>
      <c r="E14" s="179">
        <v>1</v>
      </c>
      <c r="F14" s="182"/>
      <c r="G14" s="180">
        <f t="shared" si="0"/>
        <v>0</v>
      </c>
      <c r="H14" s="182">
        <v>263200</v>
      </c>
      <c r="I14" s="180">
        <f t="shared" si="1"/>
        <v>263200</v>
      </c>
      <c r="J14" s="182">
        <v>0</v>
      </c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1"/>
      <c r="S14" s="181" t="s">
        <v>392</v>
      </c>
      <c r="T14" s="180" t="s">
        <v>689</v>
      </c>
      <c r="U14" s="180">
        <v>0</v>
      </c>
      <c r="V14" s="180">
        <f t="shared" si="6"/>
        <v>0</v>
      </c>
      <c r="W14" s="181"/>
      <c r="X14" s="181">
        <v>3</v>
      </c>
      <c r="Y14" s="149"/>
      <c r="Z14" s="149"/>
      <c r="AA14" s="149"/>
      <c r="AB14" s="149"/>
      <c r="AC14" s="149"/>
      <c r="AD14" s="149"/>
      <c r="AE14" s="149" t="s">
        <v>782</v>
      </c>
      <c r="AF14" s="149">
        <v>4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6">
        <v>4</v>
      </c>
      <c r="B15" s="177" t="s">
        <v>2193</v>
      </c>
      <c r="C15" s="177" t="s">
        <v>2194</v>
      </c>
      <c r="D15" s="178" t="s">
        <v>744</v>
      </c>
      <c r="E15" s="179">
        <v>1</v>
      </c>
      <c r="F15" s="182"/>
      <c r="G15" s="180">
        <f t="shared" si="0"/>
        <v>0</v>
      </c>
      <c r="H15" s="182">
        <v>683000</v>
      </c>
      <c r="I15" s="180">
        <f t="shared" si="1"/>
        <v>683000</v>
      </c>
      <c r="J15" s="182">
        <v>0</v>
      </c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1"/>
      <c r="S15" s="181" t="s">
        <v>392</v>
      </c>
      <c r="T15" s="180" t="s">
        <v>689</v>
      </c>
      <c r="U15" s="180">
        <v>0</v>
      </c>
      <c r="V15" s="180">
        <f t="shared" si="6"/>
        <v>0</v>
      </c>
      <c r="W15" s="181"/>
      <c r="X15" s="181">
        <v>4</v>
      </c>
      <c r="Y15" s="149"/>
      <c r="Z15" s="149"/>
      <c r="AA15" s="149"/>
      <c r="AB15" s="149"/>
      <c r="AC15" s="149"/>
      <c r="AD15" s="149"/>
      <c r="AE15" s="149" t="s">
        <v>782</v>
      </c>
      <c r="AF15" s="149">
        <v>5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76">
        <v>5</v>
      </c>
      <c r="B16" s="177" t="s">
        <v>2195</v>
      </c>
      <c r="C16" s="177" t="s">
        <v>2196</v>
      </c>
      <c r="D16" s="178" t="s">
        <v>744</v>
      </c>
      <c r="E16" s="179">
        <v>1</v>
      </c>
      <c r="F16" s="182"/>
      <c r="G16" s="180">
        <f t="shared" si="0"/>
        <v>0</v>
      </c>
      <c r="H16" s="182">
        <v>902000</v>
      </c>
      <c r="I16" s="180">
        <f t="shared" si="1"/>
        <v>902000</v>
      </c>
      <c r="J16" s="182">
        <v>0</v>
      </c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1"/>
      <c r="S16" s="181" t="s">
        <v>392</v>
      </c>
      <c r="T16" s="180" t="s">
        <v>689</v>
      </c>
      <c r="U16" s="180">
        <v>0</v>
      </c>
      <c r="V16" s="180">
        <f t="shared" si="6"/>
        <v>0</v>
      </c>
      <c r="W16" s="181"/>
      <c r="X16" s="181">
        <v>5</v>
      </c>
      <c r="Y16" s="149"/>
      <c r="Z16" s="149"/>
      <c r="AA16" s="149"/>
      <c r="AB16" s="149"/>
      <c r="AC16" s="149"/>
      <c r="AD16" s="149"/>
      <c r="AE16" s="149" t="s">
        <v>782</v>
      </c>
      <c r="AF16" s="149">
        <v>6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>
      <c r="A17" s="176">
        <v>6</v>
      </c>
      <c r="B17" s="177" t="s">
        <v>2197</v>
      </c>
      <c r="C17" s="177" t="s">
        <v>2198</v>
      </c>
      <c r="D17" s="178" t="s">
        <v>744</v>
      </c>
      <c r="E17" s="179">
        <v>1</v>
      </c>
      <c r="F17" s="182"/>
      <c r="G17" s="180">
        <f t="shared" si="0"/>
        <v>0</v>
      </c>
      <c r="H17" s="182">
        <v>129600</v>
      </c>
      <c r="I17" s="180">
        <f t="shared" si="1"/>
        <v>129600</v>
      </c>
      <c r="J17" s="182">
        <v>0</v>
      </c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1"/>
      <c r="S17" s="181" t="s">
        <v>392</v>
      </c>
      <c r="T17" s="180" t="s">
        <v>689</v>
      </c>
      <c r="U17" s="180">
        <v>0</v>
      </c>
      <c r="V17" s="180">
        <f t="shared" si="6"/>
        <v>0</v>
      </c>
      <c r="W17" s="181"/>
      <c r="X17" s="181">
        <v>6</v>
      </c>
      <c r="Y17" s="149"/>
      <c r="Z17" s="149"/>
      <c r="AA17" s="149"/>
      <c r="AB17" s="149"/>
      <c r="AC17" s="149"/>
      <c r="AD17" s="149"/>
      <c r="AE17" s="149" t="s">
        <v>782</v>
      </c>
      <c r="AF17" s="149">
        <v>7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6">
        <v>7</v>
      </c>
      <c r="B18" s="177" t="s">
        <v>2199</v>
      </c>
      <c r="C18" s="177" t="s">
        <v>2200</v>
      </c>
      <c r="D18" s="178" t="s">
        <v>744</v>
      </c>
      <c r="E18" s="179">
        <v>1</v>
      </c>
      <c r="F18" s="182"/>
      <c r="G18" s="180">
        <f t="shared" si="0"/>
        <v>0</v>
      </c>
      <c r="H18" s="182">
        <v>0</v>
      </c>
      <c r="I18" s="180">
        <f t="shared" si="1"/>
        <v>0</v>
      </c>
      <c r="J18" s="182">
        <v>1707000</v>
      </c>
      <c r="K18" s="180">
        <f t="shared" si="2"/>
        <v>1707000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1"/>
      <c r="S18" s="181" t="s">
        <v>392</v>
      </c>
      <c r="T18" s="180" t="s">
        <v>689</v>
      </c>
      <c r="U18" s="180">
        <v>0</v>
      </c>
      <c r="V18" s="180">
        <f t="shared" si="6"/>
        <v>0</v>
      </c>
      <c r="W18" s="181"/>
      <c r="X18" s="181">
        <v>7</v>
      </c>
      <c r="Y18" s="149"/>
      <c r="Z18" s="149"/>
      <c r="AA18" s="149"/>
      <c r="AB18" s="149"/>
      <c r="AC18" s="149"/>
      <c r="AD18" s="149"/>
      <c r="AE18" s="149" t="s">
        <v>2068</v>
      </c>
      <c r="AF18" s="149">
        <v>8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76">
        <v>8</v>
      </c>
      <c r="B19" s="177" t="s">
        <v>2201</v>
      </c>
      <c r="C19" s="177" t="s">
        <v>2202</v>
      </c>
      <c r="D19" s="178" t="s">
        <v>744</v>
      </c>
      <c r="E19" s="179">
        <v>1</v>
      </c>
      <c r="F19" s="182"/>
      <c r="G19" s="180">
        <f t="shared" si="0"/>
        <v>0</v>
      </c>
      <c r="H19" s="182">
        <v>0</v>
      </c>
      <c r="I19" s="180">
        <f t="shared" si="1"/>
        <v>0</v>
      </c>
      <c r="J19" s="182">
        <v>362000</v>
      </c>
      <c r="K19" s="180">
        <f t="shared" si="2"/>
        <v>362000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1"/>
      <c r="S19" s="181" t="s">
        <v>392</v>
      </c>
      <c r="T19" s="180" t="s">
        <v>689</v>
      </c>
      <c r="U19" s="180">
        <v>0</v>
      </c>
      <c r="V19" s="180">
        <f t="shared" si="6"/>
        <v>0</v>
      </c>
      <c r="W19" s="181"/>
      <c r="X19" s="181">
        <v>8</v>
      </c>
      <c r="Y19" s="149"/>
      <c r="Z19" s="149"/>
      <c r="AA19" s="149"/>
      <c r="AB19" s="149"/>
      <c r="AC19" s="149"/>
      <c r="AD19" s="149"/>
      <c r="AE19" s="149" t="s">
        <v>2068</v>
      </c>
      <c r="AF19" s="149">
        <v>9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9</v>
      </c>
      <c r="B20" s="177" t="s">
        <v>2203</v>
      </c>
      <c r="C20" s="177" t="s">
        <v>2204</v>
      </c>
      <c r="D20" s="178" t="s">
        <v>744</v>
      </c>
      <c r="E20" s="179">
        <v>1</v>
      </c>
      <c r="F20" s="182"/>
      <c r="G20" s="180">
        <f t="shared" si="0"/>
        <v>0</v>
      </c>
      <c r="H20" s="182">
        <v>0</v>
      </c>
      <c r="I20" s="180">
        <f t="shared" si="1"/>
        <v>0</v>
      </c>
      <c r="J20" s="182">
        <v>522000</v>
      </c>
      <c r="K20" s="180">
        <f t="shared" si="2"/>
        <v>522000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1"/>
      <c r="S20" s="181" t="s">
        <v>392</v>
      </c>
      <c r="T20" s="180" t="s">
        <v>689</v>
      </c>
      <c r="U20" s="180">
        <v>0</v>
      </c>
      <c r="V20" s="180">
        <f t="shared" si="6"/>
        <v>0</v>
      </c>
      <c r="W20" s="181"/>
      <c r="X20" s="181">
        <v>9</v>
      </c>
      <c r="Y20" s="149"/>
      <c r="Z20" s="149"/>
      <c r="AA20" s="149"/>
      <c r="AB20" s="149"/>
      <c r="AC20" s="149"/>
      <c r="AD20" s="149"/>
      <c r="AE20" s="149" t="s">
        <v>2068</v>
      </c>
      <c r="AF20" s="149">
        <v>10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>
      <c r="A21" s="176">
        <v>10</v>
      </c>
      <c r="B21" s="177" t="s">
        <v>2205</v>
      </c>
      <c r="C21" s="177" t="s">
        <v>2206</v>
      </c>
      <c r="D21" s="178" t="s">
        <v>744</v>
      </c>
      <c r="E21" s="179">
        <v>1</v>
      </c>
      <c r="F21" s="182"/>
      <c r="G21" s="180">
        <f t="shared" si="0"/>
        <v>0</v>
      </c>
      <c r="H21" s="182">
        <v>46000</v>
      </c>
      <c r="I21" s="180">
        <f t="shared" si="1"/>
        <v>46000</v>
      </c>
      <c r="J21" s="182">
        <v>0</v>
      </c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1"/>
      <c r="S21" s="181" t="s">
        <v>392</v>
      </c>
      <c r="T21" s="180" t="s">
        <v>689</v>
      </c>
      <c r="U21" s="180">
        <v>0</v>
      </c>
      <c r="V21" s="180">
        <f t="shared" si="6"/>
        <v>0</v>
      </c>
      <c r="W21" s="181"/>
      <c r="X21" s="181">
        <v>10</v>
      </c>
      <c r="Y21" s="149"/>
      <c r="Z21" s="149"/>
      <c r="AA21" s="149"/>
      <c r="AB21" s="149"/>
      <c r="AC21" s="149"/>
      <c r="AD21" s="149"/>
      <c r="AE21" s="149" t="s">
        <v>202</v>
      </c>
      <c r="AF21" s="149">
        <v>11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>
      <c r="A22" s="176">
        <v>11</v>
      </c>
      <c r="B22" s="177" t="s">
        <v>2207</v>
      </c>
      <c r="C22" s="177" t="s">
        <v>2208</v>
      </c>
      <c r="D22" s="178" t="s">
        <v>744</v>
      </c>
      <c r="E22" s="179">
        <v>1</v>
      </c>
      <c r="F22" s="182"/>
      <c r="G22" s="180">
        <f t="shared" si="0"/>
        <v>0</v>
      </c>
      <c r="H22" s="182">
        <v>0</v>
      </c>
      <c r="I22" s="180">
        <f t="shared" si="1"/>
        <v>0</v>
      </c>
      <c r="J22" s="182">
        <v>102000</v>
      </c>
      <c r="K22" s="180">
        <f t="shared" si="2"/>
        <v>102000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1"/>
      <c r="S22" s="181" t="s">
        <v>392</v>
      </c>
      <c r="T22" s="180" t="s">
        <v>689</v>
      </c>
      <c r="U22" s="180">
        <v>0</v>
      </c>
      <c r="V22" s="180">
        <f t="shared" si="6"/>
        <v>0</v>
      </c>
      <c r="W22" s="181"/>
      <c r="X22" s="181">
        <v>11</v>
      </c>
      <c r="Y22" s="149"/>
      <c r="Z22" s="149"/>
      <c r="AA22" s="149"/>
      <c r="AB22" s="149"/>
      <c r="AC22" s="149"/>
      <c r="AD22" s="149"/>
      <c r="AE22" s="149" t="s">
        <v>2068</v>
      </c>
      <c r="AF22" s="149">
        <v>12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>
      <c r="A23" s="176">
        <v>12</v>
      </c>
      <c r="B23" s="177" t="s">
        <v>2209</v>
      </c>
      <c r="C23" s="177" t="s">
        <v>2210</v>
      </c>
      <c r="D23" s="178" t="s">
        <v>744</v>
      </c>
      <c r="E23" s="179">
        <v>1</v>
      </c>
      <c r="F23" s="182"/>
      <c r="G23" s="180">
        <f t="shared" si="0"/>
        <v>0</v>
      </c>
      <c r="H23" s="182">
        <v>282000</v>
      </c>
      <c r="I23" s="180">
        <f t="shared" si="1"/>
        <v>282000</v>
      </c>
      <c r="J23" s="182">
        <v>0</v>
      </c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1"/>
      <c r="S23" s="181" t="s">
        <v>392</v>
      </c>
      <c r="T23" s="180" t="s">
        <v>689</v>
      </c>
      <c r="U23" s="180">
        <v>0</v>
      </c>
      <c r="V23" s="180">
        <f t="shared" si="6"/>
        <v>0</v>
      </c>
      <c r="W23" s="181"/>
      <c r="X23" s="181">
        <v>12</v>
      </c>
      <c r="Y23" s="149"/>
      <c r="Z23" s="149"/>
      <c r="AA23" s="149"/>
      <c r="AB23" s="149"/>
      <c r="AC23" s="149"/>
      <c r="AD23" s="149"/>
      <c r="AE23" s="149" t="s">
        <v>202</v>
      </c>
      <c r="AF23" s="149">
        <v>13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4" outlineLevel="1">
      <c r="A24" s="176">
        <v>13</v>
      </c>
      <c r="B24" s="177" t="s">
        <v>2211</v>
      </c>
      <c r="C24" s="177" t="s">
        <v>2212</v>
      </c>
      <c r="D24" s="178" t="s">
        <v>744</v>
      </c>
      <c r="E24" s="179">
        <v>1</v>
      </c>
      <c r="F24" s="182"/>
      <c r="G24" s="180">
        <f t="shared" si="0"/>
        <v>0</v>
      </c>
      <c r="H24" s="182">
        <v>0</v>
      </c>
      <c r="I24" s="180">
        <f t="shared" si="1"/>
        <v>0</v>
      </c>
      <c r="J24" s="182">
        <v>68000</v>
      </c>
      <c r="K24" s="180">
        <f t="shared" si="2"/>
        <v>68000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1"/>
      <c r="S24" s="181" t="s">
        <v>392</v>
      </c>
      <c r="T24" s="180" t="s">
        <v>689</v>
      </c>
      <c r="U24" s="180">
        <v>0</v>
      </c>
      <c r="V24" s="180">
        <f t="shared" si="6"/>
        <v>0</v>
      </c>
      <c r="W24" s="181"/>
      <c r="X24" s="181">
        <v>13</v>
      </c>
      <c r="Y24" s="149"/>
      <c r="Z24" s="149"/>
      <c r="AA24" s="149"/>
      <c r="AB24" s="149"/>
      <c r="AC24" s="149"/>
      <c r="AD24" s="149"/>
      <c r="AE24" s="149" t="s">
        <v>2068</v>
      </c>
      <c r="AF24" s="149">
        <v>14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>
      <c r="A25" s="176">
        <v>14</v>
      </c>
      <c r="B25" s="177" t="s">
        <v>2213</v>
      </c>
      <c r="C25" s="177" t="s">
        <v>2214</v>
      </c>
      <c r="D25" s="178" t="s">
        <v>744</v>
      </c>
      <c r="E25" s="179">
        <v>1</v>
      </c>
      <c r="F25" s="182"/>
      <c r="G25" s="180">
        <f t="shared" si="0"/>
        <v>0</v>
      </c>
      <c r="H25" s="182">
        <v>69000</v>
      </c>
      <c r="I25" s="180">
        <f t="shared" si="1"/>
        <v>69000</v>
      </c>
      <c r="J25" s="182">
        <v>0</v>
      </c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1"/>
      <c r="S25" s="181" t="s">
        <v>392</v>
      </c>
      <c r="T25" s="180" t="s">
        <v>689</v>
      </c>
      <c r="U25" s="180">
        <v>0</v>
      </c>
      <c r="V25" s="180">
        <f t="shared" si="6"/>
        <v>0</v>
      </c>
      <c r="W25" s="181"/>
      <c r="X25" s="181">
        <v>14</v>
      </c>
      <c r="Y25" s="149"/>
      <c r="Z25" s="149"/>
      <c r="AA25" s="149"/>
      <c r="AB25" s="149"/>
      <c r="AC25" s="149"/>
      <c r="AD25" s="149"/>
      <c r="AE25" s="149" t="s">
        <v>202</v>
      </c>
      <c r="AF25" s="149">
        <v>15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>
      <c r="A26" s="136"/>
      <c r="B26" s="154"/>
      <c r="C26" s="154"/>
      <c r="D26" s="157"/>
      <c r="E26" s="158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60"/>
      <c r="S26" s="160"/>
      <c r="T26" s="159"/>
      <c r="U26" s="159"/>
      <c r="V26" s="159"/>
      <c r="W26" s="160"/>
      <c r="X26" s="160"/>
      <c r="AC26">
        <v>12</v>
      </c>
      <c r="AD26">
        <v>21</v>
      </c>
      <c r="AH26" s="193"/>
      <c r="AI26" s="193"/>
      <c r="AJ26" s="196"/>
    </row>
    <row r="27" spans="1:60">
      <c r="A27" s="151"/>
      <c r="B27" s="156" t="s">
        <v>30</v>
      </c>
      <c r="C27" s="156"/>
      <c r="D27" s="165"/>
      <c r="E27" s="166"/>
      <c r="F27" s="167"/>
      <c r="G27" s="168">
        <f>G11</f>
        <v>0</v>
      </c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60"/>
      <c r="S27" s="160"/>
      <c r="T27" s="159"/>
      <c r="U27" s="159"/>
      <c r="V27" s="159"/>
      <c r="W27" s="160"/>
      <c r="X27" s="160"/>
      <c r="AC27">
        <f>SUMIF(L7:L25,AC26,G7:G25)</f>
        <v>0</v>
      </c>
      <c r="AD27">
        <f>SUMIF(L7:L25,AD26,G7:G25)</f>
        <v>0</v>
      </c>
      <c r="AE27" t="s">
        <v>215</v>
      </c>
      <c r="AH27" s="193"/>
      <c r="AI27" s="193"/>
      <c r="AJ27" s="196"/>
    </row>
    <row r="28" spans="1:60">
      <c r="A28" s="150"/>
      <c r="B28" s="155"/>
      <c r="C28" s="155"/>
      <c r="D28" s="161"/>
      <c r="E28" s="162"/>
      <c r="F28" s="163"/>
      <c r="G28" s="163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60"/>
      <c r="S28" s="160"/>
      <c r="T28" s="159"/>
      <c r="U28" s="159"/>
      <c r="V28" s="159"/>
      <c r="W28" s="160"/>
      <c r="X28" s="160"/>
      <c r="AH28" s="193"/>
      <c r="AI28" s="193"/>
      <c r="AJ28" s="196"/>
    </row>
    <row r="29" spans="1:60">
      <c r="A29" s="150"/>
      <c r="B29" s="155"/>
      <c r="C29" s="155"/>
      <c r="D29" s="161"/>
      <c r="E29" s="162"/>
      <c r="F29" s="163"/>
      <c r="G29" s="163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60"/>
      <c r="S29" s="160"/>
      <c r="T29" s="159"/>
      <c r="U29" s="159"/>
      <c r="V29" s="159"/>
      <c r="W29" s="160"/>
      <c r="X29" s="160"/>
      <c r="AH29" s="193"/>
      <c r="AI29" s="193"/>
      <c r="AJ29" s="196"/>
    </row>
    <row r="30" spans="1:60">
      <c r="A30" s="153" t="s">
        <v>216</v>
      </c>
      <c r="B30" s="155"/>
      <c r="C30" s="155"/>
      <c r="D30" s="161"/>
      <c r="E30" s="162"/>
      <c r="F30" s="163"/>
      <c r="G30" s="163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60"/>
      <c r="S30" s="160"/>
      <c r="T30" s="159"/>
      <c r="U30" s="159"/>
      <c r="V30" s="159"/>
      <c r="W30" s="160"/>
      <c r="X30" s="160"/>
      <c r="AH30" s="193"/>
      <c r="AI30" s="193"/>
      <c r="AJ30" s="196"/>
    </row>
    <row r="31" spans="1:60">
      <c r="A31" s="240"/>
      <c r="B31" s="241"/>
      <c r="C31" s="241"/>
      <c r="D31" s="242"/>
      <c r="E31" s="243"/>
      <c r="F31" s="244"/>
      <c r="G31" s="245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60"/>
      <c r="S31" s="160"/>
      <c r="T31" s="159"/>
      <c r="U31" s="159"/>
      <c r="V31" s="159"/>
      <c r="W31" s="160"/>
      <c r="X31" s="160"/>
      <c r="AE31" t="s">
        <v>217</v>
      </c>
      <c r="AH31" s="193"/>
      <c r="AI31" s="193"/>
      <c r="AJ31" s="196"/>
    </row>
    <row r="32" spans="1:60">
      <c r="A32" s="246"/>
      <c r="B32" s="247"/>
      <c r="C32" s="247"/>
      <c r="D32" s="248"/>
      <c r="E32" s="249"/>
      <c r="F32" s="250"/>
      <c r="G32" s="251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60"/>
      <c r="S32" s="160"/>
      <c r="T32" s="159"/>
      <c r="U32" s="159"/>
      <c r="V32" s="159"/>
      <c r="W32" s="160"/>
      <c r="X32" s="160"/>
      <c r="AH32" s="193"/>
      <c r="AI32" s="193"/>
      <c r="AJ32" s="196"/>
    </row>
    <row r="33" spans="1:36">
      <c r="A33" s="246"/>
      <c r="B33" s="247"/>
      <c r="C33" s="247"/>
      <c r="D33" s="248"/>
      <c r="E33" s="249"/>
      <c r="F33" s="250"/>
      <c r="G33" s="251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60"/>
      <c r="S33" s="160"/>
      <c r="T33" s="159"/>
      <c r="U33" s="159"/>
      <c r="V33" s="159"/>
      <c r="W33" s="160"/>
      <c r="X33" s="160"/>
      <c r="AH33" s="193"/>
      <c r="AI33" s="193"/>
      <c r="AJ33" s="196"/>
    </row>
    <row r="34" spans="1:36">
      <c r="A34" s="246"/>
      <c r="B34" s="247"/>
      <c r="C34" s="247"/>
      <c r="D34" s="248"/>
      <c r="E34" s="249"/>
      <c r="F34" s="250"/>
      <c r="G34" s="251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60"/>
      <c r="S34" s="160"/>
      <c r="T34" s="159"/>
      <c r="U34" s="159"/>
      <c r="V34" s="159"/>
      <c r="W34" s="160"/>
      <c r="X34" s="160"/>
      <c r="AH34" s="193"/>
      <c r="AI34" s="193"/>
      <c r="AJ34" s="196"/>
    </row>
    <row r="35" spans="1:36">
      <c r="A35" s="252"/>
      <c r="B35" s="253"/>
      <c r="C35" s="253"/>
      <c r="D35" s="254"/>
      <c r="E35" s="255"/>
      <c r="F35" s="256"/>
      <c r="G35" s="257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60"/>
      <c r="S35" s="160"/>
      <c r="T35" s="159"/>
      <c r="U35" s="159"/>
      <c r="V35" s="159"/>
      <c r="W35" s="160"/>
      <c r="X35" s="160"/>
      <c r="AH35" s="193"/>
      <c r="AI35" s="193"/>
      <c r="AJ35" s="196"/>
    </row>
    <row r="36" spans="1:36">
      <c r="A36" s="150"/>
      <c r="B36" s="155"/>
      <c r="C36" s="155"/>
      <c r="D36" s="161"/>
      <c r="E36" s="162"/>
      <c r="F36" s="163"/>
      <c r="G36" s="163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60"/>
      <c r="S36" s="160"/>
      <c r="T36" s="159"/>
      <c r="U36" s="159"/>
      <c r="V36" s="159"/>
      <c r="W36" s="160"/>
      <c r="X36" s="160"/>
      <c r="AH36" s="193"/>
      <c r="AI36" s="193"/>
      <c r="AJ36" s="196"/>
    </row>
    <row r="37" spans="1:36">
      <c r="A37" s="146"/>
      <c r="B37" s="147"/>
      <c r="C37" s="147"/>
      <c r="D37" s="148"/>
      <c r="E37" s="149"/>
      <c r="F37" s="149"/>
      <c r="G37" s="149"/>
      <c r="AE37" t="s">
        <v>218</v>
      </c>
    </row>
    <row r="38" spans="1:36">
      <c r="A38" s="133"/>
      <c r="D38" s="8"/>
    </row>
    <row r="39" spans="1:36">
      <c r="A39" s="133"/>
      <c r="D39" s="8"/>
    </row>
    <row r="40" spans="1:36">
      <c r="A40" s="133"/>
      <c r="D40" s="8"/>
    </row>
    <row r="41" spans="1:36">
      <c r="A41" s="133"/>
      <c r="D41" s="8"/>
    </row>
    <row r="42" spans="1:36">
      <c r="A42" s="133"/>
      <c r="D42" s="8"/>
    </row>
    <row r="43" spans="1:36">
      <c r="A43" s="133"/>
      <c r="D43" s="8"/>
    </row>
    <row r="44" spans="1:36">
      <c r="A44" s="133"/>
      <c r="D44" s="8"/>
    </row>
    <row r="45" spans="1:36">
      <c r="A45" s="133"/>
      <c r="D45" s="8"/>
    </row>
    <row r="46" spans="1:36">
      <c r="A46" s="133"/>
      <c r="D46" s="8"/>
    </row>
    <row r="47" spans="1:36">
      <c r="A47" s="133"/>
      <c r="D47" s="8"/>
    </row>
    <row r="48" spans="1:36">
      <c r="A48" s="133"/>
      <c r="D48" s="8"/>
    </row>
    <row r="49" spans="1:4">
      <c r="A49" s="133"/>
      <c r="D49" s="8"/>
    </row>
    <row r="50" spans="1:4">
      <c r="A50" s="133"/>
      <c r="D50" s="8"/>
    </row>
    <row r="51" spans="1:4">
      <c r="A51" s="133"/>
      <c r="D51" s="8"/>
    </row>
    <row r="52" spans="1:4">
      <c r="A52" s="133"/>
      <c r="D52" s="8"/>
    </row>
    <row r="53" spans="1:4">
      <c r="A53" s="133"/>
      <c r="D53" s="8"/>
    </row>
    <row r="54" spans="1:4">
      <c r="A54" s="133"/>
      <c r="D54" s="8"/>
    </row>
    <row r="55" spans="1:4">
      <c r="A55" s="133"/>
      <c r="D55" s="8"/>
    </row>
    <row r="56" spans="1:4">
      <c r="A56" s="133"/>
      <c r="D56" s="8"/>
    </row>
    <row r="57" spans="1:4">
      <c r="A57" s="133"/>
      <c r="D57" s="8"/>
    </row>
    <row r="58" spans="1:4">
      <c r="A58" s="133"/>
      <c r="D58" s="8"/>
    </row>
    <row r="59" spans="1:4">
      <c r="A59" s="133"/>
      <c r="D59" s="8"/>
    </row>
    <row r="60" spans="1:4">
      <c r="A60" s="133"/>
      <c r="D60" s="8"/>
    </row>
    <row r="61" spans="1:4">
      <c r="A61" s="133"/>
      <c r="D61" s="8"/>
    </row>
    <row r="62" spans="1:4">
      <c r="A62" s="133"/>
      <c r="D62" s="8"/>
    </row>
    <row r="63" spans="1:4">
      <c r="A63" s="133"/>
      <c r="D63" s="8"/>
    </row>
    <row r="64" spans="1:4">
      <c r="A64" s="133"/>
      <c r="D64" s="8"/>
    </row>
    <row r="65" spans="1:4">
      <c r="A65" s="133"/>
      <c r="D65" s="8"/>
    </row>
    <row r="66" spans="1:4">
      <c r="A66" s="133"/>
      <c r="D66" s="8"/>
    </row>
    <row r="67" spans="1:4">
      <c r="A67" s="133"/>
      <c r="D67" s="8"/>
    </row>
    <row r="68" spans="1:4">
      <c r="A68" s="133"/>
      <c r="D68" s="8"/>
    </row>
    <row r="69" spans="1:4">
      <c r="A69" s="133"/>
      <c r="D69" s="8"/>
    </row>
    <row r="70" spans="1:4">
      <c r="A70" s="133"/>
      <c r="D70" s="8"/>
    </row>
    <row r="71" spans="1:4">
      <c r="A71" s="133"/>
      <c r="D71" s="8"/>
    </row>
    <row r="72" spans="1:4">
      <c r="A72" s="133"/>
      <c r="D72" s="8"/>
    </row>
    <row r="73" spans="1:4">
      <c r="A73" s="133"/>
      <c r="D73" s="8"/>
    </row>
    <row r="74" spans="1:4">
      <c r="A74" s="133"/>
      <c r="D74" s="8"/>
    </row>
    <row r="75" spans="1:4">
      <c r="A75" s="133"/>
      <c r="D75" s="8"/>
    </row>
    <row r="76" spans="1:4">
      <c r="A76" s="133"/>
      <c r="D76" s="8"/>
    </row>
    <row r="77" spans="1:4">
      <c r="A77" s="133"/>
      <c r="D77" s="8"/>
    </row>
    <row r="78" spans="1:4">
      <c r="A78" s="133"/>
      <c r="D78" s="8"/>
    </row>
    <row r="79" spans="1:4">
      <c r="A79" s="133"/>
      <c r="D79" s="8"/>
    </row>
    <row r="80" spans="1:4">
      <c r="A80" s="133"/>
      <c r="D80" s="8"/>
    </row>
    <row r="81" spans="1:4">
      <c r="A81" s="133"/>
      <c r="D81" s="8"/>
    </row>
    <row r="82" spans="1:4">
      <c r="A82" s="133"/>
      <c r="D82" s="8"/>
    </row>
    <row r="83" spans="1:4">
      <c r="A83" s="133"/>
      <c r="D83" s="8"/>
    </row>
    <row r="84" spans="1:4">
      <c r="A84" s="133"/>
      <c r="D84" s="8"/>
    </row>
    <row r="85" spans="1:4">
      <c r="A85" s="133"/>
      <c r="D85" s="8"/>
    </row>
    <row r="86" spans="1:4">
      <c r="A86" s="133"/>
      <c r="D86" s="8"/>
    </row>
    <row r="87" spans="1:4">
      <c r="A87" s="133"/>
      <c r="D87" s="8"/>
    </row>
    <row r="88" spans="1:4">
      <c r="A88" s="133"/>
      <c r="D88" s="8"/>
    </row>
    <row r="89" spans="1:4">
      <c r="A89" s="133"/>
      <c r="D89" s="8"/>
    </row>
    <row r="90" spans="1:4">
      <c r="A90" s="133"/>
      <c r="D90" s="8"/>
    </row>
    <row r="91" spans="1:4">
      <c r="A91" s="133"/>
      <c r="D91" s="8"/>
    </row>
    <row r="92" spans="1:4">
      <c r="A92" s="133"/>
      <c r="D92" s="8"/>
    </row>
    <row r="93" spans="1:4">
      <c r="A93" s="133"/>
      <c r="D93" s="8"/>
    </row>
    <row r="94" spans="1:4">
      <c r="A94" s="133"/>
      <c r="D94" s="8"/>
    </row>
    <row r="95" spans="1:4">
      <c r="A95" s="133"/>
      <c r="D95" s="8"/>
    </row>
    <row r="96" spans="1:4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31:G35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/>
  </sheetPr>
  <dimension ref="A1:BH5000"/>
  <sheetViews>
    <sheetView workbookViewId="0">
      <selection activeCell="AA13" sqref="AA13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41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8" max="28" width="9.5" customWidth="1"/>
    <col min="29" max="29" width="0" hidden="1" customWidth="1"/>
    <col min="30" max="30" width="5.6640625" hidden="1" customWidth="1"/>
    <col min="31" max="31" width="6.5" hidden="1" customWidth="1"/>
    <col min="32" max="32" width="5.33203125" hidden="1" customWidth="1"/>
    <col min="33" max="33" width="9.83203125" customWidth="1"/>
    <col min="34" max="34" width="5.1640625" customWidth="1"/>
    <col min="35" max="35" width="11.5" customWidth="1"/>
    <col min="36" max="36" width="5.83203125" customWidth="1"/>
    <col min="37" max="37" width="15.5" customWidth="1"/>
    <col min="38" max="38" width="3.1640625" customWidth="1"/>
    <col min="39" max="39" width="9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75</v>
      </c>
      <c r="C6" s="259" t="s">
        <v>76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57</v>
      </c>
      <c r="C7" s="263" t="s">
        <v>76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156</v>
      </c>
      <c r="C11" s="169" t="s">
        <v>76</v>
      </c>
      <c r="D11" s="170"/>
      <c r="E11" s="171"/>
      <c r="F11" s="172"/>
      <c r="G11" s="173">
        <f>SUM(G12:G14)</f>
        <v>0</v>
      </c>
      <c r="H11" s="172"/>
      <c r="I11" s="172">
        <f>SUM(I12:I12)</f>
        <v>0</v>
      </c>
      <c r="J11" s="172"/>
      <c r="K11" s="172">
        <f>SUM(K12:K12)</f>
        <v>1</v>
      </c>
      <c r="L11" s="172"/>
      <c r="M11" s="172">
        <f>SUM(M12:M12)</f>
        <v>0</v>
      </c>
      <c r="N11" s="172"/>
      <c r="O11" s="172">
        <f>SUM(O12:O12)</f>
        <v>0</v>
      </c>
      <c r="P11" s="172"/>
      <c r="Q11" s="172">
        <f>SUM(Q12:Q12)</f>
        <v>0</v>
      </c>
      <c r="R11" s="174"/>
      <c r="S11" s="174"/>
      <c r="T11" s="172"/>
      <c r="U11" s="172"/>
      <c r="V11" s="172">
        <f>SUM(V12:V12)</f>
        <v>0</v>
      </c>
      <c r="W11" s="174"/>
      <c r="X11" s="175"/>
      <c r="AE11" t="s">
        <v>196</v>
      </c>
      <c r="AH11" s="193"/>
      <c r="AI11" s="193"/>
      <c r="AJ11" s="196"/>
    </row>
    <row r="12" spans="1:60" ht="108" outlineLevel="1">
      <c r="A12" s="201">
        <v>1</v>
      </c>
      <c r="B12" s="202" t="s">
        <v>2215</v>
      </c>
      <c r="C12" s="202" t="s">
        <v>2247</v>
      </c>
      <c r="D12" s="203" t="s">
        <v>744</v>
      </c>
      <c r="E12" s="204">
        <v>1</v>
      </c>
      <c r="F12" s="205"/>
      <c r="G12" s="206">
        <f>ROUND(E12*F12,2)</f>
        <v>0</v>
      </c>
      <c r="H12" s="182">
        <v>0</v>
      </c>
      <c r="I12" s="180">
        <f>ROUND(E12*H12,2)</f>
        <v>0</v>
      </c>
      <c r="J12" s="182">
        <v>1</v>
      </c>
      <c r="K12" s="180">
        <f>ROUND(E12*J12,2)</f>
        <v>1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1"/>
      <c r="S12" s="181" t="s">
        <v>392</v>
      </c>
      <c r="T12" s="180" t="s">
        <v>689</v>
      </c>
      <c r="U12" s="180">
        <v>0</v>
      </c>
      <c r="V12" s="180">
        <f>ROUND(E12*U12,2)</f>
        <v>0</v>
      </c>
      <c r="W12" s="181"/>
      <c r="X12" s="181"/>
      <c r="Y12" s="149"/>
      <c r="Z12" s="149"/>
      <c r="AA12" s="149"/>
      <c r="AB12" s="149"/>
      <c r="AC12" s="149"/>
      <c r="AD12" s="149"/>
      <c r="AE12" s="149" t="s">
        <v>202</v>
      </c>
      <c r="AF12" s="149" t="s">
        <v>2216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>
      <c r="A13" s="201">
        <v>2</v>
      </c>
      <c r="B13" s="202" t="s">
        <v>2243</v>
      </c>
      <c r="C13" s="202" t="s">
        <v>2244</v>
      </c>
      <c r="D13" s="203" t="s">
        <v>435</v>
      </c>
      <c r="E13" s="204">
        <v>500</v>
      </c>
      <c r="F13" s="205"/>
      <c r="G13" s="206">
        <f>ROUND(E13*F13,2)</f>
        <v>0</v>
      </c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60"/>
      <c r="S13" s="160"/>
      <c r="T13" s="159"/>
      <c r="U13" s="159"/>
      <c r="V13" s="159"/>
      <c r="W13" s="160"/>
      <c r="X13" s="160"/>
      <c r="AC13">
        <v>12</v>
      </c>
      <c r="AD13">
        <v>21</v>
      </c>
      <c r="AH13" s="193"/>
      <c r="AI13" s="193"/>
      <c r="AJ13" s="196"/>
    </row>
    <row r="14" spans="1:60">
      <c r="A14" s="201">
        <v>3</v>
      </c>
      <c r="B14" s="202" t="s">
        <v>2245</v>
      </c>
      <c r="C14" s="202" t="s">
        <v>2246</v>
      </c>
      <c r="D14" s="203" t="s">
        <v>435</v>
      </c>
      <c r="E14">
        <v>1</v>
      </c>
      <c r="F14" s="205"/>
      <c r="G14" s="206">
        <f>ROUND(E14*F14,2)</f>
        <v>0</v>
      </c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60"/>
      <c r="S14" s="160"/>
      <c r="T14" s="159"/>
      <c r="U14" s="159"/>
      <c r="V14" s="159"/>
      <c r="W14" s="160"/>
      <c r="X14" s="160"/>
      <c r="AC14">
        <f>SUMIF(L7:L12,AC13,G7:G12)</f>
        <v>0</v>
      </c>
      <c r="AD14" s="72">
        <f>G11</f>
        <v>0</v>
      </c>
      <c r="AE14" t="s">
        <v>215</v>
      </c>
      <c r="AH14" s="193"/>
      <c r="AI14" s="193"/>
      <c r="AJ14" s="196"/>
    </row>
    <row r="15" spans="1:60">
      <c r="A15" s="151"/>
      <c r="B15" s="156" t="s">
        <v>30</v>
      </c>
      <c r="C15" s="156"/>
      <c r="D15" s="165"/>
      <c r="E15" s="166"/>
      <c r="F15" s="167"/>
      <c r="G15" s="168">
        <f>G11</f>
        <v>0</v>
      </c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60"/>
      <c r="S15" s="160"/>
      <c r="T15" s="159"/>
      <c r="U15" s="159"/>
      <c r="V15" s="159"/>
      <c r="W15" s="160"/>
      <c r="X15" s="160"/>
      <c r="AH15" s="193"/>
      <c r="AI15" s="193"/>
      <c r="AJ15" s="196"/>
    </row>
    <row r="16" spans="1:60">
      <c r="A16" s="150"/>
      <c r="B16" s="155"/>
      <c r="C16" s="155"/>
      <c r="D16" s="161"/>
      <c r="E16" s="162"/>
      <c r="F16" s="163"/>
      <c r="G16" s="163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60"/>
      <c r="S16" s="160"/>
      <c r="T16" s="159"/>
      <c r="U16" s="159"/>
      <c r="V16" s="159"/>
      <c r="W16" s="160"/>
      <c r="X16" s="160"/>
      <c r="AH16" s="193"/>
      <c r="AI16" s="193"/>
      <c r="AJ16" s="196"/>
    </row>
    <row r="17" spans="1:36">
      <c r="A17" s="150"/>
      <c r="B17" s="155"/>
      <c r="C17" s="155"/>
      <c r="D17" s="161"/>
      <c r="E17" s="162"/>
      <c r="F17" s="163"/>
      <c r="G17" s="163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60"/>
      <c r="S17" s="160"/>
      <c r="T17" s="159"/>
      <c r="U17" s="159"/>
      <c r="V17" s="159"/>
      <c r="W17" s="160"/>
      <c r="X17" s="160"/>
      <c r="AH17" s="193"/>
      <c r="AI17" s="193"/>
      <c r="AJ17" s="196"/>
    </row>
    <row r="18" spans="1:36">
      <c r="A18" s="153" t="s">
        <v>216</v>
      </c>
      <c r="B18" s="155"/>
      <c r="C18" s="155"/>
      <c r="D18" s="161"/>
      <c r="E18" s="162"/>
      <c r="F18" s="163"/>
      <c r="G18" s="163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60"/>
      <c r="S18" s="160"/>
      <c r="T18" s="159"/>
      <c r="U18" s="159"/>
      <c r="V18" s="159"/>
      <c r="W18" s="160"/>
      <c r="X18" s="160"/>
      <c r="AE18" t="s">
        <v>217</v>
      </c>
      <c r="AH18" s="193"/>
      <c r="AI18" s="193"/>
      <c r="AJ18" s="196"/>
    </row>
    <row r="19" spans="1:36">
      <c r="A19" s="240"/>
      <c r="B19" s="241"/>
      <c r="C19" s="241"/>
      <c r="D19" s="242"/>
      <c r="E19" s="243"/>
      <c r="F19" s="244"/>
      <c r="G19" s="245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60"/>
      <c r="S19" s="160"/>
      <c r="T19" s="159"/>
      <c r="U19" s="159"/>
      <c r="V19" s="159"/>
      <c r="W19" s="160"/>
      <c r="X19" s="160"/>
      <c r="AH19" s="193"/>
      <c r="AI19" s="193"/>
      <c r="AJ19" s="196"/>
    </row>
    <row r="20" spans="1:36">
      <c r="A20" s="246"/>
      <c r="B20" s="247"/>
      <c r="C20" s="247"/>
      <c r="D20" s="248"/>
      <c r="E20" s="249"/>
      <c r="F20" s="250"/>
      <c r="G20" s="251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60"/>
      <c r="S20" s="160"/>
      <c r="T20" s="159"/>
      <c r="U20" s="159"/>
      <c r="V20" s="159"/>
      <c r="W20" s="160"/>
      <c r="X20" s="160"/>
      <c r="AH20" s="193"/>
      <c r="AI20" s="193"/>
      <c r="AJ20" s="196"/>
    </row>
    <row r="21" spans="1:36">
      <c r="A21" s="246"/>
      <c r="B21" s="247"/>
      <c r="C21" s="247"/>
      <c r="D21" s="248"/>
      <c r="E21" s="249"/>
      <c r="F21" s="250"/>
      <c r="G21" s="251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60"/>
      <c r="S21" s="160"/>
      <c r="T21" s="159"/>
      <c r="U21" s="159"/>
      <c r="V21" s="159"/>
      <c r="W21" s="160"/>
      <c r="X21" s="160"/>
      <c r="AH21" s="193"/>
      <c r="AI21" s="193"/>
      <c r="AJ21" s="196"/>
    </row>
    <row r="22" spans="1:36">
      <c r="A22" s="246"/>
      <c r="B22" s="247"/>
      <c r="C22" s="247"/>
      <c r="D22" s="248"/>
      <c r="E22" s="249"/>
      <c r="F22" s="250"/>
      <c r="G22" s="251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60"/>
      <c r="S22" s="160"/>
      <c r="T22" s="159"/>
      <c r="U22" s="159"/>
      <c r="V22" s="159"/>
      <c r="W22" s="160"/>
      <c r="X22" s="160"/>
      <c r="AH22" s="193"/>
      <c r="AI22" s="193"/>
      <c r="AJ22" s="196"/>
    </row>
    <row r="23" spans="1:36">
      <c r="A23" s="252"/>
      <c r="B23" s="253"/>
      <c r="C23" s="253"/>
      <c r="D23" s="254"/>
      <c r="E23" s="255"/>
      <c r="F23" s="256"/>
      <c r="G23" s="257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60"/>
      <c r="S23" s="160"/>
      <c r="T23" s="159"/>
      <c r="U23" s="159"/>
      <c r="V23" s="159"/>
      <c r="W23" s="160"/>
      <c r="X23" s="160"/>
      <c r="AH23" s="193"/>
      <c r="AI23" s="193"/>
      <c r="AJ23" s="196"/>
    </row>
    <row r="24" spans="1:36">
      <c r="A24" s="150"/>
      <c r="B24" s="155"/>
      <c r="C24" s="155"/>
      <c r="D24" s="161"/>
      <c r="E24" s="162"/>
      <c r="F24" s="163"/>
      <c r="G24" s="163"/>
      <c r="AE24" t="s">
        <v>218</v>
      </c>
    </row>
    <row r="25" spans="1:36">
      <c r="A25" s="146"/>
      <c r="B25" s="147"/>
      <c r="C25" s="147"/>
      <c r="D25" s="148"/>
      <c r="E25" s="149"/>
      <c r="F25" s="149"/>
      <c r="G25" s="149"/>
    </row>
    <row r="26" spans="1:36">
      <c r="A26" s="133"/>
      <c r="D26" s="8"/>
    </row>
    <row r="27" spans="1:36">
      <c r="A27" s="133"/>
      <c r="D27" s="8"/>
    </row>
    <row r="28" spans="1:36">
      <c r="A28" s="133"/>
      <c r="D28" s="8"/>
    </row>
    <row r="29" spans="1:36">
      <c r="A29" s="133"/>
      <c r="D29" s="8"/>
    </row>
    <row r="30" spans="1:36">
      <c r="A30" s="133"/>
      <c r="D30" s="8"/>
    </row>
    <row r="31" spans="1:36">
      <c r="A31" s="133"/>
      <c r="D31" s="8"/>
    </row>
    <row r="32" spans="1:36">
      <c r="A32" s="133"/>
      <c r="D32" s="8"/>
    </row>
    <row r="33" spans="1:4">
      <c r="A33" s="133"/>
      <c r="D33" s="8"/>
    </row>
    <row r="34" spans="1:4">
      <c r="A34" s="133"/>
      <c r="D34" s="8"/>
    </row>
    <row r="35" spans="1:4">
      <c r="A35" s="133"/>
      <c r="D35" s="8"/>
    </row>
    <row r="36" spans="1:4">
      <c r="A36" s="133"/>
      <c r="D36" s="8"/>
    </row>
    <row r="37" spans="1:4">
      <c r="A37" s="133"/>
      <c r="D37" s="8"/>
    </row>
    <row r="38" spans="1:4">
      <c r="A38" s="133"/>
      <c r="D38" s="8"/>
    </row>
    <row r="39" spans="1:4">
      <c r="A39" s="133"/>
      <c r="D39" s="8"/>
    </row>
    <row r="40" spans="1:4">
      <c r="A40" s="133"/>
      <c r="D40" s="8"/>
    </row>
    <row r="41" spans="1:4">
      <c r="A41" s="133"/>
      <c r="D41" s="8"/>
    </row>
    <row r="42" spans="1:4">
      <c r="A42" s="133"/>
      <c r="D42" s="8"/>
    </row>
    <row r="43" spans="1:4">
      <c r="A43" s="133"/>
      <c r="D43" s="8"/>
    </row>
    <row r="44" spans="1:4">
      <c r="A44" s="133"/>
      <c r="D44" s="8"/>
    </row>
    <row r="45" spans="1:4">
      <c r="A45" s="133"/>
      <c r="D45" s="8"/>
    </row>
    <row r="46" spans="1:4">
      <c r="A46" s="133"/>
      <c r="D46" s="8"/>
    </row>
    <row r="47" spans="1:4">
      <c r="A47" s="133"/>
      <c r="D47" s="8"/>
    </row>
    <row r="48" spans="1:4">
      <c r="A48" s="133"/>
      <c r="D48" s="8"/>
    </row>
    <row r="49" spans="1:4">
      <c r="A49" s="133"/>
      <c r="D49" s="8"/>
    </row>
    <row r="50" spans="1:4">
      <c r="A50" s="133"/>
      <c r="D50" s="8"/>
    </row>
    <row r="51" spans="1:4">
      <c r="A51" s="133"/>
      <c r="D51" s="8"/>
    </row>
    <row r="52" spans="1:4">
      <c r="A52" s="133"/>
      <c r="D52" s="8"/>
    </row>
    <row r="53" spans="1:4">
      <c r="A53" s="133"/>
      <c r="D53" s="8"/>
    </row>
    <row r="54" spans="1:4">
      <c r="A54" s="133"/>
      <c r="D54" s="8"/>
    </row>
    <row r="55" spans="1:4">
      <c r="A55" s="133"/>
      <c r="D55" s="8"/>
    </row>
    <row r="56" spans="1:4">
      <c r="A56" s="133"/>
      <c r="D56" s="8"/>
    </row>
    <row r="57" spans="1:4">
      <c r="A57" s="133"/>
      <c r="D57" s="8"/>
    </row>
    <row r="58" spans="1:4">
      <c r="A58" s="133"/>
      <c r="D58" s="8"/>
    </row>
    <row r="59" spans="1:4">
      <c r="A59" s="133"/>
      <c r="D59" s="8"/>
    </row>
    <row r="60" spans="1:4">
      <c r="A60" s="133"/>
      <c r="D60" s="8"/>
    </row>
    <row r="61" spans="1:4">
      <c r="A61" s="133"/>
      <c r="D61" s="8"/>
    </row>
    <row r="62" spans="1:4">
      <c r="A62" s="133"/>
      <c r="D62" s="8"/>
    </row>
    <row r="63" spans="1:4">
      <c r="A63" s="133"/>
      <c r="D63" s="8"/>
    </row>
    <row r="64" spans="1:4">
      <c r="A64" s="133"/>
      <c r="D64" s="8"/>
    </row>
    <row r="65" spans="1:4">
      <c r="A65" s="133"/>
      <c r="D65" s="8"/>
    </row>
    <row r="66" spans="1:4">
      <c r="A66" s="133"/>
      <c r="D66" s="8"/>
    </row>
    <row r="67" spans="1:4">
      <c r="A67" s="133"/>
      <c r="D67" s="8"/>
    </row>
    <row r="68" spans="1:4">
      <c r="A68" s="133"/>
      <c r="D68" s="8"/>
    </row>
    <row r="69" spans="1:4">
      <c r="A69" s="133"/>
      <c r="D69" s="8"/>
    </row>
    <row r="70" spans="1:4">
      <c r="A70" s="133"/>
      <c r="D70" s="8"/>
    </row>
    <row r="71" spans="1:4">
      <c r="A71" s="133"/>
      <c r="D71" s="8"/>
    </row>
    <row r="72" spans="1:4">
      <c r="A72" s="133"/>
      <c r="D72" s="8"/>
    </row>
    <row r="73" spans="1:4">
      <c r="A73" s="133"/>
      <c r="D73" s="8"/>
    </row>
    <row r="74" spans="1:4">
      <c r="A74" s="133"/>
      <c r="D74" s="8"/>
    </row>
    <row r="75" spans="1:4">
      <c r="A75" s="133"/>
      <c r="D75" s="8"/>
    </row>
    <row r="76" spans="1:4">
      <c r="A76" s="133"/>
      <c r="D76" s="8"/>
    </row>
    <row r="77" spans="1:4">
      <c r="A77" s="133"/>
      <c r="D77" s="8"/>
    </row>
    <row r="78" spans="1:4">
      <c r="A78" s="133"/>
      <c r="D78" s="8"/>
    </row>
    <row r="79" spans="1:4">
      <c r="A79" s="133"/>
      <c r="D79" s="8"/>
    </row>
    <row r="80" spans="1:4">
      <c r="A80" s="133"/>
      <c r="D80" s="8"/>
    </row>
    <row r="81" spans="1:4">
      <c r="A81" s="133"/>
      <c r="D81" s="8"/>
    </row>
    <row r="82" spans="1:4">
      <c r="A82" s="133"/>
      <c r="D82" s="8"/>
    </row>
    <row r="83" spans="1:4">
      <c r="A83" s="133"/>
      <c r="D83" s="8"/>
    </row>
    <row r="84" spans="1:4">
      <c r="A84" s="133"/>
      <c r="D84" s="8"/>
    </row>
    <row r="85" spans="1:4">
      <c r="A85" s="133"/>
      <c r="D85" s="8"/>
    </row>
    <row r="86" spans="1:4">
      <c r="A86" s="133"/>
      <c r="D86" s="8"/>
    </row>
    <row r="87" spans="1:4">
      <c r="A87" s="133"/>
      <c r="D87" s="8"/>
    </row>
    <row r="88" spans="1:4">
      <c r="A88" s="133"/>
      <c r="D88" s="8"/>
    </row>
    <row r="89" spans="1:4">
      <c r="A89" s="133"/>
      <c r="D89" s="8"/>
    </row>
    <row r="90" spans="1:4">
      <c r="A90" s="133"/>
      <c r="D90" s="8"/>
    </row>
    <row r="91" spans="1:4">
      <c r="A91" s="133"/>
      <c r="D91" s="8"/>
    </row>
    <row r="92" spans="1:4">
      <c r="A92" s="133"/>
      <c r="D92" s="8"/>
    </row>
    <row r="93" spans="1:4">
      <c r="A93" s="133"/>
      <c r="D93" s="8"/>
    </row>
    <row r="94" spans="1:4">
      <c r="A94" s="133"/>
      <c r="D94" s="8"/>
    </row>
    <row r="95" spans="1:4">
      <c r="A95" s="133"/>
      <c r="D95" s="8"/>
    </row>
    <row r="96" spans="1:4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A19:G23"/>
    <mergeCell ref="C7:G7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/>
  </sheetPr>
  <dimension ref="A1:BH5000"/>
  <sheetViews>
    <sheetView workbookViewId="0">
      <selection activeCell="AP16" sqref="AP16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77</v>
      </c>
      <c r="C6" s="259" t="s">
        <v>78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57</v>
      </c>
      <c r="C7" s="263" t="s">
        <v>79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154</v>
      </c>
      <c r="C11" s="169" t="s">
        <v>155</v>
      </c>
      <c r="D11" s="170"/>
      <c r="E11" s="171"/>
      <c r="F11" s="172"/>
      <c r="G11" s="173">
        <f>SUMIF(AE12:AE12,"&lt;&gt;NOR",G12:G12)</f>
        <v>0</v>
      </c>
      <c r="H11" s="172"/>
      <c r="I11" s="172">
        <f>SUM(I12:I12)</f>
        <v>0</v>
      </c>
      <c r="J11" s="172"/>
      <c r="K11" s="172">
        <f>SUM(K12:K12)</f>
        <v>1</v>
      </c>
      <c r="L11" s="172"/>
      <c r="M11" s="172">
        <f>SUM(M12:M12)</f>
        <v>0</v>
      </c>
      <c r="N11" s="172"/>
      <c r="O11" s="172">
        <f>SUM(O12:O12)</f>
        <v>0</v>
      </c>
      <c r="P11" s="172"/>
      <c r="Q11" s="172">
        <f>SUM(Q12:Q12)</f>
        <v>0</v>
      </c>
      <c r="R11" s="174"/>
      <c r="S11" s="174"/>
      <c r="T11" s="172"/>
      <c r="U11" s="172"/>
      <c r="V11" s="172">
        <f>SUM(V12:V12)</f>
        <v>0</v>
      </c>
      <c r="W11" s="174"/>
      <c r="X11" s="175"/>
      <c r="AE11" t="s">
        <v>196</v>
      </c>
      <c r="AH11" s="193"/>
      <c r="AI11" s="193"/>
      <c r="AJ11" s="196"/>
    </row>
    <row r="12" spans="1:60" ht="84" outlineLevel="1">
      <c r="A12" s="176">
        <v>1</v>
      </c>
      <c r="B12" s="177" t="s">
        <v>2217</v>
      </c>
      <c r="C12" s="177" t="s">
        <v>2248</v>
      </c>
      <c r="D12" s="178" t="s">
        <v>744</v>
      </c>
      <c r="E12" s="179">
        <v>1</v>
      </c>
      <c r="F12" s="182"/>
      <c r="G12" s="180">
        <f>ROUND(E12*F12,2)</f>
        <v>0</v>
      </c>
      <c r="H12" s="182">
        <v>0</v>
      </c>
      <c r="I12" s="180">
        <f>ROUND(E12*H12,2)</f>
        <v>0</v>
      </c>
      <c r="J12" s="182">
        <v>1</v>
      </c>
      <c r="K12" s="180">
        <f>ROUND(E12*J12,2)</f>
        <v>1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1"/>
      <c r="S12" s="181" t="s">
        <v>392</v>
      </c>
      <c r="T12" s="180" t="s">
        <v>689</v>
      </c>
      <c r="U12" s="180">
        <v>0</v>
      </c>
      <c r="V12" s="180">
        <f>ROUND(E12*U12,2)</f>
        <v>0</v>
      </c>
      <c r="W12" s="181"/>
      <c r="X12" s="181"/>
      <c r="Y12" s="149"/>
      <c r="Z12" s="149"/>
      <c r="AA12" s="149"/>
      <c r="AB12" s="149"/>
      <c r="AC12" s="149"/>
      <c r="AD12" s="149"/>
      <c r="AE12" s="149" t="s">
        <v>202</v>
      </c>
      <c r="AF12" s="149" t="s">
        <v>2218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>
      <c r="A13" s="136"/>
      <c r="B13" s="154"/>
      <c r="C13" s="154"/>
      <c r="D13" s="157"/>
      <c r="E13" s="158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60"/>
      <c r="S13" s="160"/>
      <c r="T13" s="159"/>
      <c r="U13" s="159"/>
      <c r="V13" s="159"/>
      <c r="W13" s="160"/>
      <c r="X13" s="160"/>
      <c r="AC13">
        <v>12</v>
      </c>
      <c r="AD13">
        <v>21</v>
      </c>
      <c r="AH13" s="193"/>
      <c r="AI13" s="193"/>
      <c r="AJ13" s="196"/>
    </row>
    <row r="14" spans="1:60">
      <c r="A14" s="151"/>
      <c r="B14" s="156" t="s">
        <v>30</v>
      </c>
      <c r="C14" s="156"/>
      <c r="D14" s="165"/>
      <c r="E14" s="166"/>
      <c r="F14" s="167"/>
      <c r="G14" s="168">
        <f>G11</f>
        <v>0</v>
      </c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60"/>
      <c r="S14" s="160"/>
      <c r="T14" s="159"/>
      <c r="U14" s="159"/>
      <c r="V14" s="159"/>
      <c r="W14" s="160"/>
      <c r="X14" s="160"/>
      <c r="AC14">
        <f>SUMIF(L7:L12,AC13,G7:G12)</f>
        <v>0</v>
      </c>
      <c r="AD14">
        <f>SUMIF(L7:L12,AD13,G7:G12)</f>
        <v>0</v>
      </c>
      <c r="AE14" t="s">
        <v>215</v>
      </c>
      <c r="AH14" s="193"/>
      <c r="AI14" s="193"/>
      <c r="AJ14" s="196"/>
    </row>
    <row r="15" spans="1:60">
      <c r="A15" s="150"/>
      <c r="B15" s="155"/>
      <c r="C15" s="155"/>
      <c r="D15" s="161"/>
      <c r="E15" s="162"/>
      <c r="F15" s="163"/>
      <c r="G15" s="163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60"/>
      <c r="S15" s="160"/>
      <c r="T15" s="159"/>
      <c r="U15" s="159"/>
      <c r="V15" s="159"/>
      <c r="W15" s="160"/>
      <c r="X15" s="160"/>
      <c r="AH15" s="193"/>
      <c r="AI15" s="193"/>
      <c r="AJ15" s="196"/>
    </row>
    <row r="16" spans="1:60">
      <c r="A16" s="150"/>
      <c r="B16" s="155"/>
      <c r="C16" s="155"/>
      <c r="D16" s="161"/>
      <c r="E16" s="162"/>
      <c r="F16" s="163"/>
      <c r="G16" s="163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60"/>
      <c r="S16" s="160"/>
      <c r="T16" s="159"/>
      <c r="U16" s="159"/>
      <c r="V16" s="159"/>
      <c r="W16" s="160"/>
      <c r="X16" s="160"/>
      <c r="AH16" s="193"/>
      <c r="AI16" s="193"/>
      <c r="AJ16" s="196"/>
    </row>
    <row r="17" spans="1:36">
      <c r="A17" s="153" t="s">
        <v>216</v>
      </c>
      <c r="B17" s="155"/>
      <c r="C17" s="155"/>
      <c r="D17" s="161"/>
      <c r="E17" s="162"/>
      <c r="F17" s="163"/>
      <c r="G17" s="163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60"/>
      <c r="S17" s="160"/>
      <c r="T17" s="159"/>
      <c r="U17" s="159"/>
      <c r="V17" s="159"/>
      <c r="W17" s="160"/>
      <c r="X17" s="160"/>
      <c r="AH17" s="193"/>
      <c r="AI17" s="193"/>
      <c r="AJ17" s="196"/>
    </row>
    <row r="18" spans="1:36">
      <c r="A18" s="240"/>
      <c r="B18" s="241"/>
      <c r="C18" s="241"/>
      <c r="D18" s="242"/>
      <c r="E18" s="243"/>
      <c r="F18" s="244"/>
      <c r="G18" s="245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60"/>
      <c r="S18" s="160"/>
      <c r="T18" s="159"/>
      <c r="U18" s="159"/>
      <c r="V18" s="159"/>
      <c r="W18" s="160"/>
      <c r="X18" s="160"/>
      <c r="AE18" t="s">
        <v>217</v>
      </c>
      <c r="AH18" s="193"/>
      <c r="AI18" s="193"/>
      <c r="AJ18" s="196"/>
    </row>
    <row r="19" spans="1:36">
      <c r="A19" s="246"/>
      <c r="B19" s="247"/>
      <c r="C19" s="247"/>
      <c r="D19" s="248"/>
      <c r="E19" s="249"/>
      <c r="F19" s="250"/>
      <c r="G19" s="251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60"/>
      <c r="S19" s="160"/>
      <c r="T19" s="159"/>
      <c r="U19" s="159"/>
      <c r="V19" s="159"/>
      <c r="W19" s="160"/>
      <c r="X19" s="160"/>
      <c r="AH19" s="193"/>
      <c r="AI19" s="193"/>
      <c r="AJ19" s="196"/>
    </row>
    <row r="20" spans="1:36">
      <c r="A20" s="246"/>
      <c r="B20" s="247"/>
      <c r="C20" s="247"/>
      <c r="D20" s="248"/>
      <c r="E20" s="249"/>
      <c r="F20" s="250"/>
      <c r="G20" s="251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60"/>
      <c r="S20" s="160"/>
      <c r="T20" s="159"/>
      <c r="U20" s="159"/>
      <c r="V20" s="159"/>
      <c r="W20" s="160"/>
      <c r="X20" s="160"/>
      <c r="AH20" s="193"/>
      <c r="AI20" s="193"/>
      <c r="AJ20" s="196"/>
    </row>
    <row r="21" spans="1:36">
      <c r="A21" s="246"/>
      <c r="B21" s="247"/>
      <c r="C21" s="247"/>
      <c r="D21" s="248"/>
      <c r="E21" s="249"/>
      <c r="F21" s="250"/>
      <c r="G21" s="251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60"/>
      <c r="S21" s="160"/>
      <c r="T21" s="159"/>
      <c r="U21" s="159"/>
      <c r="V21" s="159"/>
      <c r="W21" s="160"/>
      <c r="X21" s="160"/>
      <c r="AH21" s="193"/>
      <c r="AI21" s="193"/>
      <c r="AJ21" s="196"/>
    </row>
    <row r="22" spans="1:36">
      <c r="A22" s="252"/>
      <c r="B22" s="253"/>
      <c r="C22" s="253"/>
      <c r="D22" s="254"/>
      <c r="E22" s="255"/>
      <c r="F22" s="256"/>
      <c r="G22" s="257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60"/>
      <c r="S22" s="160"/>
      <c r="T22" s="159"/>
      <c r="U22" s="159"/>
      <c r="V22" s="159"/>
      <c r="W22" s="160"/>
      <c r="X22" s="160"/>
      <c r="AH22" s="193"/>
      <c r="AI22" s="193"/>
      <c r="AJ22" s="196"/>
    </row>
    <row r="23" spans="1:36">
      <c r="A23" s="150"/>
      <c r="B23" s="155"/>
      <c r="C23" s="155"/>
      <c r="D23" s="161"/>
      <c r="E23" s="162"/>
      <c r="F23" s="163"/>
      <c r="G23" s="163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60"/>
      <c r="S23" s="160"/>
      <c r="T23" s="159"/>
      <c r="U23" s="159"/>
      <c r="V23" s="159"/>
      <c r="W23" s="160"/>
      <c r="X23" s="160"/>
      <c r="AH23" s="193"/>
      <c r="AI23" s="193"/>
      <c r="AJ23" s="196"/>
    </row>
    <row r="24" spans="1:36">
      <c r="A24" s="146"/>
      <c r="B24" s="147"/>
      <c r="C24" s="147"/>
      <c r="D24" s="148"/>
      <c r="E24" s="149"/>
      <c r="F24" s="149"/>
      <c r="G24" s="149"/>
      <c r="AE24" t="s">
        <v>218</v>
      </c>
    </row>
    <row r="25" spans="1:36">
      <c r="A25" s="133"/>
      <c r="D25" s="8"/>
    </row>
    <row r="26" spans="1:36">
      <c r="A26" s="133"/>
      <c r="D26" s="8"/>
    </row>
    <row r="27" spans="1:36">
      <c r="A27" s="133"/>
      <c r="D27" s="8"/>
    </row>
    <row r="28" spans="1:36">
      <c r="A28" s="133"/>
      <c r="D28" s="8"/>
    </row>
    <row r="29" spans="1:36">
      <c r="A29" s="133"/>
      <c r="D29" s="8"/>
    </row>
    <row r="30" spans="1:36">
      <c r="A30" s="133"/>
      <c r="D30" s="8"/>
    </row>
    <row r="31" spans="1:36">
      <c r="A31" s="133"/>
      <c r="D31" s="8"/>
    </row>
    <row r="32" spans="1:36">
      <c r="A32" s="133"/>
      <c r="D32" s="8"/>
    </row>
    <row r="33" spans="1:4">
      <c r="A33" s="133"/>
      <c r="D33" s="8"/>
    </row>
    <row r="34" spans="1:4">
      <c r="A34" s="133"/>
      <c r="D34" s="8"/>
    </row>
    <row r="35" spans="1:4">
      <c r="A35" s="133"/>
      <c r="D35" s="8"/>
    </row>
    <row r="36" spans="1:4">
      <c r="A36" s="133"/>
      <c r="D36" s="8"/>
    </row>
    <row r="37" spans="1:4">
      <c r="A37" s="133"/>
      <c r="D37" s="8"/>
    </row>
    <row r="38" spans="1:4">
      <c r="A38" s="133"/>
      <c r="D38" s="8"/>
    </row>
    <row r="39" spans="1:4">
      <c r="A39" s="133"/>
      <c r="D39" s="8"/>
    </row>
    <row r="40" spans="1:4">
      <c r="A40" s="133"/>
      <c r="D40" s="8"/>
    </row>
    <row r="41" spans="1:4">
      <c r="A41" s="133"/>
      <c r="D41" s="8"/>
    </row>
    <row r="42" spans="1:4">
      <c r="A42" s="133"/>
      <c r="D42" s="8"/>
    </row>
    <row r="43" spans="1:4">
      <c r="A43" s="133"/>
      <c r="D43" s="8"/>
    </row>
    <row r="44" spans="1:4">
      <c r="A44" s="133"/>
      <c r="D44" s="8"/>
    </row>
    <row r="45" spans="1:4">
      <c r="A45" s="133"/>
      <c r="D45" s="8"/>
    </row>
    <row r="46" spans="1:4">
      <c r="A46" s="133"/>
      <c r="D46" s="8"/>
    </row>
    <row r="47" spans="1:4">
      <c r="A47" s="133"/>
      <c r="D47" s="8"/>
    </row>
    <row r="48" spans="1:4">
      <c r="A48" s="133"/>
      <c r="D48" s="8"/>
    </row>
    <row r="49" spans="1:4">
      <c r="A49" s="133"/>
      <c r="D49" s="8"/>
    </row>
    <row r="50" spans="1:4">
      <c r="A50" s="133"/>
      <c r="D50" s="8"/>
    </row>
    <row r="51" spans="1:4">
      <c r="A51" s="133"/>
      <c r="D51" s="8"/>
    </row>
    <row r="52" spans="1:4">
      <c r="A52" s="133"/>
      <c r="D52" s="8"/>
    </row>
    <row r="53" spans="1:4">
      <c r="A53" s="133"/>
      <c r="D53" s="8"/>
    </row>
    <row r="54" spans="1:4">
      <c r="A54" s="133"/>
      <c r="D54" s="8"/>
    </row>
    <row r="55" spans="1:4">
      <c r="A55" s="133"/>
      <c r="D55" s="8"/>
    </row>
    <row r="56" spans="1:4">
      <c r="A56" s="133"/>
      <c r="D56" s="8"/>
    </row>
    <row r="57" spans="1:4">
      <c r="A57" s="133"/>
      <c r="D57" s="8"/>
    </row>
    <row r="58" spans="1:4">
      <c r="A58" s="133"/>
      <c r="D58" s="8"/>
    </row>
    <row r="59" spans="1:4">
      <c r="A59" s="133"/>
      <c r="D59" s="8"/>
    </row>
    <row r="60" spans="1:4">
      <c r="A60" s="133"/>
      <c r="D60" s="8"/>
    </row>
    <row r="61" spans="1:4">
      <c r="A61" s="133"/>
      <c r="D61" s="8"/>
    </row>
    <row r="62" spans="1:4">
      <c r="A62" s="133"/>
      <c r="D62" s="8"/>
    </row>
    <row r="63" spans="1:4">
      <c r="A63" s="133"/>
      <c r="D63" s="8"/>
    </row>
    <row r="64" spans="1:4">
      <c r="A64" s="133"/>
      <c r="D64" s="8"/>
    </row>
    <row r="65" spans="1:4">
      <c r="A65" s="133"/>
      <c r="D65" s="8"/>
    </row>
    <row r="66" spans="1:4">
      <c r="A66" s="133"/>
      <c r="D66" s="8"/>
    </row>
    <row r="67" spans="1:4">
      <c r="A67" s="133"/>
      <c r="D67" s="8"/>
    </row>
    <row r="68" spans="1:4">
      <c r="A68" s="133"/>
      <c r="D68" s="8"/>
    </row>
    <row r="69" spans="1:4">
      <c r="A69" s="133"/>
      <c r="D69" s="8"/>
    </row>
    <row r="70" spans="1:4">
      <c r="A70" s="133"/>
      <c r="D70" s="8"/>
    </row>
    <row r="71" spans="1:4">
      <c r="A71" s="133"/>
      <c r="D71" s="8"/>
    </row>
    <row r="72" spans="1:4">
      <c r="A72" s="133"/>
      <c r="D72" s="8"/>
    </row>
    <row r="73" spans="1:4">
      <c r="A73" s="133"/>
      <c r="D73" s="8"/>
    </row>
    <row r="74" spans="1:4">
      <c r="A74" s="133"/>
      <c r="D74" s="8"/>
    </row>
    <row r="75" spans="1:4">
      <c r="A75" s="133"/>
      <c r="D75" s="8"/>
    </row>
    <row r="76" spans="1:4">
      <c r="A76" s="133"/>
      <c r="D76" s="8"/>
    </row>
    <row r="77" spans="1:4">
      <c r="A77" s="133"/>
      <c r="D77" s="8"/>
    </row>
    <row r="78" spans="1:4">
      <c r="A78" s="133"/>
      <c r="D78" s="8"/>
    </row>
    <row r="79" spans="1:4">
      <c r="A79" s="133"/>
      <c r="D79" s="8"/>
    </row>
    <row r="80" spans="1:4">
      <c r="A80" s="133"/>
      <c r="D80" s="8"/>
    </row>
    <row r="81" spans="1:4">
      <c r="A81" s="133"/>
      <c r="D81" s="8"/>
    </row>
    <row r="82" spans="1:4">
      <c r="A82" s="133"/>
      <c r="D82" s="8"/>
    </row>
    <row r="83" spans="1:4">
      <c r="A83" s="133"/>
      <c r="D83" s="8"/>
    </row>
    <row r="84" spans="1:4">
      <c r="A84" s="133"/>
      <c r="D84" s="8"/>
    </row>
    <row r="85" spans="1:4">
      <c r="A85" s="133"/>
      <c r="D85" s="8"/>
    </row>
    <row r="86" spans="1:4">
      <c r="A86" s="133"/>
      <c r="D86" s="8"/>
    </row>
    <row r="87" spans="1:4">
      <c r="A87" s="133"/>
      <c r="D87" s="8"/>
    </row>
    <row r="88" spans="1:4">
      <c r="A88" s="133"/>
      <c r="D88" s="8"/>
    </row>
    <row r="89" spans="1:4">
      <c r="A89" s="133"/>
      <c r="D89" s="8"/>
    </row>
    <row r="90" spans="1:4">
      <c r="A90" s="133"/>
      <c r="D90" s="8"/>
    </row>
    <row r="91" spans="1:4">
      <c r="A91" s="133"/>
      <c r="D91" s="8"/>
    </row>
    <row r="92" spans="1:4">
      <c r="A92" s="133"/>
      <c r="D92" s="8"/>
    </row>
    <row r="93" spans="1:4">
      <c r="A93" s="133"/>
      <c r="D93" s="8"/>
    </row>
    <row r="94" spans="1:4">
      <c r="A94" s="133"/>
      <c r="D94" s="8"/>
    </row>
    <row r="95" spans="1:4">
      <c r="A95" s="133"/>
      <c r="D95" s="8"/>
    </row>
    <row r="96" spans="1:4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18:G22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/>
  </sheetPr>
  <dimension ref="A1:BH5000"/>
  <sheetViews>
    <sheetView workbookViewId="0">
      <selection activeCell="F17" sqref="F17:F21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8" t="s">
        <v>168</v>
      </c>
      <c r="B6" s="139" t="s">
        <v>80</v>
      </c>
      <c r="C6" s="263" t="s">
        <v>81</v>
      </c>
      <c r="D6" s="263"/>
      <c r="E6" s="263"/>
      <c r="F6" s="263"/>
      <c r="G6" s="264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>
      <c r="A7" s="133"/>
      <c r="D7" s="8"/>
    </row>
    <row r="8" spans="1:60" ht="42">
      <c r="A8" s="140" t="s">
        <v>171</v>
      </c>
      <c r="B8" s="143" t="s">
        <v>172</v>
      </c>
      <c r="C8" s="143" t="s">
        <v>173</v>
      </c>
      <c r="D8" s="141" t="s">
        <v>174</v>
      </c>
      <c r="E8" s="142" t="s">
        <v>175</v>
      </c>
      <c r="F8" s="144" t="s">
        <v>176</v>
      </c>
      <c r="G8" s="142" t="s">
        <v>30</v>
      </c>
      <c r="H8" s="145" t="s">
        <v>31</v>
      </c>
      <c r="I8" s="145" t="s">
        <v>180</v>
      </c>
      <c r="J8" s="145" t="s">
        <v>32</v>
      </c>
      <c r="K8" s="145" t="s">
        <v>181</v>
      </c>
      <c r="L8" s="145" t="s">
        <v>182</v>
      </c>
      <c r="M8" s="145" t="s">
        <v>183</v>
      </c>
      <c r="N8" s="145" t="s">
        <v>184</v>
      </c>
      <c r="O8" s="145" t="s">
        <v>185</v>
      </c>
      <c r="P8" s="145" t="s">
        <v>186</v>
      </c>
      <c r="Q8" s="145" t="s">
        <v>187</v>
      </c>
      <c r="R8" s="145" t="s">
        <v>188</v>
      </c>
      <c r="S8" s="145" t="s">
        <v>189</v>
      </c>
      <c r="T8" s="145" t="s">
        <v>190</v>
      </c>
      <c r="U8" s="145" t="s">
        <v>191</v>
      </c>
      <c r="V8" s="145" t="s">
        <v>192</v>
      </c>
      <c r="W8" s="145" t="s">
        <v>193</v>
      </c>
      <c r="X8" s="145" t="s">
        <v>194</v>
      </c>
      <c r="Y8" s="19"/>
      <c r="Z8" s="19"/>
      <c r="AA8" s="19"/>
      <c r="AB8" s="19"/>
      <c r="AC8" s="19"/>
      <c r="AD8" s="19" t="s">
        <v>179</v>
      </c>
      <c r="AE8" s="19" t="s">
        <v>177</v>
      </c>
      <c r="AF8" t="s">
        <v>178</v>
      </c>
    </row>
    <row r="9" spans="1:60">
      <c r="A9" s="136"/>
      <c r="B9" s="154"/>
      <c r="C9" s="154"/>
      <c r="D9" s="157"/>
      <c r="E9" s="158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60"/>
      <c r="S9" s="160"/>
      <c r="T9" s="159"/>
      <c r="U9" s="159"/>
      <c r="V9" s="159"/>
      <c r="W9" s="160"/>
      <c r="X9" s="160"/>
      <c r="AH9" s="193"/>
      <c r="AI9" s="193"/>
      <c r="AJ9" s="196"/>
    </row>
    <row r="10" spans="1:60" ht="14">
      <c r="A10" s="152" t="s">
        <v>195</v>
      </c>
      <c r="B10" s="169" t="s">
        <v>162</v>
      </c>
      <c r="C10" s="169" t="s">
        <v>28</v>
      </c>
      <c r="D10" s="170"/>
      <c r="E10" s="171"/>
      <c r="F10" s="172"/>
      <c r="G10" s="173">
        <f>SUMIF(AE11:AE14,"&lt;&gt;NOR",G11:G14)</f>
        <v>0</v>
      </c>
      <c r="H10" s="172"/>
      <c r="I10" s="172">
        <f>SUM(I11:I14)</f>
        <v>0</v>
      </c>
      <c r="J10" s="172"/>
      <c r="K10" s="172">
        <f>SUM(K11:K14)</f>
        <v>225000</v>
      </c>
      <c r="L10" s="172"/>
      <c r="M10" s="172">
        <f>SUM(M11:M14)</f>
        <v>0</v>
      </c>
      <c r="N10" s="172"/>
      <c r="O10" s="172">
        <f>SUM(O11:O14)</f>
        <v>0</v>
      </c>
      <c r="P10" s="172"/>
      <c r="Q10" s="172">
        <f>SUM(Q11:Q14)</f>
        <v>0</v>
      </c>
      <c r="R10" s="174"/>
      <c r="S10" s="174"/>
      <c r="T10" s="172"/>
      <c r="U10" s="172"/>
      <c r="V10" s="172">
        <f>SUM(V11:V14)</f>
        <v>0</v>
      </c>
      <c r="W10" s="174"/>
      <c r="X10" s="175"/>
      <c r="AE10" t="s">
        <v>196</v>
      </c>
      <c r="AH10" s="193"/>
      <c r="AI10" s="193"/>
      <c r="AJ10" s="196"/>
    </row>
    <row r="11" spans="1:60" outlineLevel="1">
      <c r="A11" s="176">
        <v>1</v>
      </c>
      <c r="B11" s="177" t="s">
        <v>57</v>
      </c>
      <c r="C11" s="177" t="s">
        <v>2219</v>
      </c>
      <c r="D11" s="178" t="s">
        <v>744</v>
      </c>
      <c r="E11" s="179">
        <v>1</v>
      </c>
      <c r="F11" s="182"/>
      <c r="G11" s="180">
        <f>ROUND(E11*F11,2)</f>
        <v>0</v>
      </c>
      <c r="H11" s="182">
        <v>0</v>
      </c>
      <c r="I11" s="180">
        <f>ROUND(E11*H11,2)</f>
        <v>0</v>
      </c>
      <c r="J11" s="182">
        <v>50000</v>
      </c>
      <c r="K11" s="180">
        <f>ROUND(E11*J11,2)</f>
        <v>50000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1"/>
      <c r="S11" s="181" t="s">
        <v>392</v>
      </c>
      <c r="T11" s="180" t="s">
        <v>689</v>
      </c>
      <c r="U11" s="180">
        <v>0</v>
      </c>
      <c r="V11" s="180">
        <f>ROUND(E11*U11,2)</f>
        <v>0</v>
      </c>
      <c r="W11" s="181"/>
      <c r="X11" s="181"/>
      <c r="Y11" s="149"/>
      <c r="Z11" s="149"/>
      <c r="AA11" s="149"/>
      <c r="AB11" s="149"/>
      <c r="AC11" s="149"/>
      <c r="AD11" s="149"/>
      <c r="AE11" s="149" t="s">
        <v>202</v>
      </c>
      <c r="AF11" s="149" t="s">
        <v>2220</v>
      </c>
      <c r="AG11" s="149"/>
      <c r="AH11" s="194"/>
      <c r="AI11" s="194"/>
      <c r="AJ11" s="197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>
      <c r="A12" s="176">
        <v>2</v>
      </c>
      <c r="B12" s="177" t="s">
        <v>69</v>
      </c>
      <c r="C12" s="177" t="s">
        <v>2221</v>
      </c>
      <c r="D12" s="178" t="s">
        <v>744</v>
      </c>
      <c r="E12" s="179">
        <v>1</v>
      </c>
      <c r="F12" s="182"/>
      <c r="G12" s="180">
        <f>ROUND(E12*F12,2)</f>
        <v>0</v>
      </c>
      <c r="H12" s="182">
        <v>0</v>
      </c>
      <c r="I12" s="180">
        <f>ROUND(E12*H12,2)</f>
        <v>0</v>
      </c>
      <c r="J12" s="182">
        <v>100000</v>
      </c>
      <c r="K12" s="180">
        <f>ROUND(E12*J12,2)</f>
        <v>100000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1"/>
      <c r="S12" s="181" t="s">
        <v>392</v>
      </c>
      <c r="T12" s="180" t="s">
        <v>689</v>
      </c>
      <c r="U12" s="180">
        <v>0</v>
      </c>
      <c r="V12" s="180">
        <f>ROUND(E12*U12,2)</f>
        <v>0</v>
      </c>
      <c r="W12" s="181"/>
      <c r="X12" s="181"/>
      <c r="Y12" s="149"/>
      <c r="Z12" s="149"/>
      <c r="AA12" s="149"/>
      <c r="AB12" s="149"/>
      <c r="AC12" s="149"/>
      <c r="AD12" s="149"/>
      <c r="AE12" s="149" t="s">
        <v>202</v>
      </c>
      <c r="AF12" s="149" t="s">
        <v>2222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>
      <c r="A13" s="176">
        <v>3</v>
      </c>
      <c r="B13" s="177" t="s">
        <v>71</v>
      </c>
      <c r="C13" s="177" t="s">
        <v>2223</v>
      </c>
      <c r="D13" s="178" t="s">
        <v>744</v>
      </c>
      <c r="E13" s="179">
        <v>1</v>
      </c>
      <c r="F13" s="182"/>
      <c r="G13" s="180">
        <f>ROUND(E13*F13,2)</f>
        <v>0</v>
      </c>
      <c r="H13" s="182">
        <v>0</v>
      </c>
      <c r="I13" s="180">
        <f>ROUND(E13*H13,2)</f>
        <v>0</v>
      </c>
      <c r="J13" s="182">
        <v>50000</v>
      </c>
      <c r="K13" s="180">
        <f>ROUND(E13*J13,2)</f>
        <v>50000</v>
      </c>
      <c r="L13" s="180">
        <v>21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1"/>
      <c r="S13" s="181" t="s">
        <v>392</v>
      </c>
      <c r="T13" s="180" t="s">
        <v>689</v>
      </c>
      <c r="U13" s="180">
        <v>0</v>
      </c>
      <c r="V13" s="180">
        <f>ROUND(E13*U13,2)</f>
        <v>0</v>
      </c>
      <c r="W13" s="181"/>
      <c r="X13" s="181"/>
      <c r="Y13" s="149"/>
      <c r="Z13" s="149"/>
      <c r="AA13" s="149"/>
      <c r="AB13" s="149"/>
      <c r="AC13" s="149"/>
      <c r="AD13" s="149"/>
      <c r="AE13" s="149" t="s">
        <v>202</v>
      </c>
      <c r="AF13" s="149" t="s">
        <v>2224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4</v>
      </c>
      <c r="B14" s="177" t="s">
        <v>2225</v>
      </c>
      <c r="C14" s="177" t="s">
        <v>2226</v>
      </c>
      <c r="D14" s="178" t="s">
        <v>744</v>
      </c>
      <c r="E14" s="179">
        <v>1</v>
      </c>
      <c r="F14" s="182"/>
      <c r="G14" s="180">
        <f>ROUND(E14*F14,2)</f>
        <v>0</v>
      </c>
      <c r="H14" s="182">
        <v>0</v>
      </c>
      <c r="I14" s="180">
        <f>ROUND(E14*H14,2)</f>
        <v>0</v>
      </c>
      <c r="J14" s="182">
        <v>25000</v>
      </c>
      <c r="K14" s="180">
        <f>ROUND(E14*J14,2)</f>
        <v>25000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1"/>
      <c r="S14" s="181" t="s">
        <v>392</v>
      </c>
      <c r="T14" s="180" t="s">
        <v>689</v>
      </c>
      <c r="U14" s="180">
        <v>0</v>
      </c>
      <c r="V14" s="180">
        <f>ROUND(E14*U14,2)</f>
        <v>0</v>
      </c>
      <c r="W14" s="181"/>
      <c r="X14" s="181"/>
      <c r="Y14" s="149"/>
      <c r="Z14" s="149"/>
      <c r="AA14" s="149"/>
      <c r="AB14" s="149"/>
      <c r="AC14" s="149"/>
      <c r="AD14" s="149"/>
      <c r="AE14" s="149" t="s">
        <v>202</v>
      </c>
      <c r="AF14" s="149" t="s">
        <v>2227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>
      <c r="A15" s="136"/>
      <c r="B15" s="154"/>
      <c r="C15" s="154"/>
      <c r="D15" s="157"/>
      <c r="E15" s="158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60"/>
      <c r="S15" s="160"/>
      <c r="T15" s="159"/>
      <c r="U15" s="159"/>
      <c r="V15" s="159"/>
      <c r="W15" s="160"/>
      <c r="X15" s="160"/>
      <c r="AH15" s="193"/>
      <c r="AI15" s="193"/>
      <c r="AJ15" s="196"/>
    </row>
    <row r="16" spans="1:60" ht="14">
      <c r="A16" s="152" t="s">
        <v>195</v>
      </c>
      <c r="B16" s="169" t="s">
        <v>163</v>
      </c>
      <c r="C16" s="169" t="s">
        <v>29</v>
      </c>
      <c r="D16" s="170"/>
      <c r="E16" s="171"/>
      <c r="F16" s="172"/>
      <c r="G16" s="173">
        <f>SUMIF(AE17:AE21,"&lt;&gt;NOR",G17:G21)</f>
        <v>0</v>
      </c>
      <c r="H16" s="172"/>
      <c r="I16" s="172">
        <f>SUM(I17:I21)</f>
        <v>0</v>
      </c>
      <c r="J16" s="172"/>
      <c r="K16" s="172">
        <f>SUM(K17:K21)</f>
        <v>375000</v>
      </c>
      <c r="L16" s="172"/>
      <c r="M16" s="172">
        <f>SUM(M17:M21)</f>
        <v>0</v>
      </c>
      <c r="N16" s="172"/>
      <c r="O16" s="172">
        <f>SUM(O17:O21)</f>
        <v>0</v>
      </c>
      <c r="P16" s="172"/>
      <c r="Q16" s="172">
        <f>SUM(Q17:Q21)</f>
        <v>0</v>
      </c>
      <c r="R16" s="174"/>
      <c r="S16" s="174"/>
      <c r="T16" s="172"/>
      <c r="U16" s="172"/>
      <c r="V16" s="172">
        <f>SUM(V17:V21)</f>
        <v>0</v>
      </c>
      <c r="W16" s="174"/>
      <c r="X16" s="175"/>
      <c r="AE16" t="s">
        <v>196</v>
      </c>
      <c r="AH16" s="193"/>
      <c r="AI16" s="193"/>
      <c r="AJ16" s="196"/>
    </row>
    <row r="17" spans="1:60" outlineLevel="1">
      <c r="A17" s="176">
        <v>5</v>
      </c>
      <c r="B17" s="177" t="s">
        <v>2228</v>
      </c>
      <c r="C17" s="177" t="s">
        <v>2229</v>
      </c>
      <c r="D17" s="178" t="s">
        <v>744</v>
      </c>
      <c r="E17" s="179">
        <v>1</v>
      </c>
      <c r="F17" s="182"/>
      <c r="G17" s="180">
        <f>ROUND(E17*F17,2)</f>
        <v>0</v>
      </c>
      <c r="H17" s="182">
        <v>0</v>
      </c>
      <c r="I17" s="180">
        <f>ROUND(E17*H17,2)</f>
        <v>0</v>
      </c>
      <c r="J17" s="182">
        <v>50000</v>
      </c>
      <c r="K17" s="180">
        <f>ROUND(E17*J17,2)</f>
        <v>50000</v>
      </c>
      <c r="L17" s="180">
        <v>21</v>
      </c>
      <c r="M17" s="180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1"/>
      <c r="S17" s="181" t="s">
        <v>392</v>
      </c>
      <c r="T17" s="180" t="s">
        <v>689</v>
      </c>
      <c r="U17" s="180">
        <v>0</v>
      </c>
      <c r="V17" s="180">
        <f>ROUND(E17*U17,2)</f>
        <v>0</v>
      </c>
      <c r="W17" s="181"/>
      <c r="X17" s="181"/>
      <c r="Y17" s="149"/>
      <c r="Z17" s="149"/>
      <c r="AA17" s="149"/>
      <c r="AB17" s="149"/>
      <c r="AC17" s="149"/>
      <c r="AD17" s="149"/>
      <c r="AE17" s="149" t="s">
        <v>202</v>
      </c>
      <c r="AF17" s="149" t="s">
        <v>2230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6">
        <v>6</v>
      </c>
      <c r="B18" s="177" t="s">
        <v>2231</v>
      </c>
      <c r="C18" s="177" t="s">
        <v>2232</v>
      </c>
      <c r="D18" s="178" t="s">
        <v>744</v>
      </c>
      <c r="E18" s="179">
        <v>1</v>
      </c>
      <c r="F18" s="182"/>
      <c r="G18" s="180">
        <f>ROUND(E18*F18,2)</f>
        <v>0</v>
      </c>
      <c r="H18" s="182">
        <v>0</v>
      </c>
      <c r="I18" s="180">
        <f>ROUND(E18*H18,2)</f>
        <v>0</v>
      </c>
      <c r="J18" s="182">
        <v>100000</v>
      </c>
      <c r="K18" s="180">
        <f>ROUND(E18*J18,2)</f>
        <v>100000</v>
      </c>
      <c r="L18" s="180">
        <v>21</v>
      </c>
      <c r="M18" s="180">
        <f>G18*(1+L18/100)</f>
        <v>0</v>
      </c>
      <c r="N18" s="180">
        <v>0</v>
      </c>
      <c r="O18" s="180">
        <f>ROUND(E18*N18,2)</f>
        <v>0</v>
      </c>
      <c r="P18" s="180">
        <v>0</v>
      </c>
      <c r="Q18" s="180">
        <f>ROUND(E18*P18,2)</f>
        <v>0</v>
      </c>
      <c r="R18" s="181"/>
      <c r="S18" s="181" t="s">
        <v>392</v>
      </c>
      <c r="T18" s="180" t="s">
        <v>689</v>
      </c>
      <c r="U18" s="180">
        <v>0</v>
      </c>
      <c r="V18" s="180">
        <f>ROUND(E18*U18,2)</f>
        <v>0</v>
      </c>
      <c r="W18" s="181"/>
      <c r="X18" s="181"/>
      <c r="Y18" s="149"/>
      <c r="Z18" s="149"/>
      <c r="AA18" s="149"/>
      <c r="AB18" s="149"/>
      <c r="AC18" s="149"/>
      <c r="AD18" s="149"/>
      <c r="AE18" s="149" t="s">
        <v>202</v>
      </c>
      <c r="AF18" s="149" t="s">
        <v>2233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76">
        <v>7</v>
      </c>
      <c r="B19" s="177" t="s">
        <v>2234</v>
      </c>
      <c r="C19" s="177" t="s">
        <v>2235</v>
      </c>
      <c r="D19" s="178" t="s">
        <v>744</v>
      </c>
      <c r="E19" s="179">
        <v>1</v>
      </c>
      <c r="F19" s="182"/>
      <c r="G19" s="180">
        <f>ROUND(E19*F19,2)</f>
        <v>0</v>
      </c>
      <c r="H19" s="182">
        <v>0</v>
      </c>
      <c r="I19" s="180">
        <f>ROUND(E19*H19,2)</f>
        <v>0</v>
      </c>
      <c r="J19" s="182">
        <v>50000</v>
      </c>
      <c r="K19" s="180">
        <f>ROUND(E19*J19,2)</f>
        <v>50000</v>
      </c>
      <c r="L19" s="180">
        <v>21</v>
      </c>
      <c r="M19" s="180">
        <f>G19*(1+L19/100)</f>
        <v>0</v>
      </c>
      <c r="N19" s="180">
        <v>0</v>
      </c>
      <c r="O19" s="180">
        <f>ROUND(E19*N19,2)</f>
        <v>0</v>
      </c>
      <c r="P19" s="180">
        <v>0</v>
      </c>
      <c r="Q19" s="180">
        <f>ROUND(E19*P19,2)</f>
        <v>0</v>
      </c>
      <c r="R19" s="181"/>
      <c r="S19" s="181" t="s">
        <v>392</v>
      </c>
      <c r="T19" s="180" t="s">
        <v>689</v>
      </c>
      <c r="U19" s="180">
        <v>0</v>
      </c>
      <c r="V19" s="180">
        <f>ROUND(E19*U19,2)</f>
        <v>0</v>
      </c>
      <c r="W19" s="181"/>
      <c r="X19" s="181"/>
      <c r="Y19" s="149"/>
      <c r="Z19" s="149"/>
      <c r="AA19" s="149"/>
      <c r="AB19" s="149"/>
      <c r="AC19" s="149"/>
      <c r="AD19" s="149"/>
      <c r="AE19" s="149" t="s">
        <v>202</v>
      </c>
      <c r="AF19" s="149" t="s">
        <v>2236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8</v>
      </c>
      <c r="B20" s="177" t="s">
        <v>2237</v>
      </c>
      <c r="C20" s="177" t="s">
        <v>2238</v>
      </c>
      <c r="D20" s="178" t="s">
        <v>744</v>
      </c>
      <c r="E20" s="179">
        <v>1</v>
      </c>
      <c r="F20" s="182"/>
      <c r="G20" s="180">
        <f>ROUND(E20*F20,2)</f>
        <v>0</v>
      </c>
      <c r="H20" s="182">
        <v>0</v>
      </c>
      <c r="I20" s="180">
        <f>ROUND(E20*H20,2)</f>
        <v>0</v>
      </c>
      <c r="J20" s="182">
        <v>75000</v>
      </c>
      <c r="K20" s="180">
        <f>ROUND(E20*J20,2)</f>
        <v>75000</v>
      </c>
      <c r="L20" s="180">
        <v>21</v>
      </c>
      <c r="M20" s="180">
        <f>G20*(1+L20/100)</f>
        <v>0</v>
      </c>
      <c r="N20" s="180">
        <v>0</v>
      </c>
      <c r="O20" s="180">
        <f>ROUND(E20*N20,2)</f>
        <v>0</v>
      </c>
      <c r="P20" s="180">
        <v>0</v>
      </c>
      <c r="Q20" s="180">
        <f>ROUND(E20*P20,2)</f>
        <v>0</v>
      </c>
      <c r="R20" s="181"/>
      <c r="S20" s="181" t="s">
        <v>392</v>
      </c>
      <c r="T20" s="180" t="s">
        <v>689</v>
      </c>
      <c r="U20" s="180">
        <v>0</v>
      </c>
      <c r="V20" s="180">
        <f>ROUND(E20*U20,2)</f>
        <v>0</v>
      </c>
      <c r="W20" s="181"/>
      <c r="X20" s="181"/>
      <c r="Y20" s="149"/>
      <c r="Z20" s="149"/>
      <c r="AA20" s="149"/>
      <c r="AB20" s="149"/>
      <c r="AC20" s="149"/>
      <c r="AD20" s="149"/>
      <c r="AE20" s="149" t="s">
        <v>202</v>
      </c>
      <c r="AF20" s="149" t="s">
        <v>2239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>
      <c r="A21" s="176">
        <v>9</v>
      </c>
      <c r="B21" s="177" t="s">
        <v>2240</v>
      </c>
      <c r="C21" s="177" t="s">
        <v>2241</v>
      </c>
      <c r="D21" s="178" t="s">
        <v>744</v>
      </c>
      <c r="E21" s="179">
        <v>1</v>
      </c>
      <c r="F21" s="182"/>
      <c r="G21" s="180">
        <f>ROUND(E21*F21,2)</f>
        <v>0</v>
      </c>
      <c r="H21" s="182">
        <v>0</v>
      </c>
      <c r="I21" s="180">
        <f>ROUND(E21*H21,2)</f>
        <v>0</v>
      </c>
      <c r="J21" s="182">
        <v>100000</v>
      </c>
      <c r="K21" s="180">
        <f>ROUND(E21*J21,2)</f>
        <v>100000</v>
      </c>
      <c r="L21" s="180">
        <v>21</v>
      </c>
      <c r="M21" s="180">
        <f>G21*(1+L21/100)</f>
        <v>0</v>
      </c>
      <c r="N21" s="180">
        <v>0</v>
      </c>
      <c r="O21" s="180">
        <f>ROUND(E21*N21,2)</f>
        <v>0</v>
      </c>
      <c r="P21" s="180">
        <v>0</v>
      </c>
      <c r="Q21" s="180">
        <f>ROUND(E21*P21,2)</f>
        <v>0</v>
      </c>
      <c r="R21" s="181"/>
      <c r="S21" s="181" t="s">
        <v>392</v>
      </c>
      <c r="T21" s="180" t="s">
        <v>689</v>
      </c>
      <c r="U21" s="180">
        <v>0</v>
      </c>
      <c r="V21" s="180">
        <f>ROUND(E21*U21,2)</f>
        <v>0</v>
      </c>
      <c r="W21" s="181"/>
      <c r="X21" s="181"/>
      <c r="Y21" s="149"/>
      <c r="Z21" s="149"/>
      <c r="AA21" s="149"/>
      <c r="AB21" s="149"/>
      <c r="AC21" s="149"/>
      <c r="AD21" s="149"/>
      <c r="AE21" s="149" t="s">
        <v>202</v>
      </c>
      <c r="AF21" s="149" t="s">
        <v>2242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>
      <c r="A22" s="136"/>
      <c r="B22" s="154"/>
      <c r="C22" s="154"/>
      <c r="D22" s="157"/>
      <c r="E22" s="158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60"/>
      <c r="S22" s="160"/>
      <c r="T22" s="159"/>
      <c r="U22" s="159"/>
      <c r="V22" s="159"/>
      <c r="W22" s="160"/>
      <c r="X22" s="160"/>
      <c r="AC22">
        <v>12</v>
      </c>
      <c r="AD22">
        <v>21</v>
      </c>
      <c r="AH22" s="193"/>
      <c r="AI22" s="193"/>
      <c r="AJ22" s="196"/>
    </row>
    <row r="23" spans="1:60">
      <c r="A23" s="151"/>
      <c r="B23" s="156" t="s">
        <v>30</v>
      </c>
      <c r="C23" s="156"/>
      <c r="D23" s="165"/>
      <c r="E23" s="166"/>
      <c r="F23" s="167"/>
      <c r="G23" s="168">
        <f>G10+G16</f>
        <v>0</v>
      </c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60"/>
      <c r="S23" s="160"/>
      <c r="T23" s="159"/>
      <c r="U23" s="159"/>
      <c r="V23" s="159"/>
      <c r="W23" s="160"/>
      <c r="X23" s="160"/>
      <c r="AC23">
        <f>SUMIF(L7:L21,AC22,G7:G21)</f>
        <v>0</v>
      </c>
      <c r="AD23">
        <f>SUMIF(L7:L21,AD22,G7:G21)</f>
        <v>0</v>
      </c>
      <c r="AE23" t="s">
        <v>215</v>
      </c>
      <c r="AH23" s="193"/>
      <c r="AI23" s="193"/>
      <c r="AJ23" s="196"/>
    </row>
    <row r="24" spans="1:60">
      <c r="A24" s="150"/>
      <c r="B24" s="155"/>
      <c r="C24" s="155"/>
      <c r="D24" s="161"/>
      <c r="E24" s="162"/>
      <c r="F24" s="163"/>
      <c r="G24" s="163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60"/>
      <c r="S24" s="160"/>
      <c r="T24" s="159"/>
      <c r="U24" s="159"/>
      <c r="V24" s="159"/>
      <c r="W24" s="160"/>
      <c r="X24" s="160"/>
      <c r="AH24" s="193"/>
      <c r="AI24" s="193"/>
      <c r="AJ24" s="196"/>
    </row>
    <row r="25" spans="1:60">
      <c r="A25" s="150"/>
      <c r="B25" s="155"/>
      <c r="C25" s="155"/>
      <c r="D25" s="161"/>
      <c r="E25" s="162"/>
      <c r="F25" s="163"/>
      <c r="G25" s="163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60"/>
      <c r="S25" s="160"/>
      <c r="T25" s="159"/>
      <c r="U25" s="159"/>
      <c r="V25" s="159"/>
      <c r="W25" s="160"/>
      <c r="X25" s="160"/>
      <c r="AH25" s="193"/>
      <c r="AI25" s="193"/>
      <c r="AJ25" s="196"/>
    </row>
    <row r="26" spans="1:60">
      <c r="A26" s="153" t="s">
        <v>216</v>
      </c>
      <c r="B26" s="155"/>
      <c r="C26" s="155"/>
      <c r="D26" s="161"/>
      <c r="E26" s="162"/>
      <c r="F26" s="163"/>
      <c r="G26" s="163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60"/>
      <c r="S26" s="160"/>
      <c r="T26" s="159"/>
      <c r="U26" s="159"/>
      <c r="V26" s="159"/>
      <c r="W26" s="160"/>
      <c r="X26" s="160"/>
      <c r="AH26" s="193"/>
      <c r="AI26" s="193"/>
      <c r="AJ26" s="196"/>
    </row>
    <row r="27" spans="1:60">
      <c r="A27" s="240"/>
      <c r="B27" s="241"/>
      <c r="C27" s="241"/>
      <c r="D27" s="242"/>
      <c r="E27" s="243"/>
      <c r="F27" s="244"/>
      <c r="G27" s="245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60"/>
      <c r="S27" s="160"/>
      <c r="T27" s="159"/>
      <c r="U27" s="159"/>
      <c r="V27" s="159"/>
      <c r="W27" s="160"/>
      <c r="X27" s="160"/>
      <c r="AE27" t="s">
        <v>217</v>
      </c>
      <c r="AH27" s="193"/>
      <c r="AI27" s="193"/>
      <c r="AJ27" s="196"/>
    </row>
    <row r="28" spans="1:60">
      <c r="A28" s="246"/>
      <c r="B28" s="247"/>
      <c r="C28" s="247"/>
      <c r="D28" s="248"/>
      <c r="E28" s="249"/>
      <c r="F28" s="250"/>
      <c r="G28" s="251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60"/>
      <c r="S28" s="160"/>
      <c r="T28" s="159"/>
      <c r="U28" s="159"/>
      <c r="V28" s="159"/>
      <c r="W28" s="160"/>
      <c r="X28" s="160"/>
      <c r="AH28" s="193"/>
      <c r="AI28" s="193"/>
      <c r="AJ28" s="196"/>
    </row>
    <row r="29" spans="1:60">
      <c r="A29" s="246"/>
      <c r="B29" s="247"/>
      <c r="C29" s="247"/>
      <c r="D29" s="248"/>
      <c r="E29" s="249"/>
      <c r="F29" s="250"/>
      <c r="G29" s="251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60"/>
      <c r="S29" s="160"/>
      <c r="T29" s="159"/>
      <c r="U29" s="159"/>
      <c r="V29" s="159"/>
      <c r="W29" s="160"/>
      <c r="X29" s="160"/>
      <c r="AH29" s="193"/>
      <c r="AI29" s="193"/>
      <c r="AJ29" s="196"/>
    </row>
    <row r="30" spans="1:60">
      <c r="A30" s="246"/>
      <c r="B30" s="247"/>
      <c r="C30" s="247"/>
      <c r="D30" s="248"/>
      <c r="E30" s="249"/>
      <c r="F30" s="250"/>
      <c r="G30" s="251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60"/>
      <c r="S30" s="160"/>
      <c r="T30" s="159"/>
      <c r="U30" s="159"/>
      <c r="V30" s="159"/>
      <c r="W30" s="160"/>
      <c r="X30" s="160"/>
      <c r="AH30" s="193"/>
      <c r="AI30" s="193"/>
      <c r="AJ30" s="196"/>
    </row>
    <row r="31" spans="1:60">
      <c r="A31" s="252"/>
      <c r="B31" s="253"/>
      <c r="C31" s="253"/>
      <c r="D31" s="254"/>
      <c r="E31" s="255"/>
      <c r="F31" s="256"/>
      <c r="G31" s="257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60"/>
      <c r="S31" s="160"/>
      <c r="T31" s="159"/>
      <c r="U31" s="159"/>
      <c r="V31" s="159"/>
      <c r="W31" s="160"/>
      <c r="X31" s="160"/>
      <c r="AH31" s="193"/>
      <c r="AI31" s="193"/>
      <c r="AJ31" s="196"/>
    </row>
    <row r="32" spans="1:60">
      <c r="A32" s="150"/>
      <c r="B32" s="155"/>
      <c r="C32" s="155"/>
      <c r="D32" s="161"/>
      <c r="E32" s="162"/>
      <c r="F32" s="163"/>
      <c r="G32" s="163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60"/>
      <c r="S32" s="160"/>
      <c r="T32" s="159"/>
      <c r="U32" s="159"/>
      <c r="V32" s="159"/>
      <c r="W32" s="160"/>
      <c r="X32" s="160"/>
      <c r="AH32" s="193"/>
      <c r="AI32" s="193"/>
      <c r="AJ32" s="196"/>
    </row>
    <row r="33" spans="1:31">
      <c r="A33" s="146"/>
      <c r="B33" s="147"/>
      <c r="C33" s="147"/>
      <c r="D33" s="148"/>
      <c r="E33" s="149"/>
      <c r="F33" s="149"/>
      <c r="G33" s="149"/>
      <c r="AE33" t="s">
        <v>218</v>
      </c>
    </row>
    <row r="34" spans="1:31">
      <c r="A34" s="133"/>
      <c r="D34" s="8"/>
    </row>
    <row r="35" spans="1:31">
      <c r="A35" s="133"/>
      <c r="D35" s="8"/>
    </row>
    <row r="36" spans="1:31">
      <c r="A36" s="133"/>
      <c r="D36" s="8"/>
    </row>
    <row r="37" spans="1:31">
      <c r="A37" s="133"/>
      <c r="D37" s="8"/>
    </row>
    <row r="38" spans="1:31">
      <c r="A38" s="133"/>
      <c r="D38" s="8"/>
    </row>
    <row r="39" spans="1:31">
      <c r="A39" s="133"/>
      <c r="D39" s="8"/>
    </row>
    <row r="40" spans="1:31">
      <c r="A40" s="133"/>
      <c r="D40" s="8"/>
    </row>
    <row r="41" spans="1:31">
      <c r="A41" s="133"/>
      <c r="D41" s="8"/>
    </row>
    <row r="42" spans="1:31">
      <c r="A42" s="133"/>
      <c r="D42" s="8"/>
    </row>
    <row r="43" spans="1:31">
      <c r="A43" s="133"/>
      <c r="D43" s="8"/>
    </row>
    <row r="44" spans="1:31">
      <c r="A44" s="133"/>
      <c r="D44" s="8"/>
    </row>
    <row r="45" spans="1:31">
      <c r="A45" s="133"/>
      <c r="D45" s="8"/>
    </row>
    <row r="46" spans="1:31">
      <c r="A46" s="133"/>
      <c r="D46" s="8"/>
    </row>
    <row r="47" spans="1:31">
      <c r="A47" s="133"/>
      <c r="D47" s="8"/>
    </row>
    <row r="48" spans="1:31">
      <c r="A48" s="133"/>
      <c r="D48" s="8"/>
    </row>
    <row r="49" spans="1:4">
      <c r="A49" s="133"/>
      <c r="D49" s="8"/>
    </row>
    <row r="50" spans="1:4">
      <c r="A50" s="133"/>
      <c r="D50" s="8"/>
    </row>
    <row r="51" spans="1:4">
      <c r="A51" s="133"/>
      <c r="D51" s="8"/>
    </row>
    <row r="52" spans="1:4">
      <c r="A52" s="133"/>
      <c r="D52" s="8"/>
    </row>
    <row r="53" spans="1:4">
      <c r="A53" s="133"/>
      <c r="D53" s="8"/>
    </row>
    <row r="54" spans="1:4">
      <c r="A54" s="133"/>
      <c r="D54" s="8"/>
    </row>
    <row r="55" spans="1:4">
      <c r="A55" s="133"/>
      <c r="D55" s="8"/>
    </row>
    <row r="56" spans="1:4">
      <c r="A56" s="133"/>
      <c r="D56" s="8"/>
    </row>
    <row r="57" spans="1:4">
      <c r="A57" s="133"/>
      <c r="D57" s="8"/>
    </row>
    <row r="58" spans="1:4">
      <c r="A58" s="133"/>
      <c r="D58" s="8"/>
    </row>
    <row r="59" spans="1:4">
      <c r="A59" s="133"/>
      <c r="D59" s="8"/>
    </row>
    <row r="60" spans="1:4">
      <c r="A60" s="133"/>
      <c r="D60" s="8"/>
    </row>
    <row r="61" spans="1:4">
      <c r="A61" s="133"/>
      <c r="D61" s="8"/>
    </row>
    <row r="62" spans="1:4">
      <c r="A62" s="133"/>
      <c r="D62" s="8"/>
    </row>
    <row r="63" spans="1:4">
      <c r="A63" s="133"/>
      <c r="D63" s="8"/>
    </row>
    <row r="64" spans="1:4">
      <c r="A64" s="133"/>
      <c r="D64" s="8"/>
    </row>
    <row r="65" spans="1:4">
      <c r="A65" s="133"/>
      <c r="D65" s="8"/>
    </row>
    <row r="66" spans="1:4">
      <c r="A66" s="133"/>
      <c r="D66" s="8"/>
    </row>
    <row r="67" spans="1:4">
      <c r="A67" s="133"/>
      <c r="D67" s="8"/>
    </row>
    <row r="68" spans="1:4">
      <c r="A68" s="133"/>
      <c r="D68" s="8"/>
    </row>
    <row r="69" spans="1:4">
      <c r="A69" s="133"/>
      <c r="D69" s="8"/>
    </row>
    <row r="70" spans="1:4">
      <c r="A70" s="133"/>
      <c r="D70" s="8"/>
    </row>
    <row r="71" spans="1:4">
      <c r="A71" s="133"/>
      <c r="D71" s="8"/>
    </row>
    <row r="72" spans="1:4">
      <c r="A72" s="133"/>
      <c r="D72" s="8"/>
    </row>
    <row r="73" spans="1:4">
      <c r="A73" s="133"/>
      <c r="D73" s="8"/>
    </row>
    <row r="74" spans="1:4">
      <c r="A74" s="133"/>
      <c r="D74" s="8"/>
    </row>
    <row r="75" spans="1:4">
      <c r="A75" s="133"/>
      <c r="D75" s="8"/>
    </row>
    <row r="76" spans="1:4">
      <c r="A76" s="133"/>
      <c r="D76" s="8"/>
    </row>
    <row r="77" spans="1:4">
      <c r="A77" s="133"/>
      <c r="D77" s="8"/>
    </row>
    <row r="78" spans="1:4">
      <c r="A78" s="133"/>
      <c r="D78" s="8"/>
    </row>
    <row r="79" spans="1:4">
      <c r="A79" s="133"/>
      <c r="D79" s="8"/>
    </row>
    <row r="80" spans="1:4">
      <c r="A80" s="133"/>
      <c r="D80" s="8"/>
    </row>
    <row r="81" spans="1:4">
      <c r="A81" s="133"/>
      <c r="D81" s="8"/>
    </row>
    <row r="82" spans="1:4">
      <c r="A82" s="133"/>
      <c r="D82" s="8"/>
    </row>
    <row r="83" spans="1:4">
      <c r="A83" s="133"/>
      <c r="D83" s="8"/>
    </row>
    <row r="84" spans="1:4">
      <c r="A84" s="133"/>
      <c r="D84" s="8"/>
    </row>
    <row r="85" spans="1:4">
      <c r="A85" s="133"/>
      <c r="D85" s="8"/>
    </row>
    <row r="86" spans="1:4">
      <c r="A86" s="133"/>
      <c r="D86" s="8"/>
    </row>
    <row r="87" spans="1:4">
      <c r="A87" s="133"/>
      <c r="D87" s="8"/>
    </row>
    <row r="88" spans="1:4">
      <c r="A88" s="133"/>
      <c r="D88" s="8"/>
    </row>
    <row r="89" spans="1:4">
      <c r="A89" s="133"/>
      <c r="D89" s="8"/>
    </row>
    <row r="90" spans="1:4">
      <c r="A90" s="133"/>
      <c r="D90" s="8"/>
    </row>
    <row r="91" spans="1:4">
      <c r="A91" s="133"/>
      <c r="D91" s="8"/>
    </row>
    <row r="92" spans="1:4">
      <c r="A92" s="133"/>
      <c r="D92" s="8"/>
    </row>
    <row r="93" spans="1:4">
      <c r="A93" s="133"/>
      <c r="D93" s="8"/>
    </row>
    <row r="94" spans="1:4">
      <c r="A94" s="133"/>
      <c r="D94" s="8"/>
    </row>
    <row r="95" spans="1:4">
      <c r="A95" s="133"/>
      <c r="D95" s="8"/>
    </row>
    <row r="96" spans="1:4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7">
    <mergeCell ref="A27:G31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0"/>
  <sheetViews>
    <sheetView showGridLines="0" topLeftCell="B46" zoomScaleNormal="100" zoomScaleSheetLayoutView="75" workbookViewId="0">
      <selection activeCell="G52" sqref="G52"/>
    </sheetView>
  </sheetViews>
  <sheetFormatPr baseColWidth="10" defaultColWidth="9" defaultRowHeight="13"/>
  <cols>
    <col min="1" max="1" width="8.5" hidden="1" customWidth="1"/>
    <col min="2" max="2" width="9.1640625" customWidth="1"/>
    <col min="3" max="3" width="7.5" customWidth="1"/>
    <col min="4" max="4" width="13.5" customWidth="1"/>
    <col min="5" max="5" width="12.1640625" customWidth="1"/>
    <col min="6" max="6" width="11.5" customWidth="1"/>
    <col min="7" max="9" width="12.6640625" customWidth="1"/>
    <col min="10" max="10" width="6.6640625" customWidth="1"/>
    <col min="11" max="11" width="4.33203125" customWidth="1"/>
    <col min="12" max="15" width="10.6640625" customWidth="1"/>
  </cols>
  <sheetData>
    <row r="1" spans="1:15" ht="33.75" customHeight="1">
      <c r="A1" t="s">
        <v>42</v>
      </c>
      <c r="B1" s="222" t="s">
        <v>4</v>
      </c>
      <c r="C1" s="223"/>
      <c r="D1" s="223"/>
      <c r="E1" s="223"/>
      <c r="F1" s="223"/>
      <c r="G1" s="223"/>
      <c r="H1" s="223"/>
      <c r="I1" s="223"/>
      <c r="J1" s="224"/>
    </row>
    <row r="2" spans="1:15" ht="23.25" customHeight="1">
      <c r="B2" s="73" t="s">
        <v>23</v>
      </c>
      <c r="C2" s="74"/>
      <c r="D2" s="75"/>
      <c r="E2" s="75" t="s">
        <v>44</v>
      </c>
      <c r="F2" s="76"/>
      <c r="G2" s="76"/>
      <c r="H2" s="76"/>
      <c r="I2" s="76"/>
      <c r="J2" s="69"/>
      <c r="O2" s="1"/>
    </row>
    <row r="3" spans="1:15" ht="23.25" hidden="1" customHeight="1">
      <c r="B3" s="77"/>
      <c r="C3" s="78"/>
      <c r="D3" s="79"/>
      <c r="E3" s="79"/>
      <c r="F3" s="80"/>
      <c r="G3" s="80"/>
      <c r="H3" s="78"/>
      <c r="I3" s="81"/>
      <c r="J3" s="70"/>
    </row>
    <row r="4" spans="1:15" ht="23.25" customHeight="1">
      <c r="A4" s="72">
        <v>20059112</v>
      </c>
      <c r="B4" s="77"/>
      <c r="C4" s="78"/>
      <c r="D4" s="82"/>
      <c r="E4" s="82" t="s">
        <v>44</v>
      </c>
      <c r="F4" s="83"/>
      <c r="G4" s="83"/>
      <c r="H4" s="83"/>
      <c r="I4" s="83"/>
      <c r="J4" s="71"/>
    </row>
    <row r="5" spans="1:15" ht="24" customHeight="1">
      <c r="B5" s="44" t="s">
        <v>22</v>
      </c>
      <c r="C5" s="31"/>
      <c r="D5" s="84" t="s">
        <v>45</v>
      </c>
      <c r="E5" s="34"/>
      <c r="F5" s="34"/>
      <c r="G5" s="34"/>
      <c r="H5" s="35" t="s">
        <v>35</v>
      </c>
      <c r="I5" s="84" t="s">
        <v>49</v>
      </c>
      <c r="J5" s="45"/>
    </row>
    <row r="6" spans="1:15" ht="15.75" customHeight="1">
      <c r="B6" s="46"/>
      <c r="C6" s="13"/>
      <c r="D6" s="85" t="s">
        <v>46</v>
      </c>
      <c r="E6" s="19"/>
      <c r="F6" s="19"/>
      <c r="G6" s="19"/>
      <c r="H6" s="14" t="s">
        <v>36</v>
      </c>
      <c r="I6" s="85" t="s">
        <v>50</v>
      </c>
      <c r="J6" s="47"/>
    </row>
    <row r="7" spans="1:15" ht="15.75" customHeight="1">
      <c r="B7" s="48"/>
      <c r="C7" s="28"/>
      <c r="D7" s="86" t="s">
        <v>48</v>
      </c>
      <c r="E7" s="86" t="s">
        <v>47</v>
      </c>
      <c r="F7" s="36"/>
      <c r="G7" s="36"/>
      <c r="H7" s="36"/>
      <c r="I7" s="36"/>
      <c r="J7" s="49"/>
    </row>
    <row r="8" spans="1:15" ht="24" hidden="1" customHeight="1">
      <c r="B8" s="43" t="s">
        <v>20</v>
      </c>
      <c r="D8" s="10"/>
      <c r="H8" s="14" t="s">
        <v>35</v>
      </c>
      <c r="I8" s="10"/>
      <c r="J8" s="47"/>
    </row>
    <row r="9" spans="1:15" ht="15.75" hidden="1" customHeight="1">
      <c r="B9" s="50"/>
      <c r="D9" s="10"/>
      <c r="H9" s="14" t="s">
        <v>36</v>
      </c>
      <c r="I9" s="10"/>
      <c r="J9" s="47"/>
    </row>
    <row r="10" spans="1:15" ht="15.75" hidden="1" customHeight="1">
      <c r="B10" s="51"/>
      <c r="D10" s="10"/>
      <c r="E10" s="10"/>
      <c r="F10" s="19"/>
      <c r="I10" s="37"/>
      <c r="J10" s="47"/>
    </row>
    <row r="11" spans="1:15" ht="24" customHeight="1">
      <c r="B11" s="44" t="s">
        <v>19</v>
      </c>
      <c r="C11" s="31"/>
      <c r="D11" s="232"/>
      <c r="E11" s="232"/>
      <c r="F11" s="232"/>
      <c r="G11" s="232"/>
      <c r="H11" s="35" t="s">
        <v>35</v>
      </c>
      <c r="I11" s="87"/>
      <c r="J11" s="45"/>
    </row>
    <row r="12" spans="1:15" ht="15.75" customHeight="1">
      <c r="B12" s="46"/>
      <c r="C12" s="13"/>
      <c r="D12" s="235"/>
      <c r="E12" s="235"/>
      <c r="F12" s="235"/>
      <c r="G12" s="235"/>
      <c r="H12" s="14" t="s">
        <v>36</v>
      </c>
      <c r="I12" s="88"/>
      <c r="J12" s="47"/>
    </row>
    <row r="13" spans="1:15" ht="15.75" customHeight="1">
      <c r="B13" s="48"/>
      <c r="C13" s="28"/>
      <c r="D13" s="89"/>
      <c r="E13" s="219"/>
      <c r="F13" s="219"/>
      <c r="G13" s="219"/>
      <c r="H13" s="219"/>
      <c r="I13" s="36"/>
      <c r="J13" s="49"/>
    </row>
    <row r="14" spans="1:15" ht="24" hidden="1" customHeight="1">
      <c r="B14" s="52" t="s">
        <v>21</v>
      </c>
      <c r="C14" s="3"/>
      <c r="D14" s="38"/>
      <c r="E14" s="13"/>
      <c r="F14" s="13"/>
      <c r="G14" s="13"/>
      <c r="H14" s="14"/>
      <c r="I14" s="13"/>
      <c r="J14" s="47"/>
    </row>
    <row r="15" spans="1:15" ht="32.25" customHeight="1">
      <c r="B15" s="51" t="s">
        <v>33</v>
      </c>
      <c r="C15" s="20"/>
      <c r="E15" s="231"/>
      <c r="F15" s="231"/>
      <c r="G15" s="233"/>
      <c r="H15" s="233"/>
      <c r="I15" s="233" t="s">
        <v>30</v>
      </c>
      <c r="J15" s="234"/>
    </row>
    <row r="16" spans="1:15" ht="23.25" customHeight="1">
      <c r="A16" s="131" t="s">
        <v>25</v>
      </c>
      <c r="B16" s="132" t="s">
        <v>25</v>
      </c>
      <c r="C16" s="21"/>
      <c r="D16" s="22"/>
      <c r="E16" s="214"/>
      <c r="F16" s="215"/>
      <c r="G16" s="214"/>
      <c r="H16" s="216"/>
      <c r="I16" s="215">
        <f>SUMIF(F65:F109,A16,I65:I109)+SUMIF(F65:F109,"PSU",I65:I109)</f>
        <v>0</v>
      </c>
      <c r="J16" s="216"/>
    </row>
    <row r="17" spans="1:10" ht="23.25" customHeight="1">
      <c r="A17" s="131" t="s">
        <v>26</v>
      </c>
      <c r="B17" s="132" t="s">
        <v>26</v>
      </c>
      <c r="C17" s="21"/>
      <c r="D17" s="22"/>
      <c r="E17" s="214"/>
      <c r="F17" s="215"/>
      <c r="G17" s="214"/>
      <c r="H17" s="216"/>
      <c r="I17" s="215">
        <f>SUMIF(F65:F109,A17,I65:I109)</f>
        <v>0</v>
      </c>
      <c r="J17" s="216"/>
    </row>
    <row r="18" spans="1:10" ht="23.25" customHeight="1">
      <c r="A18" s="131" t="s">
        <v>27</v>
      </c>
      <c r="B18" s="132" t="s">
        <v>27</v>
      </c>
      <c r="C18" s="21"/>
      <c r="D18" s="22"/>
      <c r="E18" s="214"/>
      <c r="F18" s="215"/>
      <c r="G18" s="214"/>
      <c r="H18" s="216"/>
      <c r="I18" s="215">
        <f>SUMIF(F65:F109,A18,I65:I109)</f>
        <v>0</v>
      </c>
      <c r="J18" s="216"/>
    </row>
    <row r="19" spans="1:10" ht="23.25" customHeight="1">
      <c r="A19" s="131" t="s">
        <v>162</v>
      </c>
      <c r="B19" s="132" t="s">
        <v>162</v>
      </c>
      <c r="C19" s="21"/>
      <c r="D19" s="22"/>
      <c r="E19" s="214"/>
      <c r="F19" s="215"/>
      <c r="G19" s="214"/>
      <c r="H19" s="216"/>
      <c r="I19" s="215">
        <f>SUMIF(F65:F109,A19,I65:I109)</f>
        <v>0</v>
      </c>
      <c r="J19" s="216"/>
    </row>
    <row r="20" spans="1:10" ht="23.25" customHeight="1">
      <c r="A20" s="131" t="s">
        <v>163</v>
      </c>
      <c r="B20" s="132" t="s">
        <v>163</v>
      </c>
      <c r="C20" s="21"/>
      <c r="D20" s="22"/>
      <c r="E20" s="214"/>
      <c r="F20" s="215"/>
      <c r="G20" s="214"/>
      <c r="H20" s="216"/>
      <c r="I20" s="215">
        <f>SUMIF(F65:F109,A20,I65:I109)</f>
        <v>0</v>
      </c>
      <c r="J20" s="216"/>
    </row>
    <row r="21" spans="1:10" ht="23.25" customHeight="1">
      <c r="B21" s="54" t="s">
        <v>30</v>
      </c>
      <c r="C21" s="23"/>
      <c r="D21" s="24"/>
      <c r="E21" s="229"/>
      <c r="F21" s="217"/>
      <c r="G21" s="229"/>
      <c r="H21" s="218"/>
      <c r="I21" s="217">
        <f>SUM(I16:J20)</f>
        <v>0</v>
      </c>
      <c r="J21" s="218"/>
    </row>
    <row r="22" spans="1:10" ht="33" customHeight="1">
      <c r="B22" s="51" t="s">
        <v>34</v>
      </c>
      <c r="C22" s="10"/>
      <c r="E22" s="25"/>
      <c r="F22" s="26"/>
      <c r="G22" s="13"/>
      <c r="H22" s="13"/>
      <c r="I22" s="13"/>
      <c r="J22" s="55"/>
    </row>
    <row r="23" spans="1:10" ht="23.25" customHeight="1">
      <c r="B23" s="44" t="s">
        <v>12</v>
      </c>
      <c r="C23" s="30"/>
      <c r="D23" s="31"/>
      <c r="E23" s="66">
        <v>12</v>
      </c>
      <c r="F23" s="32" t="s">
        <v>0</v>
      </c>
      <c r="G23" s="221">
        <f>ZakladDPHSniVypocet</f>
        <v>0</v>
      </c>
      <c r="H23" s="221"/>
      <c r="I23" s="221"/>
      <c r="J23" s="56" t="str">
        <f t="shared" ref="J23:J28" si="0">Mena</f>
        <v>CZK</v>
      </c>
    </row>
    <row r="24" spans="1:10" ht="23.25" customHeight="1">
      <c r="B24" s="53" t="s">
        <v>13</v>
      </c>
      <c r="C24" s="21"/>
      <c r="D24" s="22"/>
      <c r="E24" s="67">
        <f>SazbaDPH1</f>
        <v>12</v>
      </c>
      <c r="F24" s="33" t="s">
        <v>0</v>
      </c>
      <c r="G24" s="220">
        <f>ZakladDPHSni*SazbaDPH1/100</f>
        <v>0</v>
      </c>
      <c r="H24" s="220"/>
      <c r="I24" s="220"/>
      <c r="J24" s="57" t="str">
        <f t="shared" si="0"/>
        <v>CZK</v>
      </c>
    </row>
    <row r="25" spans="1:10" ht="23.25" customHeight="1">
      <c r="B25" s="53" t="s">
        <v>14</v>
      </c>
      <c r="C25" s="21"/>
      <c r="D25" s="22"/>
      <c r="E25" s="67">
        <v>21</v>
      </c>
      <c r="F25" s="33" t="s">
        <v>0</v>
      </c>
      <c r="G25" s="228">
        <f>ZakladDPHZaklVypocet</f>
        <v>0</v>
      </c>
      <c r="H25" s="228"/>
      <c r="I25" s="228"/>
      <c r="J25" s="57" t="str">
        <f t="shared" si="0"/>
        <v>CZK</v>
      </c>
    </row>
    <row r="26" spans="1:10" ht="23.25" customHeight="1">
      <c r="B26" s="58" t="s">
        <v>15</v>
      </c>
      <c r="C26" s="27"/>
      <c r="D26" s="28"/>
      <c r="E26" s="68">
        <f>SazbaDPH2</f>
        <v>21</v>
      </c>
      <c r="F26" s="29" t="s">
        <v>0</v>
      </c>
      <c r="G26" s="225">
        <f>ZakladDPHZakl*SazbaDPH2/100</f>
        <v>0</v>
      </c>
      <c r="H26" s="225"/>
      <c r="I26" s="225"/>
      <c r="J26" s="59" t="str">
        <f t="shared" si="0"/>
        <v>CZK</v>
      </c>
    </row>
    <row r="27" spans="1:10" ht="23.25" customHeight="1">
      <c r="B27" s="43" t="s">
        <v>5</v>
      </c>
      <c r="C27" s="10"/>
      <c r="D27" s="12"/>
      <c r="E27" s="10"/>
      <c r="F27" s="11"/>
      <c r="G27" s="226">
        <f>0</f>
        <v>0</v>
      </c>
      <c r="H27" s="226"/>
      <c r="I27" s="226"/>
      <c r="J27" s="55" t="str">
        <f t="shared" si="0"/>
        <v>CZK</v>
      </c>
    </row>
    <row r="28" spans="1:10" ht="27.75" hidden="1" customHeight="1">
      <c r="B28" s="111" t="s">
        <v>24</v>
      </c>
      <c r="C28" s="112"/>
      <c r="D28" s="112"/>
      <c r="E28" s="113"/>
      <c r="F28" s="114"/>
      <c r="G28" s="227">
        <f>ZakladDPHSniVypocet+ZakladDPHZaklVypocet</f>
        <v>0</v>
      </c>
      <c r="H28" s="230"/>
      <c r="I28" s="230"/>
      <c r="J28" s="115" t="str">
        <f t="shared" si="0"/>
        <v>CZK</v>
      </c>
    </row>
    <row r="29" spans="1:10" ht="27.75" customHeight="1">
      <c r="B29" s="111" t="s">
        <v>37</v>
      </c>
      <c r="C29" s="116"/>
      <c r="D29" s="116"/>
      <c r="E29" s="116"/>
      <c r="F29" s="116"/>
      <c r="G29" s="227">
        <f>ZakladDPHSni+DPHSni+ZakladDPHZakl+DPHZakl+Zaokrouhleni</f>
        <v>0</v>
      </c>
      <c r="H29" s="227"/>
      <c r="I29" s="227"/>
      <c r="J29" s="117" t="s">
        <v>83</v>
      </c>
    </row>
    <row r="30" spans="1:10" ht="12.75" customHeight="1">
      <c r="B30" s="50"/>
      <c r="J30" s="60"/>
    </row>
    <row r="31" spans="1:10" ht="30" customHeight="1">
      <c r="B31" s="50"/>
      <c r="J31" s="60"/>
    </row>
    <row r="32" spans="1:10" ht="18.75" customHeight="1">
      <c r="B32" s="61" t="s">
        <v>41</v>
      </c>
      <c r="C32" s="39"/>
      <c r="D32" s="40"/>
      <c r="E32" s="40"/>
      <c r="F32" s="9" t="s">
        <v>11</v>
      </c>
      <c r="G32" s="40"/>
      <c r="H32" s="41">
        <f ca="1">TODAY()</f>
        <v>46078</v>
      </c>
      <c r="I32" s="40"/>
      <c r="J32" s="60"/>
    </row>
    <row r="33" spans="1:10" ht="47.25" customHeight="1">
      <c r="B33" s="50"/>
      <c r="J33" s="60"/>
    </row>
    <row r="34" spans="1:10" s="15" customFormat="1" ht="18.75" customHeight="1">
      <c r="B34" s="62"/>
      <c r="C34" s="42"/>
      <c r="D34" s="42"/>
      <c r="E34" s="42"/>
      <c r="G34" s="42"/>
      <c r="H34" s="42"/>
      <c r="I34" s="42"/>
      <c r="J34" s="63"/>
    </row>
    <row r="35" spans="1:10" ht="12.75" customHeight="1">
      <c r="B35" s="50"/>
      <c r="C35" s="213" t="s">
        <v>2</v>
      </c>
      <c r="D35" s="213"/>
      <c r="E35" s="213"/>
      <c r="H35" s="8" t="s">
        <v>3</v>
      </c>
      <c r="J35" s="60"/>
    </row>
    <row r="36" spans="1:10" ht="13.5" customHeight="1">
      <c r="B36" s="64"/>
      <c r="C36" s="28"/>
      <c r="D36" s="28"/>
      <c r="E36" s="28"/>
      <c r="F36" s="28"/>
      <c r="G36" s="28"/>
      <c r="H36" s="28"/>
      <c r="I36" s="28"/>
      <c r="J36" s="65"/>
    </row>
    <row r="37" spans="1:10" ht="27" customHeight="1">
      <c r="B37" s="16" t="s">
        <v>16</v>
      </c>
      <c r="C37" s="2"/>
      <c r="D37" s="2"/>
      <c r="E37" s="2"/>
      <c r="F37" s="104"/>
      <c r="G37" s="104"/>
      <c r="H37" s="104"/>
      <c r="I37" s="104"/>
      <c r="J37" s="2"/>
    </row>
    <row r="38" spans="1:10" ht="29.25" customHeight="1">
      <c r="A38" s="90" t="s">
        <v>38</v>
      </c>
      <c r="B38" s="91" t="s">
        <v>17</v>
      </c>
      <c r="C38" s="92" t="s">
        <v>6</v>
      </c>
      <c r="D38" s="92"/>
      <c r="E38" s="93"/>
      <c r="F38" s="105" t="str">
        <f>B23</f>
        <v>Základ pro sníženou DPH</v>
      </c>
      <c r="G38" s="105" t="str">
        <f>B25</f>
        <v>Základ pro základní DPH</v>
      </c>
      <c r="H38" s="106" t="s">
        <v>18</v>
      </c>
      <c r="I38" s="106" t="s">
        <v>1</v>
      </c>
      <c r="J38" s="94" t="s">
        <v>0</v>
      </c>
    </row>
    <row r="39" spans="1:10" ht="23.25" customHeight="1">
      <c r="A39" s="95">
        <v>1</v>
      </c>
      <c r="B39" s="96" t="s">
        <v>43</v>
      </c>
      <c r="C39" s="208" t="s">
        <v>44</v>
      </c>
      <c r="D39" s="208"/>
      <c r="E39" s="209"/>
      <c r="F39" s="107">
        <f>'11'!AC17+'12'!AC556+'13'!AC169+'14.1'!AC136+'14.2'!AC33+'14.3'!AC78+'15.1'!AC79+'15.2'!AC82+'15.3'!AC53+'16'!AC27+'17'!AC14+'18'!AC14+'19'!AC23</f>
        <v>0</v>
      </c>
      <c r="G39" s="107">
        <f>'11'!AD17+'12'!AD556+'13'!AD169+'14.1'!AD136+'14.2'!AD33+'14.3'!AD78+'15.1'!AD79+'15.2'!AD82+'15.3'!AD53+'16'!AD27+'17'!AD14+'18'!AD14+'19'!AD23</f>
        <v>0</v>
      </c>
      <c r="H39" s="108">
        <f t="shared" ref="H39:H58" si="1">(F39*SazbaDPH1/100)+(G39*SazbaDPH2/100)</f>
        <v>0</v>
      </c>
      <c r="I39" s="108">
        <f t="shared" ref="I39:I58" si="2">F39+G39+H39</f>
        <v>0</v>
      </c>
      <c r="J39" s="98" t="str">
        <f t="shared" ref="J39:J58" si="3">IF(CenaCelkemVypocet=0,"",I39/CenaCelkemVypocet*100)</f>
        <v/>
      </c>
    </row>
    <row r="40" spans="1:10" ht="23.25" customHeight="1">
      <c r="A40" s="95">
        <v>2</v>
      </c>
      <c r="B40" s="99" t="s">
        <v>51</v>
      </c>
      <c r="C40" s="208" t="s">
        <v>52</v>
      </c>
      <c r="D40" s="208"/>
      <c r="E40" s="209"/>
      <c r="F40" s="108">
        <f>'11'!AC17</f>
        <v>0</v>
      </c>
      <c r="G40" s="108">
        <f>'11'!AD17</f>
        <v>0</v>
      </c>
      <c r="H40" s="108">
        <f t="shared" si="1"/>
        <v>0</v>
      </c>
      <c r="I40" s="108">
        <f t="shared" si="2"/>
        <v>0</v>
      </c>
      <c r="J40" s="98" t="str">
        <f t="shared" si="3"/>
        <v/>
      </c>
    </row>
    <row r="41" spans="1:10" ht="23.25" customHeight="1">
      <c r="A41" s="95">
        <v>2</v>
      </c>
      <c r="B41" s="99" t="s">
        <v>53</v>
      </c>
      <c r="C41" s="208" t="s">
        <v>54</v>
      </c>
      <c r="D41" s="208"/>
      <c r="E41" s="209"/>
      <c r="F41" s="108">
        <f>'12'!AC556</f>
        <v>0</v>
      </c>
      <c r="G41" s="108">
        <f>'12'!AD556</f>
        <v>0</v>
      </c>
      <c r="H41" s="108">
        <f t="shared" si="1"/>
        <v>0</v>
      </c>
      <c r="I41" s="108">
        <f t="shared" si="2"/>
        <v>0</v>
      </c>
      <c r="J41" s="98" t="str">
        <f t="shared" si="3"/>
        <v/>
      </c>
    </row>
    <row r="42" spans="1:10" ht="23.25" customHeight="1">
      <c r="A42" s="95">
        <v>2</v>
      </c>
      <c r="B42" s="99" t="s">
        <v>55</v>
      </c>
      <c r="C42" s="208" t="s">
        <v>56</v>
      </c>
      <c r="D42" s="208"/>
      <c r="E42" s="209"/>
      <c r="F42" s="108">
        <f>'13'!AC169</f>
        <v>0</v>
      </c>
      <c r="G42" s="108">
        <f>'13'!AD169</f>
        <v>0</v>
      </c>
      <c r="H42" s="108">
        <f t="shared" si="1"/>
        <v>0</v>
      </c>
      <c r="I42" s="108">
        <f t="shared" si="2"/>
        <v>0</v>
      </c>
      <c r="J42" s="98" t="str">
        <f t="shared" si="3"/>
        <v/>
      </c>
    </row>
    <row r="43" spans="1:10" ht="23.25" customHeight="1">
      <c r="A43" s="95">
        <v>3</v>
      </c>
      <c r="B43" s="100" t="s">
        <v>57</v>
      </c>
      <c r="C43" s="208" t="s">
        <v>56</v>
      </c>
      <c r="D43" s="208"/>
      <c r="E43" s="209"/>
      <c r="F43" s="108">
        <f>'13'!AC169</f>
        <v>0</v>
      </c>
      <c r="G43" s="108">
        <f>'13'!AD169</f>
        <v>0</v>
      </c>
      <c r="H43" s="108">
        <f t="shared" si="1"/>
        <v>0</v>
      </c>
      <c r="I43" s="108">
        <f t="shared" si="2"/>
        <v>0</v>
      </c>
      <c r="J43" s="98" t="str">
        <f t="shared" si="3"/>
        <v/>
      </c>
    </row>
    <row r="44" spans="1:10" ht="23.25" customHeight="1">
      <c r="A44" s="95">
        <v>2</v>
      </c>
      <c r="B44" s="99" t="s">
        <v>58</v>
      </c>
      <c r="C44" s="208" t="s">
        <v>59</v>
      </c>
      <c r="D44" s="208"/>
      <c r="E44" s="209"/>
      <c r="F44" s="108">
        <f>'14.1'!AC136+'14.2'!AC33+'14.3'!AC78</f>
        <v>0</v>
      </c>
      <c r="G44" s="108">
        <f>'14.1'!AD136+'14.2'!AD33+'14.3'!AD78</f>
        <v>0</v>
      </c>
      <c r="H44" s="108">
        <f t="shared" si="1"/>
        <v>0</v>
      </c>
      <c r="I44" s="108">
        <f t="shared" si="2"/>
        <v>0</v>
      </c>
      <c r="J44" s="98" t="str">
        <f t="shared" si="3"/>
        <v/>
      </c>
    </row>
    <row r="45" spans="1:10" ht="23.25" customHeight="1">
      <c r="A45" s="95">
        <v>3</v>
      </c>
      <c r="B45" s="100" t="s">
        <v>60</v>
      </c>
      <c r="C45" s="208" t="s">
        <v>61</v>
      </c>
      <c r="D45" s="208"/>
      <c r="E45" s="209"/>
      <c r="F45" s="108">
        <f>'14.1'!AC136</f>
        <v>0</v>
      </c>
      <c r="G45" s="108">
        <f>'14.1'!AD136</f>
        <v>0</v>
      </c>
      <c r="H45" s="108">
        <f t="shared" si="1"/>
        <v>0</v>
      </c>
      <c r="I45" s="108">
        <f t="shared" si="2"/>
        <v>0</v>
      </c>
      <c r="J45" s="98" t="str">
        <f t="shared" si="3"/>
        <v/>
      </c>
    </row>
    <row r="46" spans="1:10" ht="23.25" customHeight="1">
      <c r="A46" s="95">
        <v>3</v>
      </c>
      <c r="B46" s="100" t="s">
        <v>62</v>
      </c>
      <c r="C46" s="208" t="s">
        <v>63</v>
      </c>
      <c r="D46" s="208"/>
      <c r="E46" s="209"/>
      <c r="F46" s="108">
        <f>'14.2'!AC33</f>
        <v>0</v>
      </c>
      <c r="G46" s="108">
        <f>'14.2'!AD33</f>
        <v>0</v>
      </c>
      <c r="H46" s="108">
        <f t="shared" si="1"/>
        <v>0</v>
      </c>
      <c r="I46" s="108">
        <f t="shared" si="2"/>
        <v>0</v>
      </c>
      <c r="J46" s="98" t="str">
        <f t="shared" si="3"/>
        <v/>
      </c>
    </row>
    <row r="47" spans="1:10" ht="23.25" customHeight="1">
      <c r="A47" s="95">
        <v>3</v>
      </c>
      <c r="B47" s="100" t="s">
        <v>64</v>
      </c>
      <c r="C47" s="208" t="s">
        <v>65</v>
      </c>
      <c r="D47" s="208"/>
      <c r="E47" s="209"/>
      <c r="F47" s="108">
        <f>'14.3'!AC78</f>
        <v>0</v>
      </c>
      <c r="G47" s="108">
        <f>'14.3'!AD78</f>
        <v>0</v>
      </c>
      <c r="H47" s="108">
        <f t="shared" si="1"/>
        <v>0</v>
      </c>
      <c r="I47" s="108">
        <f t="shared" si="2"/>
        <v>0</v>
      </c>
      <c r="J47" s="98" t="str">
        <f t="shared" si="3"/>
        <v/>
      </c>
    </row>
    <row r="48" spans="1:10" ht="23.25" customHeight="1">
      <c r="A48" s="95">
        <v>2</v>
      </c>
      <c r="B48" s="99" t="s">
        <v>66</v>
      </c>
      <c r="C48" s="208" t="s">
        <v>67</v>
      </c>
      <c r="D48" s="208"/>
      <c r="E48" s="209"/>
      <c r="F48" s="108">
        <f>'15.1'!AC79+'15.2'!AC82+'15.3'!AC53</f>
        <v>0</v>
      </c>
      <c r="G48" s="108">
        <f>'15.1'!AD79+'15.2'!AD82+'15.3'!AD53</f>
        <v>0</v>
      </c>
      <c r="H48" s="108">
        <f t="shared" si="1"/>
        <v>0</v>
      </c>
      <c r="I48" s="108">
        <f t="shared" si="2"/>
        <v>0</v>
      </c>
      <c r="J48" s="98" t="str">
        <f t="shared" si="3"/>
        <v/>
      </c>
    </row>
    <row r="49" spans="1:10" ht="23.25" customHeight="1">
      <c r="A49" s="95">
        <v>3</v>
      </c>
      <c r="B49" s="100" t="s">
        <v>57</v>
      </c>
      <c r="C49" s="208" t="s">
        <v>68</v>
      </c>
      <c r="D49" s="208"/>
      <c r="E49" s="209"/>
      <c r="F49" s="108">
        <f>'15.1'!AC79</f>
        <v>0</v>
      </c>
      <c r="G49" s="108">
        <f>'15.1'!AD79</f>
        <v>0</v>
      </c>
      <c r="H49" s="108">
        <f t="shared" si="1"/>
        <v>0</v>
      </c>
      <c r="I49" s="108">
        <f t="shared" si="2"/>
        <v>0</v>
      </c>
      <c r="J49" s="98" t="str">
        <f t="shared" si="3"/>
        <v/>
      </c>
    </row>
    <row r="50" spans="1:10" ht="23.25" customHeight="1">
      <c r="A50" s="95">
        <v>3</v>
      </c>
      <c r="B50" s="100" t="s">
        <v>69</v>
      </c>
      <c r="C50" s="208" t="s">
        <v>70</v>
      </c>
      <c r="D50" s="208"/>
      <c r="E50" s="209"/>
      <c r="F50" s="108">
        <f>'15.2'!AC82</f>
        <v>0</v>
      </c>
      <c r="G50" s="108">
        <f>'15.2'!AD82</f>
        <v>0</v>
      </c>
      <c r="H50" s="108">
        <f t="shared" si="1"/>
        <v>0</v>
      </c>
      <c r="I50" s="108">
        <f t="shared" si="2"/>
        <v>0</v>
      </c>
      <c r="J50" s="98" t="str">
        <f t="shared" si="3"/>
        <v/>
      </c>
    </row>
    <row r="51" spans="1:10" ht="23.25" customHeight="1">
      <c r="A51" s="95">
        <v>3</v>
      </c>
      <c r="B51" s="100" t="s">
        <v>71</v>
      </c>
      <c r="C51" s="208" t="s">
        <v>72</v>
      </c>
      <c r="D51" s="208"/>
      <c r="E51" s="209"/>
      <c r="F51" s="108">
        <f>'15.3'!AC53</f>
        <v>0</v>
      </c>
      <c r="G51" s="108">
        <f>'15.3'!AD53</f>
        <v>0</v>
      </c>
      <c r="H51" s="108">
        <f t="shared" si="1"/>
        <v>0</v>
      </c>
      <c r="I51" s="108">
        <f t="shared" si="2"/>
        <v>0</v>
      </c>
      <c r="J51" s="98" t="str">
        <f t="shared" si="3"/>
        <v/>
      </c>
    </row>
    <row r="52" spans="1:10" ht="23.25" customHeight="1">
      <c r="A52" s="95">
        <v>2</v>
      </c>
      <c r="B52" s="99" t="s">
        <v>73</v>
      </c>
      <c r="C52" s="208" t="s">
        <v>74</v>
      </c>
      <c r="D52" s="208"/>
      <c r="E52" s="209"/>
      <c r="F52" s="108">
        <f>'16'!AC27</f>
        <v>0</v>
      </c>
      <c r="G52" s="108">
        <f>'16'!AD27</f>
        <v>0</v>
      </c>
      <c r="H52" s="108">
        <f t="shared" si="1"/>
        <v>0</v>
      </c>
      <c r="I52" s="108">
        <f t="shared" si="2"/>
        <v>0</v>
      </c>
      <c r="J52" s="98" t="str">
        <f t="shared" si="3"/>
        <v/>
      </c>
    </row>
    <row r="53" spans="1:10" ht="23.25" customHeight="1">
      <c r="A53" s="95">
        <v>3</v>
      </c>
      <c r="B53" s="100" t="s">
        <v>57</v>
      </c>
      <c r="C53" s="208" t="s">
        <v>74</v>
      </c>
      <c r="D53" s="208"/>
      <c r="E53" s="209"/>
      <c r="F53" s="108">
        <f>'16'!AC27</f>
        <v>0</v>
      </c>
      <c r="G53" s="108">
        <f>'16'!AD27</f>
        <v>0</v>
      </c>
      <c r="H53" s="108">
        <f t="shared" si="1"/>
        <v>0</v>
      </c>
      <c r="I53" s="108">
        <f t="shared" si="2"/>
        <v>0</v>
      </c>
      <c r="J53" s="98" t="str">
        <f t="shared" si="3"/>
        <v/>
      </c>
    </row>
    <row r="54" spans="1:10" ht="23.25" customHeight="1">
      <c r="A54" s="95">
        <v>2</v>
      </c>
      <c r="B54" s="99" t="s">
        <v>75</v>
      </c>
      <c r="C54" s="208" t="s">
        <v>76</v>
      </c>
      <c r="D54" s="208"/>
      <c r="E54" s="209"/>
      <c r="F54" s="108">
        <f>'17'!AC14</f>
        <v>0</v>
      </c>
      <c r="G54" s="108">
        <f>'17'!AD14</f>
        <v>0</v>
      </c>
      <c r="H54" s="108">
        <f>(F54*SazbaDPH1/100)+(G54*SazbaDPH2/100)</f>
        <v>0</v>
      </c>
      <c r="I54" s="108">
        <f t="shared" si="2"/>
        <v>0</v>
      </c>
      <c r="J54" s="98" t="str">
        <f t="shared" si="3"/>
        <v/>
      </c>
    </row>
    <row r="55" spans="1:10" ht="23.25" customHeight="1">
      <c r="A55" s="95">
        <v>3</v>
      </c>
      <c r="B55" s="100" t="s">
        <v>57</v>
      </c>
      <c r="C55" s="208" t="s">
        <v>76</v>
      </c>
      <c r="D55" s="208"/>
      <c r="E55" s="209"/>
      <c r="F55" s="108">
        <f>'17'!AC14</f>
        <v>0</v>
      </c>
      <c r="G55" s="108">
        <f>'17'!AD14</f>
        <v>0</v>
      </c>
      <c r="H55" s="108">
        <f t="shared" si="1"/>
        <v>0</v>
      </c>
      <c r="I55" s="108">
        <f t="shared" si="2"/>
        <v>0</v>
      </c>
      <c r="J55" s="98" t="str">
        <f t="shared" si="3"/>
        <v/>
      </c>
    </row>
    <row r="56" spans="1:10" ht="23.25" customHeight="1">
      <c r="A56" s="95">
        <v>2</v>
      </c>
      <c r="B56" s="99" t="s">
        <v>77</v>
      </c>
      <c r="C56" s="208" t="s">
        <v>78</v>
      </c>
      <c r="D56" s="208"/>
      <c r="E56" s="209"/>
      <c r="F56" s="108">
        <f>'18'!AC14</f>
        <v>0</v>
      </c>
      <c r="G56" s="108">
        <f>'18'!AD14</f>
        <v>0</v>
      </c>
      <c r="H56" s="108">
        <f t="shared" si="1"/>
        <v>0</v>
      </c>
      <c r="I56" s="108">
        <f t="shared" si="2"/>
        <v>0</v>
      </c>
      <c r="J56" s="98" t="str">
        <f t="shared" si="3"/>
        <v/>
      </c>
    </row>
    <row r="57" spans="1:10" ht="23.25" customHeight="1">
      <c r="A57" s="95">
        <v>3</v>
      </c>
      <c r="B57" s="100" t="s">
        <v>57</v>
      </c>
      <c r="C57" s="208" t="s">
        <v>79</v>
      </c>
      <c r="D57" s="208"/>
      <c r="E57" s="209"/>
      <c r="F57" s="108">
        <f>'18'!AC14</f>
        <v>0</v>
      </c>
      <c r="G57" s="108">
        <f>'18'!AD14</f>
        <v>0</v>
      </c>
      <c r="H57" s="108">
        <f t="shared" si="1"/>
        <v>0</v>
      </c>
      <c r="I57" s="108">
        <f t="shared" si="2"/>
        <v>0</v>
      </c>
      <c r="J57" s="98" t="str">
        <f t="shared" si="3"/>
        <v/>
      </c>
    </row>
    <row r="58" spans="1:10" ht="23.25" customHeight="1">
      <c r="A58" s="95">
        <v>2</v>
      </c>
      <c r="B58" s="101" t="s">
        <v>80</v>
      </c>
      <c r="C58" s="208" t="s">
        <v>81</v>
      </c>
      <c r="D58" s="208"/>
      <c r="E58" s="209"/>
      <c r="F58" s="109">
        <f>'19'!AC23</f>
        <v>0</v>
      </c>
      <c r="G58" s="109">
        <f>'19'!AD23</f>
        <v>0</v>
      </c>
      <c r="H58" s="109">
        <f t="shared" si="1"/>
        <v>0</v>
      </c>
      <c r="I58" s="109">
        <f t="shared" si="2"/>
        <v>0</v>
      </c>
      <c r="J58" s="102" t="str">
        <f t="shared" si="3"/>
        <v/>
      </c>
    </row>
    <row r="59" spans="1:10" ht="23.25" customHeight="1">
      <c r="A59" s="90"/>
      <c r="B59" s="210" t="s">
        <v>82</v>
      </c>
      <c r="C59" s="211"/>
      <c r="D59" s="211"/>
      <c r="E59" s="212"/>
      <c r="F59" s="110">
        <f>SUMIF(A39:A58,"=1",F39:F58)</f>
        <v>0</v>
      </c>
      <c r="G59" s="110">
        <f>SUMIF(A39:A58,"=1",G39:G58)</f>
        <v>0</v>
      </c>
      <c r="H59" s="110">
        <f>SUMIF(A39:A58,"=1",H39:H58)</f>
        <v>0</v>
      </c>
      <c r="I59" s="110">
        <f>SUMIF(A39:A58,"=1",I39:I58)</f>
        <v>0</v>
      </c>
      <c r="J59" s="103">
        <f>SUMIF(A39:A58,"=1",J39:J58)</f>
        <v>0</v>
      </c>
    </row>
    <row r="63" spans="1:10" ht="16">
      <c r="B63" s="118" t="s">
        <v>84</v>
      </c>
    </row>
    <row r="64" spans="1:10" ht="23.25" customHeight="1">
      <c r="A64" s="119"/>
      <c r="B64" s="120" t="s">
        <v>17</v>
      </c>
      <c r="C64" s="93" t="s">
        <v>6</v>
      </c>
      <c r="D64" s="93"/>
      <c r="E64" s="93"/>
      <c r="F64" s="121" t="s">
        <v>85</v>
      </c>
      <c r="G64" s="122"/>
      <c r="H64" s="122"/>
      <c r="I64" s="122" t="s">
        <v>30</v>
      </c>
      <c r="J64" s="122" t="s">
        <v>0</v>
      </c>
    </row>
    <row r="65" spans="1:10" ht="23.25" customHeight="1">
      <c r="A65" s="90"/>
      <c r="B65" s="96" t="s">
        <v>86</v>
      </c>
      <c r="C65" s="208" t="s">
        <v>87</v>
      </c>
      <c r="D65" s="208"/>
      <c r="E65" s="209"/>
      <c r="F65" s="123" t="s">
        <v>25</v>
      </c>
      <c r="G65" s="107"/>
      <c r="H65" s="107"/>
      <c r="I65" s="107">
        <f>'11'!G10+'12'!G10+'13'!G11+'15.3'!G11</f>
        <v>0</v>
      </c>
      <c r="J65" s="97" t="str">
        <f>IF(I110=0,"",I65/I110*100)</f>
        <v/>
      </c>
    </row>
    <row r="66" spans="1:10" ht="23.25" customHeight="1">
      <c r="A66" s="90"/>
      <c r="B66" s="96" t="s">
        <v>53</v>
      </c>
      <c r="C66" s="208" t="s">
        <v>88</v>
      </c>
      <c r="D66" s="208"/>
      <c r="E66" s="209"/>
      <c r="F66" s="123" t="s">
        <v>25</v>
      </c>
      <c r="G66" s="107"/>
      <c r="H66" s="107"/>
      <c r="I66" s="107">
        <f>'15.1'!G11</f>
        <v>0</v>
      </c>
      <c r="J66" s="97" t="str">
        <f>IF(I110=0,"",I66/I110*100)</f>
        <v/>
      </c>
    </row>
    <row r="67" spans="1:10" ht="23.25" customHeight="1">
      <c r="A67" s="90"/>
      <c r="B67" s="96" t="s">
        <v>55</v>
      </c>
      <c r="C67" s="208" t="s">
        <v>89</v>
      </c>
      <c r="D67" s="208"/>
      <c r="E67" s="209"/>
      <c r="F67" s="123" t="s">
        <v>25</v>
      </c>
      <c r="G67" s="107"/>
      <c r="H67" s="107"/>
      <c r="I67" s="107">
        <f>'15.1'!G14+'15.2'!G11</f>
        <v>0</v>
      </c>
      <c r="J67" s="97" t="str">
        <f>IF(I110=0,"",I67/I110*100)</f>
        <v/>
      </c>
    </row>
    <row r="68" spans="1:10" ht="23.25" customHeight="1">
      <c r="A68" s="90"/>
      <c r="B68" s="96" t="s">
        <v>58</v>
      </c>
      <c r="C68" s="208" t="s">
        <v>90</v>
      </c>
      <c r="D68" s="208"/>
      <c r="E68" s="209"/>
      <c r="F68" s="123" t="s">
        <v>25</v>
      </c>
      <c r="G68" s="107"/>
      <c r="H68" s="107"/>
      <c r="I68" s="107">
        <f>'15.1'!G21</f>
        <v>0</v>
      </c>
      <c r="J68" s="97" t="str">
        <f>IF(I110=0,"",I68/I110*100)</f>
        <v/>
      </c>
    </row>
    <row r="69" spans="1:10" ht="23.25" customHeight="1">
      <c r="A69" s="90"/>
      <c r="B69" s="96" t="s">
        <v>66</v>
      </c>
      <c r="C69" s="208" t="s">
        <v>91</v>
      </c>
      <c r="D69" s="208"/>
      <c r="E69" s="209"/>
      <c r="F69" s="123" t="s">
        <v>25</v>
      </c>
      <c r="G69" s="107"/>
      <c r="H69" s="107"/>
      <c r="I69" s="107">
        <f>'15.1'!G27+'15.2'!G18</f>
        <v>0</v>
      </c>
      <c r="J69" s="97" t="str">
        <f>IF(I110=0,"",I69/I110*100)</f>
        <v/>
      </c>
    </row>
    <row r="70" spans="1:10" ht="23.25" customHeight="1">
      <c r="A70" s="90"/>
      <c r="B70" s="96" t="s">
        <v>73</v>
      </c>
      <c r="C70" s="208" t="s">
        <v>92</v>
      </c>
      <c r="D70" s="208"/>
      <c r="E70" s="209"/>
      <c r="F70" s="123" t="s">
        <v>25</v>
      </c>
      <c r="G70" s="107"/>
      <c r="H70" s="107"/>
      <c r="I70" s="107">
        <f>'15.1'!G31+'15.2'!G24</f>
        <v>0</v>
      </c>
      <c r="J70" s="97" t="str">
        <f>IF(I110=0,"",I70/I110*100)</f>
        <v/>
      </c>
    </row>
    <row r="71" spans="1:10" ht="23.25" customHeight="1">
      <c r="A71" s="90"/>
      <c r="B71" s="96" t="s">
        <v>75</v>
      </c>
      <c r="C71" s="208" t="s">
        <v>93</v>
      </c>
      <c r="D71" s="208"/>
      <c r="E71" s="209"/>
      <c r="F71" s="123" t="s">
        <v>25</v>
      </c>
      <c r="G71" s="107"/>
      <c r="H71" s="107"/>
      <c r="I71" s="107">
        <f>'15.1'!G38+'15.2'!G36</f>
        <v>0</v>
      </c>
      <c r="J71" s="97" t="str">
        <f>IF(I110=0,"",I71/I110*100)</f>
        <v/>
      </c>
    </row>
    <row r="72" spans="1:10" ht="23.25" customHeight="1">
      <c r="A72" s="90"/>
      <c r="B72" s="96" t="s">
        <v>77</v>
      </c>
      <c r="C72" s="208" t="s">
        <v>94</v>
      </c>
      <c r="D72" s="208"/>
      <c r="E72" s="209"/>
      <c r="F72" s="123" t="s">
        <v>25</v>
      </c>
      <c r="G72" s="107"/>
      <c r="H72" s="107"/>
      <c r="I72" s="107">
        <f>'15.1'!G43</f>
        <v>0</v>
      </c>
      <c r="J72" s="97" t="str">
        <f>IF(I110=0,"",I72/I110*100)</f>
        <v/>
      </c>
    </row>
    <row r="73" spans="1:10" ht="23.25" customHeight="1">
      <c r="A73" s="90"/>
      <c r="B73" s="96" t="s">
        <v>95</v>
      </c>
      <c r="C73" s="208" t="s">
        <v>96</v>
      </c>
      <c r="D73" s="208"/>
      <c r="E73" s="209"/>
      <c r="F73" s="123" t="s">
        <v>25</v>
      </c>
      <c r="G73" s="107"/>
      <c r="H73" s="107"/>
      <c r="I73" s="107">
        <f>'12'!G37+'15.3'!G34</f>
        <v>0</v>
      </c>
      <c r="J73" s="97" t="str">
        <f>IF(I110=0,"",I73/I110*100)</f>
        <v/>
      </c>
    </row>
    <row r="74" spans="1:10" ht="23.25" customHeight="1">
      <c r="A74" s="90"/>
      <c r="B74" s="96" t="s">
        <v>97</v>
      </c>
      <c r="C74" s="208" t="s">
        <v>98</v>
      </c>
      <c r="D74" s="208"/>
      <c r="E74" s="209"/>
      <c r="F74" s="123" t="s">
        <v>25</v>
      </c>
      <c r="G74" s="107"/>
      <c r="H74" s="107"/>
      <c r="I74" s="107">
        <f>'12'!G107+'15.2'!G41+'15.3'!G43</f>
        <v>0</v>
      </c>
      <c r="J74" s="97" t="str">
        <f>IF(I110=0,"",I74/I110*100)</f>
        <v/>
      </c>
    </row>
    <row r="75" spans="1:10" ht="23.25" customHeight="1">
      <c r="A75" s="90"/>
      <c r="B75" s="96" t="s">
        <v>99</v>
      </c>
      <c r="C75" s="208" t="s">
        <v>100</v>
      </c>
      <c r="D75" s="208"/>
      <c r="E75" s="209"/>
      <c r="F75" s="123" t="s">
        <v>25</v>
      </c>
      <c r="G75" s="107"/>
      <c r="H75" s="107"/>
      <c r="I75" s="107">
        <f>'12'!G224</f>
        <v>0</v>
      </c>
      <c r="J75" s="97" t="str">
        <f>IF(I110=0,"",I75/I110*100)</f>
        <v/>
      </c>
    </row>
    <row r="76" spans="1:10" ht="23.25" customHeight="1">
      <c r="A76" s="90"/>
      <c r="B76" s="96" t="s">
        <v>101</v>
      </c>
      <c r="C76" s="208" t="s">
        <v>102</v>
      </c>
      <c r="D76" s="208"/>
      <c r="E76" s="209"/>
      <c r="F76" s="123" t="s">
        <v>25</v>
      </c>
      <c r="G76" s="107"/>
      <c r="H76" s="107"/>
      <c r="I76" s="107">
        <f>'15.1'!G48+'15.2'!G44</f>
        <v>0</v>
      </c>
      <c r="J76" s="97" t="str">
        <f>IF(I110=0,"",I76/I110*100)</f>
        <v/>
      </c>
    </row>
    <row r="77" spans="1:10" ht="23.25" customHeight="1">
      <c r="A77" s="90"/>
      <c r="B77" s="96" t="s">
        <v>103</v>
      </c>
      <c r="C77" s="208" t="s">
        <v>104</v>
      </c>
      <c r="D77" s="208"/>
      <c r="E77" s="209"/>
      <c r="F77" s="123" t="s">
        <v>25</v>
      </c>
      <c r="G77" s="107"/>
      <c r="H77" s="107"/>
      <c r="I77" s="107">
        <f>'12'!G247</f>
        <v>0</v>
      </c>
      <c r="J77" s="97" t="str">
        <f>IF(I110=0,"",I77/I110*100)</f>
        <v/>
      </c>
    </row>
    <row r="78" spans="1:10" ht="23.25" customHeight="1">
      <c r="A78" s="90"/>
      <c r="B78" s="96" t="s">
        <v>105</v>
      </c>
      <c r="C78" s="208" t="s">
        <v>106</v>
      </c>
      <c r="D78" s="208"/>
      <c r="E78" s="209"/>
      <c r="F78" s="123" t="s">
        <v>25</v>
      </c>
      <c r="G78" s="107"/>
      <c r="H78" s="107"/>
      <c r="I78" s="107">
        <f>'12'!G299</f>
        <v>0</v>
      </c>
      <c r="J78" s="97" t="str">
        <f>IF(I110=0,"",I78/I110*100)</f>
        <v/>
      </c>
    </row>
    <row r="79" spans="1:10" ht="23.25" customHeight="1">
      <c r="A79" s="90"/>
      <c r="B79" s="96" t="s">
        <v>107</v>
      </c>
      <c r="C79" s="208" t="s">
        <v>108</v>
      </c>
      <c r="D79" s="208"/>
      <c r="E79" s="209"/>
      <c r="F79" s="123" t="s">
        <v>25</v>
      </c>
      <c r="G79" s="107"/>
      <c r="H79" s="107"/>
      <c r="I79" s="107">
        <f>'12'!G308</f>
        <v>0</v>
      </c>
      <c r="J79" s="97" t="str">
        <f>IF(I110=0,"",I79/I110*100)</f>
        <v/>
      </c>
    </row>
    <row r="80" spans="1:10" ht="23.25" customHeight="1">
      <c r="A80" s="90"/>
      <c r="B80" s="96" t="s">
        <v>109</v>
      </c>
      <c r="C80" s="208" t="s">
        <v>110</v>
      </c>
      <c r="D80" s="208"/>
      <c r="E80" s="209"/>
      <c r="F80" s="123" t="s">
        <v>25</v>
      </c>
      <c r="G80" s="107"/>
      <c r="H80" s="107"/>
      <c r="I80" s="107">
        <f>'12'!G337</f>
        <v>0</v>
      </c>
      <c r="J80" s="97" t="str">
        <f>IF(I110=0,"",I80/I110*100)</f>
        <v/>
      </c>
    </row>
    <row r="81" spans="1:10" ht="23.25" customHeight="1">
      <c r="A81" s="90"/>
      <c r="B81" s="96" t="s">
        <v>111</v>
      </c>
      <c r="C81" s="208" t="s">
        <v>112</v>
      </c>
      <c r="D81" s="208"/>
      <c r="E81" s="209"/>
      <c r="F81" s="123" t="s">
        <v>25</v>
      </c>
      <c r="G81" s="107"/>
      <c r="H81" s="107"/>
      <c r="I81" s="107">
        <f>'15.1'!G51</f>
        <v>0</v>
      </c>
      <c r="J81" s="97" t="str">
        <f>IF(I110=0,"",I81/I110*100)</f>
        <v/>
      </c>
    </row>
    <row r="82" spans="1:10" ht="23.25" customHeight="1">
      <c r="A82" s="90"/>
      <c r="B82" s="96" t="s">
        <v>113</v>
      </c>
      <c r="C82" s="208" t="s">
        <v>114</v>
      </c>
      <c r="D82" s="208"/>
      <c r="E82" s="209"/>
      <c r="F82" s="123" t="s">
        <v>25</v>
      </c>
      <c r="G82" s="107"/>
      <c r="H82" s="107"/>
      <c r="I82" s="107">
        <f>'15.1'!G66+'15.2'!G49</f>
        <v>0</v>
      </c>
      <c r="J82" s="97" t="str">
        <f>IF(I110=0,"",I82/I110*100)</f>
        <v/>
      </c>
    </row>
    <row r="83" spans="1:10" ht="23.25" customHeight="1">
      <c r="A83" s="90"/>
      <c r="B83" s="96" t="s">
        <v>115</v>
      </c>
      <c r="C83" s="208" t="s">
        <v>116</v>
      </c>
      <c r="D83" s="208"/>
      <c r="E83" s="209"/>
      <c r="F83" s="123" t="s">
        <v>25</v>
      </c>
      <c r="G83" s="107"/>
      <c r="H83" s="107"/>
      <c r="I83" s="107">
        <f>'15.1'!G70+'15.2'!G55</f>
        <v>0</v>
      </c>
      <c r="J83" s="97" t="str">
        <f>IF(I110=0,"",I83/I110*100)</f>
        <v/>
      </c>
    </row>
    <row r="84" spans="1:10" ht="23.25" customHeight="1">
      <c r="A84" s="90"/>
      <c r="B84" s="96" t="s">
        <v>117</v>
      </c>
      <c r="C84" s="208" t="s">
        <v>118</v>
      </c>
      <c r="D84" s="208"/>
      <c r="E84" s="209"/>
      <c r="F84" s="123" t="s">
        <v>25</v>
      </c>
      <c r="G84" s="107"/>
      <c r="H84" s="107"/>
      <c r="I84" s="107">
        <f>'15.2'!G75</f>
        <v>0</v>
      </c>
      <c r="J84" s="97" t="str">
        <f>IF(I110=0,"",I84/I110*100)</f>
        <v/>
      </c>
    </row>
    <row r="85" spans="1:10" ht="23.25" customHeight="1">
      <c r="A85" s="90"/>
      <c r="B85" s="96" t="s">
        <v>117</v>
      </c>
      <c r="C85" s="208" t="s">
        <v>119</v>
      </c>
      <c r="D85" s="208"/>
      <c r="E85" s="209"/>
      <c r="F85" s="123" t="s">
        <v>25</v>
      </c>
      <c r="G85" s="107"/>
      <c r="H85" s="107"/>
      <c r="I85" s="107">
        <f>'12'!G362</f>
        <v>0</v>
      </c>
      <c r="J85" s="97" t="str">
        <f>IF(I110=0,"",I85/I110*100)</f>
        <v/>
      </c>
    </row>
    <row r="86" spans="1:10" ht="23.25" customHeight="1">
      <c r="A86" s="90"/>
      <c r="B86" s="96" t="s">
        <v>120</v>
      </c>
      <c r="C86" s="208" t="s">
        <v>121</v>
      </c>
      <c r="D86" s="208"/>
      <c r="E86" s="209"/>
      <c r="F86" s="123" t="s">
        <v>25</v>
      </c>
      <c r="G86" s="107"/>
      <c r="H86" s="107"/>
      <c r="I86" s="107">
        <f>'12'!G366+'15.1'!G76+'15.2'!G79+'15.3'!G47</f>
        <v>0</v>
      </c>
      <c r="J86" s="97" t="str">
        <f>IF(I110=0,"",I86/I110*100)</f>
        <v/>
      </c>
    </row>
    <row r="87" spans="1:10" ht="23.25" customHeight="1">
      <c r="A87" s="90"/>
      <c r="B87" s="96" t="s">
        <v>122</v>
      </c>
      <c r="C87" s="208" t="s">
        <v>123</v>
      </c>
      <c r="D87" s="208"/>
      <c r="E87" s="209"/>
      <c r="F87" s="123" t="s">
        <v>26</v>
      </c>
      <c r="G87" s="107"/>
      <c r="H87" s="107"/>
      <c r="I87" s="107">
        <f>'12'!G374</f>
        <v>0</v>
      </c>
      <c r="J87" s="97" t="str">
        <f>IF(I110=0,"",I87/I110*100)</f>
        <v/>
      </c>
    </row>
    <row r="88" spans="1:10" ht="23.25" customHeight="1">
      <c r="A88" s="90"/>
      <c r="B88" s="96" t="s">
        <v>124</v>
      </c>
      <c r="C88" s="208" t="s">
        <v>125</v>
      </c>
      <c r="D88" s="208"/>
      <c r="E88" s="209"/>
      <c r="F88" s="123" t="s">
        <v>26</v>
      </c>
      <c r="G88" s="107"/>
      <c r="H88" s="107"/>
      <c r="I88" s="107">
        <f>'12'!G393</f>
        <v>0</v>
      </c>
      <c r="J88" s="97" t="str">
        <f>IF(I110=0,"",I88/I110*100)</f>
        <v/>
      </c>
    </row>
    <row r="89" spans="1:10" ht="23.25" customHeight="1">
      <c r="A89" s="90"/>
      <c r="B89" s="96" t="s">
        <v>126</v>
      </c>
      <c r="C89" s="208" t="s">
        <v>127</v>
      </c>
      <c r="D89" s="208"/>
      <c r="E89" s="209"/>
      <c r="F89" s="123" t="s">
        <v>26</v>
      </c>
      <c r="G89" s="107"/>
      <c r="H89" s="107"/>
      <c r="I89" s="107">
        <f>'12'!G401</f>
        <v>0</v>
      </c>
      <c r="J89" s="97" t="str">
        <f>IF(I110=0,"",I89/I110*100)</f>
        <v/>
      </c>
    </row>
    <row r="90" spans="1:10" ht="23.25" customHeight="1">
      <c r="A90" s="90"/>
      <c r="B90" s="96" t="s">
        <v>128</v>
      </c>
      <c r="C90" s="208" t="s">
        <v>129</v>
      </c>
      <c r="D90" s="208"/>
      <c r="E90" s="209"/>
      <c r="F90" s="123" t="s">
        <v>26</v>
      </c>
      <c r="G90" s="107"/>
      <c r="H90" s="107"/>
      <c r="I90" s="107">
        <f>'13'!G26</f>
        <v>0</v>
      </c>
      <c r="J90" s="97" t="str">
        <f>IF(I110=0,"",I90/I110*100)</f>
        <v/>
      </c>
    </row>
    <row r="91" spans="1:10" ht="23.25" customHeight="1">
      <c r="A91" s="90"/>
      <c r="B91" s="96" t="s">
        <v>130</v>
      </c>
      <c r="C91" s="208" t="s">
        <v>131</v>
      </c>
      <c r="D91" s="208"/>
      <c r="E91" s="209"/>
      <c r="F91" s="123" t="s">
        <v>26</v>
      </c>
      <c r="G91" s="107"/>
      <c r="H91" s="107"/>
      <c r="I91" s="107">
        <f>'13'!G51</f>
        <v>0</v>
      </c>
      <c r="J91" s="97" t="str">
        <f>IF(I110=0,"",I91/I110*100)</f>
        <v/>
      </c>
    </row>
    <row r="92" spans="1:10" ht="23.25" customHeight="1">
      <c r="A92" s="90"/>
      <c r="B92" s="96" t="s">
        <v>132</v>
      </c>
      <c r="C92" s="208" t="s">
        <v>133</v>
      </c>
      <c r="D92" s="208"/>
      <c r="E92" s="209"/>
      <c r="F92" s="123" t="s">
        <v>26</v>
      </c>
      <c r="G92" s="107"/>
      <c r="H92" s="107"/>
      <c r="I92" s="107">
        <f>'13'!G92</f>
        <v>0</v>
      </c>
      <c r="J92" s="97" t="str">
        <f>IF(I110=0,"",I92/I110*100)</f>
        <v/>
      </c>
    </row>
    <row r="93" spans="1:10" ht="23.25" customHeight="1">
      <c r="A93" s="90"/>
      <c r="B93" s="96" t="s">
        <v>134</v>
      </c>
      <c r="C93" s="208" t="s">
        <v>135</v>
      </c>
      <c r="D93" s="208"/>
      <c r="E93" s="209"/>
      <c r="F93" s="123" t="s">
        <v>26</v>
      </c>
      <c r="G93" s="107"/>
      <c r="H93" s="107"/>
      <c r="I93" s="107">
        <f>'13'!G123</f>
        <v>0</v>
      </c>
      <c r="J93" s="97" t="str">
        <f>IF(I110=0,"",I93/I110*100)</f>
        <v/>
      </c>
    </row>
    <row r="94" spans="1:10" ht="23.25" customHeight="1">
      <c r="A94" s="90"/>
      <c r="B94" s="96" t="s">
        <v>136</v>
      </c>
      <c r="C94" s="208" t="s">
        <v>137</v>
      </c>
      <c r="D94" s="208"/>
      <c r="E94" s="209"/>
      <c r="F94" s="123" t="s">
        <v>26</v>
      </c>
      <c r="G94" s="107"/>
      <c r="H94" s="107"/>
      <c r="I94" s="107">
        <f>'13'!G150</f>
        <v>0</v>
      </c>
      <c r="J94" s="97" t="str">
        <f>IF(I110=0,"",I94/I110*100)</f>
        <v/>
      </c>
    </row>
    <row r="95" spans="1:10" ht="23.25" customHeight="1">
      <c r="A95" s="90"/>
      <c r="B95" s="96" t="s">
        <v>138</v>
      </c>
      <c r="C95" s="208" t="s">
        <v>139</v>
      </c>
      <c r="D95" s="208"/>
      <c r="E95" s="209"/>
      <c r="F95" s="123" t="s">
        <v>26</v>
      </c>
      <c r="G95" s="107"/>
      <c r="H95" s="107"/>
      <c r="I95" s="107">
        <f>'12'!G471</f>
        <v>0</v>
      </c>
      <c r="J95" s="97" t="str">
        <f>IF(I110=0,"",I95/I110*100)</f>
        <v/>
      </c>
    </row>
    <row r="96" spans="1:10" ht="23.25" customHeight="1">
      <c r="A96" s="90"/>
      <c r="B96" s="96" t="s">
        <v>140</v>
      </c>
      <c r="C96" s="208" t="s">
        <v>141</v>
      </c>
      <c r="D96" s="208"/>
      <c r="E96" s="209"/>
      <c r="F96" s="123" t="s">
        <v>26</v>
      </c>
      <c r="G96" s="107"/>
      <c r="H96" s="107"/>
      <c r="I96" s="107">
        <f>'12'!G475</f>
        <v>0</v>
      </c>
      <c r="J96" s="97" t="str">
        <f>IF(I110=0,"",I96/I110*100)</f>
        <v/>
      </c>
    </row>
    <row r="97" spans="1:10" ht="23.25" customHeight="1">
      <c r="A97" s="90"/>
      <c r="B97" s="96" t="s">
        <v>142</v>
      </c>
      <c r="C97" s="208" t="s">
        <v>143</v>
      </c>
      <c r="D97" s="208"/>
      <c r="E97" s="209"/>
      <c r="F97" s="123" t="s">
        <v>26</v>
      </c>
      <c r="G97" s="107"/>
      <c r="H97" s="107"/>
      <c r="I97" s="107">
        <f>'12'!G501</f>
        <v>0</v>
      </c>
      <c r="J97" s="97" t="str">
        <f>IF(I110=0,"",I97/I110*100)</f>
        <v/>
      </c>
    </row>
    <row r="98" spans="1:10" ht="23.25" customHeight="1">
      <c r="A98" s="90"/>
      <c r="B98" s="96" t="s">
        <v>144</v>
      </c>
      <c r="C98" s="208" t="s">
        <v>145</v>
      </c>
      <c r="D98" s="208"/>
      <c r="E98" s="209"/>
      <c r="F98" s="123" t="s">
        <v>26</v>
      </c>
      <c r="G98" s="107"/>
      <c r="H98" s="107"/>
      <c r="I98" s="107">
        <f>'12'!G511</f>
        <v>0</v>
      </c>
      <c r="J98" s="97" t="str">
        <f>IF(I110=0,"",I98/I110*100)</f>
        <v/>
      </c>
    </row>
    <row r="99" spans="1:10" ht="23.25" customHeight="1">
      <c r="A99" s="90"/>
      <c r="B99" s="96" t="s">
        <v>146</v>
      </c>
      <c r="C99" s="208" t="s">
        <v>147</v>
      </c>
      <c r="D99" s="208"/>
      <c r="E99" s="209"/>
      <c r="F99" s="123" t="s">
        <v>26</v>
      </c>
      <c r="G99" s="107"/>
      <c r="H99" s="107"/>
      <c r="I99" s="107">
        <f>'12'!G520</f>
        <v>0</v>
      </c>
      <c r="J99" s="97" t="str">
        <f>IF(I110=0,"",I99/I110*100)</f>
        <v/>
      </c>
    </row>
    <row r="100" spans="1:10" ht="23.25" customHeight="1">
      <c r="A100" s="90"/>
      <c r="B100" s="96" t="s">
        <v>148</v>
      </c>
      <c r="C100" s="208" t="s">
        <v>59</v>
      </c>
      <c r="D100" s="208"/>
      <c r="E100" s="209"/>
      <c r="F100" s="123" t="s">
        <v>27</v>
      </c>
      <c r="G100" s="107"/>
      <c r="H100" s="107"/>
      <c r="I100" s="107">
        <f>'14.1'!G11</f>
        <v>0</v>
      </c>
      <c r="J100" s="97" t="str">
        <f>IF(I110=0,"",I100/I110*100)</f>
        <v/>
      </c>
    </row>
    <row r="101" spans="1:10" ht="23.25" customHeight="1">
      <c r="A101" s="90"/>
      <c r="B101" s="96" t="s">
        <v>149</v>
      </c>
      <c r="C101" s="208" t="s">
        <v>150</v>
      </c>
      <c r="D101" s="208"/>
      <c r="E101" s="209"/>
      <c r="F101" s="123" t="s">
        <v>27</v>
      </c>
      <c r="G101" s="107"/>
      <c r="H101" s="107"/>
      <c r="I101" s="107">
        <f>'14.1'!G103</f>
        <v>0</v>
      </c>
      <c r="J101" s="97" t="str">
        <f>IF(I110=0,"",I101/I110*100)</f>
        <v/>
      </c>
    </row>
    <row r="102" spans="1:10" ht="23.25" customHeight="1">
      <c r="A102" s="90"/>
      <c r="B102" s="96" t="s">
        <v>151</v>
      </c>
      <c r="C102" s="208" t="s">
        <v>65</v>
      </c>
      <c r="D102" s="208"/>
      <c r="E102" s="209"/>
      <c r="F102" s="123" t="s">
        <v>27</v>
      </c>
      <c r="G102" s="107"/>
      <c r="H102" s="107"/>
      <c r="I102" s="107">
        <f>'14.3'!G11</f>
        <v>0</v>
      </c>
      <c r="J102" s="97" t="str">
        <f>IF(I110=0,"",I102/I110*100)</f>
        <v/>
      </c>
    </row>
    <row r="103" spans="1:10" ht="23.25" customHeight="1">
      <c r="A103" s="90"/>
      <c r="B103" s="96" t="s">
        <v>152</v>
      </c>
      <c r="C103" s="208" t="s">
        <v>153</v>
      </c>
      <c r="D103" s="208"/>
      <c r="E103" s="209"/>
      <c r="F103" s="123" t="s">
        <v>27</v>
      </c>
      <c r="G103" s="107"/>
      <c r="H103" s="107"/>
      <c r="I103" s="107">
        <f>'14.2'!G11</f>
        <v>0</v>
      </c>
      <c r="J103" s="97" t="str">
        <f>IF(I110=0,"",I103/I110*100)</f>
        <v/>
      </c>
    </row>
    <row r="104" spans="1:10" ht="23.25" customHeight="1">
      <c r="A104" s="90"/>
      <c r="B104" s="96" t="s">
        <v>154</v>
      </c>
      <c r="C104" s="208" t="s">
        <v>155</v>
      </c>
      <c r="D104" s="208"/>
      <c r="E104" s="209"/>
      <c r="F104" s="123" t="s">
        <v>27</v>
      </c>
      <c r="G104" s="107"/>
      <c r="H104" s="107"/>
      <c r="I104" s="107">
        <f>'16'!G11+'18'!G11</f>
        <v>0</v>
      </c>
      <c r="J104" s="97" t="str">
        <f>IF(I110=0,"",I104/I110*100)</f>
        <v/>
      </c>
    </row>
    <row r="105" spans="1:10" ht="23.25" customHeight="1">
      <c r="A105" s="90"/>
      <c r="B105" s="96" t="s">
        <v>156</v>
      </c>
      <c r="C105" s="208" t="s">
        <v>157</v>
      </c>
      <c r="D105" s="208"/>
      <c r="E105" s="209"/>
      <c r="F105" s="123" t="s">
        <v>27</v>
      </c>
      <c r="G105" s="107"/>
      <c r="H105" s="107"/>
      <c r="I105" s="107">
        <f>'17'!G11</f>
        <v>0</v>
      </c>
      <c r="J105" s="97" t="str">
        <f>IF(I110=0,"",I105/I110*100)</f>
        <v/>
      </c>
    </row>
    <row r="106" spans="1:10" ht="23.25" customHeight="1">
      <c r="A106" s="90"/>
      <c r="B106" s="96" t="s">
        <v>158</v>
      </c>
      <c r="C106" s="208" t="s">
        <v>159</v>
      </c>
      <c r="D106" s="208"/>
      <c r="E106" s="209"/>
      <c r="F106" s="123" t="s">
        <v>27</v>
      </c>
      <c r="G106" s="107"/>
      <c r="H106" s="107"/>
      <c r="I106" s="107">
        <f>'14.1'!G127</f>
        <v>0</v>
      </c>
      <c r="J106" s="97" t="str">
        <f>IF(I110=0,"",I106/I110*100)</f>
        <v/>
      </c>
    </row>
    <row r="107" spans="1:10" ht="23.25" customHeight="1">
      <c r="A107" s="90"/>
      <c r="B107" s="96" t="s">
        <v>160</v>
      </c>
      <c r="C107" s="208" t="s">
        <v>161</v>
      </c>
      <c r="D107" s="208"/>
      <c r="E107" s="209"/>
      <c r="F107" s="123" t="s">
        <v>27</v>
      </c>
      <c r="G107" s="107"/>
      <c r="H107" s="107"/>
      <c r="I107" s="107">
        <f>'14.3'!G68</f>
        <v>0</v>
      </c>
      <c r="J107" s="97" t="str">
        <f>IF(I110=0,"",I107/I110*100)</f>
        <v/>
      </c>
    </row>
    <row r="108" spans="1:10" ht="23.25" customHeight="1">
      <c r="A108" s="90"/>
      <c r="B108" s="96" t="s">
        <v>162</v>
      </c>
      <c r="C108" s="208" t="s">
        <v>28</v>
      </c>
      <c r="D108" s="208"/>
      <c r="E108" s="209"/>
      <c r="F108" s="123" t="s">
        <v>162</v>
      </c>
      <c r="G108" s="107"/>
      <c r="H108" s="107"/>
      <c r="I108" s="107">
        <f>'19'!G10</f>
        <v>0</v>
      </c>
      <c r="J108" s="97" t="str">
        <f>IF(I110=0,"",I108/I110*100)</f>
        <v/>
      </c>
    </row>
    <row r="109" spans="1:10" ht="23.25" customHeight="1">
      <c r="A109" s="90"/>
      <c r="B109" s="124" t="s">
        <v>163</v>
      </c>
      <c r="C109" s="208" t="s">
        <v>29</v>
      </c>
      <c r="D109" s="208"/>
      <c r="E109" s="209"/>
      <c r="F109" s="125" t="s">
        <v>163</v>
      </c>
      <c r="G109" s="129"/>
      <c r="H109" s="129"/>
      <c r="I109" s="129">
        <f>'19'!G16</f>
        <v>0</v>
      </c>
      <c r="J109" s="126" t="str">
        <f>IF(I110=0,"",I109/I110*100)</f>
        <v/>
      </c>
    </row>
    <row r="110" spans="1:10" ht="23.25" customHeight="1">
      <c r="A110" s="90"/>
      <c r="B110" s="210" t="s">
        <v>1</v>
      </c>
      <c r="C110" s="211"/>
      <c r="D110" s="211"/>
      <c r="E110" s="212"/>
      <c r="F110" s="127"/>
      <c r="G110" s="130"/>
      <c r="H110" s="130"/>
      <c r="I110" s="130">
        <f>SUM(I65:I109)</f>
        <v>0</v>
      </c>
      <c r="J110" s="128">
        <f>SUM(J65:J109)</f>
        <v>0</v>
      </c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0">
    <mergeCell ref="B1:J1"/>
    <mergeCell ref="G26:I26"/>
    <mergeCell ref="G27:I27"/>
    <mergeCell ref="G29:I29"/>
    <mergeCell ref="G25:I25"/>
    <mergeCell ref="I16:J16"/>
    <mergeCell ref="I19:J19"/>
    <mergeCell ref="E21:F21"/>
    <mergeCell ref="G21:H21"/>
    <mergeCell ref="G28:I28"/>
    <mergeCell ref="E15:F15"/>
    <mergeCell ref="D11:G11"/>
    <mergeCell ref="G15:H15"/>
    <mergeCell ref="I15:J15"/>
    <mergeCell ref="E16:F16"/>
    <mergeCell ref="D12:G12"/>
    <mergeCell ref="E13:H13"/>
    <mergeCell ref="G24:I24"/>
    <mergeCell ref="G23:I23"/>
    <mergeCell ref="E17:F17"/>
    <mergeCell ref="G16:H16"/>
    <mergeCell ref="G17:H17"/>
    <mergeCell ref="G18:H18"/>
    <mergeCell ref="I17:J17"/>
    <mergeCell ref="I18:J18"/>
    <mergeCell ref="E18:F18"/>
    <mergeCell ref="C35:E35"/>
    <mergeCell ref="E20:F20"/>
    <mergeCell ref="I20:J20"/>
    <mergeCell ref="I21:J21"/>
    <mergeCell ref="G19:H19"/>
    <mergeCell ref="G20:H20"/>
    <mergeCell ref="E19:F19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B59:E59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9:E109"/>
    <mergeCell ref="B110:E110"/>
    <mergeCell ref="C104:E104"/>
    <mergeCell ref="C105:E105"/>
    <mergeCell ref="C106:E106"/>
    <mergeCell ref="C107:E107"/>
    <mergeCell ref="C108:E10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&amp;R&amp;9Zpracováno programem INFOpower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selection sqref="A1:G1"/>
    </sheetView>
  </sheetViews>
  <sheetFormatPr baseColWidth="10" defaultColWidth="9.1640625" defaultRowHeight="13"/>
  <cols>
    <col min="1" max="1" width="4.33203125" style="3" customWidth="1"/>
    <col min="2" max="2" width="14.5" style="3" customWidth="1"/>
    <col min="3" max="3" width="38.33203125" style="7" customWidth="1"/>
    <col min="4" max="4" width="4.5" style="3" customWidth="1"/>
    <col min="5" max="5" width="10.5" style="3" customWidth="1"/>
    <col min="6" max="6" width="9.83203125" style="3" customWidth="1"/>
    <col min="7" max="7" width="12.6640625" style="3" customWidth="1"/>
    <col min="8" max="16384" width="9.1640625" style="3"/>
  </cols>
  <sheetData>
    <row r="1" spans="1:7" ht="16">
      <c r="A1" s="236" t="s">
        <v>7</v>
      </c>
      <c r="B1" s="236"/>
      <c r="C1" s="237"/>
      <c r="D1" s="236"/>
      <c r="E1" s="236"/>
      <c r="F1" s="236"/>
      <c r="G1" s="236"/>
    </row>
    <row r="2" spans="1:7" ht="25" customHeight="1">
      <c r="A2" s="18" t="s">
        <v>8</v>
      </c>
      <c r="B2" s="17"/>
      <c r="C2" s="238"/>
      <c r="D2" s="238"/>
      <c r="E2" s="238"/>
      <c r="F2" s="238"/>
      <c r="G2" s="239"/>
    </row>
    <row r="3" spans="1:7" ht="25" customHeight="1">
      <c r="A3" s="18" t="s">
        <v>9</v>
      </c>
      <c r="B3" s="17"/>
      <c r="C3" s="238"/>
      <c r="D3" s="238"/>
      <c r="E3" s="238"/>
      <c r="F3" s="238"/>
      <c r="G3" s="239"/>
    </row>
    <row r="4" spans="1:7" ht="25" customHeight="1">
      <c r="A4" s="18" t="s">
        <v>10</v>
      </c>
      <c r="B4" s="17"/>
      <c r="C4" s="238"/>
      <c r="D4" s="238"/>
      <c r="E4" s="238"/>
      <c r="F4" s="238"/>
      <c r="G4" s="239"/>
    </row>
    <row r="5" spans="1:7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39370078740157483" right="0.19685039370078741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topLeftCell="A6" workbookViewId="0">
      <selection activeCell="G19" sqref="G19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8" t="s">
        <v>168</v>
      </c>
      <c r="B6" s="139" t="s">
        <v>51</v>
      </c>
      <c r="C6" s="263" t="s">
        <v>52</v>
      </c>
      <c r="D6" s="263"/>
      <c r="E6" s="263"/>
      <c r="F6" s="263"/>
      <c r="G6" s="264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>
      <c r="A7" s="133"/>
      <c r="D7" s="8"/>
    </row>
    <row r="8" spans="1:60" ht="42">
      <c r="A8" s="140" t="s">
        <v>171</v>
      </c>
      <c r="B8" s="143" t="s">
        <v>172</v>
      </c>
      <c r="C8" s="143" t="s">
        <v>173</v>
      </c>
      <c r="D8" s="141" t="s">
        <v>174</v>
      </c>
      <c r="E8" s="142" t="s">
        <v>175</v>
      </c>
      <c r="F8" s="144" t="s">
        <v>176</v>
      </c>
      <c r="G8" s="142" t="s">
        <v>30</v>
      </c>
      <c r="H8" s="145" t="s">
        <v>31</v>
      </c>
      <c r="I8" s="145" t="s">
        <v>180</v>
      </c>
      <c r="J8" s="145" t="s">
        <v>32</v>
      </c>
      <c r="K8" s="145" t="s">
        <v>181</v>
      </c>
      <c r="L8" s="145" t="s">
        <v>182</v>
      </c>
      <c r="M8" s="145" t="s">
        <v>183</v>
      </c>
      <c r="N8" s="145" t="s">
        <v>184</v>
      </c>
      <c r="O8" s="145" t="s">
        <v>185</v>
      </c>
      <c r="P8" s="145" t="s">
        <v>186</v>
      </c>
      <c r="Q8" s="145" t="s">
        <v>187</v>
      </c>
      <c r="R8" s="145" t="s">
        <v>188</v>
      </c>
      <c r="S8" s="145" t="s">
        <v>189</v>
      </c>
      <c r="T8" s="145" t="s">
        <v>190</v>
      </c>
      <c r="U8" s="145" t="s">
        <v>191</v>
      </c>
      <c r="V8" s="145" t="s">
        <v>192</v>
      </c>
      <c r="W8" s="145" t="s">
        <v>193</v>
      </c>
      <c r="X8" s="145" t="s">
        <v>194</v>
      </c>
      <c r="Y8" s="19"/>
      <c r="Z8" s="19"/>
      <c r="AA8" s="19"/>
      <c r="AB8" s="19"/>
      <c r="AC8" s="19"/>
      <c r="AD8" s="19" t="s">
        <v>179</v>
      </c>
      <c r="AE8" s="19" t="s">
        <v>177</v>
      </c>
      <c r="AF8" t="s">
        <v>178</v>
      </c>
    </row>
    <row r="9" spans="1:60">
      <c r="A9" s="136"/>
      <c r="B9" s="154"/>
      <c r="C9" s="154"/>
      <c r="D9" s="157"/>
      <c r="E9" s="158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60"/>
      <c r="S9" s="160"/>
      <c r="T9" s="159"/>
      <c r="U9" s="159"/>
      <c r="V9" s="159"/>
      <c r="W9" s="160"/>
      <c r="X9" s="160"/>
      <c r="AH9" s="193"/>
      <c r="AI9" s="193"/>
      <c r="AJ9" s="196"/>
    </row>
    <row r="10" spans="1:60" ht="14">
      <c r="A10" s="152" t="s">
        <v>195</v>
      </c>
      <c r="B10" s="169" t="s">
        <v>86</v>
      </c>
      <c r="C10" s="169" t="s">
        <v>87</v>
      </c>
      <c r="D10" s="170"/>
      <c r="E10" s="171"/>
      <c r="F10" s="172"/>
      <c r="G10" s="173">
        <f>SUMIF(AE11:AE15,"&lt;&gt;NOR",G11:G15)</f>
        <v>0</v>
      </c>
      <c r="H10" s="172"/>
      <c r="I10" s="172">
        <f>SUM(I11:I15)</f>
        <v>0</v>
      </c>
      <c r="J10" s="172"/>
      <c r="K10" s="172">
        <f>SUM(K11:K15)</f>
        <v>413235</v>
      </c>
      <c r="L10" s="172"/>
      <c r="M10" s="172">
        <f>SUM(M11:M15)</f>
        <v>0</v>
      </c>
      <c r="N10" s="172"/>
      <c r="O10" s="172">
        <f>SUM(O11:O15)</f>
        <v>0</v>
      </c>
      <c r="P10" s="172"/>
      <c r="Q10" s="172">
        <f>SUM(Q11:Q15)</f>
        <v>0</v>
      </c>
      <c r="R10" s="174"/>
      <c r="S10" s="174"/>
      <c r="T10" s="172"/>
      <c r="U10" s="172"/>
      <c r="V10" s="172">
        <f>SUM(V11:V15)</f>
        <v>292.95</v>
      </c>
      <c r="W10" s="174"/>
      <c r="X10" s="175"/>
      <c r="AE10" t="s">
        <v>196</v>
      </c>
      <c r="AH10" s="193"/>
      <c r="AI10" s="193"/>
      <c r="AJ10" s="196"/>
    </row>
    <row r="11" spans="1:60" outlineLevel="1">
      <c r="A11" s="176">
        <v>1</v>
      </c>
      <c r="B11" s="177" t="s">
        <v>197</v>
      </c>
      <c r="C11" s="177" t="s">
        <v>198</v>
      </c>
      <c r="D11" s="178" t="s">
        <v>199</v>
      </c>
      <c r="E11" s="179">
        <v>1350</v>
      </c>
      <c r="F11" s="182"/>
      <c r="G11" s="180">
        <f>ROUND(E11*F11,2)</f>
        <v>0</v>
      </c>
      <c r="H11" s="182">
        <v>0</v>
      </c>
      <c r="I11" s="180">
        <f>ROUND(E11*H11,2)</f>
        <v>0</v>
      </c>
      <c r="J11" s="182">
        <v>97.9</v>
      </c>
      <c r="K11" s="180">
        <f>ROUND(E11*J11,2)</f>
        <v>132165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1" t="s">
        <v>200</v>
      </c>
      <c r="S11" s="181" t="s">
        <v>201</v>
      </c>
      <c r="T11" s="180" t="s">
        <v>201</v>
      </c>
      <c r="U11" s="180">
        <v>0.11700000000000001</v>
      </c>
      <c r="V11" s="180">
        <f>ROUND(E11*U11,2)</f>
        <v>157.94999999999999</v>
      </c>
      <c r="W11" s="181"/>
      <c r="X11" s="181"/>
      <c r="Y11" s="149"/>
      <c r="Z11" s="149"/>
      <c r="AA11" s="149"/>
      <c r="AB11" s="149"/>
      <c r="AC11" s="149"/>
      <c r="AD11" s="149"/>
      <c r="AE11" s="149" t="s">
        <v>202</v>
      </c>
      <c r="AF11" s="149" t="s">
        <v>203</v>
      </c>
      <c r="AG11" s="149"/>
      <c r="AH11" s="194"/>
      <c r="AI11" s="194"/>
      <c r="AJ11" s="197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>
      <c r="A12" s="150"/>
      <c r="B12" s="191" t="s">
        <v>204</v>
      </c>
      <c r="C12" s="192"/>
      <c r="D12" s="183"/>
      <c r="E12" s="184">
        <v>1350</v>
      </c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4"/>
      <c r="S12" s="164"/>
      <c r="T12" s="163"/>
      <c r="U12" s="163"/>
      <c r="V12" s="163"/>
      <c r="W12" s="164"/>
      <c r="X12" s="164"/>
      <c r="Y12" s="149"/>
      <c r="Z12" s="149"/>
      <c r="AA12" s="149"/>
      <c r="AB12" s="149"/>
      <c r="AC12" s="149"/>
      <c r="AD12" s="149"/>
      <c r="AE12" s="149" t="s">
        <v>205</v>
      </c>
      <c r="AF12" s="149">
        <v>0</v>
      </c>
      <c r="AG12" s="149"/>
      <c r="AH12" s="194"/>
      <c r="AI12" s="195" t="s">
        <v>204</v>
      </c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>
      <c r="A13" s="176">
        <v>2</v>
      </c>
      <c r="B13" s="177" t="s">
        <v>206</v>
      </c>
      <c r="C13" s="177" t="s">
        <v>207</v>
      </c>
      <c r="D13" s="178" t="s">
        <v>199</v>
      </c>
      <c r="E13" s="179">
        <v>1350</v>
      </c>
      <c r="F13" s="182"/>
      <c r="G13" s="180">
        <f>ROUND(E13*F13,2)</f>
        <v>0</v>
      </c>
      <c r="H13" s="182">
        <v>0</v>
      </c>
      <c r="I13" s="180">
        <f>ROUND(E13*H13,2)</f>
        <v>0</v>
      </c>
      <c r="J13" s="182">
        <v>52.1</v>
      </c>
      <c r="K13" s="180">
        <f>ROUND(E13*J13,2)</f>
        <v>70335</v>
      </c>
      <c r="L13" s="180">
        <v>21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1" t="s">
        <v>200</v>
      </c>
      <c r="S13" s="181" t="s">
        <v>201</v>
      </c>
      <c r="T13" s="180" t="s">
        <v>201</v>
      </c>
      <c r="U13" s="180">
        <v>5.8000000000000003E-2</v>
      </c>
      <c r="V13" s="180">
        <f>ROUND(E13*U13,2)</f>
        <v>78.3</v>
      </c>
      <c r="W13" s="181"/>
      <c r="X13" s="181"/>
      <c r="Y13" s="149"/>
      <c r="Z13" s="149"/>
      <c r="AA13" s="149"/>
      <c r="AB13" s="149"/>
      <c r="AC13" s="149"/>
      <c r="AD13" s="149"/>
      <c r="AE13" s="149" t="s">
        <v>202</v>
      </c>
      <c r="AF13" s="149" t="s">
        <v>208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3</v>
      </c>
      <c r="B14" s="177" t="s">
        <v>209</v>
      </c>
      <c r="C14" s="177" t="s">
        <v>210</v>
      </c>
      <c r="D14" s="178" t="s">
        <v>199</v>
      </c>
      <c r="E14" s="179">
        <v>1350</v>
      </c>
      <c r="F14" s="182"/>
      <c r="G14" s="180">
        <f>ROUND(E14*F14,2)</f>
        <v>0</v>
      </c>
      <c r="H14" s="182">
        <v>0</v>
      </c>
      <c r="I14" s="180">
        <f>ROUND(E14*H14,2)</f>
        <v>0</v>
      </c>
      <c r="J14" s="182">
        <v>119.5</v>
      </c>
      <c r="K14" s="180">
        <f>ROUND(E14*J14,2)</f>
        <v>161325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1" t="s">
        <v>200</v>
      </c>
      <c r="S14" s="181" t="s">
        <v>201</v>
      </c>
      <c r="T14" s="180" t="s">
        <v>201</v>
      </c>
      <c r="U14" s="180">
        <v>1.0999999999999999E-2</v>
      </c>
      <c r="V14" s="180">
        <f>ROUND(E14*U14,2)</f>
        <v>14.85</v>
      </c>
      <c r="W14" s="181"/>
      <c r="X14" s="181"/>
      <c r="Y14" s="149"/>
      <c r="Z14" s="149"/>
      <c r="AA14" s="149"/>
      <c r="AB14" s="149"/>
      <c r="AC14" s="149"/>
      <c r="AD14" s="149"/>
      <c r="AE14" s="149" t="s">
        <v>202</v>
      </c>
      <c r="AF14" s="149" t="s">
        <v>211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6">
        <v>4</v>
      </c>
      <c r="B15" s="177" t="s">
        <v>212</v>
      </c>
      <c r="C15" s="177" t="s">
        <v>213</v>
      </c>
      <c r="D15" s="178" t="s">
        <v>199</v>
      </c>
      <c r="E15" s="179">
        <v>1350</v>
      </c>
      <c r="F15" s="182"/>
      <c r="G15" s="180">
        <f>ROUND(E15*F15,2)</f>
        <v>0</v>
      </c>
      <c r="H15" s="182">
        <v>0</v>
      </c>
      <c r="I15" s="180">
        <f>ROUND(E15*H15,2)</f>
        <v>0</v>
      </c>
      <c r="J15" s="182">
        <v>36.6</v>
      </c>
      <c r="K15" s="180">
        <f>ROUND(E15*J15,2)</f>
        <v>49410</v>
      </c>
      <c r="L15" s="180">
        <v>21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1" t="s">
        <v>200</v>
      </c>
      <c r="S15" s="181" t="s">
        <v>201</v>
      </c>
      <c r="T15" s="180" t="s">
        <v>201</v>
      </c>
      <c r="U15" s="180">
        <v>3.1E-2</v>
      </c>
      <c r="V15" s="180">
        <f>ROUND(E15*U15,2)</f>
        <v>41.85</v>
      </c>
      <c r="W15" s="181"/>
      <c r="X15" s="181"/>
      <c r="Y15" s="149"/>
      <c r="Z15" s="149"/>
      <c r="AA15" s="149"/>
      <c r="AB15" s="149"/>
      <c r="AC15" s="149"/>
      <c r="AD15" s="149"/>
      <c r="AE15" s="149" t="s">
        <v>202</v>
      </c>
      <c r="AF15" s="149" t="s">
        <v>214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>
      <c r="A16" s="136"/>
      <c r="B16" s="154"/>
      <c r="C16" s="154"/>
      <c r="D16" s="157"/>
      <c r="E16" s="158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60"/>
      <c r="S16" s="160"/>
      <c r="T16" s="159"/>
      <c r="U16" s="159"/>
      <c r="V16" s="159"/>
      <c r="W16" s="160"/>
      <c r="X16" s="160"/>
      <c r="AC16">
        <v>12</v>
      </c>
      <c r="AD16">
        <v>21</v>
      </c>
      <c r="AH16" s="193"/>
      <c r="AI16" s="193"/>
      <c r="AJ16" s="196"/>
    </row>
    <row r="17" spans="1:36">
      <c r="A17" s="151"/>
      <c r="B17" s="156" t="s">
        <v>30</v>
      </c>
      <c r="C17" s="156"/>
      <c r="D17" s="165"/>
      <c r="E17" s="166"/>
      <c r="F17" s="167"/>
      <c r="G17" s="168">
        <f>G10</f>
        <v>0</v>
      </c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60"/>
      <c r="S17" s="160"/>
      <c r="T17" s="159"/>
      <c r="U17" s="159"/>
      <c r="V17" s="159"/>
      <c r="W17" s="160"/>
      <c r="X17" s="160"/>
      <c r="AC17">
        <f>SUMIF(L7:L15,AC16,G7:G15)</f>
        <v>0</v>
      </c>
      <c r="AD17">
        <f>SUMIF(L7:L15,AD16,G7:G15)</f>
        <v>0</v>
      </c>
      <c r="AE17" t="s">
        <v>215</v>
      </c>
      <c r="AH17" s="193"/>
      <c r="AI17" s="193"/>
      <c r="AJ17" s="196"/>
    </row>
    <row r="18" spans="1:36">
      <c r="A18" s="150"/>
      <c r="B18" s="155"/>
      <c r="C18" s="155"/>
      <c r="D18" s="161"/>
      <c r="E18" s="162"/>
      <c r="F18" s="163"/>
      <c r="G18" s="163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60"/>
      <c r="S18" s="160"/>
      <c r="T18" s="159"/>
      <c r="U18" s="159"/>
      <c r="V18" s="159"/>
      <c r="W18" s="160"/>
      <c r="X18" s="160"/>
      <c r="AH18" s="193"/>
      <c r="AI18" s="193"/>
      <c r="AJ18" s="196"/>
    </row>
    <row r="19" spans="1:36">
      <c r="A19" s="150"/>
      <c r="B19" s="155"/>
      <c r="C19" s="155"/>
      <c r="D19" s="161"/>
      <c r="E19" s="162"/>
      <c r="F19" s="163"/>
      <c r="G19" s="163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60"/>
      <c r="S19" s="160"/>
      <c r="T19" s="159"/>
      <c r="U19" s="159"/>
      <c r="V19" s="159"/>
      <c r="W19" s="160"/>
      <c r="X19" s="160"/>
      <c r="AH19" s="193"/>
      <c r="AI19" s="193"/>
      <c r="AJ19" s="196"/>
    </row>
    <row r="20" spans="1:36">
      <c r="A20" s="153" t="s">
        <v>216</v>
      </c>
      <c r="B20" s="155"/>
      <c r="C20" s="155"/>
      <c r="D20" s="161"/>
      <c r="E20" s="162"/>
      <c r="F20" s="163"/>
      <c r="G20" s="163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60"/>
      <c r="S20" s="160"/>
      <c r="T20" s="159"/>
      <c r="U20" s="159"/>
      <c r="V20" s="159"/>
      <c r="W20" s="160"/>
      <c r="X20" s="160"/>
      <c r="AH20" s="193"/>
      <c r="AI20" s="193"/>
      <c r="AJ20" s="196"/>
    </row>
    <row r="21" spans="1:36">
      <c r="A21" s="240"/>
      <c r="B21" s="241"/>
      <c r="C21" s="241"/>
      <c r="D21" s="242"/>
      <c r="E21" s="243"/>
      <c r="F21" s="244"/>
      <c r="G21" s="245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60"/>
      <c r="S21" s="160"/>
      <c r="T21" s="159"/>
      <c r="U21" s="159"/>
      <c r="V21" s="159"/>
      <c r="W21" s="160"/>
      <c r="X21" s="160"/>
      <c r="AE21" t="s">
        <v>217</v>
      </c>
      <c r="AH21" s="193"/>
      <c r="AI21" s="193"/>
      <c r="AJ21" s="196"/>
    </row>
    <row r="22" spans="1:36">
      <c r="A22" s="246"/>
      <c r="B22" s="247"/>
      <c r="C22" s="247"/>
      <c r="D22" s="248"/>
      <c r="E22" s="249"/>
      <c r="F22" s="250"/>
      <c r="G22" s="251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60"/>
      <c r="S22" s="160"/>
      <c r="T22" s="159"/>
      <c r="U22" s="159"/>
      <c r="V22" s="159"/>
      <c r="W22" s="160"/>
      <c r="X22" s="160"/>
      <c r="AH22" s="193"/>
      <c r="AI22" s="193"/>
      <c r="AJ22" s="196"/>
    </row>
    <row r="23" spans="1:36">
      <c r="A23" s="246"/>
      <c r="B23" s="247"/>
      <c r="C23" s="247"/>
      <c r="D23" s="248"/>
      <c r="E23" s="249"/>
      <c r="F23" s="250"/>
      <c r="G23" s="251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60"/>
      <c r="S23" s="160"/>
      <c r="T23" s="159"/>
      <c r="U23" s="159"/>
      <c r="V23" s="159"/>
      <c r="W23" s="160"/>
      <c r="X23" s="160"/>
      <c r="AH23" s="193"/>
      <c r="AI23" s="193"/>
      <c r="AJ23" s="196"/>
    </row>
    <row r="24" spans="1:36">
      <c r="A24" s="246"/>
      <c r="B24" s="247"/>
      <c r="C24" s="247"/>
      <c r="D24" s="248"/>
      <c r="E24" s="249"/>
      <c r="F24" s="250"/>
      <c r="G24" s="251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60"/>
      <c r="S24" s="160"/>
      <c r="T24" s="159"/>
      <c r="U24" s="159"/>
      <c r="V24" s="159"/>
      <c r="W24" s="160"/>
      <c r="X24" s="160"/>
      <c r="AH24" s="193"/>
      <c r="AI24" s="193"/>
      <c r="AJ24" s="196"/>
    </row>
    <row r="25" spans="1:36">
      <c r="A25" s="252"/>
      <c r="B25" s="253"/>
      <c r="C25" s="253"/>
      <c r="D25" s="254"/>
      <c r="E25" s="255"/>
      <c r="F25" s="256"/>
      <c r="G25" s="257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60"/>
      <c r="S25" s="160"/>
      <c r="T25" s="159"/>
      <c r="U25" s="159"/>
      <c r="V25" s="159"/>
      <c r="W25" s="160"/>
      <c r="X25" s="160"/>
      <c r="AH25" s="193"/>
      <c r="AI25" s="193"/>
      <c r="AJ25" s="196"/>
    </row>
    <row r="26" spans="1:36">
      <c r="A26" s="150"/>
      <c r="B26" s="155"/>
      <c r="C26" s="155"/>
      <c r="D26" s="161"/>
      <c r="E26" s="162"/>
      <c r="F26" s="163"/>
      <c r="G26" s="163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60"/>
      <c r="S26" s="160"/>
      <c r="T26" s="159"/>
      <c r="U26" s="159"/>
      <c r="V26" s="159"/>
      <c r="W26" s="160"/>
      <c r="X26" s="160"/>
      <c r="AH26" s="193"/>
      <c r="AI26" s="193"/>
      <c r="AJ26" s="196"/>
    </row>
    <row r="27" spans="1:36">
      <c r="A27" s="146"/>
      <c r="B27" s="147"/>
      <c r="C27" s="147"/>
      <c r="D27" s="148"/>
      <c r="E27" s="149"/>
      <c r="F27" s="149"/>
      <c r="G27" s="149"/>
      <c r="AE27" t="s">
        <v>218</v>
      </c>
    </row>
    <row r="28" spans="1:36">
      <c r="A28" s="133"/>
      <c r="D28" s="8"/>
    </row>
    <row r="29" spans="1:36">
      <c r="A29" s="133"/>
      <c r="D29" s="8"/>
    </row>
    <row r="30" spans="1:36">
      <c r="A30" s="133"/>
      <c r="D30" s="8"/>
    </row>
    <row r="31" spans="1:36">
      <c r="A31" s="133"/>
      <c r="D31" s="8"/>
    </row>
    <row r="32" spans="1:36">
      <c r="A32" s="133"/>
      <c r="D32" s="8"/>
    </row>
    <row r="33" spans="1:4">
      <c r="A33" s="133"/>
      <c r="D33" s="8"/>
    </row>
    <row r="34" spans="1:4">
      <c r="A34" s="133"/>
      <c r="D34" s="8"/>
    </row>
    <row r="35" spans="1:4">
      <c r="A35" s="133"/>
      <c r="D35" s="8"/>
    </row>
    <row r="36" spans="1:4">
      <c r="A36" s="133"/>
      <c r="D36" s="8"/>
    </row>
    <row r="37" spans="1:4">
      <c r="A37" s="133"/>
      <c r="D37" s="8"/>
    </row>
    <row r="38" spans="1:4">
      <c r="A38" s="133"/>
      <c r="D38" s="8"/>
    </row>
    <row r="39" spans="1:4">
      <c r="A39" s="133"/>
      <c r="D39" s="8"/>
    </row>
    <row r="40" spans="1:4">
      <c r="A40" s="133"/>
      <c r="D40" s="8"/>
    </row>
    <row r="41" spans="1:4">
      <c r="A41" s="133"/>
      <c r="D41" s="8"/>
    </row>
    <row r="42" spans="1:4">
      <c r="A42" s="133"/>
      <c r="D42" s="8"/>
    </row>
    <row r="43" spans="1:4">
      <c r="A43" s="133"/>
      <c r="D43" s="8"/>
    </row>
    <row r="44" spans="1:4">
      <c r="A44" s="133"/>
      <c r="D44" s="8"/>
    </row>
    <row r="45" spans="1:4">
      <c r="A45" s="133"/>
      <c r="D45" s="8"/>
    </row>
    <row r="46" spans="1:4">
      <c r="A46" s="133"/>
      <c r="D46" s="8"/>
    </row>
    <row r="47" spans="1:4">
      <c r="A47" s="133"/>
      <c r="D47" s="8"/>
    </row>
    <row r="48" spans="1:4">
      <c r="A48" s="133"/>
      <c r="D48" s="8"/>
    </row>
    <row r="49" spans="1:4">
      <c r="A49" s="133"/>
      <c r="D49" s="8"/>
    </row>
    <row r="50" spans="1:4">
      <c r="A50" s="133"/>
      <c r="D50" s="8"/>
    </row>
    <row r="51" spans="1:4">
      <c r="A51" s="133"/>
      <c r="D51" s="8"/>
    </row>
    <row r="52" spans="1:4">
      <c r="A52" s="133"/>
      <c r="D52" s="8"/>
    </row>
    <row r="53" spans="1:4">
      <c r="A53" s="133"/>
      <c r="D53" s="8"/>
    </row>
    <row r="54" spans="1:4">
      <c r="A54" s="133"/>
      <c r="D54" s="8"/>
    </row>
    <row r="55" spans="1:4">
      <c r="A55" s="133"/>
      <c r="D55" s="8"/>
    </row>
    <row r="56" spans="1:4">
      <c r="A56" s="133"/>
      <c r="D56" s="8"/>
    </row>
    <row r="57" spans="1:4">
      <c r="A57" s="133"/>
      <c r="D57" s="8"/>
    </row>
    <row r="58" spans="1:4">
      <c r="A58" s="133"/>
      <c r="D58" s="8"/>
    </row>
    <row r="59" spans="1:4">
      <c r="A59" s="133"/>
      <c r="D59" s="8"/>
    </row>
    <row r="60" spans="1:4">
      <c r="A60" s="133"/>
      <c r="D60" s="8"/>
    </row>
    <row r="61" spans="1:4">
      <c r="A61" s="133"/>
      <c r="D61" s="8"/>
    </row>
    <row r="62" spans="1:4">
      <c r="A62" s="133"/>
      <c r="D62" s="8"/>
    </row>
    <row r="63" spans="1:4">
      <c r="A63" s="133"/>
      <c r="D63" s="8"/>
    </row>
    <row r="64" spans="1:4">
      <c r="A64" s="133"/>
      <c r="D64" s="8"/>
    </row>
    <row r="65" spans="1:4">
      <c r="A65" s="133"/>
      <c r="D65" s="8"/>
    </row>
    <row r="66" spans="1:4">
      <c r="A66" s="133"/>
      <c r="D66" s="8"/>
    </row>
    <row r="67" spans="1:4">
      <c r="A67" s="133"/>
      <c r="D67" s="8"/>
    </row>
    <row r="68" spans="1:4">
      <c r="A68" s="133"/>
      <c r="D68" s="8"/>
    </row>
    <row r="69" spans="1:4">
      <c r="A69" s="133"/>
      <c r="D69" s="8"/>
    </row>
    <row r="70" spans="1:4">
      <c r="A70" s="133"/>
      <c r="D70" s="8"/>
    </row>
    <row r="71" spans="1:4">
      <c r="A71" s="133"/>
      <c r="D71" s="8"/>
    </row>
    <row r="72" spans="1:4">
      <c r="A72" s="133"/>
      <c r="D72" s="8"/>
    </row>
    <row r="73" spans="1:4">
      <c r="A73" s="133"/>
      <c r="D73" s="8"/>
    </row>
    <row r="74" spans="1:4">
      <c r="A74" s="133"/>
      <c r="D74" s="8"/>
    </row>
    <row r="75" spans="1:4">
      <c r="A75" s="133"/>
      <c r="D75" s="8"/>
    </row>
    <row r="76" spans="1:4">
      <c r="A76" s="133"/>
      <c r="D76" s="8"/>
    </row>
    <row r="77" spans="1:4">
      <c r="A77" s="133"/>
      <c r="D77" s="8"/>
    </row>
    <row r="78" spans="1:4">
      <c r="A78" s="133"/>
      <c r="D78" s="8"/>
    </row>
    <row r="79" spans="1:4">
      <c r="A79" s="133"/>
      <c r="D79" s="8"/>
    </row>
    <row r="80" spans="1:4">
      <c r="A80" s="133"/>
      <c r="D80" s="8"/>
    </row>
    <row r="81" spans="1:4">
      <c r="A81" s="133"/>
      <c r="D81" s="8"/>
    </row>
    <row r="82" spans="1:4">
      <c r="A82" s="133"/>
      <c r="D82" s="8"/>
    </row>
    <row r="83" spans="1:4">
      <c r="A83" s="133"/>
      <c r="D83" s="8"/>
    </row>
    <row r="84" spans="1:4">
      <c r="A84" s="133"/>
      <c r="D84" s="8"/>
    </row>
    <row r="85" spans="1:4">
      <c r="A85" s="133"/>
      <c r="D85" s="8"/>
    </row>
    <row r="86" spans="1:4">
      <c r="A86" s="133"/>
      <c r="D86" s="8"/>
    </row>
    <row r="87" spans="1:4">
      <c r="A87" s="133"/>
      <c r="D87" s="8"/>
    </row>
    <row r="88" spans="1:4">
      <c r="A88" s="133"/>
      <c r="D88" s="8"/>
    </row>
    <row r="89" spans="1:4">
      <c r="A89" s="133"/>
      <c r="D89" s="8"/>
    </row>
    <row r="90" spans="1:4">
      <c r="A90" s="133"/>
      <c r="D90" s="8"/>
    </row>
    <row r="91" spans="1:4">
      <c r="A91" s="133"/>
      <c r="D91" s="8"/>
    </row>
    <row r="92" spans="1:4">
      <c r="A92" s="133"/>
      <c r="D92" s="8"/>
    </row>
    <row r="93" spans="1:4">
      <c r="A93" s="133"/>
      <c r="D93" s="8"/>
    </row>
    <row r="94" spans="1:4">
      <c r="A94" s="133"/>
      <c r="D94" s="8"/>
    </row>
    <row r="95" spans="1:4">
      <c r="A95" s="133"/>
      <c r="D95" s="8"/>
    </row>
    <row r="96" spans="1:4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7">
    <mergeCell ref="A21:G25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topLeftCell="A249" workbookViewId="0">
      <selection activeCell="Z230" sqref="Z230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8" t="s">
        <v>168</v>
      </c>
      <c r="B6" s="139" t="s">
        <v>53</v>
      </c>
      <c r="C6" s="263" t="s">
        <v>54</v>
      </c>
      <c r="D6" s="263"/>
      <c r="E6" s="263"/>
      <c r="F6" s="263"/>
      <c r="G6" s="264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>
      <c r="A7" s="133"/>
      <c r="D7" s="8"/>
    </row>
    <row r="8" spans="1:60" ht="42">
      <c r="A8" s="140" t="s">
        <v>171</v>
      </c>
      <c r="B8" s="143" t="s">
        <v>172</v>
      </c>
      <c r="C8" s="143" t="s">
        <v>173</v>
      </c>
      <c r="D8" s="141" t="s">
        <v>174</v>
      </c>
      <c r="E8" s="142" t="s">
        <v>175</v>
      </c>
      <c r="F8" s="144" t="s">
        <v>176</v>
      </c>
      <c r="G8" s="142" t="s">
        <v>30</v>
      </c>
      <c r="H8" s="145" t="s">
        <v>31</v>
      </c>
      <c r="I8" s="145" t="s">
        <v>180</v>
      </c>
      <c r="J8" s="145" t="s">
        <v>32</v>
      </c>
      <c r="K8" s="145" t="s">
        <v>181</v>
      </c>
      <c r="L8" s="145" t="s">
        <v>182</v>
      </c>
      <c r="M8" s="145" t="s">
        <v>183</v>
      </c>
      <c r="N8" s="145" t="s">
        <v>184</v>
      </c>
      <c r="O8" s="145" t="s">
        <v>185</v>
      </c>
      <c r="P8" s="145" t="s">
        <v>186</v>
      </c>
      <c r="Q8" s="145" t="s">
        <v>187</v>
      </c>
      <c r="R8" s="145" t="s">
        <v>188</v>
      </c>
      <c r="S8" s="145" t="s">
        <v>189</v>
      </c>
      <c r="T8" s="145" t="s">
        <v>190</v>
      </c>
      <c r="U8" s="145" t="s">
        <v>191</v>
      </c>
      <c r="V8" s="145" t="s">
        <v>192</v>
      </c>
      <c r="W8" s="145" t="s">
        <v>193</v>
      </c>
      <c r="X8" s="145" t="s">
        <v>194</v>
      </c>
      <c r="Y8" s="19"/>
      <c r="Z8" s="19"/>
      <c r="AA8" s="19"/>
      <c r="AB8" s="19"/>
      <c r="AC8" s="19"/>
      <c r="AD8" s="19" t="s">
        <v>179</v>
      </c>
      <c r="AE8" s="19" t="s">
        <v>177</v>
      </c>
      <c r="AF8" t="s">
        <v>178</v>
      </c>
    </row>
    <row r="9" spans="1:60">
      <c r="A9" s="136"/>
      <c r="B9" s="154"/>
      <c r="C9" s="154"/>
      <c r="D9" s="157"/>
      <c r="E9" s="158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60"/>
      <c r="S9" s="160"/>
      <c r="T9" s="159"/>
      <c r="U9" s="159"/>
      <c r="V9" s="159"/>
      <c r="W9" s="160"/>
      <c r="X9" s="160"/>
      <c r="AH9" s="193"/>
      <c r="AI9" s="193"/>
      <c r="AJ9" s="196"/>
    </row>
    <row r="10" spans="1:60" ht="14">
      <c r="A10" s="152" t="s">
        <v>195</v>
      </c>
      <c r="B10" s="169" t="s">
        <v>86</v>
      </c>
      <c r="C10" s="169" t="s">
        <v>87</v>
      </c>
      <c r="D10" s="170"/>
      <c r="E10" s="171"/>
      <c r="F10" s="172"/>
      <c r="G10" s="173">
        <f>SUMIF(AE11:AE35,"&lt;&gt;NOR",G11:G35)</f>
        <v>0</v>
      </c>
      <c r="H10" s="172"/>
      <c r="I10" s="172">
        <f>SUM(I11:I35)</f>
        <v>0</v>
      </c>
      <c r="J10" s="172"/>
      <c r="K10" s="172">
        <f>SUM(K11:K35)</f>
        <v>1230652.42</v>
      </c>
      <c r="L10" s="172"/>
      <c r="M10" s="172">
        <f>SUM(M11:M35)</f>
        <v>0</v>
      </c>
      <c r="N10" s="172"/>
      <c r="O10" s="172">
        <f>SUM(O11:O35)</f>
        <v>0</v>
      </c>
      <c r="P10" s="172"/>
      <c r="Q10" s="172">
        <f>SUM(Q11:Q35)</f>
        <v>0</v>
      </c>
      <c r="R10" s="174"/>
      <c r="S10" s="174"/>
      <c r="T10" s="172"/>
      <c r="U10" s="172"/>
      <c r="V10" s="172">
        <f>SUM(V11:V35)</f>
        <v>1669.4700000000003</v>
      </c>
      <c r="W10" s="174"/>
      <c r="X10" s="175"/>
      <c r="AE10" t="s">
        <v>196</v>
      </c>
      <c r="AH10" s="193"/>
      <c r="AI10" s="193"/>
      <c r="AJ10" s="196"/>
    </row>
    <row r="11" spans="1:60" outlineLevel="1">
      <c r="A11" s="176">
        <v>1</v>
      </c>
      <c r="B11" s="177" t="s">
        <v>219</v>
      </c>
      <c r="C11" s="177" t="s">
        <v>220</v>
      </c>
      <c r="D11" s="178" t="s">
        <v>199</v>
      </c>
      <c r="E11" s="179">
        <v>609.81200000000001</v>
      </c>
      <c r="F11" s="182"/>
      <c r="G11" s="180">
        <f>ROUND(E11*F11,2)</f>
        <v>0</v>
      </c>
      <c r="H11" s="182">
        <v>0</v>
      </c>
      <c r="I11" s="180">
        <f>ROUND(E11*H11,2)</f>
        <v>0</v>
      </c>
      <c r="J11" s="182">
        <v>267</v>
      </c>
      <c r="K11" s="180">
        <f>ROUND(E11*J11,2)</f>
        <v>162819.79999999999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1" t="s">
        <v>200</v>
      </c>
      <c r="S11" s="181" t="s">
        <v>201</v>
      </c>
      <c r="T11" s="180" t="s">
        <v>201</v>
      </c>
      <c r="U11" s="180">
        <v>0.36799999999999999</v>
      </c>
      <c r="V11" s="180">
        <f>ROUND(E11*U11,2)</f>
        <v>224.41</v>
      </c>
      <c r="W11" s="181"/>
      <c r="X11" s="181"/>
      <c r="Y11" s="149"/>
      <c r="Z11" s="149"/>
      <c r="AA11" s="149"/>
      <c r="AB11" s="149"/>
      <c r="AC11" s="149"/>
      <c r="AD11" s="149"/>
      <c r="AE11" s="149" t="s">
        <v>202</v>
      </c>
      <c r="AF11" s="149" t="s">
        <v>221</v>
      </c>
      <c r="AG11" s="149"/>
      <c r="AH11" s="194"/>
      <c r="AI11" s="194"/>
      <c r="AJ11" s="197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>
      <c r="A12" s="150"/>
      <c r="B12" s="191" t="s">
        <v>222</v>
      </c>
      <c r="C12" s="192"/>
      <c r="D12" s="183"/>
      <c r="E12" s="184">
        <v>512</v>
      </c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4"/>
      <c r="S12" s="164"/>
      <c r="T12" s="163"/>
      <c r="U12" s="163"/>
      <c r="V12" s="163"/>
      <c r="W12" s="164"/>
      <c r="X12" s="164"/>
      <c r="Y12" s="149"/>
      <c r="Z12" s="149"/>
      <c r="AA12" s="149"/>
      <c r="AB12" s="149"/>
      <c r="AC12" s="149"/>
      <c r="AD12" s="149"/>
      <c r="AE12" s="149" t="s">
        <v>205</v>
      </c>
      <c r="AF12" s="149">
        <v>0</v>
      </c>
      <c r="AG12" s="149"/>
      <c r="AH12" s="194"/>
      <c r="AI12" s="195" t="s">
        <v>222</v>
      </c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>
      <c r="A13" s="150"/>
      <c r="B13" s="265" t="s">
        <v>223</v>
      </c>
      <c r="C13" s="265"/>
      <c r="D13" s="266"/>
      <c r="E13" s="184">
        <v>97.811999999999998</v>
      </c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4"/>
      <c r="S13" s="164"/>
      <c r="T13" s="163"/>
      <c r="U13" s="163"/>
      <c r="V13" s="163"/>
      <c r="W13" s="164"/>
      <c r="X13" s="164"/>
      <c r="Y13" s="149"/>
      <c r="Z13" s="149"/>
      <c r="AA13" s="149"/>
      <c r="AB13" s="149"/>
      <c r="AC13" s="149"/>
      <c r="AD13" s="149"/>
      <c r="AE13" s="149" t="s">
        <v>205</v>
      </c>
      <c r="AF13" s="149">
        <v>0</v>
      </c>
      <c r="AG13" s="149"/>
      <c r="AH13" s="194"/>
      <c r="AI13" s="195" t="s">
        <v>223</v>
      </c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2</v>
      </c>
      <c r="B14" s="177" t="s">
        <v>224</v>
      </c>
      <c r="C14" s="177" t="s">
        <v>225</v>
      </c>
      <c r="D14" s="178" t="s">
        <v>199</v>
      </c>
      <c r="E14" s="179">
        <v>57.773290000000003</v>
      </c>
      <c r="F14" s="182"/>
      <c r="G14" s="180">
        <f>ROUND(E14*F14,2)</f>
        <v>0</v>
      </c>
      <c r="H14" s="182">
        <v>0</v>
      </c>
      <c r="I14" s="180">
        <f>ROUND(E14*H14,2)</f>
        <v>0</v>
      </c>
      <c r="J14" s="182">
        <v>662</v>
      </c>
      <c r="K14" s="180">
        <f>ROUND(E14*J14,2)</f>
        <v>38245.919999999998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1" t="s">
        <v>200</v>
      </c>
      <c r="S14" s="181" t="s">
        <v>201</v>
      </c>
      <c r="T14" s="180" t="s">
        <v>201</v>
      </c>
      <c r="U14" s="180">
        <v>0.36499999999999999</v>
      </c>
      <c r="V14" s="180">
        <f>ROUND(E14*U14,2)</f>
        <v>21.09</v>
      </c>
      <c r="W14" s="181"/>
      <c r="X14" s="181"/>
      <c r="Y14" s="149"/>
      <c r="Z14" s="149"/>
      <c r="AA14" s="149"/>
      <c r="AB14" s="149"/>
      <c r="AC14" s="149"/>
      <c r="AD14" s="149"/>
      <c r="AE14" s="149" t="s">
        <v>202</v>
      </c>
      <c r="AF14" s="149" t="s">
        <v>226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50"/>
      <c r="B15" s="265" t="s">
        <v>227</v>
      </c>
      <c r="C15" s="265"/>
      <c r="D15" s="266"/>
      <c r="E15" s="184">
        <v>13.158329999999999</v>
      </c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4"/>
      <c r="S15" s="164"/>
      <c r="T15" s="163"/>
      <c r="U15" s="163"/>
      <c r="V15" s="163"/>
      <c r="W15" s="164"/>
      <c r="X15" s="164"/>
      <c r="Y15" s="149"/>
      <c r="Z15" s="149"/>
      <c r="AA15" s="149"/>
      <c r="AB15" s="149"/>
      <c r="AC15" s="149"/>
      <c r="AD15" s="149"/>
      <c r="AE15" s="149" t="s">
        <v>205</v>
      </c>
      <c r="AF15" s="149">
        <v>0</v>
      </c>
      <c r="AG15" s="149"/>
      <c r="AH15" s="194"/>
      <c r="AI15" s="195" t="s">
        <v>227</v>
      </c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50"/>
      <c r="B16" s="265" t="s">
        <v>228</v>
      </c>
      <c r="C16" s="265"/>
      <c r="D16" s="266"/>
      <c r="E16" s="184">
        <v>9.4429200000000009</v>
      </c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4"/>
      <c r="S16" s="164"/>
      <c r="T16" s="163"/>
      <c r="U16" s="163"/>
      <c r="V16" s="163"/>
      <c r="W16" s="164"/>
      <c r="X16" s="164"/>
      <c r="Y16" s="149"/>
      <c r="Z16" s="149"/>
      <c r="AA16" s="149"/>
      <c r="AB16" s="149"/>
      <c r="AC16" s="149"/>
      <c r="AD16" s="149"/>
      <c r="AE16" s="149" t="s">
        <v>205</v>
      </c>
      <c r="AF16" s="149">
        <v>0</v>
      </c>
      <c r="AG16" s="149"/>
      <c r="AH16" s="194"/>
      <c r="AI16" s="195" t="s">
        <v>228</v>
      </c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>
      <c r="A17" s="150"/>
      <c r="B17" s="191" t="s">
        <v>229</v>
      </c>
      <c r="C17" s="192"/>
      <c r="D17" s="183"/>
      <c r="E17" s="184">
        <v>23.323039999999999</v>
      </c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4"/>
      <c r="S17" s="164"/>
      <c r="T17" s="163"/>
      <c r="U17" s="163"/>
      <c r="V17" s="163"/>
      <c r="W17" s="164"/>
      <c r="X17" s="164"/>
      <c r="Y17" s="149"/>
      <c r="Z17" s="149"/>
      <c r="AA17" s="149"/>
      <c r="AB17" s="149"/>
      <c r="AC17" s="149"/>
      <c r="AD17" s="149"/>
      <c r="AE17" s="149" t="s">
        <v>205</v>
      </c>
      <c r="AF17" s="149">
        <v>0</v>
      </c>
      <c r="AG17" s="149"/>
      <c r="AH17" s="194"/>
      <c r="AI17" s="195" t="s">
        <v>229</v>
      </c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50"/>
      <c r="B18" s="191" t="s">
        <v>230</v>
      </c>
      <c r="C18" s="192"/>
      <c r="D18" s="183"/>
      <c r="E18" s="184">
        <v>6.5586000000000002</v>
      </c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4"/>
      <c r="S18" s="164"/>
      <c r="T18" s="163"/>
      <c r="U18" s="163"/>
      <c r="V18" s="163"/>
      <c r="W18" s="164"/>
      <c r="X18" s="164"/>
      <c r="Y18" s="149"/>
      <c r="Z18" s="149"/>
      <c r="AA18" s="149"/>
      <c r="AB18" s="149"/>
      <c r="AC18" s="149"/>
      <c r="AD18" s="149"/>
      <c r="AE18" s="149" t="s">
        <v>205</v>
      </c>
      <c r="AF18" s="149">
        <v>0</v>
      </c>
      <c r="AG18" s="149"/>
      <c r="AH18" s="194"/>
      <c r="AI18" s="195" t="s">
        <v>230</v>
      </c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50"/>
      <c r="B19" s="191" t="s">
        <v>231</v>
      </c>
      <c r="C19" s="192"/>
      <c r="D19" s="183"/>
      <c r="E19" s="184">
        <v>5.2904</v>
      </c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4"/>
      <c r="S19" s="164"/>
      <c r="T19" s="163"/>
      <c r="U19" s="163"/>
      <c r="V19" s="163"/>
      <c r="W19" s="164"/>
      <c r="X19" s="164"/>
      <c r="Y19" s="149"/>
      <c r="Z19" s="149"/>
      <c r="AA19" s="149"/>
      <c r="AB19" s="149"/>
      <c r="AC19" s="149"/>
      <c r="AD19" s="149"/>
      <c r="AE19" s="149" t="s">
        <v>205</v>
      </c>
      <c r="AF19" s="149">
        <v>0</v>
      </c>
      <c r="AG19" s="149"/>
      <c r="AH19" s="194"/>
      <c r="AI19" s="195" t="s">
        <v>231</v>
      </c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3</v>
      </c>
      <c r="B20" s="177" t="s">
        <v>232</v>
      </c>
      <c r="C20" s="177" t="s">
        <v>233</v>
      </c>
      <c r="D20" s="178" t="s">
        <v>199</v>
      </c>
      <c r="E20" s="179">
        <v>28.886649999999999</v>
      </c>
      <c r="F20" s="182"/>
      <c r="G20" s="180">
        <f>ROUND(E20*F20,2)</f>
        <v>0</v>
      </c>
      <c r="H20" s="182">
        <v>0</v>
      </c>
      <c r="I20" s="180">
        <f>ROUND(E20*H20,2)</f>
        <v>0</v>
      </c>
      <c r="J20" s="182">
        <v>53.2</v>
      </c>
      <c r="K20" s="180">
        <f>ROUND(E20*J20,2)</f>
        <v>1536.77</v>
      </c>
      <c r="L20" s="180">
        <v>21</v>
      </c>
      <c r="M20" s="180">
        <f>G20*(1+L20/100)</f>
        <v>0</v>
      </c>
      <c r="N20" s="180">
        <v>0</v>
      </c>
      <c r="O20" s="180">
        <f>ROUND(E20*N20,2)</f>
        <v>0</v>
      </c>
      <c r="P20" s="180">
        <v>0</v>
      </c>
      <c r="Q20" s="180">
        <f>ROUND(E20*P20,2)</f>
        <v>0</v>
      </c>
      <c r="R20" s="181" t="s">
        <v>200</v>
      </c>
      <c r="S20" s="181" t="s">
        <v>201</v>
      </c>
      <c r="T20" s="180" t="s">
        <v>201</v>
      </c>
      <c r="U20" s="180">
        <v>8.4000000000000005E-2</v>
      </c>
      <c r="V20" s="180">
        <f>ROUND(E20*U20,2)</f>
        <v>2.4300000000000002</v>
      </c>
      <c r="W20" s="181"/>
      <c r="X20" s="181"/>
      <c r="Y20" s="149"/>
      <c r="Z20" s="149"/>
      <c r="AA20" s="149"/>
      <c r="AB20" s="149"/>
      <c r="AC20" s="149"/>
      <c r="AD20" s="149"/>
      <c r="AE20" s="149" t="s">
        <v>202</v>
      </c>
      <c r="AF20" s="149" t="s">
        <v>234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>
      <c r="A21" s="150"/>
      <c r="B21" s="191" t="s">
        <v>235</v>
      </c>
      <c r="C21" s="192"/>
      <c r="D21" s="183"/>
      <c r="E21" s="184">
        <v>28.886649999999999</v>
      </c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4"/>
      <c r="S21" s="164"/>
      <c r="T21" s="163"/>
      <c r="U21" s="163"/>
      <c r="V21" s="163"/>
      <c r="W21" s="164"/>
      <c r="X21" s="164"/>
      <c r="Y21" s="149"/>
      <c r="Z21" s="149"/>
      <c r="AA21" s="149"/>
      <c r="AB21" s="149"/>
      <c r="AC21" s="149"/>
      <c r="AD21" s="149"/>
      <c r="AE21" s="149" t="s">
        <v>205</v>
      </c>
      <c r="AF21" s="149">
        <v>0</v>
      </c>
      <c r="AG21" s="149"/>
      <c r="AH21" s="194"/>
      <c r="AI21" s="195" t="s">
        <v>235</v>
      </c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>
      <c r="A22" s="176">
        <v>4</v>
      </c>
      <c r="B22" s="177" t="s">
        <v>236</v>
      </c>
      <c r="C22" s="177" t="s">
        <v>237</v>
      </c>
      <c r="D22" s="178" t="s">
        <v>199</v>
      </c>
      <c r="E22" s="179">
        <v>96.06</v>
      </c>
      <c r="F22" s="182"/>
      <c r="G22" s="180">
        <f>ROUND(E22*F22,2)</f>
        <v>0</v>
      </c>
      <c r="H22" s="182">
        <v>0</v>
      </c>
      <c r="I22" s="180">
        <f>ROUND(E22*H22,2)</f>
        <v>0</v>
      </c>
      <c r="J22" s="182">
        <v>2105</v>
      </c>
      <c r="K22" s="180">
        <f>ROUND(E22*J22,2)</f>
        <v>202206.3</v>
      </c>
      <c r="L22" s="180">
        <v>21</v>
      </c>
      <c r="M22" s="180">
        <f>G22*(1+L22/100)</f>
        <v>0</v>
      </c>
      <c r="N22" s="180">
        <v>0</v>
      </c>
      <c r="O22" s="180">
        <f>ROUND(E22*N22,2)</f>
        <v>0</v>
      </c>
      <c r="P22" s="180">
        <v>0</v>
      </c>
      <c r="Q22" s="180">
        <f>ROUND(E22*P22,2)</f>
        <v>0</v>
      </c>
      <c r="R22" s="181" t="s">
        <v>200</v>
      </c>
      <c r="S22" s="181" t="s">
        <v>201</v>
      </c>
      <c r="T22" s="180" t="s">
        <v>201</v>
      </c>
      <c r="U22" s="180">
        <v>3.1309999999999998</v>
      </c>
      <c r="V22" s="180">
        <f>ROUND(E22*U22,2)</f>
        <v>300.76</v>
      </c>
      <c r="W22" s="181"/>
      <c r="X22" s="181"/>
      <c r="Y22" s="149"/>
      <c r="Z22" s="149"/>
      <c r="AA22" s="149"/>
      <c r="AB22" s="149"/>
      <c r="AC22" s="149"/>
      <c r="AD22" s="149"/>
      <c r="AE22" s="149" t="s">
        <v>202</v>
      </c>
      <c r="AF22" s="149" t="s">
        <v>238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>
      <c r="A23" s="150"/>
      <c r="B23" s="191" t="s">
        <v>239</v>
      </c>
      <c r="C23" s="192"/>
      <c r="D23" s="183"/>
      <c r="E23" s="184">
        <v>26.46</v>
      </c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4"/>
      <c r="S23" s="164"/>
      <c r="T23" s="163"/>
      <c r="U23" s="163"/>
      <c r="V23" s="163"/>
      <c r="W23" s="164"/>
      <c r="X23" s="164"/>
      <c r="Y23" s="149"/>
      <c r="Z23" s="149"/>
      <c r="AA23" s="149"/>
      <c r="AB23" s="149"/>
      <c r="AC23" s="149"/>
      <c r="AD23" s="149"/>
      <c r="AE23" s="149" t="s">
        <v>205</v>
      </c>
      <c r="AF23" s="149">
        <v>0</v>
      </c>
      <c r="AG23" s="149"/>
      <c r="AH23" s="194"/>
      <c r="AI23" s="195" t="s">
        <v>239</v>
      </c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>
      <c r="A24" s="150"/>
      <c r="B24" s="191" t="s">
        <v>240</v>
      </c>
      <c r="C24" s="192"/>
      <c r="D24" s="183"/>
      <c r="E24" s="184">
        <v>64.8</v>
      </c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4"/>
      <c r="S24" s="164"/>
      <c r="T24" s="163"/>
      <c r="U24" s="163"/>
      <c r="V24" s="163"/>
      <c r="W24" s="164"/>
      <c r="X24" s="164"/>
      <c r="Y24" s="149"/>
      <c r="Z24" s="149"/>
      <c r="AA24" s="149"/>
      <c r="AB24" s="149"/>
      <c r="AC24" s="149"/>
      <c r="AD24" s="149"/>
      <c r="AE24" s="149" t="s">
        <v>205</v>
      </c>
      <c r="AF24" s="149">
        <v>0</v>
      </c>
      <c r="AG24" s="149"/>
      <c r="AH24" s="194"/>
      <c r="AI24" s="195" t="s">
        <v>240</v>
      </c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>
      <c r="A25" s="150"/>
      <c r="B25" s="191" t="s">
        <v>241</v>
      </c>
      <c r="C25" s="192"/>
      <c r="D25" s="183"/>
      <c r="E25" s="184">
        <v>4.8</v>
      </c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4"/>
      <c r="S25" s="164"/>
      <c r="T25" s="163"/>
      <c r="U25" s="163"/>
      <c r="V25" s="163"/>
      <c r="W25" s="164"/>
      <c r="X25" s="164"/>
      <c r="Y25" s="149"/>
      <c r="Z25" s="149"/>
      <c r="AA25" s="149"/>
      <c r="AB25" s="149"/>
      <c r="AC25" s="149"/>
      <c r="AD25" s="149"/>
      <c r="AE25" s="149" t="s">
        <v>205</v>
      </c>
      <c r="AF25" s="149">
        <v>0</v>
      </c>
      <c r="AG25" s="149"/>
      <c r="AH25" s="194"/>
      <c r="AI25" s="195" t="s">
        <v>241</v>
      </c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>
      <c r="A26" s="176">
        <v>5</v>
      </c>
      <c r="B26" s="177" t="s">
        <v>209</v>
      </c>
      <c r="C26" s="177" t="s">
        <v>210</v>
      </c>
      <c r="D26" s="178" t="s">
        <v>199</v>
      </c>
      <c r="E26" s="179">
        <v>1244.838</v>
      </c>
      <c r="F26" s="182"/>
      <c r="G26" s="180">
        <f>ROUND(E26*F26,2)</f>
        <v>0</v>
      </c>
      <c r="H26" s="182">
        <v>0</v>
      </c>
      <c r="I26" s="180">
        <f>ROUND(E26*H26,2)</f>
        <v>0</v>
      </c>
      <c r="J26" s="182">
        <v>119.5</v>
      </c>
      <c r="K26" s="180">
        <f>ROUND(E26*J26,2)</f>
        <v>148758.14000000001</v>
      </c>
      <c r="L26" s="180">
        <v>21</v>
      </c>
      <c r="M26" s="180">
        <f>G26*(1+L26/100)</f>
        <v>0</v>
      </c>
      <c r="N26" s="180">
        <v>0</v>
      </c>
      <c r="O26" s="180">
        <f>ROUND(E26*N26,2)</f>
        <v>0</v>
      </c>
      <c r="P26" s="180">
        <v>0</v>
      </c>
      <c r="Q26" s="180">
        <f>ROUND(E26*P26,2)</f>
        <v>0</v>
      </c>
      <c r="R26" s="181" t="s">
        <v>200</v>
      </c>
      <c r="S26" s="181" t="s">
        <v>201</v>
      </c>
      <c r="T26" s="180" t="s">
        <v>201</v>
      </c>
      <c r="U26" s="180">
        <v>1.0999999999999999E-2</v>
      </c>
      <c r="V26" s="180">
        <f>ROUND(E26*U26,2)</f>
        <v>13.69</v>
      </c>
      <c r="W26" s="181"/>
      <c r="X26" s="181"/>
      <c r="Y26" s="149"/>
      <c r="Z26" s="149"/>
      <c r="AA26" s="149"/>
      <c r="AB26" s="149"/>
      <c r="AC26" s="149"/>
      <c r="AD26" s="149"/>
      <c r="AE26" s="149" t="s">
        <v>202</v>
      </c>
      <c r="AF26" s="149" t="s">
        <v>242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>
      <c r="A27" s="150"/>
      <c r="B27" s="191" t="s">
        <v>243</v>
      </c>
      <c r="C27" s="192"/>
      <c r="D27" s="183"/>
      <c r="E27" s="184">
        <v>763.58</v>
      </c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4"/>
      <c r="S27" s="164"/>
      <c r="T27" s="163"/>
      <c r="U27" s="163"/>
      <c r="V27" s="163"/>
      <c r="W27" s="164"/>
      <c r="X27" s="164"/>
      <c r="Y27" s="149"/>
      <c r="Z27" s="149"/>
      <c r="AA27" s="149"/>
      <c r="AB27" s="149"/>
      <c r="AC27" s="149"/>
      <c r="AD27" s="149"/>
      <c r="AE27" s="149" t="s">
        <v>205</v>
      </c>
      <c r="AF27" s="149">
        <v>0</v>
      </c>
      <c r="AG27" s="149"/>
      <c r="AH27" s="194"/>
      <c r="AI27" s="195" t="s">
        <v>243</v>
      </c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>
      <c r="A28" s="150"/>
      <c r="B28" s="191" t="s">
        <v>244</v>
      </c>
      <c r="C28" s="192"/>
      <c r="D28" s="183"/>
      <c r="E28" s="184">
        <v>481.25799999999998</v>
      </c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4"/>
      <c r="S28" s="164"/>
      <c r="T28" s="163"/>
      <c r="U28" s="163"/>
      <c r="V28" s="163"/>
      <c r="W28" s="164"/>
      <c r="X28" s="164"/>
      <c r="Y28" s="149"/>
      <c r="Z28" s="149"/>
      <c r="AA28" s="149"/>
      <c r="AB28" s="149"/>
      <c r="AC28" s="149"/>
      <c r="AD28" s="149"/>
      <c r="AE28" s="149" t="s">
        <v>205</v>
      </c>
      <c r="AF28" s="149">
        <v>0</v>
      </c>
      <c r="AG28" s="149"/>
      <c r="AH28" s="194"/>
      <c r="AI28" s="195" t="s">
        <v>244</v>
      </c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76">
        <v>6</v>
      </c>
      <c r="B29" s="177" t="s">
        <v>245</v>
      </c>
      <c r="C29" s="177" t="s">
        <v>246</v>
      </c>
      <c r="D29" s="178" t="s">
        <v>199</v>
      </c>
      <c r="E29" s="179">
        <v>481.95</v>
      </c>
      <c r="F29" s="182"/>
      <c r="G29" s="180">
        <f>ROUND(E29*F29,2)</f>
        <v>0</v>
      </c>
      <c r="H29" s="182">
        <v>0</v>
      </c>
      <c r="I29" s="180">
        <f>ROUND(E29*H29,2)</f>
        <v>0</v>
      </c>
      <c r="J29" s="182">
        <v>90.9</v>
      </c>
      <c r="K29" s="180">
        <f>ROUND(E29*J29,2)</f>
        <v>43809.26</v>
      </c>
      <c r="L29" s="180">
        <v>21</v>
      </c>
      <c r="M29" s="180">
        <f>G29*(1+L29/100)</f>
        <v>0</v>
      </c>
      <c r="N29" s="180">
        <v>0</v>
      </c>
      <c r="O29" s="180">
        <f>ROUND(E29*N29,2)</f>
        <v>0</v>
      </c>
      <c r="P29" s="180">
        <v>0</v>
      </c>
      <c r="Q29" s="180">
        <f>ROUND(E29*P29,2)</f>
        <v>0</v>
      </c>
      <c r="R29" s="181" t="s">
        <v>200</v>
      </c>
      <c r="S29" s="181" t="s">
        <v>201</v>
      </c>
      <c r="T29" s="180" t="s">
        <v>201</v>
      </c>
      <c r="U29" s="180">
        <v>5.2999999999999999E-2</v>
      </c>
      <c r="V29" s="180">
        <f>ROUND(E29*U29,2)</f>
        <v>25.54</v>
      </c>
      <c r="W29" s="181"/>
      <c r="X29" s="181"/>
      <c r="Y29" s="149"/>
      <c r="Z29" s="149"/>
      <c r="AA29" s="149"/>
      <c r="AB29" s="149"/>
      <c r="AC29" s="149"/>
      <c r="AD29" s="149"/>
      <c r="AE29" s="149" t="s">
        <v>202</v>
      </c>
      <c r="AF29" s="149" t="s">
        <v>247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>
      <c r="A30" s="150"/>
      <c r="B30" s="191" t="s">
        <v>248</v>
      </c>
      <c r="C30" s="192"/>
      <c r="D30" s="183"/>
      <c r="E30" s="184">
        <v>481.95</v>
      </c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4"/>
      <c r="S30" s="164"/>
      <c r="T30" s="163"/>
      <c r="U30" s="163"/>
      <c r="V30" s="163"/>
      <c r="W30" s="164"/>
      <c r="X30" s="164"/>
      <c r="Y30" s="149"/>
      <c r="Z30" s="149"/>
      <c r="AA30" s="149"/>
      <c r="AB30" s="149"/>
      <c r="AC30" s="149"/>
      <c r="AD30" s="149"/>
      <c r="AE30" s="149" t="s">
        <v>205</v>
      </c>
      <c r="AF30" s="149">
        <v>0</v>
      </c>
      <c r="AG30" s="149"/>
      <c r="AH30" s="194"/>
      <c r="AI30" s="195" t="s">
        <v>248</v>
      </c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>
      <c r="A31" s="176">
        <v>7</v>
      </c>
      <c r="B31" s="177" t="s">
        <v>212</v>
      </c>
      <c r="C31" s="177" t="s">
        <v>213</v>
      </c>
      <c r="D31" s="178" t="s">
        <v>199</v>
      </c>
      <c r="E31" s="179">
        <v>763.58</v>
      </c>
      <c r="F31" s="182"/>
      <c r="G31" s="180">
        <f>ROUND(E31*F31,2)</f>
        <v>0</v>
      </c>
      <c r="H31" s="182">
        <v>0</v>
      </c>
      <c r="I31" s="180">
        <f>ROUND(E31*H31,2)</f>
        <v>0</v>
      </c>
      <c r="J31" s="182">
        <v>36.6</v>
      </c>
      <c r="K31" s="180">
        <f>ROUND(E31*J31,2)</f>
        <v>27947.03</v>
      </c>
      <c r="L31" s="180">
        <v>21</v>
      </c>
      <c r="M31" s="180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1" t="s">
        <v>200</v>
      </c>
      <c r="S31" s="181" t="s">
        <v>201</v>
      </c>
      <c r="T31" s="180" t="s">
        <v>201</v>
      </c>
      <c r="U31" s="180">
        <v>3.1E-2</v>
      </c>
      <c r="V31" s="180">
        <f>ROUND(E31*U31,2)</f>
        <v>23.67</v>
      </c>
      <c r="W31" s="181"/>
      <c r="X31" s="181"/>
      <c r="Y31" s="149"/>
      <c r="Z31" s="149"/>
      <c r="AA31" s="149"/>
      <c r="AB31" s="149"/>
      <c r="AC31" s="149"/>
      <c r="AD31" s="149"/>
      <c r="AE31" s="149" t="s">
        <v>202</v>
      </c>
      <c r="AF31" s="149" t="s">
        <v>249</v>
      </c>
      <c r="AG31" s="149"/>
      <c r="AH31" s="194"/>
      <c r="AI31" s="194"/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>
      <c r="A32" s="150"/>
      <c r="B32" s="191" t="s">
        <v>243</v>
      </c>
      <c r="C32" s="192"/>
      <c r="D32" s="183"/>
      <c r="E32" s="184">
        <v>763.58</v>
      </c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4"/>
      <c r="S32" s="164"/>
      <c r="T32" s="163"/>
      <c r="U32" s="163"/>
      <c r="V32" s="163"/>
      <c r="W32" s="164"/>
      <c r="X32" s="164"/>
      <c r="Y32" s="149"/>
      <c r="Z32" s="149"/>
      <c r="AA32" s="149"/>
      <c r="AB32" s="149"/>
      <c r="AC32" s="149"/>
      <c r="AD32" s="149"/>
      <c r="AE32" s="149" t="s">
        <v>205</v>
      </c>
      <c r="AF32" s="149">
        <v>0</v>
      </c>
      <c r="AG32" s="149"/>
      <c r="AH32" s="194"/>
      <c r="AI32" s="195" t="s">
        <v>243</v>
      </c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>
      <c r="A33" s="176">
        <v>8</v>
      </c>
      <c r="B33" s="177" t="s">
        <v>250</v>
      </c>
      <c r="C33" s="177" t="s">
        <v>251</v>
      </c>
      <c r="D33" s="178" t="s">
        <v>199</v>
      </c>
      <c r="E33" s="179">
        <v>481.95</v>
      </c>
      <c r="F33" s="182"/>
      <c r="G33" s="180">
        <f>ROUND(E33*F33,2)</f>
        <v>0</v>
      </c>
      <c r="H33" s="182">
        <v>0</v>
      </c>
      <c r="I33" s="180">
        <f>ROUND(E33*H33,2)</f>
        <v>0</v>
      </c>
      <c r="J33" s="182">
        <v>1256</v>
      </c>
      <c r="K33" s="180">
        <f>ROUND(E33*J33,2)</f>
        <v>605329.19999999995</v>
      </c>
      <c r="L33" s="180">
        <v>21</v>
      </c>
      <c r="M33" s="180">
        <f>G33*(1+L33/100)</f>
        <v>0</v>
      </c>
      <c r="N33" s="180">
        <v>0</v>
      </c>
      <c r="O33" s="180">
        <f>ROUND(E33*N33,2)</f>
        <v>0</v>
      </c>
      <c r="P33" s="180">
        <v>0</v>
      </c>
      <c r="Q33" s="180">
        <f>ROUND(E33*P33,2)</f>
        <v>0</v>
      </c>
      <c r="R33" s="181" t="s">
        <v>200</v>
      </c>
      <c r="S33" s="181" t="s">
        <v>201</v>
      </c>
      <c r="T33" s="180" t="s">
        <v>201</v>
      </c>
      <c r="U33" s="180">
        <v>2.1949999999999998</v>
      </c>
      <c r="V33" s="180">
        <f>ROUND(E33*U33,2)</f>
        <v>1057.8800000000001</v>
      </c>
      <c r="W33" s="181"/>
      <c r="X33" s="181"/>
      <c r="Y33" s="149"/>
      <c r="Z33" s="149"/>
      <c r="AA33" s="149"/>
      <c r="AB33" s="149"/>
      <c r="AC33" s="149"/>
      <c r="AD33" s="149"/>
      <c r="AE33" s="149" t="s">
        <v>202</v>
      </c>
      <c r="AF33" s="149" t="s">
        <v>252</v>
      </c>
      <c r="AG33" s="149"/>
      <c r="AH33" s="194"/>
      <c r="AI33" s="194"/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>
      <c r="A34" s="150"/>
      <c r="B34" s="191" t="s">
        <v>253</v>
      </c>
      <c r="C34" s="192"/>
      <c r="D34" s="183"/>
      <c r="E34" s="184">
        <v>481.95</v>
      </c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4"/>
      <c r="S34" s="164"/>
      <c r="T34" s="163"/>
      <c r="U34" s="163"/>
      <c r="V34" s="163"/>
      <c r="W34" s="164"/>
      <c r="X34" s="164"/>
      <c r="Y34" s="149"/>
      <c r="Z34" s="149"/>
      <c r="AA34" s="149"/>
      <c r="AB34" s="149"/>
      <c r="AC34" s="149"/>
      <c r="AD34" s="149"/>
      <c r="AE34" s="149" t="s">
        <v>205</v>
      </c>
      <c r="AF34" s="149">
        <v>0</v>
      </c>
      <c r="AG34" s="149"/>
      <c r="AH34" s="194"/>
      <c r="AI34" s="195" t="s">
        <v>253</v>
      </c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>
      <c r="A35" s="150"/>
      <c r="B35" s="191" t="s">
        <v>254</v>
      </c>
      <c r="C35" s="192"/>
      <c r="D35" s="183"/>
      <c r="E35" s="184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4"/>
      <c r="S35" s="164"/>
      <c r="T35" s="163"/>
      <c r="U35" s="163"/>
      <c r="V35" s="163"/>
      <c r="W35" s="164"/>
      <c r="X35" s="164"/>
      <c r="Y35" s="149"/>
      <c r="Z35" s="149"/>
      <c r="AA35" s="149"/>
      <c r="AB35" s="149"/>
      <c r="AC35" s="149"/>
      <c r="AD35" s="149"/>
      <c r="AE35" s="149" t="s">
        <v>205</v>
      </c>
      <c r="AF35" s="149">
        <v>0</v>
      </c>
      <c r="AG35" s="149"/>
      <c r="AH35" s="194"/>
      <c r="AI35" s="195" t="s">
        <v>254</v>
      </c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>
      <c r="A36" s="136"/>
      <c r="B36" s="154"/>
      <c r="C36" s="154"/>
      <c r="D36" s="157"/>
      <c r="E36" s="158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60"/>
      <c r="S36" s="160"/>
      <c r="T36" s="159"/>
      <c r="U36" s="159"/>
      <c r="V36" s="159"/>
      <c r="W36" s="160"/>
      <c r="X36" s="160"/>
      <c r="AH36" s="193"/>
      <c r="AI36" s="193"/>
      <c r="AJ36" s="196"/>
    </row>
    <row r="37" spans="1:60" ht="14">
      <c r="A37" s="152" t="s">
        <v>195</v>
      </c>
      <c r="B37" s="169" t="s">
        <v>95</v>
      </c>
      <c r="C37" s="169" t="s">
        <v>96</v>
      </c>
      <c r="D37" s="170"/>
      <c r="E37" s="171"/>
      <c r="F37" s="172"/>
      <c r="G37" s="173">
        <f>SUMIF(AE38:AE105,"&lt;&gt;NOR",G38:G105)</f>
        <v>0</v>
      </c>
      <c r="H37" s="172"/>
      <c r="I37" s="172">
        <f>SUM(I38:I105)</f>
        <v>4503733.7399999993</v>
      </c>
      <c r="J37" s="172"/>
      <c r="K37" s="172">
        <f>SUM(K38:K105)</f>
        <v>1343097.4899999995</v>
      </c>
      <c r="L37" s="172"/>
      <c r="M37" s="172">
        <f>SUM(M38:M105)</f>
        <v>0</v>
      </c>
      <c r="N37" s="172"/>
      <c r="O37" s="172">
        <f>SUM(O38:O105)</f>
        <v>2079.3000000000002</v>
      </c>
      <c r="P37" s="172"/>
      <c r="Q37" s="172">
        <f>SUM(Q38:Q105)</f>
        <v>0</v>
      </c>
      <c r="R37" s="174"/>
      <c r="S37" s="174"/>
      <c r="T37" s="172"/>
      <c r="U37" s="172"/>
      <c r="V37" s="172">
        <f>SUM(V38:V105)</f>
        <v>1844.4600000000005</v>
      </c>
      <c r="W37" s="174"/>
      <c r="X37" s="175"/>
      <c r="AE37" t="s">
        <v>196</v>
      </c>
      <c r="AH37" s="193"/>
      <c r="AI37" s="193"/>
      <c r="AJ37" s="196"/>
    </row>
    <row r="38" spans="1:60" outlineLevel="1">
      <c r="A38" s="176">
        <v>9</v>
      </c>
      <c r="B38" s="177" t="s">
        <v>255</v>
      </c>
      <c r="C38" s="177" t="s">
        <v>256</v>
      </c>
      <c r="D38" s="178" t="s">
        <v>199</v>
      </c>
      <c r="E38" s="179">
        <v>256.06547999999998</v>
      </c>
      <c r="F38" s="182"/>
      <c r="G38" s="180">
        <f>ROUND(E38*F38,2)</f>
        <v>0</v>
      </c>
      <c r="H38" s="182">
        <v>3948.84</v>
      </c>
      <c r="I38" s="180">
        <f>ROUND(E38*H38,2)</f>
        <v>1011161.61</v>
      </c>
      <c r="J38" s="182">
        <v>401.16</v>
      </c>
      <c r="K38" s="180">
        <f>ROUND(E38*J38,2)</f>
        <v>102723.23</v>
      </c>
      <c r="L38" s="180">
        <v>21</v>
      </c>
      <c r="M38" s="180">
        <f>G38*(1+L38/100)</f>
        <v>0</v>
      </c>
      <c r="N38" s="180">
        <v>2.5249999999999999</v>
      </c>
      <c r="O38" s="180">
        <f>ROUND(E38*N38,2)</f>
        <v>646.57000000000005</v>
      </c>
      <c r="P38" s="180">
        <v>0</v>
      </c>
      <c r="Q38" s="180">
        <f>ROUND(E38*P38,2)</f>
        <v>0</v>
      </c>
      <c r="R38" s="181" t="s">
        <v>257</v>
      </c>
      <c r="S38" s="181" t="s">
        <v>201</v>
      </c>
      <c r="T38" s="180" t="s">
        <v>201</v>
      </c>
      <c r="U38" s="180">
        <v>0.48</v>
      </c>
      <c r="V38" s="180">
        <f>ROUND(E38*U38,2)</f>
        <v>122.91</v>
      </c>
      <c r="W38" s="181"/>
      <c r="X38" s="181"/>
      <c r="Y38" s="149"/>
      <c r="Z38" s="149"/>
      <c r="AA38" s="149"/>
      <c r="AB38" s="149"/>
      <c r="AC38" s="149"/>
      <c r="AD38" s="149"/>
      <c r="AE38" s="149" t="s">
        <v>202</v>
      </c>
      <c r="AF38" s="149" t="s">
        <v>258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1">
      <c r="A39" s="150"/>
      <c r="B39" s="191" t="s">
        <v>259</v>
      </c>
      <c r="C39" s="192"/>
      <c r="D39" s="183"/>
      <c r="E39" s="184">
        <v>256</v>
      </c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4"/>
      <c r="S39" s="164"/>
      <c r="T39" s="163"/>
      <c r="U39" s="163"/>
      <c r="V39" s="163"/>
      <c r="W39" s="164"/>
      <c r="X39" s="164"/>
      <c r="Y39" s="149"/>
      <c r="Z39" s="149"/>
      <c r="AA39" s="149"/>
      <c r="AB39" s="149"/>
      <c r="AC39" s="149"/>
      <c r="AD39" s="149"/>
      <c r="AE39" s="149" t="s">
        <v>205</v>
      </c>
      <c r="AF39" s="149">
        <v>0</v>
      </c>
      <c r="AG39" s="149"/>
      <c r="AH39" s="194"/>
      <c r="AI39" s="195" t="s">
        <v>259</v>
      </c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36" outlineLevel="1">
      <c r="A40" s="150"/>
      <c r="B40" s="265" t="s">
        <v>260</v>
      </c>
      <c r="C40" s="265"/>
      <c r="D40" s="266"/>
      <c r="E40" s="184">
        <v>-12.972379999999999</v>
      </c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4"/>
      <c r="S40" s="164"/>
      <c r="T40" s="163"/>
      <c r="U40" s="163"/>
      <c r="V40" s="163"/>
      <c r="W40" s="164"/>
      <c r="X40" s="164"/>
      <c r="Y40" s="149"/>
      <c r="Z40" s="149"/>
      <c r="AA40" s="149"/>
      <c r="AB40" s="149"/>
      <c r="AC40" s="149"/>
      <c r="AD40" s="149"/>
      <c r="AE40" s="149" t="s">
        <v>205</v>
      </c>
      <c r="AF40" s="149">
        <v>0</v>
      </c>
      <c r="AG40" s="149"/>
      <c r="AH40" s="194"/>
      <c r="AI40" s="195" t="s">
        <v>260</v>
      </c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1">
      <c r="A41" s="150"/>
      <c r="B41" s="191" t="s">
        <v>261</v>
      </c>
      <c r="C41" s="192"/>
      <c r="D41" s="183"/>
      <c r="E41" s="184">
        <v>-5.0408400000000002</v>
      </c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4"/>
      <c r="S41" s="164"/>
      <c r="T41" s="163"/>
      <c r="U41" s="163"/>
      <c r="V41" s="163"/>
      <c r="W41" s="164"/>
      <c r="X41" s="164"/>
      <c r="Y41" s="149"/>
      <c r="Z41" s="149"/>
      <c r="AA41" s="149"/>
      <c r="AB41" s="149"/>
      <c r="AC41" s="149"/>
      <c r="AD41" s="149"/>
      <c r="AE41" s="149" t="s">
        <v>205</v>
      </c>
      <c r="AF41" s="149">
        <v>0</v>
      </c>
      <c r="AG41" s="149"/>
      <c r="AH41" s="194"/>
      <c r="AI41" s="195" t="s">
        <v>261</v>
      </c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>
      <c r="A42" s="150"/>
      <c r="B42" s="191" t="s">
        <v>262</v>
      </c>
      <c r="C42" s="192"/>
      <c r="D42" s="183"/>
      <c r="E42" s="184">
        <v>18.966709999999999</v>
      </c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4"/>
      <c r="S42" s="164"/>
      <c r="T42" s="163"/>
      <c r="U42" s="163"/>
      <c r="V42" s="163"/>
      <c r="W42" s="164"/>
      <c r="X42" s="164"/>
      <c r="Y42" s="149"/>
      <c r="Z42" s="149"/>
      <c r="AA42" s="149"/>
      <c r="AB42" s="149"/>
      <c r="AC42" s="149"/>
      <c r="AD42" s="149"/>
      <c r="AE42" s="149" t="s">
        <v>205</v>
      </c>
      <c r="AF42" s="149">
        <v>0</v>
      </c>
      <c r="AG42" s="149"/>
      <c r="AH42" s="194"/>
      <c r="AI42" s="195" t="s">
        <v>262</v>
      </c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>
      <c r="A43" s="150"/>
      <c r="B43" s="191" t="s">
        <v>263</v>
      </c>
      <c r="C43" s="192"/>
      <c r="D43" s="183"/>
      <c r="E43" s="184">
        <v>-0.88800000000000001</v>
      </c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4"/>
      <c r="S43" s="164"/>
      <c r="T43" s="163"/>
      <c r="U43" s="163"/>
      <c r="V43" s="163"/>
      <c r="W43" s="164"/>
      <c r="X43" s="164"/>
      <c r="Y43" s="149"/>
      <c r="Z43" s="149"/>
      <c r="AA43" s="149"/>
      <c r="AB43" s="149"/>
      <c r="AC43" s="149"/>
      <c r="AD43" s="149"/>
      <c r="AE43" s="149" t="s">
        <v>205</v>
      </c>
      <c r="AF43" s="149">
        <v>0</v>
      </c>
      <c r="AG43" s="149"/>
      <c r="AH43" s="194"/>
      <c r="AI43" s="195" t="s">
        <v>263</v>
      </c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>
      <c r="A44" s="176">
        <v>10</v>
      </c>
      <c r="B44" s="177" t="s">
        <v>264</v>
      </c>
      <c r="C44" s="177" t="s">
        <v>265</v>
      </c>
      <c r="D44" s="178" t="s">
        <v>266</v>
      </c>
      <c r="E44" s="179">
        <v>6.2152799999999999</v>
      </c>
      <c r="F44" s="182"/>
      <c r="G44" s="180">
        <f>ROUND(E44*F44,2)</f>
        <v>0</v>
      </c>
      <c r="H44" s="182">
        <v>253.67</v>
      </c>
      <c r="I44" s="180">
        <f>ROUND(E44*H44,2)</f>
        <v>1576.63</v>
      </c>
      <c r="J44" s="182">
        <v>935.33</v>
      </c>
      <c r="K44" s="180">
        <f>ROUND(E44*J44,2)</f>
        <v>5813.34</v>
      </c>
      <c r="L44" s="180">
        <v>21</v>
      </c>
      <c r="M44" s="180">
        <f>G44*(1+L44/100)</f>
        <v>0</v>
      </c>
      <c r="N44" s="180">
        <v>3.9190000000000003E-2</v>
      </c>
      <c r="O44" s="180">
        <f>ROUND(E44*N44,2)</f>
        <v>0.24</v>
      </c>
      <c r="P44" s="180">
        <v>0</v>
      </c>
      <c r="Q44" s="180">
        <f>ROUND(E44*P44,2)</f>
        <v>0</v>
      </c>
      <c r="R44" s="181" t="s">
        <v>257</v>
      </c>
      <c r="S44" s="181" t="s">
        <v>201</v>
      </c>
      <c r="T44" s="180" t="s">
        <v>201</v>
      </c>
      <c r="U44" s="180">
        <v>1.6</v>
      </c>
      <c r="V44" s="180">
        <f>ROUND(E44*U44,2)</f>
        <v>9.94</v>
      </c>
      <c r="W44" s="181"/>
      <c r="X44" s="181"/>
      <c r="Y44" s="149"/>
      <c r="Z44" s="149"/>
      <c r="AA44" s="149"/>
      <c r="AB44" s="149"/>
      <c r="AC44" s="149"/>
      <c r="AD44" s="149"/>
      <c r="AE44" s="149" t="s">
        <v>202</v>
      </c>
      <c r="AF44" s="149" t="s">
        <v>267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>
      <c r="A45" s="150"/>
      <c r="B45" s="191" t="s">
        <v>268</v>
      </c>
      <c r="C45" s="192"/>
      <c r="D45" s="183"/>
      <c r="E45" s="184">
        <v>4.9672799999999997</v>
      </c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4"/>
      <c r="S45" s="164"/>
      <c r="T45" s="163"/>
      <c r="U45" s="163"/>
      <c r="V45" s="163"/>
      <c r="W45" s="164"/>
      <c r="X45" s="164"/>
      <c r="Y45" s="149"/>
      <c r="Z45" s="149"/>
      <c r="AA45" s="149"/>
      <c r="AB45" s="149"/>
      <c r="AC45" s="149"/>
      <c r="AD45" s="149"/>
      <c r="AE45" s="149" t="s">
        <v>205</v>
      </c>
      <c r="AF45" s="149">
        <v>0</v>
      </c>
      <c r="AG45" s="149"/>
      <c r="AH45" s="194"/>
      <c r="AI45" s="195" t="s">
        <v>268</v>
      </c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>
      <c r="A46" s="150"/>
      <c r="B46" s="191" t="s">
        <v>269</v>
      </c>
      <c r="C46" s="192"/>
      <c r="D46" s="183"/>
      <c r="E46" s="184">
        <v>1.248</v>
      </c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4"/>
      <c r="S46" s="164"/>
      <c r="T46" s="163"/>
      <c r="U46" s="163"/>
      <c r="V46" s="163"/>
      <c r="W46" s="164"/>
      <c r="X46" s="164"/>
      <c r="Y46" s="149"/>
      <c r="Z46" s="149"/>
      <c r="AA46" s="149"/>
      <c r="AB46" s="149"/>
      <c r="AC46" s="149"/>
      <c r="AD46" s="149"/>
      <c r="AE46" s="149" t="s">
        <v>205</v>
      </c>
      <c r="AF46" s="149">
        <v>0</v>
      </c>
      <c r="AG46" s="149"/>
      <c r="AH46" s="194"/>
      <c r="AI46" s="195" t="s">
        <v>269</v>
      </c>
      <c r="AJ46" s="197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>
      <c r="A47" s="176">
        <v>11</v>
      </c>
      <c r="B47" s="177" t="s">
        <v>270</v>
      </c>
      <c r="C47" s="177" t="s">
        <v>271</v>
      </c>
      <c r="D47" s="178" t="s">
        <v>266</v>
      </c>
      <c r="E47" s="179">
        <v>6.2152799999999999</v>
      </c>
      <c r="F47" s="182"/>
      <c r="G47" s="180">
        <f>ROUND(E47*F47,2)</f>
        <v>0</v>
      </c>
      <c r="H47" s="182">
        <v>0</v>
      </c>
      <c r="I47" s="180">
        <f>ROUND(E47*H47,2)</f>
        <v>0</v>
      </c>
      <c r="J47" s="182">
        <v>188.5</v>
      </c>
      <c r="K47" s="180">
        <f>ROUND(E47*J47,2)</f>
        <v>1171.58</v>
      </c>
      <c r="L47" s="180">
        <v>21</v>
      </c>
      <c r="M47" s="180">
        <f>G47*(1+L47/100)</f>
        <v>0</v>
      </c>
      <c r="N47" s="180">
        <v>0</v>
      </c>
      <c r="O47" s="180">
        <f>ROUND(E47*N47,2)</f>
        <v>0</v>
      </c>
      <c r="P47" s="180">
        <v>0</v>
      </c>
      <c r="Q47" s="180">
        <f>ROUND(E47*P47,2)</f>
        <v>0</v>
      </c>
      <c r="R47" s="181" t="s">
        <v>257</v>
      </c>
      <c r="S47" s="181" t="s">
        <v>201</v>
      </c>
      <c r="T47" s="180" t="s">
        <v>201</v>
      </c>
      <c r="U47" s="180">
        <v>0.32</v>
      </c>
      <c r="V47" s="180">
        <f>ROUND(E47*U47,2)</f>
        <v>1.99</v>
      </c>
      <c r="W47" s="181"/>
      <c r="X47" s="181"/>
      <c r="Y47" s="149"/>
      <c r="Z47" s="149"/>
      <c r="AA47" s="149"/>
      <c r="AB47" s="149"/>
      <c r="AC47" s="149"/>
      <c r="AD47" s="149"/>
      <c r="AE47" s="149" t="s">
        <v>202</v>
      </c>
      <c r="AF47" s="149" t="s">
        <v>272</v>
      </c>
      <c r="AG47" s="149"/>
      <c r="AH47" s="194"/>
      <c r="AI47" s="194"/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>
      <c r="A48" s="176">
        <v>12</v>
      </c>
      <c r="B48" s="177" t="s">
        <v>273</v>
      </c>
      <c r="C48" s="177" t="s">
        <v>274</v>
      </c>
      <c r="D48" s="178" t="s">
        <v>275</v>
      </c>
      <c r="E48" s="179">
        <v>14.72</v>
      </c>
      <c r="F48" s="182"/>
      <c r="G48" s="180">
        <f>ROUND(E48*F48,2)</f>
        <v>0</v>
      </c>
      <c r="H48" s="182">
        <v>41686.29</v>
      </c>
      <c r="I48" s="180">
        <f>ROUND(E48*H48,2)</f>
        <v>613622.18999999994</v>
      </c>
      <c r="J48" s="182">
        <v>17893.71</v>
      </c>
      <c r="K48" s="180">
        <f>ROUND(E48*J48,2)</f>
        <v>263395.40999999997</v>
      </c>
      <c r="L48" s="180">
        <v>21</v>
      </c>
      <c r="M48" s="180">
        <f>G48*(1+L48/100)</f>
        <v>0</v>
      </c>
      <c r="N48" s="180">
        <v>1.0275300000000001</v>
      </c>
      <c r="O48" s="180">
        <f>ROUND(E48*N48,2)</f>
        <v>15.13</v>
      </c>
      <c r="P48" s="180">
        <v>0</v>
      </c>
      <c r="Q48" s="180">
        <f>ROUND(E48*P48,2)</f>
        <v>0</v>
      </c>
      <c r="R48" s="181" t="s">
        <v>257</v>
      </c>
      <c r="S48" s="181" t="s">
        <v>201</v>
      </c>
      <c r="T48" s="180" t="s">
        <v>201</v>
      </c>
      <c r="U48" s="180">
        <v>23.530999999999999</v>
      </c>
      <c r="V48" s="180">
        <f>ROUND(E48*U48,2)</f>
        <v>346.38</v>
      </c>
      <c r="W48" s="181"/>
      <c r="X48" s="181"/>
      <c r="Y48" s="149"/>
      <c r="Z48" s="149"/>
      <c r="AA48" s="149"/>
      <c r="AB48" s="149"/>
      <c r="AC48" s="149"/>
      <c r="AD48" s="149"/>
      <c r="AE48" s="149" t="s">
        <v>202</v>
      </c>
      <c r="AF48" s="149" t="s">
        <v>276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>
      <c r="A49" s="150"/>
      <c r="B49" s="191" t="s">
        <v>277</v>
      </c>
      <c r="C49" s="192"/>
      <c r="D49" s="183"/>
      <c r="E49" s="184">
        <v>14.72</v>
      </c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4"/>
      <c r="S49" s="164"/>
      <c r="T49" s="163"/>
      <c r="U49" s="163"/>
      <c r="V49" s="163"/>
      <c r="W49" s="164"/>
      <c r="X49" s="164"/>
      <c r="Y49" s="149"/>
      <c r="Z49" s="149"/>
      <c r="AA49" s="149"/>
      <c r="AB49" s="149"/>
      <c r="AC49" s="149"/>
      <c r="AD49" s="149"/>
      <c r="AE49" s="149" t="s">
        <v>205</v>
      </c>
      <c r="AF49" s="149">
        <v>0</v>
      </c>
      <c r="AG49" s="149"/>
      <c r="AH49" s="194"/>
      <c r="AI49" s="195" t="s">
        <v>277</v>
      </c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4" outlineLevel="1">
      <c r="A50" s="176">
        <v>13</v>
      </c>
      <c r="B50" s="177" t="s">
        <v>278</v>
      </c>
      <c r="C50" s="177" t="s">
        <v>279</v>
      </c>
      <c r="D50" s="178" t="s">
        <v>275</v>
      </c>
      <c r="E50" s="179">
        <v>16.075710000000001</v>
      </c>
      <c r="F50" s="182"/>
      <c r="G50" s="180">
        <f>ROUND(E50*F50,2)</f>
        <v>0</v>
      </c>
      <c r="H50" s="182">
        <v>33641.949999999997</v>
      </c>
      <c r="I50" s="180">
        <f>ROUND(E50*H50,2)</f>
        <v>540818.23</v>
      </c>
      <c r="J50" s="182">
        <v>10418.049999999999</v>
      </c>
      <c r="K50" s="180">
        <f>ROUND(E50*J50,2)</f>
        <v>167477.54999999999</v>
      </c>
      <c r="L50" s="180">
        <v>21</v>
      </c>
      <c r="M50" s="180">
        <f>G50*(1+L50/100)</f>
        <v>0</v>
      </c>
      <c r="N50" s="180">
        <v>1.0717399999999999</v>
      </c>
      <c r="O50" s="180">
        <f>ROUND(E50*N50,2)</f>
        <v>17.23</v>
      </c>
      <c r="P50" s="180">
        <v>0</v>
      </c>
      <c r="Q50" s="180">
        <f>ROUND(E50*P50,2)</f>
        <v>0</v>
      </c>
      <c r="R50" s="181" t="s">
        <v>257</v>
      </c>
      <c r="S50" s="181" t="s">
        <v>201</v>
      </c>
      <c r="T50" s="180" t="s">
        <v>201</v>
      </c>
      <c r="U50" s="180">
        <v>15.231</v>
      </c>
      <c r="V50" s="180">
        <f>ROUND(E50*U50,2)</f>
        <v>244.85</v>
      </c>
      <c r="W50" s="181"/>
      <c r="X50" s="181"/>
      <c r="Y50" s="149"/>
      <c r="Z50" s="149"/>
      <c r="AA50" s="149"/>
      <c r="AB50" s="149"/>
      <c r="AC50" s="149"/>
      <c r="AD50" s="149"/>
      <c r="AE50" s="149" t="s">
        <v>202</v>
      </c>
      <c r="AF50" s="149" t="s">
        <v>280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>
      <c r="A51" s="150"/>
      <c r="B51" s="191" t="s">
        <v>281</v>
      </c>
      <c r="C51" s="192"/>
      <c r="D51" s="183"/>
      <c r="E51" s="184">
        <v>15.114129999999999</v>
      </c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4"/>
      <c r="S51" s="164"/>
      <c r="T51" s="163"/>
      <c r="U51" s="163"/>
      <c r="V51" s="163"/>
      <c r="W51" s="164"/>
      <c r="X51" s="164"/>
      <c r="Y51" s="149"/>
      <c r="Z51" s="149"/>
      <c r="AA51" s="149"/>
      <c r="AB51" s="149"/>
      <c r="AC51" s="149"/>
      <c r="AD51" s="149"/>
      <c r="AE51" s="149" t="s">
        <v>205</v>
      </c>
      <c r="AF51" s="149">
        <v>0</v>
      </c>
      <c r="AG51" s="149"/>
      <c r="AH51" s="194"/>
      <c r="AI51" s="195" t="s">
        <v>281</v>
      </c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>
      <c r="A52" s="150"/>
      <c r="B52" s="191" t="s">
        <v>282</v>
      </c>
      <c r="C52" s="192"/>
      <c r="D52" s="183"/>
      <c r="E52" s="184">
        <v>0.96157999999999999</v>
      </c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4"/>
      <c r="S52" s="164"/>
      <c r="T52" s="163"/>
      <c r="U52" s="163"/>
      <c r="V52" s="163"/>
      <c r="W52" s="164"/>
      <c r="X52" s="164"/>
      <c r="Y52" s="149"/>
      <c r="Z52" s="149"/>
      <c r="AA52" s="149"/>
      <c r="AB52" s="149"/>
      <c r="AC52" s="149"/>
      <c r="AD52" s="149"/>
      <c r="AE52" s="149" t="s">
        <v>205</v>
      </c>
      <c r="AF52" s="149">
        <v>0</v>
      </c>
      <c r="AG52" s="149"/>
      <c r="AH52" s="194"/>
      <c r="AI52" s="195" t="s">
        <v>282</v>
      </c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ht="24" outlineLevel="1">
      <c r="A53" s="176">
        <v>14</v>
      </c>
      <c r="B53" s="177" t="s">
        <v>283</v>
      </c>
      <c r="C53" s="177" t="s">
        <v>284</v>
      </c>
      <c r="D53" s="178" t="s">
        <v>266</v>
      </c>
      <c r="E53" s="179">
        <v>29.55</v>
      </c>
      <c r="F53" s="182"/>
      <c r="G53" s="180">
        <f>ROUND(E53*F53,2)</f>
        <v>0</v>
      </c>
      <c r="H53" s="182">
        <v>1552.5</v>
      </c>
      <c r="I53" s="180">
        <f>ROUND(E53*H53,2)</f>
        <v>45876.38</v>
      </c>
      <c r="J53" s="182">
        <v>772.5</v>
      </c>
      <c r="K53" s="180">
        <f>ROUND(E53*J53,2)</f>
        <v>22827.38</v>
      </c>
      <c r="L53" s="180">
        <v>21</v>
      </c>
      <c r="M53" s="180">
        <f>G53*(1+L53/100)</f>
        <v>0</v>
      </c>
      <c r="N53" s="180">
        <v>0.70499999999999996</v>
      </c>
      <c r="O53" s="180">
        <f>ROUND(E53*N53,2)</f>
        <v>20.83</v>
      </c>
      <c r="P53" s="180">
        <v>0</v>
      </c>
      <c r="Q53" s="180">
        <f>ROUND(E53*P53,2)</f>
        <v>0</v>
      </c>
      <c r="R53" s="181" t="s">
        <v>257</v>
      </c>
      <c r="S53" s="181" t="s">
        <v>201</v>
      </c>
      <c r="T53" s="180" t="s">
        <v>201</v>
      </c>
      <c r="U53" s="180">
        <v>1.1000000000000001</v>
      </c>
      <c r="V53" s="180">
        <f>ROUND(E53*U53,2)</f>
        <v>32.51</v>
      </c>
      <c r="W53" s="181"/>
      <c r="X53" s="181"/>
      <c r="Y53" s="149"/>
      <c r="Z53" s="149"/>
      <c r="AA53" s="149"/>
      <c r="AB53" s="149"/>
      <c r="AC53" s="149"/>
      <c r="AD53" s="149"/>
      <c r="AE53" s="149" t="s">
        <v>202</v>
      </c>
      <c r="AF53" s="149" t="s">
        <v>285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>
      <c r="A54" s="150"/>
      <c r="B54" s="191" t="s">
        <v>286</v>
      </c>
      <c r="C54" s="192"/>
      <c r="D54" s="183"/>
      <c r="E54" s="184">
        <v>29.55</v>
      </c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4"/>
      <c r="S54" s="164"/>
      <c r="T54" s="163"/>
      <c r="U54" s="163"/>
      <c r="V54" s="163"/>
      <c r="W54" s="164"/>
      <c r="X54" s="164"/>
      <c r="Y54" s="149"/>
      <c r="Z54" s="149"/>
      <c r="AA54" s="149"/>
      <c r="AB54" s="149"/>
      <c r="AC54" s="149"/>
      <c r="AD54" s="149"/>
      <c r="AE54" s="149" t="s">
        <v>205</v>
      </c>
      <c r="AF54" s="149">
        <v>0</v>
      </c>
      <c r="AG54" s="149"/>
      <c r="AH54" s="194"/>
      <c r="AI54" s="195" t="s">
        <v>286</v>
      </c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>
      <c r="A55" s="176">
        <v>15</v>
      </c>
      <c r="B55" s="177" t="s">
        <v>287</v>
      </c>
      <c r="C55" s="177" t="s">
        <v>288</v>
      </c>
      <c r="D55" s="178" t="s">
        <v>199</v>
      </c>
      <c r="E55" s="179">
        <v>82.457579999999993</v>
      </c>
      <c r="F55" s="182"/>
      <c r="G55" s="180">
        <f>ROUND(E55*F55,2)</f>
        <v>0</v>
      </c>
      <c r="H55" s="182">
        <v>3908.84</v>
      </c>
      <c r="I55" s="180">
        <f>ROUND(E55*H55,2)</f>
        <v>322313.49</v>
      </c>
      <c r="J55" s="182">
        <v>401.16</v>
      </c>
      <c r="K55" s="180">
        <f>ROUND(E55*J55,2)</f>
        <v>33078.68</v>
      </c>
      <c r="L55" s="180">
        <v>21</v>
      </c>
      <c r="M55" s="180">
        <f>G55*(1+L55/100)</f>
        <v>0</v>
      </c>
      <c r="N55" s="180">
        <v>2.5249999999999999</v>
      </c>
      <c r="O55" s="180">
        <f>ROUND(E55*N55,2)</f>
        <v>208.21</v>
      </c>
      <c r="P55" s="180">
        <v>0</v>
      </c>
      <c r="Q55" s="180">
        <f>ROUND(E55*P55,2)</f>
        <v>0</v>
      </c>
      <c r="R55" s="181" t="s">
        <v>257</v>
      </c>
      <c r="S55" s="181" t="s">
        <v>201</v>
      </c>
      <c r="T55" s="180" t="s">
        <v>201</v>
      </c>
      <c r="U55" s="180">
        <v>0.48</v>
      </c>
      <c r="V55" s="180">
        <f>ROUND(E55*U55,2)</f>
        <v>39.58</v>
      </c>
      <c r="W55" s="181"/>
      <c r="X55" s="181"/>
      <c r="Y55" s="149"/>
      <c r="Z55" s="149"/>
      <c r="AA55" s="149"/>
      <c r="AB55" s="149"/>
      <c r="AC55" s="149"/>
      <c r="AD55" s="149"/>
      <c r="AE55" s="149" t="s">
        <v>202</v>
      </c>
      <c r="AF55" s="149" t="s">
        <v>289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>
      <c r="A56" s="150"/>
      <c r="B56" s="265" t="s">
        <v>290</v>
      </c>
      <c r="C56" s="265"/>
      <c r="D56" s="266"/>
      <c r="E56" s="184">
        <v>26.316659999999999</v>
      </c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4"/>
      <c r="S56" s="164"/>
      <c r="T56" s="163"/>
      <c r="U56" s="163"/>
      <c r="V56" s="163"/>
      <c r="W56" s="164"/>
      <c r="X56" s="164"/>
      <c r="Y56" s="149"/>
      <c r="Z56" s="149"/>
      <c r="AA56" s="149"/>
      <c r="AB56" s="149"/>
      <c r="AC56" s="149"/>
      <c r="AD56" s="149"/>
      <c r="AE56" s="149" t="s">
        <v>205</v>
      </c>
      <c r="AF56" s="149">
        <v>0</v>
      </c>
      <c r="AG56" s="149"/>
      <c r="AH56" s="194"/>
      <c r="AI56" s="195" t="s">
        <v>290</v>
      </c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>
      <c r="A57" s="150"/>
      <c r="B57" s="265" t="s">
        <v>291</v>
      </c>
      <c r="C57" s="265"/>
      <c r="D57" s="266"/>
      <c r="E57" s="184">
        <v>18.885840000000002</v>
      </c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4"/>
      <c r="S57" s="164"/>
      <c r="T57" s="163"/>
      <c r="U57" s="163"/>
      <c r="V57" s="163"/>
      <c r="W57" s="164"/>
      <c r="X57" s="164"/>
      <c r="Y57" s="149"/>
      <c r="Z57" s="149"/>
      <c r="AA57" s="149"/>
      <c r="AB57" s="149"/>
      <c r="AC57" s="149"/>
      <c r="AD57" s="149"/>
      <c r="AE57" s="149" t="s">
        <v>205</v>
      </c>
      <c r="AF57" s="149">
        <v>0</v>
      </c>
      <c r="AG57" s="149"/>
      <c r="AH57" s="194"/>
      <c r="AI57" s="195" t="s">
        <v>291</v>
      </c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>
      <c r="A58" s="150"/>
      <c r="B58" s="191" t="s">
        <v>292</v>
      </c>
      <c r="C58" s="192"/>
      <c r="D58" s="183"/>
      <c r="E58" s="184">
        <v>17.492280000000001</v>
      </c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4"/>
      <c r="S58" s="164"/>
      <c r="T58" s="163"/>
      <c r="U58" s="163"/>
      <c r="V58" s="163"/>
      <c r="W58" s="164"/>
      <c r="X58" s="164"/>
      <c r="Y58" s="149"/>
      <c r="Z58" s="149"/>
      <c r="AA58" s="149"/>
      <c r="AB58" s="149"/>
      <c r="AC58" s="149"/>
      <c r="AD58" s="149"/>
      <c r="AE58" s="149" t="s">
        <v>205</v>
      </c>
      <c r="AF58" s="149">
        <v>0</v>
      </c>
      <c r="AG58" s="149"/>
      <c r="AH58" s="194"/>
      <c r="AI58" s="195" t="s">
        <v>292</v>
      </c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>
      <c r="A59" s="150"/>
      <c r="B59" s="191" t="s">
        <v>293</v>
      </c>
      <c r="C59" s="192"/>
      <c r="D59" s="183"/>
      <c r="E59" s="184">
        <v>4.3723999999999998</v>
      </c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4"/>
      <c r="S59" s="164"/>
      <c r="T59" s="163"/>
      <c r="U59" s="163"/>
      <c r="V59" s="163"/>
      <c r="W59" s="164"/>
      <c r="X59" s="164"/>
      <c r="Y59" s="149"/>
      <c r="Z59" s="149"/>
      <c r="AA59" s="149"/>
      <c r="AB59" s="149"/>
      <c r="AC59" s="149"/>
      <c r="AD59" s="149"/>
      <c r="AE59" s="149" t="s">
        <v>205</v>
      </c>
      <c r="AF59" s="149">
        <v>0</v>
      </c>
      <c r="AG59" s="149"/>
      <c r="AH59" s="194"/>
      <c r="AI59" s="195" t="s">
        <v>293</v>
      </c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>
      <c r="A60" s="150"/>
      <c r="B60" s="191" t="s">
        <v>231</v>
      </c>
      <c r="C60" s="192"/>
      <c r="D60" s="183"/>
      <c r="E60" s="184">
        <v>5.2904</v>
      </c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4"/>
      <c r="S60" s="164"/>
      <c r="T60" s="163"/>
      <c r="U60" s="163"/>
      <c r="V60" s="163"/>
      <c r="W60" s="164"/>
      <c r="X60" s="164"/>
      <c r="Y60" s="149"/>
      <c r="Z60" s="149"/>
      <c r="AA60" s="149"/>
      <c r="AB60" s="149"/>
      <c r="AC60" s="149"/>
      <c r="AD60" s="149"/>
      <c r="AE60" s="149" t="s">
        <v>205</v>
      </c>
      <c r="AF60" s="149">
        <v>0</v>
      </c>
      <c r="AG60" s="149"/>
      <c r="AH60" s="194"/>
      <c r="AI60" s="195" t="s">
        <v>231</v>
      </c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>
      <c r="A61" s="150"/>
      <c r="B61" s="191" t="s">
        <v>294</v>
      </c>
      <c r="C61" s="192"/>
      <c r="D61" s="183"/>
      <c r="E61" s="184">
        <v>10.1</v>
      </c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4"/>
      <c r="S61" s="164"/>
      <c r="T61" s="163"/>
      <c r="U61" s="163"/>
      <c r="V61" s="163"/>
      <c r="W61" s="164"/>
      <c r="X61" s="164"/>
      <c r="Y61" s="149"/>
      <c r="Z61" s="149"/>
      <c r="AA61" s="149"/>
      <c r="AB61" s="149"/>
      <c r="AC61" s="149"/>
      <c r="AD61" s="149"/>
      <c r="AE61" s="149" t="s">
        <v>205</v>
      </c>
      <c r="AF61" s="149">
        <v>0</v>
      </c>
      <c r="AG61" s="149"/>
      <c r="AH61" s="194"/>
      <c r="AI61" s="195" t="s">
        <v>294</v>
      </c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>
      <c r="A62" s="176">
        <v>16</v>
      </c>
      <c r="B62" s="177" t="s">
        <v>295</v>
      </c>
      <c r="C62" s="177" t="s">
        <v>296</v>
      </c>
      <c r="D62" s="178" t="s">
        <v>266</v>
      </c>
      <c r="E62" s="179">
        <v>38.0655</v>
      </c>
      <c r="F62" s="182"/>
      <c r="G62" s="180">
        <f>ROUND(E62*F62,2)</f>
        <v>0</v>
      </c>
      <c r="H62" s="182">
        <v>240.8</v>
      </c>
      <c r="I62" s="180">
        <f>ROUND(E62*H62,2)</f>
        <v>9166.17</v>
      </c>
      <c r="J62" s="182">
        <v>625.20000000000005</v>
      </c>
      <c r="K62" s="180">
        <f>ROUND(E62*J62,2)</f>
        <v>23798.55</v>
      </c>
      <c r="L62" s="180">
        <v>21</v>
      </c>
      <c r="M62" s="180">
        <f>G62*(1+L62/100)</f>
        <v>0</v>
      </c>
      <c r="N62" s="180">
        <v>3.9149999999999997E-2</v>
      </c>
      <c r="O62" s="180">
        <f>ROUND(E62*N62,2)</f>
        <v>1.49</v>
      </c>
      <c r="P62" s="180">
        <v>0</v>
      </c>
      <c r="Q62" s="180">
        <f>ROUND(E62*P62,2)</f>
        <v>0</v>
      </c>
      <c r="R62" s="181" t="s">
        <v>257</v>
      </c>
      <c r="S62" s="181" t="s">
        <v>201</v>
      </c>
      <c r="T62" s="180" t="s">
        <v>201</v>
      </c>
      <c r="U62" s="180">
        <v>1.05</v>
      </c>
      <c r="V62" s="180">
        <f>ROUND(E62*U62,2)</f>
        <v>39.97</v>
      </c>
      <c r="W62" s="181"/>
      <c r="X62" s="181"/>
      <c r="Y62" s="149"/>
      <c r="Z62" s="149"/>
      <c r="AA62" s="149"/>
      <c r="AB62" s="149"/>
      <c r="AC62" s="149"/>
      <c r="AD62" s="149"/>
      <c r="AE62" s="149" t="s">
        <v>202</v>
      </c>
      <c r="AF62" s="149" t="s">
        <v>297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>
      <c r="A63" s="150"/>
      <c r="B63" s="265" t="s">
        <v>298</v>
      </c>
      <c r="C63" s="265"/>
      <c r="D63" s="266"/>
      <c r="E63" s="184">
        <v>23.372399999999999</v>
      </c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4"/>
      <c r="S63" s="164"/>
      <c r="T63" s="163"/>
      <c r="U63" s="163"/>
      <c r="V63" s="163"/>
      <c r="W63" s="164"/>
      <c r="X63" s="164"/>
      <c r="Y63" s="149"/>
      <c r="Z63" s="149"/>
      <c r="AA63" s="149"/>
      <c r="AB63" s="149"/>
      <c r="AC63" s="149"/>
      <c r="AD63" s="149"/>
      <c r="AE63" s="149" t="s">
        <v>205</v>
      </c>
      <c r="AF63" s="149">
        <v>0</v>
      </c>
      <c r="AG63" s="149"/>
      <c r="AH63" s="194"/>
      <c r="AI63" s="195" t="s">
        <v>298</v>
      </c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>
      <c r="A64" s="150"/>
      <c r="B64" s="265" t="s">
        <v>299</v>
      </c>
      <c r="C64" s="265"/>
      <c r="D64" s="266"/>
      <c r="E64" s="184">
        <v>14.693099999999999</v>
      </c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4"/>
      <c r="S64" s="164"/>
      <c r="T64" s="163"/>
      <c r="U64" s="163"/>
      <c r="V64" s="163"/>
      <c r="W64" s="164"/>
      <c r="X64" s="164"/>
      <c r="Y64" s="149"/>
      <c r="Z64" s="149"/>
      <c r="AA64" s="149"/>
      <c r="AB64" s="149"/>
      <c r="AC64" s="149"/>
      <c r="AD64" s="149"/>
      <c r="AE64" s="149" t="s">
        <v>205</v>
      </c>
      <c r="AF64" s="149">
        <v>0</v>
      </c>
      <c r="AG64" s="149"/>
      <c r="AH64" s="194"/>
      <c r="AI64" s="195" t="s">
        <v>299</v>
      </c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>
      <c r="A65" s="150"/>
      <c r="B65" s="191" t="s">
        <v>300</v>
      </c>
      <c r="C65" s="192"/>
      <c r="D65" s="183"/>
      <c r="E65" s="184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4"/>
      <c r="S65" s="164"/>
      <c r="T65" s="163"/>
      <c r="U65" s="163"/>
      <c r="V65" s="163"/>
      <c r="W65" s="164"/>
      <c r="X65" s="164"/>
      <c r="Y65" s="149"/>
      <c r="Z65" s="149"/>
      <c r="AA65" s="149"/>
      <c r="AB65" s="149"/>
      <c r="AC65" s="149"/>
      <c r="AD65" s="149"/>
      <c r="AE65" s="149" t="s">
        <v>205</v>
      </c>
      <c r="AF65" s="149">
        <v>0</v>
      </c>
      <c r="AG65" s="149"/>
      <c r="AH65" s="194"/>
      <c r="AI65" s="195" t="s">
        <v>300</v>
      </c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>
      <c r="A66" s="150"/>
      <c r="B66" s="191" t="s">
        <v>301</v>
      </c>
      <c r="C66" s="192"/>
      <c r="D66" s="183"/>
      <c r="E66" s="184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4"/>
      <c r="S66" s="164"/>
      <c r="T66" s="163"/>
      <c r="U66" s="163"/>
      <c r="V66" s="163"/>
      <c r="W66" s="164"/>
      <c r="X66" s="164"/>
      <c r="Y66" s="149"/>
      <c r="Z66" s="149"/>
      <c r="AA66" s="149"/>
      <c r="AB66" s="149"/>
      <c r="AC66" s="149"/>
      <c r="AD66" s="149"/>
      <c r="AE66" s="149" t="s">
        <v>205</v>
      </c>
      <c r="AF66" s="149">
        <v>0</v>
      </c>
      <c r="AG66" s="149"/>
      <c r="AH66" s="194"/>
      <c r="AI66" s="195" t="s">
        <v>301</v>
      </c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>
      <c r="A67" s="150"/>
      <c r="B67" s="191" t="s">
        <v>302</v>
      </c>
      <c r="C67" s="192"/>
      <c r="D67" s="183"/>
      <c r="E67" s="184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4"/>
      <c r="S67" s="164"/>
      <c r="T67" s="163"/>
      <c r="U67" s="163"/>
      <c r="V67" s="163"/>
      <c r="W67" s="164"/>
      <c r="X67" s="164"/>
      <c r="Y67" s="149"/>
      <c r="Z67" s="149"/>
      <c r="AA67" s="149"/>
      <c r="AB67" s="149"/>
      <c r="AC67" s="149"/>
      <c r="AD67" s="149"/>
      <c r="AE67" s="149" t="s">
        <v>205</v>
      </c>
      <c r="AF67" s="149">
        <v>0</v>
      </c>
      <c r="AG67" s="149"/>
      <c r="AH67" s="194"/>
      <c r="AI67" s="195" t="s">
        <v>302</v>
      </c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>
      <c r="A68" s="150"/>
      <c r="B68" s="191" t="s">
        <v>303</v>
      </c>
      <c r="C68" s="192"/>
      <c r="D68" s="183"/>
      <c r="E68" s="184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4"/>
      <c r="S68" s="164"/>
      <c r="T68" s="163"/>
      <c r="U68" s="163"/>
      <c r="V68" s="163"/>
      <c r="W68" s="164"/>
      <c r="X68" s="164"/>
      <c r="Y68" s="149"/>
      <c r="Z68" s="149"/>
      <c r="AA68" s="149"/>
      <c r="AB68" s="149"/>
      <c r="AC68" s="149"/>
      <c r="AD68" s="149"/>
      <c r="AE68" s="149" t="s">
        <v>205</v>
      </c>
      <c r="AF68" s="149">
        <v>0</v>
      </c>
      <c r="AG68" s="149"/>
      <c r="AH68" s="194"/>
      <c r="AI68" s="195" t="s">
        <v>303</v>
      </c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>
      <c r="A69" s="176">
        <v>17</v>
      </c>
      <c r="B69" s="177" t="s">
        <v>304</v>
      </c>
      <c r="C69" s="177" t="s">
        <v>305</v>
      </c>
      <c r="D69" s="178" t="s">
        <v>266</v>
      </c>
      <c r="E69" s="179">
        <v>38.0655</v>
      </c>
      <c r="F69" s="182"/>
      <c r="G69" s="180">
        <f>ROUND(E69*F69,2)</f>
        <v>0</v>
      </c>
      <c r="H69" s="182">
        <v>0</v>
      </c>
      <c r="I69" s="180">
        <f>ROUND(E69*H69,2)</f>
        <v>0</v>
      </c>
      <c r="J69" s="182">
        <v>188.5</v>
      </c>
      <c r="K69" s="180">
        <f>ROUND(E69*J69,2)</f>
        <v>7175.35</v>
      </c>
      <c r="L69" s="180">
        <v>21</v>
      </c>
      <c r="M69" s="180">
        <f>G69*(1+L69/100)</f>
        <v>0</v>
      </c>
      <c r="N69" s="180">
        <v>0</v>
      </c>
      <c r="O69" s="180">
        <f>ROUND(E69*N69,2)</f>
        <v>0</v>
      </c>
      <c r="P69" s="180">
        <v>0</v>
      </c>
      <c r="Q69" s="180">
        <f>ROUND(E69*P69,2)</f>
        <v>0</v>
      </c>
      <c r="R69" s="181" t="s">
        <v>257</v>
      </c>
      <c r="S69" s="181" t="s">
        <v>201</v>
      </c>
      <c r="T69" s="180" t="s">
        <v>201</v>
      </c>
      <c r="U69" s="180">
        <v>0.32</v>
      </c>
      <c r="V69" s="180">
        <f>ROUND(E69*U69,2)</f>
        <v>12.18</v>
      </c>
      <c r="W69" s="181"/>
      <c r="X69" s="181"/>
      <c r="Y69" s="149"/>
      <c r="Z69" s="149"/>
      <c r="AA69" s="149"/>
      <c r="AB69" s="149"/>
      <c r="AC69" s="149"/>
      <c r="AD69" s="149"/>
      <c r="AE69" s="149" t="s">
        <v>202</v>
      </c>
      <c r="AF69" s="149" t="s">
        <v>306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ht="24" outlineLevel="1">
      <c r="A70" s="176">
        <v>18</v>
      </c>
      <c r="B70" s="177" t="s">
        <v>307</v>
      </c>
      <c r="C70" s="177" t="s">
        <v>308</v>
      </c>
      <c r="D70" s="178" t="s">
        <v>266</v>
      </c>
      <c r="E70" s="179">
        <v>29.55</v>
      </c>
      <c r="F70" s="182"/>
      <c r="G70" s="180">
        <f>ROUND(E70*F70,2)</f>
        <v>0</v>
      </c>
      <c r="H70" s="182">
        <v>473.19</v>
      </c>
      <c r="I70" s="180">
        <f>ROUND(E70*H70,2)</f>
        <v>13982.76</v>
      </c>
      <c r="J70" s="182">
        <v>200.81</v>
      </c>
      <c r="K70" s="180">
        <f>ROUND(E70*J70,2)</f>
        <v>5933.94</v>
      </c>
      <c r="L70" s="180">
        <v>21</v>
      </c>
      <c r="M70" s="180">
        <f>G70*(1+L70/100)</f>
        <v>0</v>
      </c>
      <c r="N70" s="180">
        <v>1.1469999999999999E-2</v>
      </c>
      <c r="O70" s="180">
        <f>ROUND(E70*N70,2)</f>
        <v>0.34</v>
      </c>
      <c r="P70" s="180">
        <v>0</v>
      </c>
      <c r="Q70" s="180">
        <f>ROUND(E70*P70,2)</f>
        <v>0</v>
      </c>
      <c r="R70" s="181" t="s">
        <v>257</v>
      </c>
      <c r="S70" s="181" t="s">
        <v>201</v>
      </c>
      <c r="T70" s="180" t="s">
        <v>201</v>
      </c>
      <c r="U70" s="180">
        <v>0.26379999999999998</v>
      </c>
      <c r="V70" s="180">
        <f>ROUND(E70*U70,2)</f>
        <v>7.8</v>
      </c>
      <c r="W70" s="181"/>
      <c r="X70" s="181"/>
      <c r="Y70" s="149"/>
      <c r="Z70" s="149"/>
      <c r="AA70" s="149"/>
      <c r="AB70" s="149"/>
      <c r="AC70" s="149"/>
      <c r="AD70" s="149"/>
      <c r="AE70" s="149" t="s">
        <v>202</v>
      </c>
      <c r="AF70" s="149" t="s">
        <v>309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>
      <c r="A71" s="176">
        <v>19</v>
      </c>
      <c r="B71" s="177" t="s">
        <v>310</v>
      </c>
      <c r="C71" s="177" t="s">
        <v>311</v>
      </c>
      <c r="D71" s="178" t="s">
        <v>275</v>
      </c>
      <c r="E71" s="179">
        <v>9.8952000000000009</v>
      </c>
      <c r="F71" s="182"/>
      <c r="G71" s="180">
        <f>ROUND(E71*F71,2)</f>
        <v>0</v>
      </c>
      <c r="H71" s="182">
        <v>41426.29</v>
      </c>
      <c r="I71" s="180">
        <f>ROUND(E71*H71,2)</f>
        <v>409921.42</v>
      </c>
      <c r="J71" s="182">
        <v>17893.71</v>
      </c>
      <c r="K71" s="180">
        <f>ROUND(E71*J71,2)</f>
        <v>177061.84</v>
      </c>
      <c r="L71" s="180">
        <v>21</v>
      </c>
      <c r="M71" s="180">
        <f>G71*(1+L71/100)</f>
        <v>0</v>
      </c>
      <c r="N71" s="180">
        <v>1.0249299999999999</v>
      </c>
      <c r="O71" s="180">
        <f>ROUND(E71*N71,2)</f>
        <v>10.14</v>
      </c>
      <c r="P71" s="180">
        <v>0</v>
      </c>
      <c r="Q71" s="180">
        <f>ROUND(E71*P71,2)</f>
        <v>0</v>
      </c>
      <c r="R71" s="181" t="s">
        <v>257</v>
      </c>
      <c r="S71" s="181" t="s">
        <v>201</v>
      </c>
      <c r="T71" s="180" t="s">
        <v>201</v>
      </c>
      <c r="U71" s="180">
        <v>23.530999999999999</v>
      </c>
      <c r="V71" s="180">
        <f>ROUND(E71*U71,2)</f>
        <v>232.84</v>
      </c>
      <c r="W71" s="181"/>
      <c r="X71" s="181"/>
      <c r="Y71" s="149"/>
      <c r="Z71" s="149"/>
      <c r="AA71" s="149"/>
      <c r="AB71" s="149"/>
      <c r="AC71" s="149"/>
      <c r="AD71" s="149"/>
      <c r="AE71" s="149" t="s">
        <v>202</v>
      </c>
      <c r="AF71" s="149" t="s">
        <v>312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>
      <c r="A72" s="150"/>
      <c r="B72" s="191" t="s">
        <v>313</v>
      </c>
      <c r="C72" s="192"/>
      <c r="D72" s="183"/>
      <c r="E72" s="184">
        <v>9.8952000000000009</v>
      </c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4"/>
      <c r="S72" s="164"/>
      <c r="T72" s="163"/>
      <c r="U72" s="163"/>
      <c r="V72" s="163"/>
      <c r="W72" s="164"/>
      <c r="X72" s="164"/>
      <c r="Y72" s="149"/>
      <c r="Z72" s="149"/>
      <c r="AA72" s="149"/>
      <c r="AB72" s="149"/>
      <c r="AC72" s="149"/>
      <c r="AD72" s="149"/>
      <c r="AE72" s="149" t="s">
        <v>205</v>
      </c>
      <c r="AF72" s="149">
        <v>0</v>
      </c>
      <c r="AG72" s="149"/>
      <c r="AH72" s="194"/>
      <c r="AI72" s="195" t="s">
        <v>313</v>
      </c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>
      <c r="A73" s="176">
        <v>20</v>
      </c>
      <c r="B73" s="177" t="s">
        <v>314</v>
      </c>
      <c r="C73" s="177" t="s">
        <v>315</v>
      </c>
      <c r="D73" s="178" t="s">
        <v>199</v>
      </c>
      <c r="E73" s="179">
        <v>68.31</v>
      </c>
      <c r="F73" s="182"/>
      <c r="G73" s="180">
        <f>ROUND(E73*F73,2)</f>
        <v>0</v>
      </c>
      <c r="H73" s="182">
        <v>4283.84</v>
      </c>
      <c r="I73" s="180">
        <f>ROUND(E73*H73,2)</f>
        <v>292629.11</v>
      </c>
      <c r="J73" s="182">
        <v>401.16</v>
      </c>
      <c r="K73" s="180">
        <f>ROUND(E73*J73,2)</f>
        <v>27403.24</v>
      </c>
      <c r="L73" s="180">
        <v>21</v>
      </c>
      <c r="M73" s="180">
        <f>G73*(1+L73/100)</f>
        <v>0</v>
      </c>
      <c r="N73" s="180">
        <v>2.2624</v>
      </c>
      <c r="O73" s="180">
        <f>ROUND(E73*N73,2)</f>
        <v>154.54</v>
      </c>
      <c r="P73" s="180">
        <v>0</v>
      </c>
      <c r="Q73" s="180">
        <f>ROUND(E73*P73,2)</f>
        <v>0</v>
      </c>
      <c r="R73" s="181" t="s">
        <v>257</v>
      </c>
      <c r="S73" s="181" t="s">
        <v>201</v>
      </c>
      <c r="T73" s="180" t="s">
        <v>201</v>
      </c>
      <c r="U73" s="180">
        <v>0.48</v>
      </c>
      <c r="V73" s="180">
        <f>ROUND(E73*U73,2)</f>
        <v>32.79</v>
      </c>
      <c r="W73" s="181"/>
      <c r="X73" s="181"/>
      <c r="Y73" s="149"/>
      <c r="Z73" s="149"/>
      <c r="AA73" s="149"/>
      <c r="AB73" s="149"/>
      <c r="AC73" s="149"/>
      <c r="AD73" s="149"/>
      <c r="AE73" s="149" t="s">
        <v>202</v>
      </c>
      <c r="AF73" s="149" t="s">
        <v>316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>
      <c r="A74" s="150"/>
      <c r="B74" s="191" t="s">
        <v>317</v>
      </c>
      <c r="C74" s="192"/>
      <c r="D74" s="183"/>
      <c r="E74" s="184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4"/>
      <c r="S74" s="164"/>
      <c r="T74" s="163"/>
      <c r="U74" s="163"/>
      <c r="V74" s="163"/>
      <c r="W74" s="164"/>
      <c r="X74" s="164"/>
      <c r="Y74" s="149"/>
      <c r="Z74" s="149"/>
      <c r="AA74" s="149"/>
      <c r="AB74" s="149"/>
      <c r="AC74" s="149"/>
      <c r="AD74" s="149"/>
      <c r="AE74" s="149" t="s">
        <v>205</v>
      </c>
      <c r="AF74" s="149">
        <v>0</v>
      </c>
      <c r="AG74" s="149"/>
      <c r="AH74" s="194"/>
      <c r="AI74" s="195" t="s">
        <v>317</v>
      </c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>
      <c r="A75" s="150"/>
      <c r="B75" s="191" t="s">
        <v>318</v>
      </c>
      <c r="C75" s="192"/>
      <c r="D75" s="183"/>
      <c r="E75" s="184">
        <v>13.23</v>
      </c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4"/>
      <c r="S75" s="164"/>
      <c r="T75" s="163"/>
      <c r="U75" s="163"/>
      <c r="V75" s="163"/>
      <c r="W75" s="164"/>
      <c r="X75" s="164"/>
      <c r="Y75" s="149"/>
      <c r="Z75" s="149"/>
      <c r="AA75" s="149"/>
      <c r="AB75" s="149"/>
      <c r="AC75" s="149"/>
      <c r="AD75" s="149"/>
      <c r="AE75" s="149" t="s">
        <v>205</v>
      </c>
      <c r="AF75" s="149">
        <v>0</v>
      </c>
      <c r="AG75" s="149"/>
      <c r="AH75" s="194"/>
      <c r="AI75" s="195" t="s">
        <v>318</v>
      </c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>
      <c r="A76" s="150"/>
      <c r="B76" s="191" t="s">
        <v>319</v>
      </c>
      <c r="C76" s="192"/>
      <c r="D76" s="183"/>
      <c r="E76" s="184">
        <v>32.4</v>
      </c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4"/>
      <c r="S76" s="164"/>
      <c r="T76" s="163"/>
      <c r="U76" s="163"/>
      <c r="V76" s="163"/>
      <c r="W76" s="164"/>
      <c r="X76" s="164"/>
      <c r="Y76" s="149"/>
      <c r="Z76" s="149"/>
      <c r="AA76" s="149"/>
      <c r="AB76" s="149"/>
      <c r="AC76" s="149"/>
      <c r="AD76" s="149"/>
      <c r="AE76" s="149" t="s">
        <v>205</v>
      </c>
      <c r="AF76" s="149">
        <v>0</v>
      </c>
      <c r="AG76" s="149"/>
      <c r="AH76" s="194"/>
      <c r="AI76" s="195" t="s">
        <v>319</v>
      </c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>
      <c r="A77" s="150"/>
      <c r="B77" s="191" t="s">
        <v>320</v>
      </c>
      <c r="C77" s="192"/>
      <c r="D77" s="183"/>
      <c r="E77" s="184">
        <v>2.4</v>
      </c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4"/>
      <c r="S77" s="164"/>
      <c r="T77" s="163"/>
      <c r="U77" s="163"/>
      <c r="V77" s="163"/>
      <c r="W77" s="164"/>
      <c r="X77" s="164"/>
      <c r="Y77" s="149"/>
      <c r="Z77" s="149"/>
      <c r="AA77" s="149"/>
      <c r="AB77" s="149"/>
      <c r="AC77" s="149"/>
      <c r="AD77" s="149"/>
      <c r="AE77" s="149" t="s">
        <v>205</v>
      </c>
      <c r="AF77" s="149">
        <v>0</v>
      </c>
      <c r="AG77" s="149"/>
      <c r="AH77" s="194"/>
      <c r="AI77" s="195" t="s">
        <v>320</v>
      </c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1">
      <c r="A78" s="150"/>
      <c r="B78" s="191" t="s">
        <v>321</v>
      </c>
      <c r="C78" s="192"/>
      <c r="D78" s="183"/>
      <c r="E78" s="184">
        <v>20.28</v>
      </c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4"/>
      <c r="S78" s="164"/>
      <c r="T78" s="163"/>
      <c r="U78" s="163"/>
      <c r="V78" s="163"/>
      <c r="W78" s="164"/>
      <c r="X78" s="164"/>
      <c r="Y78" s="149"/>
      <c r="Z78" s="149"/>
      <c r="AA78" s="149"/>
      <c r="AB78" s="149"/>
      <c r="AC78" s="149"/>
      <c r="AD78" s="149"/>
      <c r="AE78" s="149" t="s">
        <v>205</v>
      </c>
      <c r="AF78" s="149">
        <v>0</v>
      </c>
      <c r="AG78" s="149"/>
      <c r="AH78" s="194"/>
      <c r="AI78" s="195" t="s">
        <v>321</v>
      </c>
      <c r="AJ78" s="197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>
      <c r="A79" s="176">
        <v>21</v>
      </c>
      <c r="B79" s="177" t="s">
        <v>322</v>
      </c>
      <c r="C79" s="177" t="s">
        <v>323</v>
      </c>
      <c r="D79" s="178" t="s">
        <v>266</v>
      </c>
      <c r="E79" s="179">
        <v>62.4</v>
      </c>
      <c r="F79" s="182"/>
      <c r="G79" s="180">
        <f>ROUND(E79*F79,2)</f>
        <v>0</v>
      </c>
      <c r="H79" s="182">
        <v>565.05999999999995</v>
      </c>
      <c r="I79" s="180">
        <f>ROUND(E79*H79,2)</f>
        <v>35259.74</v>
      </c>
      <c r="J79" s="182">
        <v>313.94</v>
      </c>
      <c r="K79" s="180">
        <f>ROUND(E79*J79,2)</f>
        <v>19589.86</v>
      </c>
      <c r="L79" s="180">
        <v>21</v>
      </c>
      <c r="M79" s="180">
        <f>G79*(1+L79/100)</f>
        <v>0</v>
      </c>
      <c r="N79" s="180">
        <v>3.6389999999999999E-2</v>
      </c>
      <c r="O79" s="180">
        <f>ROUND(E79*N79,2)</f>
        <v>2.27</v>
      </c>
      <c r="P79" s="180">
        <v>0</v>
      </c>
      <c r="Q79" s="180">
        <f>ROUND(E79*P79,2)</f>
        <v>0</v>
      </c>
      <c r="R79" s="181" t="s">
        <v>257</v>
      </c>
      <c r="S79" s="181" t="s">
        <v>201</v>
      </c>
      <c r="T79" s="180" t="s">
        <v>201</v>
      </c>
      <c r="U79" s="180">
        <v>0.52700000000000002</v>
      </c>
      <c r="V79" s="180">
        <f>ROUND(E79*U79,2)</f>
        <v>32.880000000000003</v>
      </c>
      <c r="W79" s="181"/>
      <c r="X79" s="181"/>
      <c r="Y79" s="149"/>
      <c r="Z79" s="149"/>
      <c r="AA79" s="149"/>
      <c r="AB79" s="149"/>
      <c r="AC79" s="149"/>
      <c r="AD79" s="149"/>
      <c r="AE79" s="149" t="s">
        <v>202</v>
      </c>
      <c r="AF79" s="149" t="s">
        <v>324</v>
      </c>
      <c r="AG79" s="149"/>
      <c r="AH79" s="194"/>
      <c r="AI79" s="194"/>
      <c r="AJ79" s="197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>
      <c r="A80" s="150"/>
      <c r="B80" s="191" t="s">
        <v>325</v>
      </c>
      <c r="C80" s="192"/>
      <c r="D80" s="183"/>
      <c r="E80" s="184">
        <v>62.4</v>
      </c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4"/>
      <c r="S80" s="164"/>
      <c r="T80" s="163"/>
      <c r="U80" s="163"/>
      <c r="V80" s="163"/>
      <c r="W80" s="164"/>
      <c r="X80" s="164"/>
      <c r="Y80" s="149"/>
      <c r="Z80" s="149"/>
      <c r="AA80" s="149"/>
      <c r="AB80" s="149"/>
      <c r="AC80" s="149"/>
      <c r="AD80" s="149"/>
      <c r="AE80" s="149" t="s">
        <v>205</v>
      </c>
      <c r="AF80" s="149">
        <v>0</v>
      </c>
      <c r="AG80" s="149"/>
      <c r="AH80" s="194"/>
      <c r="AI80" s="195" t="s">
        <v>325</v>
      </c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>
      <c r="A81" s="176">
        <v>22</v>
      </c>
      <c r="B81" s="177" t="s">
        <v>326</v>
      </c>
      <c r="C81" s="177" t="s">
        <v>327</v>
      </c>
      <c r="D81" s="178" t="s">
        <v>266</v>
      </c>
      <c r="E81" s="179">
        <v>62.4</v>
      </c>
      <c r="F81" s="182"/>
      <c r="G81" s="180">
        <f>ROUND(E81*F81,2)</f>
        <v>0</v>
      </c>
      <c r="H81" s="182">
        <v>0</v>
      </c>
      <c r="I81" s="180">
        <f>ROUND(E81*H81,2)</f>
        <v>0</v>
      </c>
      <c r="J81" s="182">
        <v>188.5</v>
      </c>
      <c r="K81" s="180">
        <f>ROUND(E81*J81,2)</f>
        <v>11762.4</v>
      </c>
      <c r="L81" s="180">
        <v>21</v>
      </c>
      <c r="M81" s="180">
        <f>G81*(1+L81/100)</f>
        <v>0</v>
      </c>
      <c r="N81" s="180">
        <v>0</v>
      </c>
      <c r="O81" s="180">
        <f>ROUND(E81*N81,2)</f>
        <v>0</v>
      </c>
      <c r="P81" s="180">
        <v>0</v>
      </c>
      <c r="Q81" s="180">
        <f>ROUND(E81*P81,2)</f>
        <v>0</v>
      </c>
      <c r="R81" s="181" t="s">
        <v>257</v>
      </c>
      <c r="S81" s="181" t="s">
        <v>201</v>
      </c>
      <c r="T81" s="180" t="s">
        <v>201</v>
      </c>
      <c r="U81" s="180">
        <v>0.32</v>
      </c>
      <c r="V81" s="180">
        <f>ROUND(E81*U81,2)</f>
        <v>19.97</v>
      </c>
      <c r="W81" s="181"/>
      <c r="X81" s="181"/>
      <c r="Y81" s="149"/>
      <c r="Z81" s="149"/>
      <c r="AA81" s="149"/>
      <c r="AB81" s="149"/>
      <c r="AC81" s="149"/>
      <c r="AD81" s="149"/>
      <c r="AE81" s="149" t="s">
        <v>202</v>
      </c>
      <c r="AF81" s="149" t="s">
        <v>328</v>
      </c>
      <c r="AG81" s="149"/>
      <c r="AH81" s="194"/>
      <c r="AI81" s="194"/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>
      <c r="A82" s="176">
        <v>23</v>
      </c>
      <c r="B82" s="177" t="s">
        <v>329</v>
      </c>
      <c r="C82" s="177" t="s">
        <v>330</v>
      </c>
      <c r="D82" s="178" t="s">
        <v>275</v>
      </c>
      <c r="E82" s="179">
        <v>10.246499999999999</v>
      </c>
      <c r="F82" s="182"/>
      <c r="G82" s="180">
        <f>ROUND(E82*F82,2)</f>
        <v>0</v>
      </c>
      <c r="H82" s="182">
        <v>41426.29</v>
      </c>
      <c r="I82" s="180">
        <f>ROUND(E82*H82,2)</f>
        <v>424474.48</v>
      </c>
      <c r="J82" s="182">
        <v>17893.71</v>
      </c>
      <c r="K82" s="180">
        <f>ROUND(E82*J82,2)</f>
        <v>183347.9</v>
      </c>
      <c r="L82" s="180">
        <v>21</v>
      </c>
      <c r="M82" s="180">
        <f>G82*(1+L82/100)</f>
        <v>0</v>
      </c>
      <c r="N82" s="180">
        <v>1.0249299999999999</v>
      </c>
      <c r="O82" s="180">
        <f>ROUND(E82*N82,2)</f>
        <v>10.5</v>
      </c>
      <c r="P82" s="180">
        <v>0</v>
      </c>
      <c r="Q82" s="180">
        <f>ROUND(E82*P82,2)</f>
        <v>0</v>
      </c>
      <c r="R82" s="181" t="s">
        <v>257</v>
      </c>
      <c r="S82" s="181" t="s">
        <v>201</v>
      </c>
      <c r="T82" s="180" t="s">
        <v>201</v>
      </c>
      <c r="U82" s="180">
        <v>23.530999999999999</v>
      </c>
      <c r="V82" s="180">
        <f>ROUND(E82*U82,2)</f>
        <v>241.11</v>
      </c>
      <c r="W82" s="181"/>
      <c r="X82" s="181"/>
      <c r="Y82" s="149"/>
      <c r="Z82" s="149"/>
      <c r="AA82" s="149"/>
      <c r="AB82" s="149"/>
      <c r="AC82" s="149"/>
      <c r="AD82" s="149"/>
      <c r="AE82" s="149" t="s">
        <v>202</v>
      </c>
      <c r="AF82" s="149" t="s">
        <v>331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>
      <c r="A83" s="150"/>
      <c r="B83" s="191" t="s">
        <v>332</v>
      </c>
      <c r="C83" s="192"/>
      <c r="D83" s="183"/>
      <c r="E83" s="184">
        <v>10.246499999999999</v>
      </c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4"/>
      <c r="S83" s="164"/>
      <c r="T83" s="163"/>
      <c r="U83" s="163"/>
      <c r="V83" s="163"/>
      <c r="W83" s="164"/>
      <c r="X83" s="164"/>
      <c r="Y83" s="149"/>
      <c r="Z83" s="149"/>
      <c r="AA83" s="149"/>
      <c r="AB83" s="149"/>
      <c r="AC83" s="149"/>
      <c r="AD83" s="149"/>
      <c r="AE83" s="149" t="s">
        <v>205</v>
      </c>
      <c r="AF83" s="149">
        <v>0</v>
      </c>
      <c r="AG83" s="149"/>
      <c r="AH83" s="194"/>
      <c r="AI83" s="195" t="s">
        <v>332</v>
      </c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>
      <c r="A84" s="176">
        <v>24</v>
      </c>
      <c r="B84" s="177" t="s">
        <v>333</v>
      </c>
      <c r="C84" s="177" t="s">
        <v>334</v>
      </c>
      <c r="D84" s="178" t="s">
        <v>266</v>
      </c>
      <c r="E84" s="179">
        <v>1034.5236</v>
      </c>
      <c r="F84" s="182"/>
      <c r="G84" s="180">
        <f>ROUND(E84*F84,2)</f>
        <v>0</v>
      </c>
      <c r="H84" s="182">
        <v>111.74</v>
      </c>
      <c r="I84" s="180">
        <f>ROUND(E84*H84,2)</f>
        <v>115597.67</v>
      </c>
      <c r="J84" s="182">
        <v>30.76</v>
      </c>
      <c r="K84" s="180">
        <f>ROUND(E84*J84,2)</f>
        <v>31821.95</v>
      </c>
      <c r="L84" s="180">
        <v>21</v>
      </c>
      <c r="M84" s="180">
        <f>G84*(1+L84/100)</f>
        <v>0</v>
      </c>
      <c r="N84" s="180">
        <v>0.23</v>
      </c>
      <c r="O84" s="180">
        <f>ROUND(E84*N84,2)</f>
        <v>237.94</v>
      </c>
      <c r="P84" s="180">
        <v>0</v>
      </c>
      <c r="Q84" s="180">
        <f>ROUND(E84*P84,2)</f>
        <v>0</v>
      </c>
      <c r="R84" s="181" t="s">
        <v>335</v>
      </c>
      <c r="S84" s="181" t="s">
        <v>201</v>
      </c>
      <c r="T84" s="180" t="s">
        <v>201</v>
      </c>
      <c r="U84" s="180">
        <v>2.3E-2</v>
      </c>
      <c r="V84" s="180">
        <f>ROUND(E84*U84,2)</f>
        <v>23.79</v>
      </c>
      <c r="W84" s="181"/>
      <c r="X84" s="181"/>
      <c r="Y84" s="149"/>
      <c r="Z84" s="149"/>
      <c r="AA84" s="149"/>
      <c r="AB84" s="149"/>
      <c r="AC84" s="149"/>
      <c r="AD84" s="149"/>
      <c r="AE84" s="149" t="s">
        <v>202</v>
      </c>
      <c r="AF84" s="149" t="s">
        <v>336</v>
      </c>
      <c r="AG84" s="149"/>
      <c r="AH84" s="194"/>
      <c r="AI84" s="194"/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>
      <c r="A85" s="150"/>
      <c r="B85" s="191" t="s">
        <v>337</v>
      </c>
      <c r="C85" s="192"/>
      <c r="D85" s="183"/>
      <c r="E85" s="184">
        <v>1280</v>
      </c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4"/>
      <c r="S85" s="164"/>
      <c r="T85" s="163"/>
      <c r="U85" s="163"/>
      <c r="V85" s="163"/>
      <c r="W85" s="164"/>
      <c r="X85" s="164"/>
      <c r="Y85" s="149"/>
      <c r="Z85" s="149"/>
      <c r="AA85" s="149"/>
      <c r="AB85" s="149"/>
      <c r="AC85" s="149"/>
      <c r="AD85" s="149"/>
      <c r="AE85" s="149" t="s">
        <v>205</v>
      </c>
      <c r="AF85" s="149">
        <v>0</v>
      </c>
      <c r="AG85" s="149"/>
      <c r="AH85" s="194"/>
      <c r="AI85" s="195" t="s">
        <v>337</v>
      </c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>
      <c r="A86" s="150"/>
      <c r="B86" s="265" t="s">
        <v>338</v>
      </c>
      <c r="C86" s="265"/>
      <c r="D86" s="266"/>
      <c r="E86" s="184">
        <v>-328.56319999999999</v>
      </c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4"/>
      <c r="S86" s="164"/>
      <c r="T86" s="163"/>
      <c r="U86" s="163"/>
      <c r="V86" s="163"/>
      <c r="W86" s="164"/>
      <c r="X86" s="164"/>
      <c r="Y86" s="149"/>
      <c r="Z86" s="149"/>
      <c r="AA86" s="149"/>
      <c r="AB86" s="149"/>
      <c r="AC86" s="149"/>
      <c r="AD86" s="149"/>
      <c r="AE86" s="149" t="s">
        <v>205</v>
      </c>
      <c r="AF86" s="149">
        <v>0</v>
      </c>
      <c r="AG86" s="149"/>
      <c r="AH86" s="194"/>
      <c r="AI86" s="195" t="s">
        <v>338</v>
      </c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>
      <c r="A87" s="150"/>
      <c r="B87" s="191" t="s">
        <v>339</v>
      </c>
      <c r="C87" s="192"/>
      <c r="D87" s="183"/>
      <c r="E87" s="184">
        <v>-17.73</v>
      </c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4"/>
      <c r="S87" s="164"/>
      <c r="T87" s="163"/>
      <c r="U87" s="163"/>
      <c r="V87" s="163"/>
      <c r="W87" s="164"/>
      <c r="X87" s="164"/>
      <c r="Y87" s="149"/>
      <c r="Z87" s="149"/>
      <c r="AA87" s="149"/>
      <c r="AB87" s="149"/>
      <c r="AC87" s="149"/>
      <c r="AD87" s="149"/>
      <c r="AE87" s="149" t="s">
        <v>205</v>
      </c>
      <c r="AF87" s="149">
        <v>0</v>
      </c>
      <c r="AG87" s="149"/>
      <c r="AH87" s="194"/>
      <c r="AI87" s="195" t="s">
        <v>339</v>
      </c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>
      <c r="A88" s="150"/>
      <c r="B88" s="191" t="s">
        <v>340</v>
      </c>
      <c r="C88" s="192"/>
      <c r="D88" s="183"/>
      <c r="E88" s="184">
        <v>100.8168</v>
      </c>
      <c r="F88" s="163"/>
      <c r="G88" s="163"/>
      <c r="H88" s="163"/>
      <c r="I88" s="163"/>
      <c r="J88" s="163"/>
      <c r="K88" s="163"/>
      <c r="L88" s="163"/>
      <c r="M88" s="163"/>
      <c r="N88" s="163"/>
      <c r="O88" s="163"/>
      <c r="P88" s="163"/>
      <c r="Q88" s="163"/>
      <c r="R88" s="164"/>
      <c r="S88" s="164"/>
      <c r="T88" s="163"/>
      <c r="U88" s="163"/>
      <c r="V88" s="163"/>
      <c r="W88" s="164"/>
      <c r="X88" s="164"/>
      <c r="Y88" s="149"/>
      <c r="Z88" s="149"/>
      <c r="AA88" s="149"/>
      <c r="AB88" s="149"/>
      <c r="AC88" s="149"/>
      <c r="AD88" s="149"/>
      <c r="AE88" s="149" t="s">
        <v>205</v>
      </c>
      <c r="AF88" s="149">
        <v>0</v>
      </c>
      <c r="AG88" s="149"/>
      <c r="AH88" s="194"/>
      <c r="AI88" s="195" t="s">
        <v>340</v>
      </c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>
      <c r="A89" s="176">
        <v>25</v>
      </c>
      <c r="B89" s="177" t="s">
        <v>341</v>
      </c>
      <c r="C89" s="177" t="s">
        <v>342</v>
      </c>
      <c r="D89" s="178" t="s">
        <v>266</v>
      </c>
      <c r="E89" s="179">
        <v>832.89</v>
      </c>
      <c r="F89" s="182"/>
      <c r="G89" s="180">
        <f>ROUND(E89*F89,2)</f>
        <v>0</v>
      </c>
      <c r="H89" s="182">
        <v>223.06</v>
      </c>
      <c r="I89" s="180">
        <f>ROUND(E89*H89,2)</f>
        <v>185784.44</v>
      </c>
      <c r="J89" s="182">
        <v>41.94</v>
      </c>
      <c r="K89" s="180">
        <f>ROUND(E89*J89,2)</f>
        <v>34931.410000000003</v>
      </c>
      <c r="L89" s="180">
        <v>21</v>
      </c>
      <c r="M89" s="180">
        <f>G89*(1+L89/100)</f>
        <v>0</v>
      </c>
      <c r="N89" s="180">
        <v>0.46</v>
      </c>
      <c r="O89" s="180">
        <f>ROUND(E89*N89,2)</f>
        <v>383.13</v>
      </c>
      <c r="P89" s="180">
        <v>0</v>
      </c>
      <c r="Q89" s="180">
        <f>ROUND(E89*P89,2)</f>
        <v>0</v>
      </c>
      <c r="R89" s="181" t="s">
        <v>335</v>
      </c>
      <c r="S89" s="181" t="s">
        <v>201</v>
      </c>
      <c r="T89" s="180" t="s">
        <v>201</v>
      </c>
      <c r="U89" s="180">
        <v>2.9000000000000001E-2</v>
      </c>
      <c r="V89" s="180">
        <f>ROUND(E89*U89,2)</f>
        <v>24.15</v>
      </c>
      <c r="W89" s="181"/>
      <c r="X89" s="181"/>
      <c r="Y89" s="149"/>
      <c r="Z89" s="149"/>
      <c r="AA89" s="149"/>
      <c r="AB89" s="149"/>
      <c r="AC89" s="149"/>
      <c r="AD89" s="149"/>
      <c r="AE89" s="149" t="s">
        <v>202</v>
      </c>
      <c r="AF89" s="149" t="s">
        <v>343</v>
      </c>
      <c r="AG89" s="149"/>
      <c r="AH89" s="194"/>
      <c r="AI89" s="194"/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>
      <c r="A90" s="150"/>
      <c r="B90" s="191" t="s">
        <v>344</v>
      </c>
      <c r="C90" s="192"/>
      <c r="D90" s="183"/>
      <c r="E90" s="184">
        <v>1280</v>
      </c>
      <c r="F90" s="163"/>
      <c r="G90" s="163"/>
      <c r="H90" s="163"/>
      <c r="I90" s="163"/>
      <c r="J90" s="163"/>
      <c r="K90" s="163"/>
      <c r="L90" s="163"/>
      <c r="M90" s="163"/>
      <c r="N90" s="163"/>
      <c r="O90" s="163"/>
      <c r="P90" s="163"/>
      <c r="Q90" s="163"/>
      <c r="R90" s="164"/>
      <c r="S90" s="164"/>
      <c r="T90" s="163"/>
      <c r="U90" s="163"/>
      <c r="V90" s="163"/>
      <c r="W90" s="164"/>
      <c r="X90" s="164"/>
      <c r="Y90" s="149"/>
      <c r="Z90" s="149"/>
      <c r="AA90" s="149"/>
      <c r="AB90" s="149"/>
      <c r="AC90" s="149"/>
      <c r="AD90" s="149"/>
      <c r="AE90" s="149" t="s">
        <v>205</v>
      </c>
      <c r="AF90" s="149">
        <v>0</v>
      </c>
      <c r="AG90" s="149"/>
      <c r="AH90" s="194"/>
      <c r="AI90" s="195" t="s">
        <v>344</v>
      </c>
      <c r="AJ90" s="197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1">
      <c r="A91" s="150"/>
      <c r="B91" s="265" t="s">
        <v>338</v>
      </c>
      <c r="C91" s="265"/>
      <c r="D91" s="266"/>
      <c r="E91" s="184">
        <v>-328.56319999999999</v>
      </c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4"/>
      <c r="S91" s="164"/>
      <c r="T91" s="163"/>
      <c r="U91" s="163"/>
      <c r="V91" s="163"/>
      <c r="W91" s="164"/>
      <c r="X91" s="164"/>
      <c r="Y91" s="149"/>
      <c r="Z91" s="149"/>
      <c r="AA91" s="149"/>
      <c r="AB91" s="149"/>
      <c r="AC91" s="149"/>
      <c r="AD91" s="149"/>
      <c r="AE91" s="149" t="s">
        <v>205</v>
      </c>
      <c r="AF91" s="149">
        <v>0</v>
      </c>
      <c r="AG91" s="149"/>
      <c r="AH91" s="194"/>
      <c r="AI91" s="195" t="s">
        <v>338</v>
      </c>
      <c r="AJ91" s="197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1">
      <c r="A92" s="150"/>
      <c r="B92" s="191" t="s">
        <v>339</v>
      </c>
      <c r="C92" s="192"/>
      <c r="D92" s="183"/>
      <c r="E92" s="184">
        <v>-17.73</v>
      </c>
      <c r="F92" s="163"/>
      <c r="G92" s="163"/>
      <c r="H92" s="163"/>
      <c r="I92" s="163"/>
      <c r="J92" s="163"/>
      <c r="K92" s="163"/>
      <c r="L92" s="163"/>
      <c r="M92" s="163"/>
      <c r="N92" s="163"/>
      <c r="O92" s="163"/>
      <c r="P92" s="163"/>
      <c r="Q92" s="163"/>
      <c r="R92" s="164"/>
      <c r="S92" s="164"/>
      <c r="T92" s="163"/>
      <c r="U92" s="163"/>
      <c r="V92" s="163"/>
      <c r="W92" s="164"/>
      <c r="X92" s="164"/>
      <c r="Y92" s="149"/>
      <c r="Z92" s="149"/>
      <c r="AA92" s="149"/>
      <c r="AB92" s="149"/>
      <c r="AC92" s="149"/>
      <c r="AD92" s="149"/>
      <c r="AE92" s="149" t="s">
        <v>205</v>
      </c>
      <c r="AF92" s="149">
        <v>0</v>
      </c>
      <c r="AG92" s="149"/>
      <c r="AH92" s="194"/>
      <c r="AI92" s="195" t="s">
        <v>339</v>
      </c>
      <c r="AJ92" s="197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>
      <c r="A93" s="150"/>
      <c r="B93" s="191" t="s">
        <v>345</v>
      </c>
      <c r="C93" s="192"/>
      <c r="D93" s="183"/>
      <c r="E93" s="184">
        <v>-100.8168</v>
      </c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4"/>
      <c r="S93" s="164"/>
      <c r="T93" s="163"/>
      <c r="U93" s="163"/>
      <c r="V93" s="163"/>
      <c r="W93" s="164"/>
      <c r="X93" s="164"/>
      <c r="Y93" s="149"/>
      <c r="Z93" s="149"/>
      <c r="AA93" s="149"/>
      <c r="AB93" s="149"/>
      <c r="AC93" s="149"/>
      <c r="AD93" s="149"/>
      <c r="AE93" s="149" t="s">
        <v>205</v>
      </c>
      <c r="AF93" s="149">
        <v>0</v>
      </c>
      <c r="AG93" s="149"/>
      <c r="AH93" s="194"/>
      <c r="AI93" s="195" t="s">
        <v>345</v>
      </c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>
      <c r="A94" s="176">
        <v>26</v>
      </c>
      <c r="B94" s="177" t="s">
        <v>346</v>
      </c>
      <c r="C94" s="177" t="s">
        <v>347</v>
      </c>
      <c r="D94" s="178" t="s">
        <v>199</v>
      </c>
      <c r="E94" s="179">
        <v>53.455649999999999</v>
      </c>
      <c r="F94" s="182"/>
      <c r="G94" s="180">
        <f>ROUND(E94*F94,2)</f>
        <v>0</v>
      </c>
      <c r="H94" s="182">
        <v>2945.86</v>
      </c>
      <c r="I94" s="180">
        <f>ROUND(E94*H94,2)</f>
        <v>157472.85999999999</v>
      </c>
      <c r="J94" s="182">
        <v>1524.14</v>
      </c>
      <c r="K94" s="180">
        <f>ROUND(E94*J94,2)</f>
        <v>81473.89</v>
      </c>
      <c r="L94" s="180">
        <v>21</v>
      </c>
      <c r="M94" s="180">
        <f>G94*(1+L94/100)</f>
        <v>0</v>
      </c>
      <c r="N94" s="180">
        <v>2.5249999999999999</v>
      </c>
      <c r="O94" s="180">
        <f>ROUND(E94*N94,2)</f>
        <v>134.97999999999999</v>
      </c>
      <c r="P94" s="180">
        <v>0</v>
      </c>
      <c r="Q94" s="180">
        <f>ROUND(E94*P94,2)</f>
        <v>0</v>
      </c>
      <c r="R94" s="181" t="s">
        <v>257</v>
      </c>
      <c r="S94" s="181" t="s">
        <v>201</v>
      </c>
      <c r="T94" s="180" t="s">
        <v>201</v>
      </c>
      <c r="U94" s="180">
        <v>2.58</v>
      </c>
      <c r="V94" s="180">
        <f>ROUND(E94*U94,2)</f>
        <v>137.91999999999999</v>
      </c>
      <c r="W94" s="181"/>
      <c r="X94" s="181"/>
      <c r="Y94" s="149"/>
      <c r="Z94" s="149"/>
      <c r="AA94" s="149"/>
      <c r="AB94" s="149"/>
      <c r="AC94" s="149"/>
      <c r="AD94" s="149"/>
      <c r="AE94" s="149" t="s">
        <v>202</v>
      </c>
      <c r="AF94" s="149" t="s">
        <v>348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1">
      <c r="A95" s="150"/>
      <c r="B95" s="191" t="s">
        <v>349</v>
      </c>
      <c r="C95" s="192"/>
      <c r="D95" s="183"/>
      <c r="E95" s="184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  <c r="R95" s="164"/>
      <c r="S95" s="164"/>
      <c r="T95" s="163"/>
      <c r="U95" s="163"/>
      <c r="V95" s="163"/>
      <c r="W95" s="164"/>
      <c r="X95" s="164"/>
      <c r="Y95" s="149"/>
      <c r="Z95" s="149"/>
      <c r="AA95" s="149"/>
      <c r="AB95" s="149"/>
      <c r="AC95" s="149"/>
      <c r="AD95" s="149"/>
      <c r="AE95" s="149" t="s">
        <v>205</v>
      </c>
      <c r="AF95" s="149">
        <v>0</v>
      </c>
      <c r="AG95" s="149"/>
      <c r="AH95" s="194"/>
      <c r="AI95" s="195" t="s">
        <v>349</v>
      </c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>
      <c r="A96" s="150"/>
      <c r="B96" s="265" t="s">
        <v>350</v>
      </c>
      <c r="C96" s="265"/>
      <c r="D96" s="266"/>
      <c r="E96" s="184">
        <v>32.856319999999997</v>
      </c>
      <c r="F96" s="163"/>
      <c r="G96" s="163"/>
      <c r="H96" s="163"/>
      <c r="I96" s="163"/>
      <c r="J96" s="163"/>
      <c r="K96" s="163"/>
      <c r="L96" s="163"/>
      <c r="M96" s="163"/>
      <c r="N96" s="163"/>
      <c r="O96" s="163"/>
      <c r="P96" s="163"/>
      <c r="Q96" s="163"/>
      <c r="R96" s="164"/>
      <c r="S96" s="164"/>
      <c r="T96" s="163"/>
      <c r="U96" s="163"/>
      <c r="V96" s="163"/>
      <c r="W96" s="164"/>
      <c r="X96" s="164"/>
      <c r="Y96" s="149"/>
      <c r="Z96" s="149"/>
      <c r="AA96" s="149"/>
      <c r="AB96" s="149"/>
      <c r="AC96" s="149"/>
      <c r="AD96" s="149"/>
      <c r="AE96" s="149" t="s">
        <v>205</v>
      </c>
      <c r="AF96" s="149">
        <v>0</v>
      </c>
      <c r="AG96" s="149"/>
      <c r="AH96" s="194"/>
      <c r="AI96" s="195" t="s">
        <v>350</v>
      </c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>
      <c r="A97" s="150"/>
      <c r="B97" s="191" t="s">
        <v>351</v>
      </c>
      <c r="C97" s="192"/>
      <c r="D97" s="183"/>
      <c r="E97" s="184">
        <v>2.7463799999999998</v>
      </c>
      <c r="F97" s="163"/>
      <c r="G97" s="163"/>
      <c r="H97" s="163"/>
      <c r="I97" s="163"/>
      <c r="J97" s="163"/>
      <c r="K97" s="163"/>
      <c r="L97" s="163"/>
      <c r="M97" s="163"/>
      <c r="N97" s="163"/>
      <c r="O97" s="163"/>
      <c r="P97" s="163"/>
      <c r="Q97" s="163"/>
      <c r="R97" s="164"/>
      <c r="S97" s="164"/>
      <c r="T97" s="163"/>
      <c r="U97" s="163"/>
      <c r="V97" s="163"/>
      <c r="W97" s="164"/>
      <c r="X97" s="164"/>
      <c r="Y97" s="149"/>
      <c r="Z97" s="149"/>
      <c r="AA97" s="149"/>
      <c r="AB97" s="149"/>
      <c r="AC97" s="149"/>
      <c r="AD97" s="149"/>
      <c r="AE97" s="149" t="s">
        <v>205</v>
      </c>
      <c r="AF97" s="149">
        <v>0</v>
      </c>
      <c r="AG97" s="149"/>
      <c r="AH97" s="194"/>
      <c r="AI97" s="195" t="s">
        <v>351</v>
      </c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>
      <c r="A98" s="150"/>
      <c r="B98" s="191" t="s">
        <v>352</v>
      </c>
      <c r="C98" s="192"/>
      <c r="D98" s="183"/>
      <c r="E98" s="184">
        <v>1.0931</v>
      </c>
      <c r="F98" s="163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64"/>
      <c r="S98" s="164"/>
      <c r="T98" s="163"/>
      <c r="U98" s="163"/>
      <c r="V98" s="163"/>
      <c r="W98" s="164"/>
      <c r="X98" s="164"/>
      <c r="Y98" s="149"/>
      <c r="Z98" s="149"/>
      <c r="AA98" s="149"/>
      <c r="AB98" s="149"/>
      <c r="AC98" s="149"/>
      <c r="AD98" s="149"/>
      <c r="AE98" s="149" t="s">
        <v>205</v>
      </c>
      <c r="AF98" s="149">
        <v>0</v>
      </c>
      <c r="AG98" s="149"/>
      <c r="AH98" s="194"/>
      <c r="AI98" s="195" t="s">
        <v>352</v>
      </c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>
      <c r="A99" s="150"/>
      <c r="B99" s="191" t="s">
        <v>353</v>
      </c>
      <c r="C99" s="192"/>
      <c r="D99" s="183"/>
      <c r="E99" s="184">
        <v>1.0968800000000001</v>
      </c>
      <c r="F99" s="163"/>
      <c r="G99" s="163"/>
      <c r="H99" s="163"/>
      <c r="I99" s="163"/>
      <c r="J99" s="163"/>
      <c r="K99" s="163"/>
      <c r="L99" s="163"/>
      <c r="M99" s="163"/>
      <c r="N99" s="163"/>
      <c r="O99" s="163"/>
      <c r="P99" s="163"/>
      <c r="Q99" s="163"/>
      <c r="R99" s="164"/>
      <c r="S99" s="164"/>
      <c r="T99" s="163"/>
      <c r="U99" s="163"/>
      <c r="V99" s="163"/>
      <c r="W99" s="164"/>
      <c r="X99" s="164"/>
      <c r="Y99" s="149"/>
      <c r="Z99" s="149"/>
      <c r="AA99" s="149"/>
      <c r="AB99" s="149"/>
      <c r="AC99" s="149"/>
      <c r="AD99" s="149"/>
      <c r="AE99" s="149" t="s">
        <v>205</v>
      </c>
      <c r="AF99" s="149">
        <v>0</v>
      </c>
      <c r="AG99" s="149"/>
      <c r="AH99" s="194"/>
      <c r="AI99" s="195" t="s">
        <v>353</v>
      </c>
      <c r="AJ99" s="197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>
      <c r="A100" s="150"/>
      <c r="B100" s="191" t="s">
        <v>354</v>
      </c>
      <c r="C100" s="192"/>
      <c r="D100" s="183"/>
      <c r="E100" s="184">
        <v>1.425</v>
      </c>
      <c r="F100" s="163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64"/>
      <c r="S100" s="164"/>
      <c r="T100" s="163"/>
      <c r="U100" s="163"/>
      <c r="V100" s="163"/>
      <c r="W100" s="164"/>
      <c r="X100" s="164"/>
      <c r="Y100" s="149"/>
      <c r="Z100" s="149"/>
      <c r="AA100" s="149"/>
      <c r="AB100" s="149"/>
      <c r="AC100" s="149"/>
      <c r="AD100" s="149"/>
      <c r="AE100" s="149" t="s">
        <v>205</v>
      </c>
      <c r="AF100" s="149">
        <v>0</v>
      </c>
      <c r="AG100" s="149"/>
      <c r="AH100" s="194"/>
      <c r="AI100" s="195" t="s">
        <v>354</v>
      </c>
      <c r="AJ100" s="197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>
      <c r="A101" s="150"/>
      <c r="B101" s="191" t="s">
        <v>355</v>
      </c>
      <c r="C101" s="192"/>
      <c r="D101" s="183"/>
      <c r="E101" s="184">
        <v>3.0853299999999999</v>
      </c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3"/>
      <c r="Q101" s="163"/>
      <c r="R101" s="164"/>
      <c r="S101" s="164"/>
      <c r="T101" s="163"/>
      <c r="U101" s="163"/>
      <c r="V101" s="163"/>
      <c r="W101" s="164"/>
      <c r="X101" s="164"/>
      <c r="Y101" s="149"/>
      <c r="Z101" s="149"/>
      <c r="AA101" s="149"/>
      <c r="AB101" s="149"/>
      <c r="AC101" s="149"/>
      <c r="AD101" s="149"/>
      <c r="AE101" s="149" t="s">
        <v>205</v>
      </c>
      <c r="AF101" s="149">
        <v>0</v>
      </c>
      <c r="AG101" s="149"/>
      <c r="AH101" s="194"/>
      <c r="AI101" s="195" t="s">
        <v>355</v>
      </c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>
      <c r="A102" s="150"/>
      <c r="B102" s="265" t="s">
        <v>356</v>
      </c>
      <c r="C102" s="265"/>
      <c r="D102" s="266"/>
      <c r="E102" s="184">
        <v>3.14764</v>
      </c>
      <c r="F102" s="163"/>
      <c r="G102" s="163"/>
      <c r="H102" s="163"/>
      <c r="I102" s="163"/>
      <c r="J102" s="163"/>
      <c r="K102" s="163"/>
      <c r="L102" s="163"/>
      <c r="M102" s="163"/>
      <c r="N102" s="163"/>
      <c r="O102" s="163"/>
      <c r="P102" s="163"/>
      <c r="Q102" s="163"/>
      <c r="R102" s="164"/>
      <c r="S102" s="164"/>
      <c r="T102" s="163"/>
      <c r="U102" s="163"/>
      <c r="V102" s="163"/>
      <c r="W102" s="164"/>
      <c r="X102" s="164"/>
      <c r="Y102" s="149"/>
      <c r="Z102" s="149"/>
      <c r="AA102" s="149"/>
      <c r="AB102" s="149"/>
      <c r="AC102" s="149"/>
      <c r="AD102" s="149"/>
      <c r="AE102" s="149" t="s">
        <v>205</v>
      </c>
      <c r="AF102" s="149">
        <v>0</v>
      </c>
      <c r="AG102" s="149"/>
      <c r="AH102" s="194"/>
      <c r="AI102" s="195" t="s">
        <v>356</v>
      </c>
      <c r="AJ102" s="197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>
      <c r="A103" s="150"/>
      <c r="B103" s="191" t="s">
        <v>357</v>
      </c>
      <c r="C103" s="192"/>
      <c r="D103" s="183"/>
      <c r="E103" s="184">
        <v>8.0050000000000008</v>
      </c>
      <c r="F103" s="163"/>
      <c r="G103" s="163"/>
      <c r="H103" s="163"/>
      <c r="I103" s="163"/>
      <c r="J103" s="163"/>
      <c r="K103" s="163"/>
      <c r="L103" s="163"/>
      <c r="M103" s="163"/>
      <c r="N103" s="163"/>
      <c r="O103" s="163"/>
      <c r="P103" s="163"/>
      <c r="Q103" s="163"/>
      <c r="R103" s="164"/>
      <c r="S103" s="164"/>
      <c r="T103" s="163"/>
      <c r="U103" s="163"/>
      <c r="V103" s="163"/>
      <c r="W103" s="164"/>
      <c r="X103" s="164"/>
      <c r="Y103" s="149"/>
      <c r="Z103" s="149"/>
      <c r="AA103" s="149"/>
      <c r="AB103" s="149"/>
      <c r="AC103" s="149"/>
      <c r="AD103" s="149"/>
      <c r="AE103" s="149" t="s">
        <v>205</v>
      </c>
      <c r="AF103" s="149">
        <v>0</v>
      </c>
      <c r="AG103" s="149"/>
      <c r="AH103" s="194"/>
      <c r="AI103" s="195" t="s">
        <v>357</v>
      </c>
      <c r="AJ103" s="197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1">
      <c r="A104" s="176">
        <v>27</v>
      </c>
      <c r="B104" s="177" t="s">
        <v>358</v>
      </c>
      <c r="C104" s="177" t="s">
        <v>359</v>
      </c>
      <c r="D104" s="178" t="s">
        <v>199</v>
      </c>
      <c r="E104" s="179">
        <v>93.370679999999993</v>
      </c>
      <c r="F104" s="182"/>
      <c r="G104" s="180">
        <f>ROUND(E104*F104,2)</f>
        <v>0</v>
      </c>
      <c r="H104" s="182">
        <v>3470.86</v>
      </c>
      <c r="I104" s="180">
        <f>ROUND(E104*H104,2)</f>
        <v>324076.56</v>
      </c>
      <c r="J104" s="182">
        <v>1524.14</v>
      </c>
      <c r="K104" s="180">
        <f>ROUND(E104*J104,2)</f>
        <v>142309.99</v>
      </c>
      <c r="L104" s="180">
        <v>21</v>
      </c>
      <c r="M104" s="180">
        <f>G104*(1+L104/100)</f>
        <v>0</v>
      </c>
      <c r="N104" s="180">
        <v>2.5249999999999999</v>
      </c>
      <c r="O104" s="180">
        <f>ROUND(E104*N104,2)</f>
        <v>235.76</v>
      </c>
      <c r="P104" s="180">
        <v>0</v>
      </c>
      <c r="Q104" s="180">
        <f>ROUND(E104*P104,2)</f>
        <v>0</v>
      </c>
      <c r="R104" s="181" t="s">
        <v>257</v>
      </c>
      <c r="S104" s="181" t="s">
        <v>201</v>
      </c>
      <c r="T104" s="180" t="s">
        <v>201</v>
      </c>
      <c r="U104" s="180">
        <v>2.58</v>
      </c>
      <c r="V104" s="180">
        <f>ROUND(E104*U104,2)</f>
        <v>240.9</v>
      </c>
      <c r="W104" s="181"/>
      <c r="X104" s="181"/>
      <c r="Y104" s="149"/>
      <c r="Z104" s="149"/>
      <c r="AA104" s="149"/>
      <c r="AB104" s="149"/>
      <c r="AC104" s="149"/>
      <c r="AD104" s="149"/>
      <c r="AE104" s="149" t="s">
        <v>202</v>
      </c>
      <c r="AF104" s="149" t="s">
        <v>360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>
      <c r="A105" s="150"/>
      <c r="B105" s="191" t="s">
        <v>361</v>
      </c>
      <c r="C105" s="192"/>
      <c r="D105" s="183"/>
      <c r="E105" s="184">
        <v>93.370679999999993</v>
      </c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3"/>
      <c r="Q105" s="163"/>
      <c r="R105" s="164"/>
      <c r="S105" s="164"/>
      <c r="T105" s="163"/>
      <c r="U105" s="163"/>
      <c r="V105" s="163"/>
      <c r="W105" s="164"/>
      <c r="X105" s="164"/>
      <c r="Y105" s="149"/>
      <c r="Z105" s="149"/>
      <c r="AA105" s="149"/>
      <c r="AB105" s="149"/>
      <c r="AC105" s="149"/>
      <c r="AD105" s="149"/>
      <c r="AE105" s="149" t="s">
        <v>205</v>
      </c>
      <c r="AF105" s="149">
        <v>0</v>
      </c>
      <c r="AG105" s="149"/>
      <c r="AH105" s="194"/>
      <c r="AI105" s="195" t="s">
        <v>361</v>
      </c>
      <c r="AJ105" s="197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>
      <c r="A106" s="136"/>
      <c r="B106" s="154"/>
      <c r="C106" s="154"/>
      <c r="D106" s="157"/>
      <c r="E106" s="158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60"/>
      <c r="S106" s="160"/>
      <c r="T106" s="159"/>
      <c r="U106" s="159"/>
      <c r="V106" s="159"/>
      <c r="W106" s="160"/>
      <c r="X106" s="160"/>
      <c r="AH106" s="193"/>
      <c r="AI106" s="193"/>
      <c r="AJ106" s="196"/>
    </row>
    <row r="107" spans="1:60" ht="14">
      <c r="A107" s="152" t="s">
        <v>195</v>
      </c>
      <c r="B107" s="169" t="s">
        <v>97</v>
      </c>
      <c r="C107" s="169" t="s">
        <v>98</v>
      </c>
      <c r="D107" s="170"/>
      <c r="E107" s="171"/>
      <c r="F107" s="172"/>
      <c r="G107" s="173">
        <f>SUMIF(AE108:AE222,"&lt;&gt;NOR",G108:G222)</f>
        <v>0</v>
      </c>
      <c r="H107" s="172"/>
      <c r="I107" s="172">
        <f>SUM(I108:I222)</f>
        <v>6758923.6200000001</v>
      </c>
      <c r="J107" s="172"/>
      <c r="K107" s="172">
        <f>SUM(K108:K222)</f>
        <v>10147472.969999999</v>
      </c>
      <c r="L107" s="172"/>
      <c r="M107" s="172">
        <f>SUM(M108:M222)</f>
        <v>0</v>
      </c>
      <c r="N107" s="172"/>
      <c r="O107" s="172">
        <f>SUM(O108:O222)</f>
        <v>2392.8200000000002</v>
      </c>
      <c r="P107" s="172"/>
      <c r="Q107" s="172">
        <f>SUM(Q108:Q222)</f>
        <v>0</v>
      </c>
      <c r="R107" s="174"/>
      <c r="S107" s="174"/>
      <c r="T107" s="172"/>
      <c r="U107" s="172"/>
      <c r="V107" s="172">
        <f>SUM(V108:V222)</f>
        <v>5647.9400000000005</v>
      </c>
      <c r="W107" s="174"/>
      <c r="X107" s="175"/>
      <c r="AE107" t="s">
        <v>196</v>
      </c>
      <c r="AH107" s="193"/>
      <c r="AI107" s="193"/>
      <c r="AJ107" s="196"/>
    </row>
    <row r="108" spans="1:60" ht="24" outlineLevel="1">
      <c r="A108" s="176">
        <v>28</v>
      </c>
      <c r="B108" s="177" t="s">
        <v>362</v>
      </c>
      <c r="C108" s="177" t="s">
        <v>363</v>
      </c>
      <c r="D108" s="178" t="s">
        <v>266</v>
      </c>
      <c r="E108" s="179">
        <v>7.4802</v>
      </c>
      <c r="F108" s="182"/>
      <c r="G108" s="180">
        <f>ROUND(E108*F108,2)</f>
        <v>0</v>
      </c>
      <c r="H108" s="182">
        <v>1752.68</v>
      </c>
      <c r="I108" s="180">
        <f>ROUND(E108*H108,2)</f>
        <v>13110.4</v>
      </c>
      <c r="J108" s="182">
        <v>452.32</v>
      </c>
      <c r="K108" s="180">
        <f>ROUND(E108*J108,2)</f>
        <v>3383.44</v>
      </c>
      <c r="L108" s="180">
        <v>21</v>
      </c>
      <c r="M108" s="180">
        <f>G108*(1+L108/100)</f>
        <v>0</v>
      </c>
      <c r="N108" s="180">
        <v>0.22717999999999999</v>
      </c>
      <c r="O108" s="180">
        <f>ROUND(E108*N108,2)</f>
        <v>1.7</v>
      </c>
      <c r="P108" s="180">
        <v>0</v>
      </c>
      <c r="Q108" s="180">
        <f>ROUND(E108*P108,2)</f>
        <v>0</v>
      </c>
      <c r="R108" s="181" t="s">
        <v>257</v>
      </c>
      <c r="S108" s="181" t="s">
        <v>201</v>
      </c>
      <c r="T108" s="180" t="s">
        <v>201</v>
      </c>
      <c r="U108" s="180">
        <v>0.66830000000000001</v>
      </c>
      <c r="V108" s="180">
        <f>ROUND(E108*U108,2)</f>
        <v>5</v>
      </c>
      <c r="W108" s="181"/>
      <c r="X108" s="181"/>
      <c r="Y108" s="149"/>
      <c r="Z108" s="149"/>
      <c r="AA108" s="149"/>
      <c r="AB108" s="149"/>
      <c r="AC108" s="149"/>
      <c r="AD108" s="149"/>
      <c r="AE108" s="149" t="s">
        <v>202</v>
      </c>
      <c r="AF108" s="149" t="s">
        <v>364</v>
      </c>
      <c r="AG108" s="149"/>
      <c r="AH108" s="194"/>
      <c r="AI108" s="194"/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>
      <c r="A109" s="150"/>
      <c r="B109" s="191" t="s">
        <v>365</v>
      </c>
      <c r="C109" s="192"/>
      <c r="D109" s="183"/>
      <c r="E109" s="184">
        <v>7.4802</v>
      </c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4"/>
      <c r="S109" s="164"/>
      <c r="T109" s="163"/>
      <c r="U109" s="163"/>
      <c r="V109" s="163"/>
      <c r="W109" s="164"/>
      <c r="X109" s="164"/>
      <c r="Y109" s="149"/>
      <c r="Z109" s="149"/>
      <c r="AA109" s="149"/>
      <c r="AB109" s="149"/>
      <c r="AC109" s="149"/>
      <c r="AD109" s="149"/>
      <c r="AE109" s="149" t="s">
        <v>205</v>
      </c>
      <c r="AF109" s="149">
        <v>0</v>
      </c>
      <c r="AG109" s="149"/>
      <c r="AH109" s="194"/>
      <c r="AI109" s="195" t="s">
        <v>365</v>
      </c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ht="24" outlineLevel="1">
      <c r="A110" s="176">
        <v>29</v>
      </c>
      <c r="B110" s="177" t="s">
        <v>366</v>
      </c>
      <c r="C110" s="177" t="s">
        <v>367</v>
      </c>
      <c r="D110" s="178" t="s">
        <v>266</v>
      </c>
      <c r="E110" s="179">
        <v>358.69450999999998</v>
      </c>
      <c r="F110" s="182"/>
      <c r="G110" s="180">
        <f>ROUND(E110*F110,2)</f>
        <v>0</v>
      </c>
      <c r="H110" s="182">
        <v>3258.11</v>
      </c>
      <c r="I110" s="180">
        <f>ROUND(E110*H110,2)</f>
        <v>1168666.17</v>
      </c>
      <c r="J110" s="182">
        <v>891.89</v>
      </c>
      <c r="K110" s="180">
        <f>ROUND(E110*J110,2)</f>
        <v>319916.05</v>
      </c>
      <c r="L110" s="180">
        <v>21</v>
      </c>
      <c r="M110" s="180">
        <f>G110*(1+L110/100)</f>
        <v>0</v>
      </c>
      <c r="N110" s="180">
        <v>0.38236999999999999</v>
      </c>
      <c r="O110" s="180">
        <f>ROUND(E110*N110,2)</f>
        <v>137.15</v>
      </c>
      <c r="P110" s="180">
        <v>0</v>
      </c>
      <c r="Q110" s="180">
        <f>ROUND(E110*P110,2)</f>
        <v>0</v>
      </c>
      <c r="R110" s="181" t="s">
        <v>257</v>
      </c>
      <c r="S110" s="181" t="s">
        <v>201</v>
      </c>
      <c r="T110" s="180" t="s">
        <v>201</v>
      </c>
      <c r="U110" s="180">
        <v>1.31</v>
      </c>
      <c r="V110" s="180">
        <f>ROUND(E110*U110,2)</f>
        <v>469.89</v>
      </c>
      <c r="W110" s="181"/>
      <c r="X110" s="181"/>
      <c r="Y110" s="149"/>
      <c r="Z110" s="149"/>
      <c r="AA110" s="149"/>
      <c r="AB110" s="149"/>
      <c r="AC110" s="149"/>
      <c r="AD110" s="149"/>
      <c r="AE110" s="149" t="s">
        <v>202</v>
      </c>
      <c r="AF110" s="198" t="s">
        <v>368</v>
      </c>
      <c r="AG110" s="149"/>
      <c r="AH110" s="194"/>
      <c r="AI110" s="194"/>
      <c r="AJ110" s="197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>
      <c r="A111" s="150"/>
      <c r="B111" s="191" t="s">
        <v>369</v>
      </c>
      <c r="C111" s="192"/>
      <c r="D111" s="183"/>
      <c r="E111" s="184">
        <v>32.200000000000003</v>
      </c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3"/>
      <c r="Q111" s="163"/>
      <c r="R111" s="164"/>
      <c r="S111" s="164"/>
      <c r="T111" s="163"/>
      <c r="U111" s="163"/>
      <c r="V111" s="163"/>
      <c r="W111" s="164"/>
      <c r="X111" s="164"/>
      <c r="Y111" s="149"/>
      <c r="Z111" s="149"/>
      <c r="AA111" s="149"/>
      <c r="AB111" s="149"/>
      <c r="AC111" s="149"/>
      <c r="AD111" s="149"/>
      <c r="AE111" s="149" t="s">
        <v>205</v>
      </c>
      <c r="AF111" s="149">
        <v>0</v>
      </c>
      <c r="AG111" s="149"/>
      <c r="AH111" s="194"/>
      <c r="AI111" s="195" t="s">
        <v>369</v>
      </c>
      <c r="AJ111" s="197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>
      <c r="A112" s="150"/>
      <c r="B112" s="191" t="s">
        <v>370</v>
      </c>
      <c r="C112" s="192"/>
      <c r="D112" s="183"/>
      <c r="E112" s="184">
        <v>-4.9000000000000004</v>
      </c>
      <c r="F112" s="163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4"/>
      <c r="S112" s="164"/>
      <c r="T112" s="163"/>
      <c r="U112" s="163"/>
      <c r="V112" s="163"/>
      <c r="W112" s="164"/>
      <c r="X112" s="164"/>
      <c r="Y112" s="149"/>
      <c r="Z112" s="149"/>
      <c r="AA112" s="149"/>
      <c r="AB112" s="149"/>
      <c r="AC112" s="149"/>
      <c r="AD112" s="149"/>
      <c r="AE112" s="149" t="s">
        <v>205</v>
      </c>
      <c r="AF112" s="149">
        <v>0</v>
      </c>
      <c r="AG112" s="149"/>
      <c r="AH112" s="194"/>
      <c r="AI112" s="195" t="s">
        <v>370</v>
      </c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>
      <c r="A113" s="150"/>
      <c r="B113" s="191" t="s">
        <v>371</v>
      </c>
      <c r="C113" s="192"/>
      <c r="D113" s="183"/>
      <c r="E113" s="184">
        <v>64.924999999999997</v>
      </c>
      <c r="F113" s="163"/>
      <c r="G113" s="163"/>
      <c r="H113" s="163"/>
      <c r="I113" s="163"/>
      <c r="J113" s="163"/>
      <c r="K113" s="163"/>
      <c r="L113" s="163"/>
      <c r="M113" s="163"/>
      <c r="N113" s="163"/>
      <c r="O113" s="163"/>
      <c r="P113" s="163"/>
      <c r="Q113" s="163"/>
      <c r="R113" s="164"/>
      <c r="S113" s="164"/>
      <c r="T113" s="163"/>
      <c r="U113" s="163"/>
      <c r="V113" s="163"/>
      <c r="W113" s="164"/>
      <c r="X113" s="164"/>
      <c r="Y113" s="149"/>
      <c r="Z113" s="149"/>
      <c r="AA113" s="149"/>
      <c r="AB113" s="149"/>
      <c r="AC113" s="149"/>
      <c r="AD113" s="149"/>
      <c r="AE113" s="149" t="s">
        <v>205</v>
      </c>
      <c r="AF113" s="149">
        <v>0</v>
      </c>
      <c r="AG113" s="149"/>
      <c r="AH113" s="194"/>
      <c r="AI113" s="195" t="s">
        <v>371</v>
      </c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>
      <c r="A114" s="150"/>
      <c r="B114" s="191" t="s">
        <v>372</v>
      </c>
      <c r="C114" s="192"/>
      <c r="D114" s="183"/>
      <c r="E114" s="184">
        <v>-2.75</v>
      </c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4"/>
      <c r="S114" s="164"/>
      <c r="T114" s="163"/>
      <c r="U114" s="163"/>
      <c r="V114" s="163"/>
      <c r="W114" s="164"/>
      <c r="X114" s="164"/>
      <c r="Y114" s="149"/>
      <c r="Z114" s="149"/>
      <c r="AA114" s="149"/>
      <c r="AB114" s="149"/>
      <c r="AC114" s="149"/>
      <c r="AD114" s="149"/>
      <c r="AE114" s="149" t="s">
        <v>205</v>
      </c>
      <c r="AF114" s="149">
        <v>0</v>
      </c>
      <c r="AG114" s="149"/>
      <c r="AH114" s="194"/>
      <c r="AI114" s="195" t="s">
        <v>372</v>
      </c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>
      <c r="A115" s="150"/>
      <c r="B115" s="191" t="s">
        <v>373</v>
      </c>
      <c r="C115" s="192"/>
      <c r="D115" s="183"/>
      <c r="E115" s="184">
        <v>-3.96</v>
      </c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4"/>
      <c r="S115" s="164"/>
      <c r="T115" s="163"/>
      <c r="U115" s="163"/>
      <c r="V115" s="163"/>
      <c r="W115" s="164"/>
      <c r="X115" s="164"/>
      <c r="Y115" s="149"/>
      <c r="Z115" s="149"/>
      <c r="AA115" s="149"/>
      <c r="AB115" s="149"/>
      <c r="AC115" s="149"/>
      <c r="AD115" s="149"/>
      <c r="AE115" s="149" t="s">
        <v>205</v>
      </c>
      <c r="AF115" s="149">
        <v>0</v>
      </c>
      <c r="AG115" s="149"/>
      <c r="AH115" s="194"/>
      <c r="AI115" s="195" t="s">
        <v>373</v>
      </c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1">
      <c r="A116" s="150"/>
      <c r="B116" s="191" t="s">
        <v>374</v>
      </c>
      <c r="C116" s="192"/>
      <c r="D116" s="183"/>
      <c r="E116" s="184">
        <v>41.429679999999998</v>
      </c>
      <c r="F116" s="163"/>
      <c r="G116" s="163"/>
      <c r="H116" s="163"/>
      <c r="I116" s="163"/>
      <c r="J116" s="163"/>
      <c r="K116" s="163"/>
      <c r="L116" s="163"/>
      <c r="M116" s="163"/>
      <c r="N116" s="163"/>
      <c r="O116" s="163"/>
      <c r="P116" s="163"/>
      <c r="Q116" s="163"/>
      <c r="R116" s="164"/>
      <c r="S116" s="164"/>
      <c r="T116" s="163"/>
      <c r="U116" s="163"/>
      <c r="V116" s="163"/>
      <c r="W116" s="164"/>
      <c r="X116" s="164"/>
      <c r="Y116" s="149"/>
      <c r="Z116" s="149"/>
      <c r="AA116" s="149"/>
      <c r="AB116" s="149"/>
      <c r="AC116" s="149"/>
      <c r="AD116" s="149"/>
      <c r="AE116" s="149" t="s">
        <v>205</v>
      </c>
      <c r="AF116" s="149">
        <v>0</v>
      </c>
      <c r="AG116" s="149"/>
      <c r="AH116" s="194"/>
      <c r="AI116" s="195" t="s">
        <v>374</v>
      </c>
      <c r="AJ116" s="197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>
      <c r="A117" s="150"/>
      <c r="B117" s="191" t="s">
        <v>375</v>
      </c>
      <c r="C117" s="192"/>
      <c r="D117" s="183"/>
      <c r="E117" s="184">
        <v>-4.4000000000000004</v>
      </c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4"/>
      <c r="S117" s="164"/>
      <c r="T117" s="163"/>
      <c r="U117" s="163"/>
      <c r="V117" s="163"/>
      <c r="W117" s="164"/>
      <c r="X117" s="164"/>
      <c r="Y117" s="149"/>
      <c r="Z117" s="149"/>
      <c r="AA117" s="149"/>
      <c r="AB117" s="149"/>
      <c r="AC117" s="149"/>
      <c r="AD117" s="149"/>
      <c r="AE117" s="149" t="s">
        <v>205</v>
      </c>
      <c r="AF117" s="149">
        <v>0</v>
      </c>
      <c r="AG117" s="149"/>
      <c r="AH117" s="194"/>
      <c r="AI117" s="195" t="s">
        <v>375</v>
      </c>
      <c r="AJ117" s="197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1">
      <c r="A118" s="150"/>
      <c r="B118" s="191" t="s">
        <v>376</v>
      </c>
      <c r="C118" s="192"/>
      <c r="D118" s="183"/>
      <c r="E118" s="184">
        <v>-3.5087999999999999</v>
      </c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4"/>
      <c r="S118" s="164"/>
      <c r="T118" s="163"/>
      <c r="U118" s="163"/>
      <c r="V118" s="163"/>
      <c r="W118" s="164"/>
      <c r="X118" s="164"/>
      <c r="Y118" s="149"/>
      <c r="Z118" s="149"/>
      <c r="AA118" s="149"/>
      <c r="AB118" s="149"/>
      <c r="AC118" s="149"/>
      <c r="AD118" s="149"/>
      <c r="AE118" s="149" t="s">
        <v>205</v>
      </c>
      <c r="AF118" s="149">
        <v>0</v>
      </c>
      <c r="AG118" s="149"/>
      <c r="AH118" s="194"/>
      <c r="AI118" s="195" t="s">
        <v>376</v>
      </c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>
      <c r="A119" s="150"/>
      <c r="B119" s="191" t="s">
        <v>377</v>
      </c>
      <c r="C119" s="192"/>
      <c r="D119" s="183"/>
      <c r="E119" s="184">
        <v>93.114159999999998</v>
      </c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4"/>
      <c r="S119" s="164"/>
      <c r="T119" s="163"/>
      <c r="U119" s="163"/>
      <c r="V119" s="163"/>
      <c r="W119" s="164"/>
      <c r="X119" s="164"/>
      <c r="Y119" s="149"/>
      <c r="Z119" s="149"/>
      <c r="AA119" s="149"/>
      <c r="AB119" s="149"/>
      <c r="AC119" s="149"/>
      <c r="AD119" s="149"/>
      <c r="AE119" s="149" t="s">
        <v>205</v>
      </c>
      <c r="AF119" s="149">
        <v>0</v>
      </c>
      <c r="AG119" s="149"/>
      <c r="AH119" s="194"/>
      <c r="AI119" s="195" t="s">
        <v>377</v>
      </c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>
      <c r="A120" s="150"/>
      <c r="B120" s="191" t="s">
        <v>378</v>
      </c>
      <c r="C120" s="192"/>
      <c r="D120" s="183"/>
      <c r="E120" s="184">
        <v>-3.6</v>
      </c>
      <c r="F120" s="163"/>
      <c r="G120" s="163"/>
      <c r="H120" s="163"/>
      <c r="I120" s="163"/>
      <c r="J120" s="163"/>
      <c r="K120" s="163"/>
      <c r="L120" s="163"/>
      <c r="M120" s="163"/>
      <c r="N120" s="163"/>
      <c r="O120" s="163"/>
      <c r="P120" s="163"/>
      <c r="Q120" s="163"/>
      <c r="R120" s="164"/>
      <c r="S120" s="164"/>
      <c r="T120" s="163"/>
      <c r="U120" s="163"/>
      <c r="V120" s="163"/>
      <c r="W120" s="164"/>
      <c r="X120" s="164"/>
      <c r="Y120" s="149"/>
      <c r="Z120" s="149"/>
      <c r="AA120" s="149"/>
      <c r="AB120" s="149"/>
      <c r="AC120" s="149"/>
      <c r="AD120" s="149"/>
      <c r="AE120" s="149" t="s">
        <v>205</v>
      </c>
      <c r="AF120" s="149">
        <v>0</v>
      </c>
      <c r="AG120" s="149"/>
      <c r="AH120" s="194"/>
      <c r="AI120" s="195" t="s">
        <v>378</v>
      </c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>
      <c r="A121" s="150"/>
      <c r="B121" s="191" t="s">
        <v>379</v>
      </c>
      <c r="C121" s="192"/>
      <c r="D121" s="183"/>
      <c r="E121" s="184">
        <v>-1.98</v>
      </c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4"/>
      <c r="S121" s="164"/>
      <c r="T121" s="163"/>
      <c r="U121" s="163"/>
      <c r="V121" s="163"/>
      <c r="W121" s="164"/>
      <c r="X121" s="164"/>
      <c r="Y121" s="149"/>
      <c r="Z121" s="149"/>
      <c r="AA121" s="149"/>
      <c r="AB121" s="149"/>
      <c r="AC121" s="149"/>
      <c r="AD121" s="149"/>
      <c r="AE121" s="149" t="s">
        <v>205</v>
      </c>
      <c r="AF121" s="149">
        <v>0</v>
      </c>
      <c r="AG121" s="149"/>
      <c r="AH121" s="194"/>
      <c r="AI121" s="195" t="s">
        <v>379</v>
      </c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1">
      <c r="A122" s="150"/>
      <c r="B122" s="191" t="s">
        <v>380</v>
      </c>
      <c r="C122" s="192"/>
      <c r="D122" s="183"/>
      <c r="E122" s="184">
        <v>-7.4802</v>
      </c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4"/>
      <c r="S122" s="164"/>
      <c r="T122" s="163"/>
      <c r="U122" s="163"/>
      <c r="V122" s="163"/>
      <c r="W122" s="164"/>
      <c r="X122" s="164"/>
      <c r="Y122" s="149"/>
      <c r="Z122" s="149"/>
      <c r="AA122" s="149"/>
      <c r="AB122" s="149"/>
      <c r="AC122" s="149"/>
      <c r="AD122" s="149"/>
      <c r="AE122" s="149" t="s">
        <v>205</v>
      </c>
      <c r="AF122" s="149">
        <v>0</v>
      </c>
      <c r="AG122" s="149"/>
      <c r="AH122" s="194"/>
      <c r="AI122" s="195" t="s">
        <v>380</v>
      </c>
      <c r="AJ122" s="197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>
      <c r="A123" s="150"/>
      <c r="B123" s="191" t="s">
        <v>381</v>
      </c>
      <c r="C123" s="192"/>
      <c r="D123" s="183"/>
      <c r="E123" s="184"/>
      <c r="F123" s="163"/>
      <c r="G123" s="163"/>
      <c r="H123" s="163"/>
      <c r="I123" s="163"/>
      <c r="J123" s="163"/>
      <c r="K123" s="163"/>
      <c r="L123" s="163"/>
      <c r="M123" s="163"/>
      <c r="N123" s="163"/>
      <c r="O123" s="163"/>
      <c r="P123" s="163"/>
      <c r="Q123" s="163"/>
      <c r="R123" s="164"/>
      <c r="S123" s="164"/>
      <c r="T123" s="163"/>
      <c r="U123" s="163"/>
      <c r="V123" s="163"/>
      <c r="W123" s="164"/>
      <c r="X123" s="164"/>
      <c r="Y123" s="149"/>
      <c r="Z123" s="149"/>
      <c r="AA123" s="149"/>
      <c r="AB123" s="149"/>
      <c r="AC123" s="149"/>
      <c r="AD123" s="149"/>
      <c r="AE123" s="149" t="s">
        <v>205</v>
      </c>
      <c r="AF123" s="149">
        <v>0</v>
      </c>
      <c r="AG123" s="149"/>
      <c r="AH123" s="194"/>
      <c r="AI123" s="195" t="s">
        <v>381</v>
      </c>
      <c r="AJ123" s="197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>
      <c r="A124" s="150"/>
      <c r="B124" s="191" t="s">
        <v>382</v>
      </c>
      <c r="C124" s="192"/>
      <c r="D124" s="183"/>
      <c r="E124" s="184">
        <v>11.31738</v>
      </c>
      <c r="F124" s="163"/>
      <c r="G124" s="163"/>
      <c r="H124" s="163"/>
      <c r="I124" s="163"/>
      <c r="J124" s="163"/>
      <c r="K124" s="163"/>
      <c r="L124" s="163"/>
      <c r="M124" s="163"/>
      <c r="N124" s="163"/>
      <c r="O124" s="163"/>
      <c r="P124" s="163"/>
      <c r="Q124" s="163"/>
      <c r="R124" s="164"/>
      <c r="S124" s="164"/>
      <c r="T124" s="163"/>
      <c r="U124" s="163"/>
      <c r="V124" s="163"/>
      <c r="W124" s="164"/>
      <c r="X124" s="164"/>
      <c r="Y124" s="149"/>
      <c r="Z124" s="149"/>
      <c r="AA124" s="149"/>
      <c r="AB124" s="149"/>
      <c r="AC124" s="149"/>
      <c r="AD124" s="149"/>
      <c r="AE124" s="149" t="s">
        <v>205</v>
      </c>
      <c r="AF124" s="149">
        <v>0</v>
      </c>
      <c r="AG124" s="149"/>
      <c r="AH124" s="194"/>
      <c r="AI124" s="195" t="s">
        <v>382</v>
      </c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>
      <c r="A125" s="150"/>
      <c r="B125" s="191" t="s">
        <v>383</v>
      </c>
      <c r="C125" s="192"/>
      <c r="D125" s="183"/>
      <c r="E125" s="184">
        <v>34.270220000000002</v>
      </c>
      <c r="F125" s="163"/>
      <c r="G125" s="163"/>
      <c r="H125" s="163"/>
      <c r="I125" s="163"/>
      <c r="J125" s="163"/>
      <c r="K125" s="163"/>
      <c r="L125" s="163"/>
      <c r="M125" s="163"/>
      <c r="N125" s="163"/>
      <c r="O125" s="163"/>
      <c r="P125" s="163"/>
      <c r="Q125" s="163"/>
      <c r="R125" s="164"/>
      <c r="S125" s="164"/>
      <c r="T125" s="163"/>
      <c r="U125" s="163"/>
      <c r="V125" s="163"/>
      <c r="W125" s="164"/>
      <c r="X125" s="164"/>
      <c r="Y125" s="149"/>
      <c r="Z125" s="149"/>
      <c r="AA125" s="149"/>
      <c r="AB125" s="149"/>
      <c r="AC125" s="149"/>
      <c r="AD125" s="149"/>
      <c r="AE125" s="149" t="s">
        <v>205</v>
      </c>
      <c r="AF125" s="149">
        <v>0</v>
      </c>
      <c r="AG125" s="149"/>
      <c r="AH125" s="194"/>
      <c r="AI125" s="195" t="s">
        <v>383</v>
      </c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1">
      <c r="A126" s="150"/>
      <c r="B126" s="265" t="s">
        <v>384</v>
      </c>
      <c r="C126" s="265"/>
      <c r="D126" s="266"/>
      <c r="E126" s="184">
        <v>114.01708000000001</v>
      </c>
      <c r="F126" s="163"/>
      <c r="G126" s="163"/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4"/>
      <c r="S126" s="164"/>
      <c r="T126" s="163"/>
      <c r="U126" s="163"/>
      <c r="V126" s="163"/>
      <c r="W126" s="164"/>
      <c r="X126" s="164"/>
      <c r="Y126" s="149"/>
      <c r="Z126" s="149"/>
      <c r="AA126" s="149"/>
      <c r="AB126" s="149"/>
      <c r="AC126" s="149"/>
      <c r="AD126" s="149"/>
      <c r="AE126" s="149" t="s">
        <v>205</v>
      </c>
      <c r="AF126" s="149">
        <v>0</v>
      </c>
      <c r="AG126" s="149"/>
      <c r="AH126" s="194"/>
      <c r="AI126" s="195" t="s">
        <v>384</v>
      </c>
      <c r="AJ126" s="197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ht="24" outlineLevel="1">
      <c r="A127" s="176">
        <v>30</v>
      </c>
      <c r="B127" s="177" t="s">
        <v>385</v>
      </c>
      <c r="C127" s="177" t="s">
        <v>386</v>
      </c>
      <c r="D127" s="178" t="s">
        <v>266</v>
      </c>
      <c r="E127" s="179">
        <v>27.331199999999999</v>
      </c>
      <c r="F127" s="182"/>
      <c r="G127" s="180">
        <f>ROUND(E127*F127,2)</f>
        <v>0</v>
      </c>
      <c r="H127" s="182">
        <v>4626.87</v>
      </c>
      <c r="I127" s="180">
        <f>ROUND(E127*H127,2)</f>
        <v>126457.91</v>
      </c>
      <c r="J127" s="182">
        <v>803.13</v>
      </c>
      <c r="K127" s="180">
        <f>ROUND(E127*J127,2)</f>
        <v>21950.51</v>
      </c>
      <c r="L127" s="180">
        <v>21</v>
      </c>
      <c r="M127" s="180">
        <f>G127*(1+L127/100)</f>
        <v>0</v>
      </c>
      <c r="N127" s="180">
        <v>0.35386000000000001</v>
      </c>
      <c r="O127" s="180">
        <f>ROUND(E127*N127,2)</f>
        <v>9.67</v>
      </c>
      <c r="P127" s="180">
        <v>0</v>
      </c>
      <c r="Q127" s="180">
        <f>ROUND(E127*P127,2)</f>
        <v>0</v>
      </c>
      <c r="R127" s="181" t="s">
        <v>257</v>
      </c>
      <c r="S127" s="181" t="s">
        <v>201</v>
      </c>
      <c r="T127" s="180" t="s">
        <v>201</v>
      </c>
      <c r="U127" s="180">
        <v>1.1803999999999999</v>
      </c>
      <c r="V127" s="180">
        <f>ROUND(E127*U127,2)</f>
        <v>32.26</v>
      </c>
      <c r="W127" s="181"/>
      <c r="X127" s="181"/>
      <c r="Y127" s="149"/>
      <c r="Z127" s="149"/>
      <c r="AA127" s="149"/>
      <c r="AB127" s="149"/>
      <c r="AC127" s="149"/>
      <c r="AD127" s="149"/>
      <c r="AE127" s="149" t="s">
        <v>202</v>
      </c>
      <c r="AF127" s="149" t="s">
        <v>387</v>
      </c>
      <c r="AG127" s="149"/>
      <c r="AH127" s="194"/>
      <c r="AI127" s="194"/>
      <c r="AJ127" s="197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1">
      <c r="A128" s="150"/>
      <c r="B128" s="191" t="s">
        <v>388</v>
      </c>
      <c r="C128" s="192"/>
      <c r="D128" s="183"/>
      <c r="E128" s="184">
        <v>21.472000000000001</v>
      </c>
      <c r="F128" s="163"/>
      <c r="G128" s="163"/>
      <c r="H128" s="163"/>
      <c r="I128" s="163"/>
      <c r="J128" s="163"/>
      <c r="K128" s="163"/>
      <c r="L128" s="163"/>
      <c r="M128" s="163"/>
      <c r="N128" s="163"/>
      <c r="O128" s="163"/>
      <c r="P128" s="163"/>
      <c r="Q128" s="163"/>
      <c r="R128" s="164"/>
      <c r="S128" s="164"/>
      <c r="T128" s="163"/>
      <c r="U128" s="163"/>
      <c r="V128" s="163"/>
      <c r="W128" s="164"/>
      <c r="X128" s="164"/>
      <c r="Y128" s="149"/>
      <c r="Z128" s="149"/>
      <c r="AA128" s="149"/>
      <c r="AB128" s="149"/>
      <c r="AC128" s="149"/>
      <c r="AD128" s="149"/>
      <c r="AE128" s="149" t="s">
        <v>205</v>
      </c>
      <c r="AF128" s="149">
        <v>0</v>
      </c>
      <c r="AG128" s="149"/>
      <c r="AH128" s="194"/>
      <c r="AI128" s="195" t="s">
        <v>388</v>
      </c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1">
      <c r="A129" s="150"/>
      <c r="B129" s="191" t="s">
        <v>389</v>
      </c>
      <c r="C129" s="192"/>
      <c r="D129" s="183"/>
      <c r="E129" s="184">
        <v>5.8592000000000004</v>
      </c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4"/>
      <c r="S129" s="164"/>
      <c r="T129" s="163"/>
      <c r="U129" s="163"/>
      <c r="V129" s="163"/>
      <c r="W129" s="164"/>
      <c r="X129" s="164"/>
      <c r="Y129" s="149"/>
      <c r="Z129" s="149"/>
      <c r="AA129" s="149"/>
      <c r="AB129" s="149"/>
      <c r="AC129" s="149"/>
      <c r="AD129" s="149"/>
      <c r="AE129" s="149" t="s">
        <v>205</v>
      </c>
      <c r="AF129" s="149">
        <v>0</v>
      </c>
      <c r="AG129" s="149"/>
      <c r="AH129" s="194"/>
      <c r="AI129" s="195" t="s">
        <v>389</v>
      </c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>
      <c r="A130" s="176">
        <v>31</v>
      </c>
      <c r="B130" s="177" t="s">
        <v>390</v>
      </c>
      <c r="C130" s="177" t="s">
        <v>391</v>
      </c>
      <c r="D130" s="178" t="s">
        <v>266</v>
      </c>
      <c r="E130" s="179">
        <v>210.90662</v>
      </c>
      <c r="F130" s="182"/>
      <c r="G130" s="180">
        <f>ROUND(E130*F130,2)</f>
        <v>0</v>
      </c>
      <c r="H130" s="182">
        <v>1280.67</v>
      </c>
      <c r="I130" s="180">
        <f>ROUND(E130*H130,2)</f>
        <v>270101.78000000003</v>
      </c>
      <c r="J130" s="182">
        <v>369.27</v>
      </c>
      <c r="K130" s="180">
        <f>ROUND(E130*J130,2)</f>
        <v>77881.490000000005</v>
      </c>
      <c r="L130" s="180">
        <v>21</v>
      </c>
      <c r="M130" s="180">
        <f>G130*(1+L130/100)</f>
        <v>0</v>
      </c>
      <c r="N130" s="180">
        <v>0.20849999999999999</v>
      </c>
      <c r="O130" s="180">
        <f>ROUND(E130*N130,2)</f>
        <v>43.97</v>
      </c>
      <c r="P130" s="180">
        <v>0</v>
      </c>
      <c r="Q130" s="180">
        <f>ROUND(E130*P130,2)</f>
        <v>0</v>
      </c>
      <c r="R130" s="181"/>
      <c r="S130" s="181" t="s">
        <v>392</v>
      </c>
      <c r="T130" s="180" t="s">
        <v>393</v>
      </c>
      <c r="U130" s="180">
        <v>0.63800000000000001</v>
      </c>
      <c r="V130" s="180">
        <f>ROUND(E130*U130,2)</f>
        <v>134.56</v>
      </c>
      <c r="W130" s="181"/>
      <c r="X130" s="181"/>
      <c r="Y130" s="149"/>
      <c r="Z130" s="149"/>
      <c r="AA130" s="149"/>
      <c r="AB130" s="149"/>
      <c r="AC130" s="149"/>
      <c r="AD130" s="149"/>
      <c r="AE130" s="149" t="s">
        <v>202</v>
      </c>
      <c r="AF130" s="149" t="s">
        <v>394</v>
      </c>
      <c r="AG130" s="149"/>
      <c r="AH130" s="194"/>
      <c r="AI130" s="194"/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>
      <c r="A131" s="150"/>
      <c r="B131" s="191" t="s">
        <v>395</v>
      </c>
      <c r="C131" s="192"/>
      <c r="D131" s="183"/>
      <c r="E131" s="184">
        <v>55.115200000000002</v>
      </c>
      <c r="F131" s="163"/>
      <c r="G131" s="163"/>
      <c r="H131" s="163"/>
      <c r="I131" s="163"/>
      <c r="J131" s="163"/>
      <c r="K131" s="163"/>
      <c r="L131" s="163"/>
      <c r="M131" s="163"/>
      <c r="N131" s="163"/>
      <c r="O131" s="163"/>
      <c r="P131" s="163"/>
      <c r="Q131" s="163"/>
      <c r="R131" s="164"/>
      <c r="S131" s="164"/>
      <c r="T131" s="163"/>
      <c r="U131" s="163"/>
      <c r="V131" s="163"/>
      <c r="W131" s="164"/>
      <c r="X131" s="164"/>
      <c r="Y131" s="149"/>
      <c r="Z131" s="149"/>
      <c r="AA131" s="149"/>
      <c r="AB131" s="149"/>
      <c r="AC131" s="149"/>
      <c r="AD131" s="149"/>
      <c r="AE131" s="149" t="s">
        <v>205</v>
      </c>
      <c r="AF131" s="149">
        <v>0</v>
      </c>
      <c r="AG131" s="149"/>
      <c r="AH131" s="194"/>
      <c r="AI131" s="195" t="s">
        <v>395</v>
      </c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1">
      <c r="A132" s="150"/>
      <c r="B132" s="191" t="s">
        <v>396</v>
      </c>
      <c r="C132" s="192"/>
      <c r="D132" s="183"/>
      <c r="E132" s="184">
        <v>17.353000000000002</v>
      </c>
      <c r="F132" s="163"/>
      <c r="G132" s="163"/>
      <c r="H132" s="163"/>
      <c r="I132" s="163"/>
      <c r="J132" s="163"/>
      <c r="K132" s="163"/>
      <c r="L132" s="163"/>
      <c r="M132" s="163"/>
      <c r="N132" s="163"/>
      <c r="O132" s="163"/>
      <c r="P132" s="163"/>
      <c r="Q132" s="163"/>
      <c r="R132" s="164"/>
      <c r="S132" s="164"/>
      <c r="T132" s="163"/>
      <c r="U132" s="163"/>
      <c r="V132" s="163"/>
      <c r="W132" s="164"/>
      <c r="X132" s="164"/>
      <c r="Y132" s="149"/>
      <c r="Z132" s="149"/>
      <c r="AA132" s="149"/>
      <c r="AB132" s="149"/>
      <c r="AC132" s="149"/>
      <c r="AD132" s="149"/>
      <c r="AE132" s="149" t="s">
        <v>205</v>
      </c>
      <c r="AF132" s="149">
        <v>0</v>
      </c>
      <c r="AG132" s="149"/>
      <c r="AH132" s="194"/>
      <c r="AI132" s="195" t="s">
        <v>396</v>
      </c>
      <c r="AJ132" s="197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1">
      <c r="A133" s="150"/>
      <c r="B133" s="265" t="s">
        <v>397</v>
      </c>
      <c r="C133" s="265"/>
      <c r="D133" s="266"/>
      <c r="E133" s="184">
        <v>59.844070000000002</v>
      </c>
      <c r="F133" s="163"/>
      <c r="G133" s="163"/>
      <c r="H133" s="163"/>
      <c r="I133" s="163"/>
      <c r="J133" s="163"/>
      <c r="K133" s="163"/>
      <c r="L133" s="163"/>
      <c r="M133" s="163"/>
      <c r="N133" s="163"/>
      <c r="O133" s="163"/>
      <c r="P133" s="163"/>
      <c r="Q133" s="163"/>
      <c r="R133" s="164"/>
      <c r="S133" s="164"/>
      <c r="T133" s="163"/>
      <c r="U133" s="163"/>
      <c r="V133" s="163"/>
      <c r="W133" s="164"/>
      <c r="X133" s="164"/>
      <c r="Y133" s="149"/>
      <c r="Z133" s="149"/>
      <c r="AA133" s="149"/>
      <c r="AB133" s="149"/>
      <c r="AC133" s="149"/>
      <c r="AD133" s="149"/>
      <c r="AE133" s="149" t="s">
        <v>205</v>
      </c>
      <c r="AF133" s="149">
        <v>0</v>
      </c>
      <c r="AG133" s="149"/>
      <c r="AH133" s="194"/>
      <c r="AI133" s="195" t="s">
        <v>397</v>
      </c>
      <c r="AJ133" s="197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1">
      <c r="A134" s="150"/>
      <c r="B134" s="191" t="s">
        <v>398</v>
      </c>
      <c r="C134" s="192"/>
      <c r="D134" s="183"/>
      <c r="E134" s="184">
        <v>10.255380000000001</v>
      </c>
      <c r="F134" s="163"/>
      <c r="G134" s="163"/>
      <c r="H134" s="163"/>
      <c r="I134" s="163"/>
      <c r="J134" s="163"/>
      <c r="K134" s="163"/>
      <c r="L134" s="163"/>
      <c r="M134" s="163"/>
      <c r="N134" s="163"/>
      <c r="O134" s="163"/>
      <c r="P134" s="163"/>
      <c r="Q134" s="163"/>
      <c r="R134" s="164"/>
      <c r="S134" s="164"/>
      <c r="T134" s="163"/>
      <c r="U134" s="163"/>
      <c r="V134" s="163"/>
      <c r="W134" s="164"/>
      <c r="X134" s="164"/>
      <c r="Y134" s="149"/>
      <c r="Z134" s="149"/>
      <c r="AA134" s="149"/>
      <c r="AB134" s="149"/>
      <c r="AC134" s="149"/>
      <c r="AD134" s="149"/>
      <c r="AE134" s="149" t="s">
        <v>205</v>
      </c>
      <c r="AF134" s="149">
        <v>0</v>
      </c>
      <c r="AG134" s="149"/>
      <c r="AH134" s="194"/>
      <c r="AI134" s="195" t="s">
        <v>398</v>
      </c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1">
      <c r="A135" s="150"/>
      <c r="B135" s="191" t="s">
        <v>399</v>
      </c>
      <c r="C135" s="192"/>
      <c r="D135" s="183"/>
      <c r="E135" s="184">
        <v>32.76717</v>
      </c>
      <c r="F135" s="163"/>
      <c r="G135" s="163"/>
      <c r="H135" s="163"/>
      <c r="I135" s="163"/>
      <c r="J135" s="163"/>
      <c r="K135" s="163"/>
      <c r="L135" s="163"/>
      <c r="M135" s="163"/>
      <c r="N135" s="163"/>
      <c r="O135" s="163"/>
      <c r="P135" s="163"/>
      <c r="Q135" s="163"/>
      <c r="R135" s="164"/>
      <c r="S135" s="164"/>
      <c r="T135" s="163"/>
      <c r="U135" s="163"/>
      <c r="V135" s="163"/>
      <c r="W135" s="164"/>
      <c r="X135" s="164"/>
      <c r="Y135" s="149"/>
      <c r="Z135" s="149"/>
      <c r="AA135" s="149"/>
      <c r="AB135" s="149"/>
      <c r="AC135" s="149"/>
      <c r="AD135" s="149"/>
      <c r="AE135" s="149" t="s">
        <v>205</v>
      </c>
      <c r="AF135" s="149">
        <v>0</v>
      </c>
      <c r="AG135" s="149"/>
      <c r="AH135" s="194"/>
      <c r="AI135" s="195" t="s">
        <v>399</v>
      </c>
      <c r="AJ135" s="197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1">
      <c r="A136" s="150"/>
      <c r="B136" s="191" t="s">
        <v>400</v>
      </c>
      <c r="C136" s="192"/>
      <c r="D136" s="183"/>
      <c r="E136" s="184">
        <v>35.571800000000003</v>
      </c>
      <c r="F136" s="163"/>
      <c r="G136" s="163"/>
      <c r="H136" s="163"/>
      <c r="I136" s="163"/>
      <c r="J136" s="163"/>
      <c r="K136" s="163"/>
      <c r="L136" s="163"/>
      <c r="M136" s="163"/>
      <c r="N136" s="163"/>
      <c r="O136" s="163"/>
      <c r="P136" s="163"/>
      <c r="Q136" s="163"/>
      <c r="R136" s="164"/>
      <c r="S136" s="164"/>
      <c r="T136" s="163"/>
      <c r="U136" s="163"/>
      <c r="V136" s="163"/>
      <c r="W136" s="164"/>
      <c r="X136" s="164"/>
      <c r="Y136" s="149"/>
      <c r="Z136" s="149"/>
      <c r="AA136" s="149"/>
      <c r="AB136" s="149"/>
      <c r="AC136" s="149"/>
      <c r="AD136" s="149"/>
      <c r="AE136" s="149" t="s">
        <v>205</v>
      </c>
      <c r="AF136" s="149">
        <v>0</v>
      </c>
      <c r="AG136" s="149"/>
      <c r="AH136" s="194"/>
      <c r="AI136" s="195" t="s">
        <v>400</v>
      </c>
      <c r="AJ136" s="197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1">
      <c r="A137" s="176">
        <v>32</v>
      </c>
      <c r="B137" s="177" t="s">
        <v>401</v>
      </c>
      <c r="C137" s="177" t="s">
        <v>402</v>
      </c>
      <c r="D137" s="178" t="s">
        <v>266</v>
      </c>
      <c r="E137" s="179">
        <v>98.429959999999994</v>
      </c>
      <c r="F137" s="182"/>
      <c r="G137" s="180">
        <f>ROUND(E137*F137,2)</f>
        <v>0</v>
      </c>
      <c r="H137" s="182">
        <v>1784.84</v>
      </c>
      <c r="I137" s="180">
        <f>ROUND(E137*H137,2)</f>
        <v>175681.73</v>
      </c>
      <c r="J137" s="182">
        <v>449</v>
      </c>
      <c r="K137" s="180">
        <f>ROUND(E137*J137,2)</f>
        <v>44195.05</v>
      </c>
      <c r="L137" s="180">
        <v>21</v>
      </c>
      <c r="M137" s="180">
        <f>G137*(1+L137/100)</f>
        <v>0</v>
      </c>
      <c r="N137" s="180">
        <v>0.21265999999999999</v>
      </c>
      <c r="O137" s="180">
        <f>ROUND(E137*N137,2)</f>
        <v>20.93</v>
      </c>
      <c r="P137" s="180">
        <v>0</v>
      </c>
      <c r="Q137" s="180">
        <f>ROUND(E137*P137,2)</f>
        <v>0</v>
      </c>
      <c r="R137" s="181"/>
      <c r="S137" s="181" t="s">
        <v>392</v>
      </c>
      <c r="T137" s="180" t="s">
        <v>393</v>
      </c>
      <c r="U137" s="180">
        <v>0.74</v>
      </c>
      <c r="V137" s="180">
        <f>ROUND(E137*U137,2)</f>
        <v>72.84</v>
      </c>
      <c r="W137" s="181"/>
      <c r="X137" s="181"/>
      <c r="Y137" s="149"/>
      <c r="Z137" s="149"/>
      <c r="AA137" s="149"/>
      <c r="AB137" s="149"/>
      <c r="AC137" s="149"/>
      <c r="AD137" s="149"/>
      <c r="AE137" s="149" t="s">
        <v>202</v>
      </c>
      <c r="AF137" s="149" t="s">
        <v>403</v>
      </c>
      <c r="AG137" s="149"/>
      <c r="AH137" s="194"/>
      <c r="AI137" s="194"/>
      <c r="AJ137" s="197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1">
      <c r="A138" s="150"/>
      <c r="B138" s="191" t="s">
        <v>404</v>
      </c>
      <c r="C138" s="192"/>
      <c r="D138" s="183"/>
      <c r="E138" s="184">
        <v>53.767000000000003</v>
      </c>
      <c r="F138" s="163"/>
      <c r="G138" s="163"/>
      <c r="H138" s="163"/>
      <c r="I138" s="163"/>
      <c r="J138" s="163"/>
      <c r="K138" s="163"/>
      <c r="L138" s="163"/>
      <c r="M138" s="163"/>
      <c r="N138" s="163"/>
      <c r="O138" s="163"/>
      <c r="P138" s="163"/>
      <c r="Q138" s="163"/>
      <c r="R138" s="164"/>
      <c r="S138" s="164"/>
      <c r="T138" s="163"/>
      <c r="U138" s="163"/>
      <c r="V138" s="163"/>
      <c r="W138" s="164"/>
      <c r="X138" s="164"/>
      <c r="Y138" s="149"/>
      <c r="Z138" s="149"/>
      <c r="AA138" s="149"/>
      <c r="AB138" s="149"/>
      <c r="AC138" s="149"/>
      <c r="AD138" s="149"/>
      <c r="AE138" s="149" t="s">
        <v>205</v>
      </c>
      <c r="AF138" s="149">
        <v>0</v>
      </c>
      <c r="AG138" s="149"/>
      <c r="AH138" s="194"/>
      <c r="AI138" s="195" t="s">
        <v>404</v>
      </c>
      <c r="AJ138" s="197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1">
      <c r="A139" s="150"/>
      <c r="B139" s="191" t="s">
        <v>405</v>
      </c>
      <c r="C139" s="192"/>
      <c r="D139" s="183"/>
      <c r="E139" s="184">
        <v>-5.25</v>
      </c>
      <c r="F139" s="163"/>
      <c r="G139" s="163"/>
      <c r="H139" s="163"/>
      <c r="I139" s="163"/>
      <c r="J139" s="163"/>
      <c r="K139" s="163"/>
      <c r="L139" s="163"/>
      <c r="M139" s="163"/>
      <c r="N139" s="163"/>
      <c r="O139" s="163"/>
      <c r="P139" s="163"/>
      <c r="Q139" s="163"/>
      <c r="R139" s="164"/>
      <c r="S139" s="164"/>
      <c r="T139" s="163"/>
      <c r="U139" s="163"/>
      <c r="V139" s="163"/>
      <c r="W139" s="164"/>
      <c r="X139" s="164"/>
      <c r="Y139" s="149"/>
      <c r="Z139" s="149"/>
      <c r="AA139" s="149"/>
      <c r="AB139" s="149"/>
      <c r="AC139" s="149"/>
      <c r="AD139" s="149"/>
      <c r="AE139" s="149" t="s">
        <v>205</v>
      </c>
      <c r="AF139" s="149">
        <v>0</v>
      </c>
      <c r="AG139" s="149"/>
      <c r="AH139" s="194"/>
      <c r="AI139" s="195" t="s">
        <v>405</v>
      </c>
      <c r="AJ139" s="197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1">
      <c r="A140" s="150"/>
      <c r="B140" s="191" t="s">
        <v>406</v>
      </c>
      <c r="C140" s="192"/>
      <c r="D140" s="183"/>
      <c r="E140" s="184"/>
      <c r="F140" s="163"/>
      <c r="G140" s="163"/>
      <c r="H140" s="163"/>
      <c r="I140" s="163"/>
      <c r="J140" s="163"/>
      <c r="K140" s="163"/>
      <c r="L140" s="163"/>
      <c r="M140" s="163"/>
      <c r="N140" s="163"/>
      <c r="O140" s="163"/>
      <c r="P140" s="163"/>
      <c r="Q140" s="163"/>
      <c r="R140" s="164"/>
      <c r="S140" s="164"/>
      <c r="T140" s="163"/>
      <c r="U140" s="163"/>
      <c r="V140" s="163"/>
      <c r="W140" s="164"/>
      <c r="X140" s="164"/>
      <c r="Y140" s="149"/>
      <c r="Z140" s="149"/>
      <c r="AA140" s="149"/>
      <c r="AB140" s="149"/>
      <c r="AC140" s="149"/>
      <c r="AD140" s="149"/>
      <c r="AE140" s="149" t="s">
        <v>205</v>
      </c>
      <c r="AF140" s="149">
        <v>0</v>
      </c>
      <c r="AG140" s="149"/>
      <c r="AH140" s="194"/>
      <c r="AI140" s="195" t="s">
        <v>406</v>
      </c>
      <c r="AJ140" s="197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>
      <c r="A141" s="150"/>
      <c r="B141" s="191" t="s">
        <v>407</v>
      </c>
      <c r="C141" s="192"/>
      <c r="D141" s="183"/>
      <c r="E141" s="184">
        <v>18.899999999999999</v>
      </c>
      <c r="F141" s="163"/>
      <c r="G141" s="163"/>
      <c r="H141" s="163"/>
      <c r="I141" s="163"/>
      <c r="J141" s="163"/>
      <c r="K141" s="163"/>
      <c r="L141" s="163"/>
      <c r="M141" s="163"/>
      <c r="N141" s="163"/>
      <c r="O141" s="163"/>
      <c r="P141" s="163"/>
      <c r="Q141" s="163"/>
      <c r="R141" s="164"/>
      <c r="S141" s="164"/>
      <c r="T141" s="163"/>
      <c r="U141" s="163"/>
      <c r="V141" s="163"/>
      <c r="W141" s="164"/>
      <c r="X141" s="164"/>
      <c r="Y141" s="149"/>
      <c r="Z141" s="149"/>
      <c r="AA141" s="149"/>
      <c r="AB141" s="149"/>
      <c r="AC141" s="149"/>
      <c r="AD141" s="149"/>
      <c r="AE141" s="149" t="s">
        <v>205</v>
      </c>
      <c r="AF141" s="149">
        <v>0</v>
      </c>
      <c r="AG141" s="149"/>
      <c r="AH141" s="194"/>
      <c r="AI141" s="195" t="s">
        <v>407</v>
      </c>
      <c r="AJ141" s="197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1">
      <c r="A142" s="150"/>
      <c r="B142" s="191" t="s">
        <v>408</v>
      </c>
      <c r="C142" s="192"/>
      <c r="D142" s="183"/>
      <c r="E142" s="184">
        <v>31.01296</v>
      </c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4"/>
      <c r="S142" s="164"/>
      <c r="T142" s="163"/>
      <c r="U142" s="163"/>
      <c r="V142" s="163"/>
      <c r="W142" s="164"/>
      <c r="X142" s="164"/>
      <c r="Y142" s="149"/>
      <c r="Z142" s="149"/>
      <c r="AA142" s="149"/>
      <c r="AB142" s="149"/>
      <c r="AC142" s="149"/>
      <c r="AD142" s="149"/>
      <c r="AE142" s="149" t="s">
        <v>205</v>
      </c>
      <c r="AF142" s="149">
        <v>0</v>
      </c>
      <c r="AG142" s="149"/>
      <c r="AH142" s="194"/>
      <c r="AI142" s="195" t="s">
        <v>408</v>
      </c>
      <c r="AJ142" s="197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1">
      <c r="A143" s="176">
        <v>33</v>
      </c>
      <c r="B143" s="177" t="s">
        <v>409</v>
      </c>
      <c r="C143" s="177" t="s">
        <v>410</v>
      </c>
      <c r="D143" s="178" t="s">
        <v>199</v>
      </c>
      <c r="E143" s="179">
        <v>50.241120000000002</v>
      </c>
      <c r="F143" s="182"/>
      <c r="G143" s="180">
        <f>ROUND(E143*F143,2)</f>
        <v>0</v>
      </c>
      <c r="H143" s="182">
        <v>3990.31</v>
      </c>
      <c r="I143" s="180">
        <f>ROUND(E143*H143,2)</f>
        <v>200477.64</v>
      </c>
      <c r="J143" s="182">
        <v>789.69</v>
      </c>
      <c r="K143" s="180">
        <f>ROUND(E143*J143,2)</f>
        <v>39674.910000000003</v>
      </c>
      <c r="L143" s="180">
        <v>21</v>
      </c>
      <c r="M143" s="180">
        <f>G143*(1+L143/100)</f>
        <v>0</v>
      </c>
      <c r="N143" s="180">
        <v>2.5276700000000001</v>
      </c>
      <c r="O143" s="180">
        <f>ROUND(E143*N143,2)</f>
        <v>126.99</v>
      </c>
      <c r="P143" s="180">
        <v>0</v>
      </c>
      <c r="Q143" s="180">
        <f>ROUND(E143*P143,2)</f>
        <v>0</v>
      </c>
      <c r="R143" s="181" t="s">
        <v>257</v>
      </c>
      <c r="S143" s="181" t="s">
        <v>201</v>
      </c>
      <c r="T143" s="180" t="s">
        <v>201</v>
      </c>
      <c r="U143" s="180">
        <v>1.093</v>
      </c>
      <c r="V143" s="180">
        <f>ROUND(E143*U143,2)</f>
        <v>54.91</v>
      </c>
      <c r="W143" s="181"/>
      <c r="X143" s="181"/>
      <c r="Y143" s="149"/>
      <c r="Z143" s="149"/>
      <c r="AA143" s="149"/>
      <c r="AB143" s="149"/>
      <c r="AC143" s="149"/>
      <c r="AD143" s="149"/>
      <c r="AE143" s="149" t="s">
        <v>202</v>
      </c>
      <c r="AF143" s="198" t="s">
        <v>411</v>
      </c>
      <c r="AG143" s="149"/>
      <c r="AH143" s="194"/>
      <c r="AI143" s="194"/>
      <c r="AJ143" s="197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1">
      <c r="A144" s="150"/>
      <c r="B144" s="265" t="s">
        <v>412</v>
      </c>
      <c r="C144" s="265"/>
      <c r="D144" s="266"/>
      <c r="E144" s="184">
        <v>50.241120000000002</v>
      </c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4"/>
      <c r="S144" s="164"/>
      <c r="T144" s="163"/>
      <c r="U144" s="163"/>
      <c r="V144" s="163"/>
      <c r="W144" s="164"/>
      <c r="X144" s="164"/>
      <c r="Y144" s="149"/>
      <c r="Z144" s="149"/>
      <c r="AA144" s="149"/>
      <c r="AB144" s="149"/>
      <c r="AC144" s="149"/>
      <c r="AD144" s="149"/>
      <c r="AE144" s="149" t="s">
        <v>205</v>
      </c>
      <c r="AF144" s="149">
        <v>0</v>
      </c>
      <c r="AG144" s="149"/>
      <c r="AH144" s="194"/>
      <c r="AI144" s="195" t="s">
        <v>412</v>
      </c>
      <c r="AJ144" s="197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1">
      <c r="A145" s="176">
        <v>34</v>
      </c>
      <c r="B145" s="177" t="s">
        <v>413</v>
      </c>
      <c r="C145" s="177" t="s">
        <v>414</v>
      </c>
      <c r="D145" s="178" t="s">
        <v>266</v>
      </c>
      <c r="E145" s="179">
        <v>352.60079999999999</v>
      </c>
      <c r="F145" s="182"/>
      <c r="G145" s="180">
        <f>ROUND(E145*F145,2)</f>
        <v>0</v>
      </c>
      <c r="H145" s="182">
        <v>278.98</v>
      </c>
      <c r="I145" s="180">
        <f>ROUND(E145*H145,2)</f>
        <v>98368.57</v>
      </c>
      <c r="J145" s="182">
        <v>673.02</v>
      </c>
      <c r="K145" s="180">
        <f>ROUND(E145*J145,2)</f>
        <v>237307.39</v>
      </c>
      <c r="L145" s="180">
        <v>21</v>
      </c>
      <c r="M145" s="180">
        <f>G145*(1+L145/100)</f>
        <v>0</v>
      </c>
      <c r="N145" s="180">
        <v>3.95E-2</v>
      </c>
      <c r="O145" s="180">
        <f>ROUND(E145*N145,2)</f>
        <v>13.93</v>
      </c>
      <c r="P145" s="180">
        <v>0</v>
      </c>
      <c r="Q145" s="180">
        <f>ROUND(E145*P145,2)</f>
        <v>0</v>
      </c>
      <c r="R145" s="181" t="s">
        <v>257</v>
      </c>
      <c r="S145" s="181" t="s">
        <v>201</v>
      </c>
      <c r="T145" s="180" t="s">
        <v>201</v>
      </c>
      <c r="U145" s="180">
        <v>0.86780999999999997</v>
      </c>
      <c r="V145" s="180">
        <f>ROUND(E145*U145,2)</f>
        <v>305.99</v>
      </c>
      <c r="W145" s="181"/>
      <c r="X145" s="181"/>
      <c r="Y145" s="149"/>
      <c r="Z145" s="149"/>
      <c r="AA145" s="149"/>
      <c r="AB145" s="149"/>
      <c r="AC145" s="149"/>
      <c r="AD145" s="149"/>
      <c r="AE145" s="149" t="s">
        <v>202</v>
      </c>
      <c r="AF145" s="149" t="s">
        <v>415</v>
      </c>
      <c r="AG145" s="149"/>
      <c r="AH145" s="194"/>
      <c r="AI145" s="194"/>
      <c r="AJ145" s="197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ht="24" outlineLevel="1">
      <c r="A146" s="150"/>
      <c r="B146" s="265" t="s">
        <v>416</v>
      </c>
      <c r="C146" s="265"/>
      <c r="D146" s="266"/>
      <c r="E146" s="184">
        <v>352.60079999999999</v>
      </c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4"/>
      <c r="S146" s="164"/>
      <c r="T146" s="163"/>
      <c r="U146" s="163"/>
      <c r="V146" s="163"/>
      <c r="W146" s="164"/>
      <c r="X146" s="164"/>
      <c r="Y146" s="149"/>
      <c r="Z146" s="149"/>
      <c r="AA146" s="149"/>
      <c r="AB146" s="149"/>
      <c r="AC146" s="149"/>
      <c r="AD146" s="149"/>
      <c r="AE146" s="149" t="s">
        <v>205</v>
      </c>
      <c r="AF146" s="149">
        <v>0</v>
      </c>
      <c r="AG146" s="149"/>
      <c r="AH146" s="194"/>
      <c r="AI146" s="195" t="s">
        <v>416</v>
      </c>
      <c r="AJ146" s="197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1">
      <c r="A147" s="176">
        <v>35</v>
      </c>
      <c r="B147" s="177" t="s">
        <v>417</v>
      </c>
      <c r="C147" s="177" t="s">
        <v>418</v>
      </c>
      <c r="D147" s="178" t="s">
        <v>266</v>
      </c>
      <c r="E147" s="179">
        <v>352.6</v>
      </c>
      <c r="F147" s="182"/>
      <c r="G147" s="180">
        <f>ROUND(E147*F147,2)</f>
        <v>0</v>
      </c>
      <c r="H147" s="182">
        <v>0</v>
      </c>
      <c r="I147" s="180">
        <f>ROUND(E147*H147,2)</f>
        <v>0</v>
      </c>
      <c r="J147" s="182">
        <v>352</v>
      </c>
      <c r="K147" s="180">
        <f>ROUND(E147*J147,2)</f>
        <v>124115.2</v>
      </c>
      <c r="L147" s="180">
        <v>21</v>
      </c>
      <c r="M147" s="180">
        <f>G147*(1+L147/100)</f>
        <v>0</v>
      </c>
      <c r="N147" s="180">
        <v>0</v>
      </c>
      <c r="O147" s="180">
        <f>ROUND(E147*N147,2)</f>
        <v>0</v>
      </c>
      <c r="P147" s="180">
        <v>0</v>
      </c>
      <c r="Q147" s="180">
        <f>ROUND(E147*P147,2)</f>
        <v>0</v>
      </c>
      <c r="R147" s="181" t="s">
        <v>257</v>
      </c>
      <c r="S147" s="181" t="s">
        <v>201</v>
      </c>
      <c r="T147" s="180" t="s">
        <v>201</v>
      </c>
      <c r="U147" s="180">
        <v>0.33073999999999998</v>
      </c>
      <c r="V147" s="180">
        <f>ROUND(E147*U147,2)</f>
        <v>116.62</v>
      </c>
      <c r="W147" s="181"/>
      <c r="X147" s="181"/>
      <c r="Y147" s="149"/>
      <c r="Z147" s="149"/>
      <c r="AA147" s="149"/>
      <c r="AB147" s="149"/>
      <c r="AC147" s="149"/>
      <c r="AD147" s="149"/>
      <c r="AE147" s="149" t="s">
        <v>202</v>
      </c>
      <c r="AF147" s="198" t="s">
        <v>419</v>
      </c>
      <c r="AG147" s="149"/>
      <c r="AH147" s="194"/>
      <c r="AI147" s="194"/>
      <c r="AJ147" s="197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1">
      <c r="A148" s="176">
        <v>36</v>
      </c>
      <c r="B148" s="177" t="s">
        <v>420</v>
      </c>
      <c r="C148" s="177" t="s">
        <v>421</v>
      </c>
      <c r="D148" s="178" t="s">
        <v>275</v>
      </c>
      <c r="E148" s="179">
        <v>6.0288000000000004</v>
      </c>
      <c r="F148" s="182"/>
      <c r="G148" s="180">
        <f>ROUND(E148*F148,2)</f>
        <v>0</v>
      </c>
      <c r="H148" s="182">
        <v>41321.67</v>
      </c>
      <c r="I148" s="180">
        <f>ROUND(E148*H148,2)</f>
        <v>249120.08</v>
      </c>
      <c r="J148" s="182">
        <v>18888.330000000002</v>
      </c>
      <c r="K148" s="180">
        <f>ROUND(E148*J148,2)</f>
        <v>113873.96</v>
      </c>
      <c r="L148" s="180">
        <v>21</v>
      </c>
      <c r="M148" s="180">
        <f>G148*(1+L148/100)</f>
        <v>0</v>
      </c>
      <c r="N148" s="180">
        <v>1.0210999999999999</v>
      </c>
      <c r="O148" s="180">
        <f>ROUND(E148*N148,2)</f>
        <v>6.16</v>
      </c>
      <c r="P148" s="180">
        <v>0</v>
      </c>
      <c r="Q148" s="180">
        <f>ROUND(E148*P148,2)</f>
        <v>0</v>
      </c>
      <c r="R148" s="181" t="s">
        <v>257</v>
      </c>
      <c r="S148" s="181" t="s">
        <v>201</v>
      </c>
      <c r="T148" s="180" t="s">
        <v>201</v>
      </c>
      <c r="U148" s="180">
        <v>25.271000000000001</v>
      </c>
      <c r="V148" s="180">
        <f>ROUND(E148*U148,2)</f>
        <v>152.35</v>
      </c>
      <c r="W148" s="181"/>
      <c r="X148" s="181"/>
      <c r="Y148" s="149"/>
      <c r="Z148" s="149"/>
      <c r="AA148" s="149"/>
      <c r="AB148" s="149"/>
      <c r="AC148" s="149"/>
      <c r="AD148" s="149"/>
      <c r="AE148" s="149" t="s">
        <v>202</v>
      </c>
      <c r="AF148" s="149" t="s">
        <v>422</v>
      </c>
      <c r="AG148" s="149"/>
      <c r="AH148" s="194"/>
      <c r="AI148" s="194"/>
      <c r="AJ148" s="197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1">
      <c r="A149" s="150"/>
      <c r="B149" s="191" t="s">
        <v>423</v>
      </c>
      <c r="C149" s="192"/>
      <c r="D149" s="183"/>
      <c r="E149" s="184">
        <v>6.0288000000000004</v>
      </c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4"/>
      <c r="S149" s="164"/>
      <c r="T149" s="163"/>
      <c r="U149" s="163"/>
      <c r="V149" s="163"/>
      <c r="W149" s="164"/>
      <c r="X149" s="164"/>
      <c r="Y149" s="149"/>
      <c r="Z149" s="149"/>
      <c r="AA149" s="149"/>
      <c r="AB149" s="149"/>
      <c r="AC149" s="149"/>
      <c r="AD149" s="149"/>
      <c r="AE149" s="149" t="s">
        <v>205</v>
      </c>
      <c r="AF149" s="149">
        <v>0</v>
      </c>
      <c r="AG149" s="149"/>
      <c r="AH149" s="194"/>
      <c r="AI149" s="195" t="s">
        <v>423</v>
      </c>
      <c r="AJ149" s="197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ht="24" outlineLevel="1">
      <c r="A150" s="176">
        <v>37</v>
      </c>
      <c r="B150" s="177" t="s">
        <v>424</v>
      </c>
      <c r="C150" s="177" t="s">
        <v>425</v>
      </c>
      <c r="D150" s="178" t="s">
        <v>426</v>
      </c>
      <c r="E150" s="179">
        <v>10</v>
      </c>
      <c r="F150" s="182"/>
      <c r="G150" s="180">
        <f>ROUND(E150*F150,2)</f>
        <v>0</v>
      </c>
      <c r="H150" s="182">
        <v>859.95</v>
      </c>
      <c r="I150" s="180">
        <f>ROUND(E150*H150,2)</f>
        <v>8599.5</v>
      </c>
      <c r="J150" s="182">
        <v>167.05</v>
      </c>
      <c r="K150" s="180">
        <f>ROUND(E150*J150,2)</f>
        <v>1670.5</v>
      </c>
      <c r="L150" s="180">
        <v>21</v>
      </c>
      <c r="M150" s="180">
        <f>G150*(1+L150/100)</f>
        <v>0</v>
      </c>
      <c r="N150" s="180">
        <v>2.6509999999999999E-2</v>
      </c>
      <c r="O150" s="180">
        <f>ROUND(E150*N150,2)</f>
        <v>0.27</v>
      </c>
      <c r="P150" s="180">
        <v>0</v>
      </c>
      <c r="Q150" s="180">
        <f>ROUND(E150*P150,2)</f>
        <v>0</v>
      </c>
      <c r="R150" s="181" t="s">
        <v>257</v>
      </c>
      <c r="S150" s="181" t="s">
        <v>201</v>
      </c>
      <c r="T150" s="180" t="s">
        <v>201</v>
      </c>
      <c r="U150" s="180">
        <v>0.24199999999999999</v>
      </c>
      <c r="V150" s="180">
        <f>ROUND(E150*U150,2)</f>
        <v>2.42</v>
      </c>
      <c r="W150" s="181"/>
      <c r="X150" s="181"/>
      <c r="Y150" s="149"/>
      <c r="Z150" s="149"/>
      <c r="AA150" s="149"/>
      <c r="AB150" s="149"/>
      <c r="AC150" s="149"/>
      <c r="AD150" s="149"/>
      <c r="AE150" s="149" t="s">
        <v>202</v>
      </c>
      <c r="AF150" s="149" t="s">
        <v>427</v>
      </c>
      <c r="AG150" s="149"/>
      <c r="AH150" s="194"/>
      <c r="AI150" s="194"/>
      <c r="AJ150" s="197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ht="24" outlineLevel="1">
      <c r="A151" s="176">
        <v>38</v>
      </c>
      <c r="B151" s="177" t="s">
        <v>428</v>
      </c>
      <c r="C151" s="177" t="s">
        <v>429</v>
      </c>
      <c r="D151" s="178" t="s">
        <v>426</v>
      </c>
      <c r="E151" s="179">
        <v>27</v>
      </c>
      <c r="F151" s="182"/>
      <c r="G151" s="180">
        <f>ROUND(E151*F151,2)</f>
        <v>0</v>
      </c>
      <c r="H151" s="182">
        <v>1289.95</v>
      </c>
      <c r="I151" s="180">
        <f>ROUND(E151*H151,2)</f>
        <v>34828.65</v>
      </c>
      <c r="J151" s="182">
        <v>167.05</v>
      </c>
      <c r="K151" s="180">
        <f>ROUND(E151*J151,2)</f>
        <v>4510.3500000000004</v>
      </c>
      <c r="L151" s="180">
        <v>21</v>
      </c>
      <c r="M151" s="180">
        <f>G151*(1+L151/100)</f>
        <v>0</v>
      </c>
      <c r="N151" s="180">
        <v>3.9789999999999999E-2</v>
      </c>
      <c r="O151" s="180">
        <f>ROUND(E151*N151,2)</f>
        <v>1.07</v>
      </c>
      <c r="P151" s="180">
        <v>0</v>
      </c>
      <c r="Q151" s="180">
        <f>ROUND(E151*P151,2)</f>
        <v>0</v>
      </c>
      <c r="R151" s="181" t="s">
        <v>257</v>
      </c>
      <c r="S151" s="181" t="s">
        <v>201</v>
      </c>
      <c r="T151" s="180" t="s">
        <v>201</v>
      </c>
      <c r="U151" s="180">
        <v>0.24199999999999999</v>
      </c>
      <c r="V151" s="180">
        <f>ROUND(E151*U151,2)</f>
        <v>6.53</v>
      </c>
      <c r="W151" s="181"/>
      <c r="X151" s="181"/>
      <c r="Y151" s="149"/>
      <c r="Z151" s="149"/>
      <c r="AA151" s="149"/>
      <c r="AB151" s="149"/>
      <c r="AC151" s="149"/>
      <c r="AD151" s="149"/>
      <c r="AE151" s="149" t="s">
        <v>202</v>
      </c>
      <c r="AF151" s="149" t="s">
        <v>430</v>
      </c>
      <c r="AG151" s="149"/>
      <c r="AH151" s="194"/>
      <c r="AI151" s="194"/>
      <c r="AJ151" s="197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1">
      <c r="A152" s="150"/>
      <c r="B152" s="191" t="s">
        <v>431</v>
      </c>
      <c r="C152" s="192"/>
      <c r="D152" s="183"/>
      <c r="E152" s="184">
        <v>21</v>
      </c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4"/>
      <c r="S152" s="164"/>
      <c r="T152" s="163"/>
      <c r="U152" s="163"/>
      <c r="V152" s="163"/>
      <c r="W152" s="164"/>
      <c r="X152" s="164"/>
      <c r="Y152" s="149"/>
      <c r="Z152" s="149"/>
      <c r="AA152" s="149"/>
      <c r="AB152" s="149"/>
      <c r="AC152" s="149"/>
      <c r="AD152" s="149"/>
      <c r="AE152" s="149" t="s">
        <v>205</v>
      </c>
      <c r="AF152" s="149">
        <v>0</v>
      </c>
      <c r="AG152" s="149"/>
      <c r="AH152" s="194"/>
      <c r="AI152" s="195" t="s">
        <v>431</v>
      </c>
      <c r="AJ152" s="197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1">
      <c r="A153" s="150"/>
      <c r="B153" s="191" t="s">
        <v>432</v>
      </c>
      <c r="C153" s="192"/>
      <c r="D153" s="183"/>
      <c r="E153" s="184">
        <v>6</v>
      </c>
      <c r="F153" s="163"/>
      <c r="G153" s="163"/>
      <c r="H153" s="163"/>
      <c r="I153" s="163"/>
      <c r="J153" s="163"/>
      <c r="K153" s="163"/>
      <c r="L153" s="163"/>
      <c r="M153" s="163"/>
      <c r="N153" s="163"/>
      <c r="O153" s="163"/>
      <c r="P153" s="163"/>
      <c r="Q153" s="163"/>
      <c r="R153" s="164"/>
      <c r="S153" s="164"/>
      <c r="T153" s="163"/>
      <c r="U153" s="163"/>
      <c r="V153" s="163"/>
      <c r="W153" s="164"/>
      <c r="X153" s="164"/>
      <c r="Y153" s="149"/>
      <c r="Z153" s="149"/>
      <c r="AA153" s="149"/>
      <c r="AB153" s="149"/>
      <c r="AC153" s="149"/>
      <c r="AD153" s="149"/>
      <c r="AE153" s="149" t="s">
        <v>205</v>
      </c>
      <c r="AF153" s="149">
        <v>0</v>
      </c>
      <c r="AG153" s="149"/>
      <c r="AH153" s="194"/>
      <c r="AI153" s="195" t="s">
        <v>432</v>
      </c>
      <c r="AJ153" s="197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1">
      <c r="A154" s="176">
        <v>39</v>
      </c>
      <c r="B154" s="177" t="s">
        <v>433</v>
      </c>
      <c r="C154" s="177" t="s">
        <v>434</v>
      </c>
      <c r="D154" s="178" t="s">
        <v>435</v>
      </c>
      <c r="E154" s="179">
        <v>2</v>
      </c>
      <c r="F154" s="182"/>
      <c r="G154" s="180">
        <f t="shared" ref="G154:G163" si="0">ROUND(E154*F154,2)</f>
        <v>0</v>
      </c>
      <c r="H154" s="182">
        <v>0</v>
      </c>
      <c r="I154" s="180">
        <f t="shared" ref="I154:I163" si="1">ROUND(E154*H154,2)</f>
        <v>0</v>
      </c>
      <c r="J154" s="182">
        <v>2455.23</v>
      </c>
      <c r="K154" s="180">
        <f t="shared" ref="K154:K163" si="2">ROUND(E154*J154,2)</f>
        <v>4910.46</v>
      </c>
      <c r="L154" s="180">
        <v>21</v>
      </c>
      <c r="M154" s="180">
        <f t="shared" ref="M154:M163" si="3">G154*(1+L154/100)</f>
        <v>0</v>
      </c>
      <c r="N154" s="180">
        <v>0.1</v>
      </c>
      <c r="O154" s="180">
        <f t="shared" ref="O154:O163" si="4">ROUND(E154*N154,2)</f>
        <v>0.2</v>
      </c>
      <c r="P154" s="180">
        <v>0</v>
      </c>
      <c r="Q154" s="180">
        <f t="shared" ref="Q154:Q163" si="5">ROUND(E154*P154,2)</f>
        <v>0</v>
      </c>
      <c r="R154" s="181"/>
      <c r="S154" s="181" t="s">
        <v>392</v>
      </c>
      <c r="T154" s="180" t="s">
        <v>393</v>
      </c>
      <c r="U154" s="180">
        <v>0</v>
      </c>
      <c r="V154" s="180">
        <f t="shared" ref="V154:V163" si="6">ROUND(E154*U154,2)</f>
        <v>0</v>
      </c>
      <c r="W154" s="181"/>
      <c r="X154" s="181"/>
      <c r="Y154" s="149"/>
      <c r="Z154" s="149"/>
      <c r="AA154" s="149"/>
      <c r="AB154" s="149"/>
      <c r="AC154" s="149"/>
      <c r="AD154" s="149"/>
      <c r="AE154" s="149" t="s">
        <v>202</v>
      </c>
      <c r="AF154" s="149" t="s">
        <v>436</v>
      </c>
      <c r="AG154" s="149"/>
      <c r="AH154" s="194"/>
      <c r="AI154" s="194"/>
      <c r="AJ154" s="197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1">
      <c r="A155" s="176">
        <v>40</v>
      </c>
      <c r="B155" s="177" t="s">
        <v>437</v>
      </c>
      <c r="C155" s="177" t="s">
        <v>438</v>
      </c>
      <c r="D155" s="178" t="s">
        <v>435</v>
      </c>
      <c r="E155" s="179">
        <v>2</v>
      </c>
      <c r="F155" s="182"/>
      <c r="G155" s="180">
        <f t="shared" si="0"/>
        <v>0</v>
      </c>
      <c r="H155" s="182">
        <v>0</v>
      </c>
      <c r="I155" s="180">
        <f t="shared" si="1"/>
        <v>0</v>
      </c>
      <c r="J155" s="182">
        <v>2964.8</v>
      </c>
      <c r="K155" s="180">
        <f t="shared" si="2"/>
        <v>5929.6</v>
      </c>
      <c r="L155" s="180">
        <v>21</v>
      </c>
      <c r="M155" s="180">
        <f t="shared" si="3"/>
        <v>0</v>
      </c>
      <c r="N155" s="180">
        <v>0.15</v>
      </c>
      <c r="O155" s="180">
        <f t="shared" si="4"/>
        <v>0.3</v>
      </c>
      <c r="P155" s="180">
        <v>0</v>
      </c>
      <c r="Q155" s="180">
        <f t="shared" si="5"/>
        <v>0</v>
      </c>
      <c r="R155" s="181"/>
      <c r="S155" s="181" t="s">
        <v>392</v>
      </c>
      <c r="T155" s="180" t="s">
        <v>393</v>
      </c>
      <c r="U155" s="180">
        <v>0</v>
      </c>
      <c r="V155" s="180">
        <f t="shared" si="6"/>
        <v>0</v>
      </c>
      <c r="W155" s="181"/>
      <c r="X155" s="181"/>
      <c r="Y155" s="149"/>
      <c r="Z155" s="149"/>
      <c r="AA155" s="149"/>
      <c r="AB155" s="149"/>
      <c r="AC155" s="149"/>
      <c r="AD155" s="149"/>
      <c r="AE155" s="149" t="s">
        <v>202</v>
      </c>
      <c r="AF155" s="149" t="s">
        <v>439</v>
      </c>
      <c r="AG155" s="149"/>
      <c r="AH155" s="194"/>
      <c r="AI155" s="194"/>
      <c r="AJ155" s="197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1">
      <c r="A156" s="176">
        <v>41</v>
      </c>
      <c r="B156" s="177" t="s">
        <v>440</v>
      </c>
      <c r="C156" s="177" t="s">
        <v>441</v>
      </c>
      <c r="D156" s="178" t="s">
        <v>435</v>
      </c>
      <c r="E156" s="179">
        <v>5</v>
      </c>
      <c r="F156" s="182"/>
      <c r="G156" s="180">
        <f t="shared" si="0"/>
        <v>0</v>
      </c>
      <c r="H156" s="182">
        <v>0</v>
      </c>
      <c r="I156" s="180">
        <f t="shared" si="1"/>
        <v>0</v>
      </c>
      <c r="J156" s="182">
        <v>3706</v>
      </c>
      <c r="K156" s="180">
        <f t="shared" si="2"/>
        <v>18530</v>
      </c>
      <c r="L156" s="180">
        <v>21</v>
      </c>
      <c r="M156" s="180">
        <f t="shared" si="3"/>
        <v>0</v>
      </c>
      <c r="N156" s="180">
        <v>0.18</v>
      </c>
      <c r="O156" s="180">
        <f t="shared" si="4"/>
        <v>0.9</v>
      </c>
      <c r="P156" s="180">
        <v>0</v>
      </c>
      <c r="Q156" s="180">
        <f t="shared" si="5"/>
        <v>0</v>
      </c>
      <c r="R156" s="181"/>
      <c r="S156" s="181" t="s">
        <v>392</v>
      </c>
      <c r="T156" s="180" t="s">
        <v>393</v>
      </c>
      <c r="U156" s="180">
        <v>0</v>
      </c>
      <c r="V156" s="180">
        <f t="shared" si="6"/>
        <v>0</v>
      </c>
      <c r="W156" s="181"/>
      <c r="X156" s="181"/>
      <c r="Y156" s="149"/>
      <c r="Z156" s="149"/>
      <c r="AA156" s="149"/>
      <c r="AB156" s="149"/>
      <c r="AC156" s="149"/>
      <c r="AD156" s="149"/>
      <c r="AE156" s="149" t="s">
        <v>202</v>
      </c>
      <c r="AF156" s="149" t="s">
        <v>442</v>
      </c>
      <c r="AG156" s="149"/>
      <c r="AH156" s="194"/>
      <c r="AI156" s="194"/>
      <c r="AJ156" s="197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1">
      <c r="A157" s="176">
        <v>42</v>
      </c>
      <c r="B157" s="177" t="s">
        <v>443</v>
      </c>
      <c r="C157" s="177" t="s">
        <v>444</v>
      </c>
      <c r="D157" s="178" t="s">
        <v>435</v>
      </c>
      <c r="E157" s="179">
        <v>1</v>
      </c>
      <c r="F157" s="182"/>
      <c r="G157" s="180">
        <f t="shared" si="0"/>
        <v>0</v>
      </c>
      <c r="H157" s="182">
        <v>0</v>
      </c>
      <c r="I157" s="180">
        <f t="shared" si="1"/>
        <v>0</v>
      </c>
      <c r="J157" s="182">
        <v>1853</v>
      </c>
      <c r="K157" s="180">
        <f t="shared" si="2"/>
        <v>1853</v>
      </c>
      <c r="L157" s="180">
        <v>21</v>
      </c>
      <c r="M157" s="180">
        <f t="shared" si="3"/>
        <v>0</v>
      </c>
      <c r="N157" s="180">
        <v>0.15</v>
      </c>
      <c r="O157" s="180">
        <f t="shared" si="4"/>
        <v>0.15</v>
      </c>
      <c r="P157" s="180">
        <v>0</v>
      </c>
      <c r="Q157" s="180">
        <f t="shared" si="5"/>
        <v>0</v>
      </c>
      <c r="R157" s="181"/>
      <c r="S157" s="181" t="s">
        <v>392</v>
      </c>
      <c r="T157" s="180" t="s">
        <v>393</v>
      </c>
      <c r="U157" s="180">
        <v>0</v>
      </c>
      <c r="V157" s="180">
        <f t="shared" si="6"/>
        <v>0</v>
      </c>
      <c r="W157" s="181"/>
      <c r="X157" s="181"/>
      <c r="Y157" s="149"/>
      <c r="Z157" s="149"/>
      <c r="AA157" s="149"/>
      <c r="AB157" s="149"/>
      <c r="AC157" s="149"/>
      <c r="AD157" s="149"/>
      <c r="AE157" s="149" t="s">
        <v>202</v>
      </c>
      <c r="AF157" s="149" t="s">
        <v>445</v>
      </c>
      <c r="AG157" s="149"/>
      <c r="AH157" s="194"/>
      <c r="AI157" s="194"/>
      <c r="AJ157" s="197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1">
      <c r="A158" s="176">
        <v>43</v>
      </c>
      <c r="B158" s="177" t="s">
        <v>446</v>
      </c>
      <c r="C158" s="177" t="s">
        <v>447</v>
      </c>
      <c r="D158" s="178" t="s">
        <v>435</v>
      </c>
      <c r="E158" s="179">
        <v>1</v>
      </c>
      <c r="F158" s="182"/>
      <c r="G158" s="180">
        <f t="shared" si="0"/>
        <v>0</v>
      </c>
      <c r="H158" s="182">
        <v>0</v>
      </c>
      <c r="I158" s="180">
        <f t="shared" si="1"/>
        <v>0</v>
      </c>
      <c r="J158" s="182">
        <v>185.3</v>
      </c>
      <c r="K158" s="180">
        <f t="shared" si="2"/>
        <v>185.3</v>
      </c>
      <c r="L158" s="180">
        <v>21</v>
      </c>
      <c r="M158" s="180">
        <f t="shared" si="3"/>
        <v>0</v>
      </c>
      <c r="N158" s="180">
        <v>0.13</v>
      </c>
      <c r="O158" s="180">
        <f t="shared" si="4"/>
        <v>0.13</v>
      </c>
      <c r="P158" s="180">
        <v>0</v>
      </c>
      <c r="Q158" s="180">
        <f t="shared" si="5"/>
        <v>0</v>
      </c>
      <c r="R158" s="181"/>
      <c r="S158" s="181" t="s">
        <v>392</v>
      </c>
      <c r="T158" s="180" t="s">
        <v>393</v>
      </c>
      <c r="U158" s="180">
        <v>0</v>
      </c>
      <c r="V158" s="180">
        <f t="shared" si="6"/>
        <v>0</v>
      </c>
      <c r="W158" s="181"/>
      <c r="X158" s="181"/>
      <c r="Y158" s="149"/>
      <c r="Z158" s="149"/>
      <c r="AA158" s="149"/>
      <c r="AB158" s="149"/>
      <c r="AC158" s="149"/>
      <c r="AD158" s="149"/>
      <c r="AE158" s="149" t="s">
        <v>202</v>
      </c>
      <c r="AF158" s="149" t="s">
        <v>448</v>
      </c>
      <c r="AG158" s="149"/>
      <c r="AH158" s="194"/>
      <c r="AI158" s="194"/>
      <c r="AJ158" s="197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outlineLevel="1">
      <c r="A159" s="176">
        <v>44</v>
      </c>
      <c r="B159" s="177" t="s">
        <v>449</v>
      </c>
      <c r="C159" s="177" t="s">
        <v>450</v>
      </c>
      <c r="D159" s="178" t="s">
        <v>435</v>
      </c>
      <c r="E159" s="179">
        <v>1</v>
      </c>
      <c r="F159" s="182"/>
      <c r="G159" s="180">
        <f t="shared" si="0"/>
        <v>0</v>
      </c>
      <c r="H159" s="182">
        <v>0</v>
      </c>
      <c r="I159" s="180">
        <f t="shared" si="1"/>
        <v>0</v>
      </c>
      <c r="J159" s="182">
        <v>3983.95</v>
      </c>
      <c r="K159" s="180">
        <f t="shared" si="2"/>
        <v>3983.95</v>
      </c>
      <c r="L159" s="180">
        <v>21</v>
      </c>
      <c r="M159" s="180">
        <f t="shared" si="3"/>
        <v>0</v>
      </c>
      <c r="N159" s="180">
        <v>0</v>
      </c>
      <c r="O159" s="180">
        <f t="shared" si="4"/>
        <v>0</v>
      </c>
      <c r="P159" s="180">
        <v>0</v>
      </c>
      <c r="Q159" s="180">
        <f t="shared" si="5"/>
        <v>0</v>
      </c>
      <c r="R159" s="181"/>
      <c r="S159" s="181" t="s">
        <v>392</v>
      </c>
      <c r="T159" s="180" t="s">
        <v>393</v>
      </c>
      <c r="U159" s="180">
        <v>0</v>
      </c>
      <c r="V159" s="180">
        <f t="shared" si="6"/>
        <v>0</v>
      </c>
      <c r="W159" s="181"/>
      <c r="X159" s="181"/>
      <c r="Y159" s="149"/>
      <c r="Z159" s="149"/>
      <c r="AA159" s="149"/>
      <c r="AB159" s="149"/>
      <c r="AC159" s="149"/>
      <c r="AD159" s="149"/>
      <c r="AE159" s="149" t="s">
        <v>202</v>
      </c>
      <c r="AF159" s="149" t="s">
        <v>451</v>
      </c>
      <c r="AG159" s="149"/>
      <c r="AH159" s="194"/>
      <c r="AI159" s="194"/>
      <c r="AJ159" s="197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1">
      <c r="A160" s="176">
        <v>45</v>
      </c>
      <c r="B160" s="177" t="s">
        <v>452</v>
      </c>
      <c r="C160" s="177" t="s">
        <v>453</v>
      </c>
      <c r="D160" s="178" t="s">
        <v>435</v>
      </c>
      <c r="E160" s="179">
        <v>1</v>
      </c>
      <c r="F160" s="182"/>
      <c r="G160" s="180">
        <f t="shared" si="0"/>
        <v>0</v>
      </c>
      <c r="H160" s="182">
        <v>0</v>
      </c>
      <c r="I160" s="180">
        <f t="shared" si="1"/>
        <v>0</v>
      </c>
      <c r="J160" s="182">
        <v>3798.65</v>
      </c>
      <c r="K160" s="180">
        <f t="shared" si="2"/>
        <v>3798.65</v>
      </c>
      <c r="L160" s="180">
        <v>21</v>
      </c>
      <c r="M160" s="180">
        <f t="shared" si="3"/>
        <v>0</v>
      </c>
      <c r="N160" s="180">
        <v>0</v>
      </c>
      <c r="O160" s="180">
        <f t="shared" si="4"/>
        <v>0</v>
      </c>
      <c r="P160" s="180">
        <v>0</v>
      </c>
      <c r="Q160" s="180">
        <f t="shared" si="5"/>
        <v>0</v>
      </c>
      <c r="R160" s="181"/>
      <c r="S160" s="181" t="s">
        <v>392</v>
      </c>
      <c r="T160" s="180" t="s">
        <v>393</v>
      </c>
      <c r="U160" s="180">
        <v>0</v>
      </c>
      <c r="V160" s="180">
        <f t="shared" si="6"/>
        <v>0</v>
      </c>
      <c r="W160" s="181"/>
      <c r="X160" s="181"/>
      <c r="Y160" s="149"/>
      <c r="Z160" s="149"/>
      <c r="AA160" s="149"/>
      <c r="AB160" s="149"/>
      <c r="AC160" s="149"/>
      <c r="AD160" s="149"/>
      <c r="AE160" s="149" t="s">
        <v>202</v>
      </c>
      <c r="AF160" s="149" t="s">
        <v>454</v>
      </c>
      <c r="AG160" s="149"/>
      <c r="AH160" s="194"/>
      <c r="AI160" s="194"/>
      <c r="AJ160" s="197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1">
      <c r="A161" s="176">
        <v>46</v>
      </c>
      <c r="B161" s="177" t="s">
        <v>455</v>
      </c>
      <c r="C161" s="177" t="s">
        <v>456</v>
      </c>
      <c r="D161" s="178" t="s">
        <v>435</v>
      </c>
      <c r="E161" s="179">
        <v>1</v>
      </c>
      <c r="F161" s="182"/>
      <c r="G161" s="180">
        <f t="shared" si="0"/>
        <v>0</v>
      </c>
      <c r="H161" s="182">
        <v>0</v>
      </c>
      <c r="I161" s="180">
        <f t="shared" si="1"/>
        <v>0</v>
      </c>
      <c r="J161" s="182">
        <v>3983.95</v>
      </c>
      <c r="K161" s="180">
        <f t="shared" si="2"/>
        <v>3983.95</v>
      </c>
      <c r="L161" s="180">
        <v>21</v>
      </c>
      <c r="M161" s="180">
        <f t="shared" si="3"/>
        <v>0</v>
      </c>
      <c r="N161" s="180">
        <v>0.4</v>
      </c>
      <c r="O161" s="180">
        <f t="shared" si="4"/>
        <v>0.4</v>
      </c>
      <c r="P161" s="180">
        <v>0</v>
      </c>
      <c r="Q161" s="180">
        <f t="shared" si="5"/>
        <v>0</v>
      </c>
      <c r="R161" s="181"/>
      <c r="S161" s="181" t="s">
        <v>392</v>
      </c>
      <c r="T161" s="180" t="s">
        <v>393</v>
      </c>
      <c r="U161" s="180">
        <v>0</v>
      </c>
      <c r="V161" s="180">
        <f t="shared" si="6"/>
        <v>0</v>
      </c>
      <c r="W161" s="181"/>
      <c r="X161" s="181"/>
      <c r="Y161" s="149"/>
      <c r="Z161" s="149"/>
      <c r="AA161" s="149"/>
      <c r="AB161" s="149"/>
      <c r="AC161" s="149"/>
      <c r="AD161" s="149"/>
      <c r="AE161" s="149" t="s">
        <v>202</v>
      </c>
      <c r="AF161" s="149" t="s">
        <v>457</v>
      </c>
      <c r="AG161" s="149"/>
      <c r="AH161" s="194"/>
      <c r="AI161" s="194"/>
      <c r="AJ161" s="197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1">
      <c r="A162" s="176">
        <v>47</v>
      </c>
      <c r="B162" s="177" t="s">
        <v>458</v>
      </c>
      <c r="C162" s="177" t="s">
        <v>459</v>
      </c>
      <c r="D162" s="178" t="s">
        <v>426</v>
      </c>
      <c r="E162" s="179">
        <v>1</v>
      </c>
      <c r="F162" s="182"/>
      <c r="G162" s="180">
        <f t="shared" si="0"/>
        <v>0</v>
      </c>
      <c r="H162" s="182">
        <v>3998.27</v>
      </c>
      <c r="I162" s="180">
        <f t="shared" si="1"/>
        <v>3998.27</v>
      </c>
      <c r="J162" s="182">
        <v>453.85</v>
      </c>
      <c r="K162" s="180">
        <f t="shared" si="2"/>
        <v>453.85</v>
      </c>
      <c r="L162" s="180">
        <v>21</v>
      </c>
      <c r="M162" s="180">
        <f t="shared" si="3"/>
        <v>0</v>
      </c>
      <c r="N162" s="180">
        <v>0.1109</v>
      </c>
      <c r="O162" s="180">
        <f t="shared" si="4"/>
        <v>0.11</v>
      </c>
      <c r="P162" s="180">
        <v>0</v>
      </c>
      <c r="Q162" s="180">
        <f t="shared" si="5"/>
        <v>0</v>
      </c>
      <c r="R162" s="181"/>
      <c r="S162" s="181" t="s">
        <v>392</v>
      </c>
      <c r="T162" s="180" t="s">
        <v>393</v>
      </c>
      <c r="U162" s="180">
        <v>0.30099999999999999</v>
      </c>
      <c r="V162" s="180">
        <f t="shared" si="6"/>
        <v>0.3</v>
      </c>
      <c r="W162" s="181"/>
      <c r="X162" s="181"/>
      <c r="Y162" s="149"/>
      <c r="Z162" s="149"/>
      <c r="AA162" s="149"/>
      <c r="AB162" s="149"/>
      <c r="AC162" s="149"/>
      <c r="AD162" s="149"/>
      <c r="AE162" s="149" t="s">
        <v>202</v>
      </c>
      <c r="AF162" s="149" t="s">
        <v>460</v>
      </c>
      <c r="AG162" s="149"/>
      <c r="AH162" s="194"/>
      <c r="AI162" s="194"/>
      <c r="AJ162" s="197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1">
      <c r="A163" s="176">
        <v>48</v>
      </c>
      <c r="B163" s="177" t="s">
        <v>461</v>
      </c>
      <c r="C163" s="177" t="s">
        <v>462</v>
      </c>
      <c r="D163" s="178" t="s">
        <v>426</v>
      </c>
      <c r="E163" s="179">
        <v>3</v>
      </c>
      <c r="F163" s="182"/>
      <c r="G163" s="180">
        <f t="shared" si="0"/>
        <v>0</v>
      </c>
      <c r="H163" s="182">
        <v>4573.97</v>
      </c>
      <c r="I163" s="180">
        <f t="shared" si="1"/>
        <v>13721.91</v>
      </c>
      <c r="J163" s="182">
        <v>482.64</v>
      </c>
      <c r="K163" s="180">
        <f t="shared" si="2"/>
        <v>1447.92</v>
      </c>
      <c r="L163" s="180">
        <v>21</v>
      </c>
      <c r="M163" s="180">
        <f t="shared" si="3"/>
        <v>0</v>
      </c>
      <c r="N163" s="180">
        <v>0.12706000000000001</v>
      </c>
      <c r="O163" s="180">
        <f t="shared" si="4"/>
        <v>0.38</v>
      </c>
      <c r="P163" s="180">
        <v>0</v>
      </c>
      <c r="Q163" s="180">
        <f t="shared" si="5"/>
        <v>0</v>
      </c>
      <c r="R163" s="181"/>
      <c r="S163" s="181" t="s">
        <v>392</v>
      </c>
      <c r="T163" s="180" t="s">
        <v>393</v>
      </c>
      <c r="U163" s="180">
        <v>0.30099999999999999</v>
      </c>
      <c r="V163" s="180">
        <f t="shared" si="6"/>
        <v>0.9</v>
      </c>
      <c r="W163" s="181"/>
      <c r="X163" s="181"/>
      <c r="Y163" s="149"/>
      <c r="Z163" s="149"/>
      <c r="AA163" s="149"/>
      <c r="AB163" s="149"/>
      <c r="AC163" s="149"/>
      <c r="AD163" s="149"/>
      <c r="AE163" s="149" t="s">
        <v>202</v>
      </c>
      <c r="AF163" s="149" t="s">
        <v>463</v>
      </c>
      <c r="AG163" s="149"/>
      <c r="AH163" s="194"/>
      <c r="AI163" s="194"/>
      <c r="AJ163" s="197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>
      <c r="A164" s="150"/>
      <c r="B164" s="191" t="s">
        <v>464</v>
      </c>
      <c r="C164" s="192"/>
      <c r="D164" s="183"/>
      <c r="E164" s="184">
        <v>3</v>
      </c>
      <c r="F164" s="163"/>
      <c r="G164" s="163"/>
      <c r="H164" s="163"/>
      <c r="I164" s="163"/>
      <c r="J164" s="163"/>
      <c r="K164" s="163"/>
      <c r="L164" s="163"/>
      <c r="M164" s="163"/>
      <c r="N164" s="163"/>
      <c r="O164" s="163"/>
      <c r="P164" s="163"/>
      <c r="Q164" s="163"/>
      <c r="R164" s="164"/>
      <c r="S164" s="164"/>
      <c r="T164" s="163"/>
      <c r="U164" s="163"/>
      <c r="V164" s="163"/>
      <c r="W164" s="164"/>
      <c r="X164" s="164"/>
      <c r="Y164" s="149"/>
      <c r="Z164" s="149"/>
      <c r="AA164" s="149"/>
      <c r="AB164" s="149"/>
      <c r="AC164" s="149"/>
      <c r="AD164" s="149"/>
      <c r="AE164" s="149" t="s">
        <v>205</v>
      </c>
      <c r="AF164" s="149">
        <v>0</v>
      </c>
      <c r="AG164" s="149"/>
      <c r="AH164" s="194"/>
      <c r="AI164" s="195" t="s">
        <v>464</v>
      </c>
      <c r="AJ164" s="197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1">
      <c r="A165" s="176">
        <v>49</v>
      </c>
      <c r="B165" s="177" t="s">
        <v>465</v>
      </c>
      <c r="C165" s="177" t="s">
        <v>466</v>
      </c>
      <c r="D165" s="178" t="s">
        <v>426</v>
      </c>
      <c r="E165" s="179">
        <v>7</v>
      </c>
      <c r="F165" s="182"/>
      <c r="G165" s="180">
        <f>ROUND(E165*F165,2)</f>
        <v>0</v>
      </c>
      <c r="H165" s="182">
        <v>3427.62</v>
      </c>
      <c r="I165" s="180">
        <f>ROUND(E165*H165,2)</f>
        <v>23993.34</v>
      </c>
      <c r="J165" s="182">
        <v>425.32</v>
      </c>
      <c r="K165" s="180">
        <f>ROUND(E165*J165,2)</f>
        <v>2977.24</v>
      </c>
      <c r="L165" s="180">
        <v>21</v>
      </c>
      <c r="M165" s="180">
        <f>G165*(1+L165/100)</f>
        <v>0</v>
      </c>
      <c r="N165" s="180">
        <v>9.5750000000000002E-2</v>
      </c>
      <c r="O165" s="180">
        <f>ROUND(E165*N165,2)</f>
        <v>0.67</v>
      </c>
      <c r="P165" s="180">
        <v>0</v>
      </c>
      <c r="Q165" s="180">
        <f>ROUND(E165*P165,2)</f>
        <v>0</v>
      </c>
      <c r="R165" s="181"/>
      <c r="S165" s="181" t="s">
        <v>392</v>
      </c>
      <c r="T165" s="180" t="s">
        <v>393</v>
      </c>
      <c r="U165" s="180">
        <v>0.30099999999999999</v>
      </c>
      <c r="V165" s="180">
        <f>ROUND(E165*U165,2)</f>
        <v>2.11</v>
      </c>
      <c r="W165" s="181"/>
      <c r="X165" s="181"/>
      <c r="Y165" s="149"/>
      <c r="Z165" s="149"/>
      <c r="AA165" s="149"/>
      <c r="AB165" s="149"/>
      <c r="AC165" s="149"/>
      <c r="AD165" s="149"/>
      <c r="AE165" s="149" t="s">
        <v>202</v>
      </c>
      <c r="AF165" s="149" t="s">
        <v>467</v>
      </c>
      <c r="AG165" s="149"/>
      <c r="AH165" s="194"/>
      <c r="AI165" s="194"/>
      <c r="AJ165" s="197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1">
      <c r="A166" s="150"/>
      <c r="B166" s="191" t="s">
        <v>468</v>
      </c>
      <c r="C166" s="192"/>
      <c r="D166" s="183"/>
      <c r="E166" s="184">
        <v>7</v>
      </c>
      <c r="F166" s="163"/>
      <c r="G166" s="163"/>
      <c r="H166" s="163"/>
      <c r="I166" s="163"/>
      <c r="J166" s="163"/>
      <c r="K166" s="163"/>
      <c r="L166" s="163"/>
      <c r="M166" s="163"/>
      <c r="N166" s="163"/>
      <c r="O166" s="163"/>
      <c r="P166" s="163"/>
      <c r="Q166" s="163"/>
      <c r="R166" s="164"/>
      <c r="S166" s="164"/>
      <c r="T166" s="163"/>
      <c r="U166" s="163"/>
      <c r="V166" s="163"/>
      <c r="W166" s="164"/>
      <c r="X166" s="164"/>
      <c r="Y166" s="149"/>
      <c r="Z166" s="149"/>
      <c r="AA166" s="149"/>
      <c r="AB166" s="149"/>
      <c r="AC166" s="149"/>
      <c r="AD166" s="149"/>
      <c r="AE166" s="149" t="s">
        <v>205</v>
      </c>
      <c r="AF166" s="149">
        <v>0</v>
      </c>
      <c r="AG166" s="149"/>
      <c r="AH166" s="194"/>
      <c r="AI166" s="195" t="s">
        <v>468</v>
      </c>
      <c r="AJ166" s="197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1">
      <c r="A167" s="176">
        <v>50</v>
      </c>
      <c r="B167" s="177" t="s">
        <v>469</v>
      </c>
      <c r="C167" s="177" t="s">
        <v>470</v>
      </c>
      <c r="D167" s="178" t="s">
        <v>435</v>
      </c>
      <c r="E167" s="179">
        <v>1</v>
      </c>
      <c r="F167" s="182"/>
      <c r="G167" s="180">
        <f>ROUND(E167*F167,2)</f>
        <v>0</v>
      </c>
      <c r="H167" s="182">
        <v>0</v>
      </c>
      <c r="I167" s="180">
        <f>ROUND(E167*H167,2)</f>
        <v>0</v>
      </c>
      <c r="J167" s="182">
        <v>2686.85</v>
      </c>
      <c r="K167" s="180">
        <f>ROUND(E167*J167,2)</f>
        <v>2686.85</v>
      </c>
      <c r="L167" s="180">
        <v>21</v>
      </c>
      <c r="M167" s="180">
        <f>G167*(1+L167/100)</f>
        <v>0</v>
      </c>
      <c r="N167" s="180">
        <v>0.1</v>
      </c>
      <c r="O167" s="180">
        <f>ROUND(E167*N167,2)</f>
        <v>0.1</v>
      </c>
      <c r="P167" s="180">
        <v>0</v>
      </c>
      <c r="Q167" s="180">
        <f>ROUND(E167*P167,2)</f>
        <v>0</v>
      </c>
      <c r="R167" s="181"/>
      <c r="S167" s="181" t="s">
        <v>392</v>
      </c>
      <c r="T167" s="180" t="s">
        <v>393</v>
      </c>
      <c r="U167" s="180">
        <v>0</v>
      </c>
      <c r="V167" s="180">
        <f>ROUND(E167*U167,2)</f>
        <v>0</v>
      </c>
      <c r="W167" s="181"/>
      <c r="X167" s="181"/>
      <c r="Y167" s="149"/>
      <c r="Z167" s="149"/>
      <c r="AA167" s="149"/>
      <c r="AB167" s="149"/>
      <c r="AC167" s="149"/>
      <c r="AD167" s="149"/>
      <c r="AE167" s="149" t="s">
        <v>202</v>
      </c>
      <c r="AF167" s="149" t="s">
        <v>471</v>
      </c>
      <c r="AG167" s="149"/>
      <c r="AH167" s="194"/>
      <c r="AI167" s="194"/>
      <c r="AJ167" s="197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ht="24" outlineLevel="1">
      <c r="A168" s="176">
        <v>51</v>
      </c>
      <c r="B168" s="177" t="s">
        <v>472</v>
      </c>
      <c r="C168" s="177" t="s">
        <v>473</v>
      </c>
      <c r="D168" s="178" t="s">
        <v>275</v>
      </c>
      <c r="E168" s="179">
        <v>1.99092</v>
      </c>
      <c r="F168" s="182"/>
      <c r="G168" s="180">
        <f>ROUND(E168*F168,2)</f>
        <v>0</v>
      </c>
      <c r="H168" s="182">
        <v>41055.379999999997</v>
      </c>
      <c r="I168" s="180">
        <f>ROUND(E168*H168,2)</f>
        <v>81737.98</v>
      </c>
      <c r="J168" s="182">
        <v>14444.62</v>
      </c>
      <c r="K168" s="180">
        <f>ROUND(E168*J168,2)</f>
        <v>28758.080000000002</v>
      </c>
      <c r="L168" s="180">
        <v>21</v>
      </c>
      <c r="M168" s="180">
        <f>G168*(1+L168/100)</f>
        <v>0</v>
      </c>
      <c r="N168" s="180">
        <v>1.0970899999999999</v>
      </c>
      <c r="O168" s="180">
        <f>ROUND(E168*N168,2)</f>
        <v>2.1800000000000002</v>
      </c>
      <c r="P168" s="180">
        <v>0</v>
      </c>
      <c r="Q168" s="180">
        <f>ROUND(E168*P168,2)</f>
        <v>0</v>
      </c>
      <c r="R168" s="181" t="s">
        <v>257</v>
      </c>
      <c r="S168" s="181" t="s">
        <v>201</v>
      </c>
      <c r="T168" s="180" t="s">
        <v>201</v>
      </c>
      <c r="U168" s="180">
        <v>16.582999999999998</v>
      </c>
      <c r="V168" s="180">
        <f>ROUND(E168*U168,2)</f>
        <v>33.020000000000003</v>
      </c>
      <c r="W168" s="181"/>
      <c r="X168" s="181"/>
      <c r="Y168" s="149"/>
      <c r="Z168" s="149"/>
      <c r="AA168" s="149"/>
      <c r="AB168" s="149"/>
      <c r="AC168" s="149"/>
      <c r="AD168" s="149"/>
      <c r="AE168" s="149" t="s">
        <v>202</v>
      </c>
      <c r="AF168" s="149" t="s">
        <v>474</v>
      </c>
      <c r="AG168" s="149"/>
      <c r="AH168" s="194"/>
      <c r="AI168" s="194"/>
      <c r="AJ168" s="197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1">
      <c r="A169" s="150"/>
      <c r="B169" s="191" t="s">
        <v>475</v>
      </c>
      <c r="C169" s="192"/>
      <c r="D169" s="183"/>
      <c r="E169" s="184">
        <v>1.1843999999999999</v>
      </c>
      <c r="F169" s="163"/>
      <c r="G169" s="163"/>
      <c r="H169" s="163"/>
      <c r="I169" s="163"/>
      <c r="J169" s="163"/>
      <c r="K169" s="163"/>
      <c r="L169" s="163"/>
      <c r="M169" s="163"/>
      <c r="N169" s="163"/>
      <c r="O169" s="163"/>
      <c r="P169" s="163"/>
      <c r="Q169" s="163"/>
      <c r="R169" s="164"/>
      <c r="S169" s="164"/>
      <c r="T169" s="163"/>
      <c r="U169" s="163"/>
      <c r="V169" s="163"/>
      <c r="W169" s="164"/>
      <c r="X169" s="164"/>
      <c r="Y169" s="149"/>
      <c r="Z169" s="149"/>
      <c r="AA169" s="149"/>
      <c r="AB169" s="149"/>
      <c r="AC169" s="149"/>
      <c r="AD169" s="149"/>
      <c r="AE169" s="149" t="s">
        <v>205</v>
      </c>
      <c r="AF169" s="149">
        <v>0</v>
      </c>
      <c r="AG169" s="149"/>
      <c r="AH169" s="194"/>
      <c r="AI169" s="195" t="s">
        <v>475</v>
      </c>
      <c r="AJ169" s="197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1">
      <c r="A170" s="150"/>
      <c r="B170" s="191" t="s">
        <v>476</v>
      </c>
      <c r="C170" s="192"/>
      <c r="D170" s="183"/>
      <c r="E170" s="184">
        <v>0.43991999999999998</v>
      </c>
      <c r="F170" s="163"/>
      <c r="G170" s="163"/>
      <c r="H170" s="163"/>
      <c r="I170" s="163"/>
      <c r="J170" s="163"/>
      <c r="K170" s="163"/>
      <c r="L170" s="163"/>
      <c r="M170" s="163"/>
      <c r="N170" s="163"/>
      <c r="O170" s="163"/>
      <c r="P170" s="163"/>
      <c r="Q170" s="163"/>
      <c r="R170" s="164"/>
      <c r="S170" s="164"/>
      <c r="T170" s="163"/>
      <c r="U170" s="163"/>
      <c r="V170" s="163"/>
      <c r="W170" s="164"/>
      <c r="X170" s="164"/>
      <c r="Y170" s="149"/>
      <c r="Z170" s="149"/>
      <c r="AA170" s="149"/>
      <c r="AB170" s="149"/>
      <c r="AC170" s="149"/>
      <c r="AD170" s="149"/>
      <c r="AE170" s="149" t="s">
        <v>205</v>
      </c>
      <c r="AF170" s="149">
        <v>0</v>
      </c>
      <c r="AG170" s="149"/>
      <c r="AH170" s="194"/>
      <c r="AI170" s="195" t="s">
        <v>476</v>
      </c>
      <c r="AJ170" s="197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outlineLevel="1">
      <c r="A171" s="150"/>
      <c r="B171" s="191" t="s">
        <v>477</v>
      </c>
      <c r="C171" s="192"/>
      <c r="D171" s="183"/>
      <c r="E171" s="184">
        <v>0.36659999999999998</v>
      </c>
      <c r="F171" s="163"/>
      <c r="G171" s="163"/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4"/>
      <c r="S171" s="164"/>
      <c r="T171" s="163"/>
      <c r="U171" s="163"/>
      <c r="V171" s="163"/>
      <c r="W171" s="164"/>
      <c r="X171" s="164"/>
      <c r="Y171" s="149"/>
      <c r="Z171" s="149"/>
      <c r="AA171" s="149"/>
      <c r="AB171" s="149"/>
      <c r="AC171" s="149"/>
      <c r="AD171" s="149"/>
      <c r="AE171" s="149" t="s">
        <v>205</v>
      </c>
      <c r="AF171" s="149">
        <v>0</v>
      </c>
      <c r="AG171" s="149"/>
      <c r="AH171" s="194"/>
      <c r="AI171" s="195" t="s">
        <v>477</v>
      </c>
      <c r="AJ171" s="197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1">
      <c r="A172" s="176">
        <v>52</v>
      </c>
      <c r="B172" s="177" t="s">
        <v>478</v>
      </c>
      <c r="C172" s="177" t="s">
        <v>479</v>
      </c>
      <c r="D172" s="178" t="s">
        <v>199</v>
      </c>
      <c r="E172" s="179">
        <v>5.5123499999999996</v>
      </c>
      <c r="F172" s="182"/>
      <c r="G172" s="180">
        <f>ROUND(E172*F172,2)</f>
        <v>0</v>
      </c>
      <c r="H172" s="182">
        <v>4696.28</v>
      </c>
      <c r="I172" s="180">
        <f>ROUND(E172*H172,2)</f>
        <v>25887.54</v>
      </c>
      <c r="J172" s="182">
        <v>1563.72</v>
      </c>
      <c r="K172" s="180">
        <f>ROUND(E172*J172,2)</f>
        <v>8619.77</v>
      </c>
      <c r="L172" s="180">
        <v>21</v>
      </c>
      <c r="M172" s="180">
        <f>G172*(1+L172/100)</f>
        <v>0</v>
      </c>
      <c r="N172" s="180">
        <v>2.53999</v>
      </c>
      <c r="O172" s="180">
        <f>ROUND(E172*N172,2)</f>
        <v>14</v>
      </c>
      <c r="P172" s="180">
        <v>0</v>
      </c>
      <c r="Q172" s="180">
        <f>ROUND(E172*P172,2)</f>
        <v>0</v>
      </c>
      <c r="R172" s="181" t="s">
        <v>257</v>
      </c>
      <c r="S172" s="181" t="s">
        <v>201</v>
      </c>
      <c r="T172" s="180" t="s">
        <v>201</v>
      </c>
      <c r="U172" s="180">
        <v>2.3039999999999998</v>
      </c>
      <c r="V172" s="180">
        <f>ROUND(E172*U172,2)</f>
        <v>12.7</v>
      </c>
      <c r="W172" s="181"/>
      <c r="X172" s="181"/>
      <c r="Y172" s="149"/>
      <c r="Z172" s="149"/>
      <c r="AA172" s="149"/>
      <c r="AB172" s="149"/>
      <c r="AC172" s="149"/>
      <c r="AD172" s="149"/>
      <c r="AE172" s="149" t="s">
        <v>202</v>
      </c>
      <c r="AF172" s="149" t="s">
        <v>480</v>
      </c>
      <c r="AG172" s="149"/>
      <c r="AH172" s="194"/>
      <c r="AI172" s="194"/>
      <c r="AJ172" s="197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1">
      <c r="A173" s="150"/>
      <c r="B173" s="191" t="s">
        <v>481</v>
      </c>
      <c r="C173" s="192"/>
      <c r="D173" s="183"/>
      <c r="E173" s="184">
        <v>2.1</v>
      </c>
      <c r="F173" s="163"/>
      <c r="G173" s="163"/>
      <c r="H173" s="163"/>
      <c r="I173" s="163"/>
      <c r="J173" s="163"/>
      <c r="K173" s="163"/>
      <c r="L173" s="163"/>
      <c r="M173" s="163"/>
      <c r="N173" s="163"/>
      <c r="O173" s="163"/>
      <c r="P173" s="163"/>
      <c r="Q173" s="163"/>
      <c r="R173" s="164"/>
      <c r="S173" s="164"/>
      <c r="T173" s="163"/>
      <c r="U173" s="163"/>
      <c r="V173" s="163"/>
      <c r="W173" s="164"/>
      <c r="X173" s="164"/>
      <c r="Y173" s="149"/>
      <c r="Z173" s="149"/>
      <c r="AA173" s="149"/>
      <c r="AB173" s="149"/>
      <c r="AC173" s="149"/>
      <c r="AD173" s="149"/>
      <c r="AE173" s="149" t="s">
        <v>205</v>
      </c>
      <c r="AF173" s="149">
        <v>0</v>
      </c>
      <c r="AG173" s="149"/>
      <c r="AH173" s="194"/>
      <c r="AI173" s="195" t="s">
        <v>481</v>
      </c>
      <c r="AJ173" s="197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1">
      <c r="A174" s="150"/>
      <c r="B174" s="191" t="s">
        <v>482</v>
      </c>
      <c r="C174" s="192"/>
      <c r="D174" s="183"/>
      <c r="E174" s="184">
        <v>3.41235</v>
      </c>
      <c r="F174" s="163"/>
      <c r="G174" s="163"/>
      <c r="H174" s="163"/>
      <c r="I174" s="163"/>
      <c r="J174" s="163"/>
      <c r="K174" s="163"/>
      <c r="L174" s="163"/>
      <c r="M174" s="163"/>
      <c r="N174" s="163"/>
      <c r="O174" s="163"/>
      <c r="P174" s="163"/>
      <c r="Q174" s="163"/>
      <c r="R174" s="164"/>
      <c r="S174" s="164"/>
      <c r="T174" s="163"/>
      <c r="U174" s="163"/>
      <c r="V174" s="163"/>
      <c r="W174" s="164"/>
      <c r="X174" s="164"/>
      <c r="Y174" s="149"/>
      <c r="Z174" s="149"/>
      <c r="AA174" s="149"/>
      <c r="AB174" s="149"/>
      <c r="AC174" s="149"/>
      <c r="AD174" s="149"/>
      <c r="AE174" s="149" t="s">
        <v>205</v>
      </c>
      <c r="AF174" s="149">
        <v>0</v>
      </c>
      <c r="AG174" s="149"/>
      <c r="AH174" s="194"/>
      <c r="AI174" s="195" t="s">
        <v>482</v>
      </c>
      <c r="AJ174" s="197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1">
      <c r="A175" s="176">
        <v>53</v>
      </c>
      <c r="B175" s="177" t="s">
        <v>483</v>
      </c>
      <c r="C175" s="177" t="s">
        <v>484</v>
      </c>
      <c r="D175" s="178" t="s">
        <v>266</v>
      </c>
      <c r="E175" s="179">
        <v>42.049399999999999</v>
      </c>
      <c r="F175" s="182"/>
      <c r="G175" s="180">
        <f>ROUND(E175*F175,2)</f>
        <v>0</v>
      </c>
      <c r="H175" s="182">
        <v>393.75</v>
      </c>
      <c r="I175" s="180">
        <f>ROUND(E175*H175,2)</f>
        <v>16556.95</v>
      </c>
      <c r="J175" s="182">
        <v>434.25</v>
      </c>
      <c r="K175" s="180">
        <f>ROUND(E175*J175,2)</f>
        <v>18259.95</v>
      </c>
      <c r="L175" s="180">
        <v>21</v>
      </c>
      <c r="M175" s="180">
        <f>G175*(1+L175/100)</f>
        <v>0</v>
      </c>
      <c r="N175" s="180">
        <v>3.807E-2</v>
      </c>
      <c r="O175" s="180">
        <f>ROUND(E175*N175,2)</f>
        <v>1.6</v>
      </c>
      <c r="P175" s="180">
        <v>0</v>
      </c>
      <c r="Q175" s="180">
        <f>ROUND(E175*P175,2)</f>
        <v>0</v>
      </c>
      <c r="R175" s="181" t="s">
        <v>257</v>
      </c>
      <c r="S175" s="181" t="s">
        <v>201</v>
      </c>
      <c r="T175" s="180" t="s">
        <v>201</v>
      </c>
      <c r="U175" s="180">
        <v>0.7</v>
      </c>
      <c r="V175" s="180">
        <f>ROUND(E175*U175,2)</f>
        <v>29.43</v>
      </c>
      <c r="W175" s="181"/>
      <c r="X175" s="181"/>
      <c r="Y175" s="149"/>
      <c r="Z175" s="149"/>
      <c r="AA175" s="149"/>
      <c r="AB175" s="149"/>
      <c r="AC175" s="149"/>
      <c r="AD175" s="149"/>
      <c r="AE175" s="149" t="s">
        <v>202</v>
      </c>
      <c r="AF175" s="149" t="s">
        <v>485</v>
      </c>
      <c r="AG175" s="149"/>
      <c r="AH175" s="194"/>
      <c r="AI175" s="194"/>
      <c r="AJ175" s="197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1">
      <c r="A176" s="150"/>
      <c r="B176" s="191" t="s">
        <v>486</v>
      </c>
      <c r="C176" s="192"/>
      <c r="D176" s="183"/>
      <c r="E176" s="184">
        <v>22.4</v>
      </c>
      <c r="F176" s="163"/>
      <c r="G176" s="163"/>
      <c r="H176" s="163"/>
      <c r="I176" s="163"/>
      <c r="J176" s="163"/>
      <c r="K176" s="163"/>
      <c r="L176" s="163"/>
      <c r="M176" s="163"/>
      <c r="N176" s="163"/>
      <c r="O176" s="163"/>
      <c r="P176" s="163"/>
      <c r="Q176" s="163"/>
      <c r="R176" s="164"/>
      <c r="S176" s="164"/>
      <c r="T176" s="163"/>
      <c r="U176" s="163"/>
      <c r="V176" s="163"/>
      <c r="W176" s="164"/>
      <c r="X176" s="164"/>
      <c r="Y176" s="149"/>
      <c r="Z176" s="149"/>
      <c r="AA176" s="149"/>
      <c r="AB176" s="149"/>
      <c r="AC176" s="149"/>
      <c r="AD176" s="149"/>
      <c r="AE176" s="149" t="s">
        <v>205</v>
      </c>
      <c r="AF176" s="149">
        <v>0</v>
      </c>
      <c r="AG176" s="149"/>
      <c r="AH176" s="194"/>
      <c r="AI176" s="195" t="s">
        <v>486</v>
      </c>
      <c r="AJ176" s="197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1">
      <c r="A177" s="150"/>
      <c r="B177" s="191" t="s">
        <v>487</v>
      </c>
      <c r="C177" s="192"/>
      <c r="D177" s="183"/>
      <c r="E177" s="184">
        <v>19.6494</v>
      </c>
      <c r="F177" s="163"/>
      <c r="G177" s="163"/>
      <c r="H177" s="163"/>
      <c r="I177" s="163"/>
      <c r="J177" s="163"/>
      <c r="K177" s="163"/>
      <c r="L177" s="163"/>
      <c r="M177" s="163"/>
      <c r="N177" s="163"/>
      <c r="O177" s="163"/>
      <c r="P177" s="163"/>
      <c r="Q177" s="163"/>
      <c r="R177" s="164"/>
      <c r="S177" s="164"/>
      <c r="T177" s="163"/>
      <c r="U177" s="163"/>
      <c r="V177" s="163"/>
      <c r="W177" s="164"/>
      <c r="X177" s="164"/>
      <c r="Y177" s="149"/>
      <c r="Z177" s="149"/>
      <c r="AA177" s="149"/>
      <c r="AB177" s="149"/>
      <c r="AC177" s="149"/>
      <c r="AD177" s="149"/>
      <c r="AE177" s="149" t="s">
        <v>205</v>
      </c>
      <c r="AF177" s="149">
        <v>0</v>
      </c>
      <c r="AG177" s="149"/>
      <c r="AH177" s="194"/>
      <c r="AI177" s="195" t="s">
        <v>487</v>
      </c>
      <c r="AJ177" s="197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1">
      <c r="A178" s="176">
        <v>54</v>
      </c>
      <c r="B178" s="177" t="s">
        <v>488</v>
      </c>
      <c r="C178" s="177" t="s">
        <v>489</v>
      </c>
      <c r="D178" s="178" t="s">
        <v>266</v>
      </c>
      <c r="E178" s="179">
        <v>42.049399999999999</v>
      </c>
      <c r="F178" s="182"/>
      <c r="G178" s="180">
        <f>ROUND(E178*F178,2)</f>
        <v>0</v>
      </c>
      <c r="H178" s="182">
        <v>0</v>
      </c>
      <c r="I178" s="180">
        <f>ROUND(E178*H178,2)</f>
        <v>0</v>
      </c>
      <c r="J178" s="182">
        <v>176</v>
      </c>
      <c r="K178" s="180">
        <f>ROUND(E178*J178,2)</f>
        <v>7400.69</v>
      </c>
      <c r="L178" s="180">
        <v>21</v>
      </c>
      <c r="M178" s="180">
        <f>G178*(1+L178/100)</f>
        <v>0</v>
      </c>
      <c r="N178" s="180">
        <v>0</v>
      </c>
      <c r="O178" s="180">
        <f>ROUND(E178*N178,2)</f>
        <v>0</v>
      </c>
      <c r="P178" s="180">
        <v>0</v>
      </c>
      <c r="Q178" s="180">
        <f>ROUND(E178*P178,2)</f>
        <v>0</v>
      </c>
      <c r="R178" s="181" t="s">
        <v>257</v>
      </c>
      <c r="S178" s="181" t="s">
        <v>201</v>
      </c>
      <c r="T178" s="180" t="s">
        <v>201</v>
      </c>
      <c r="U178" s="180">
        <v>0.3</v>
      </c>
      <c r="V178" s="180">
        <f>ROUND(E178*U178,2)</f>
        <v>12.61</v>
      </c>
      <c r="W178" s="181"/>
      <c r="X178" s="181"/>
      <c r="Y178" s="149"/>
      <c r="Z178" s="149"/>
      <c r="AA178" s="149"/>
      <c r="AB178" s="149"/>
      <c r="AC178" s="149"/>
      <c r="AD178" s="149"/>
      <c r="AE178" s="149" t="s">
        <v>202</v>
      </c>
      <c r="AF178" s="149" t="s">
        <v>490</v>
      </c>
      <c r="AG178" s="149"/>
      <c r="AH178" s="194"/>
      <c r="AI178" s="194"/>
      <c r="AJ178" s="197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>
      <c r="A179" s="176">
        <v>55</v>
      </c>
      <c r="B179" s="177" t="s">
        <v>491</v>
      </c>
      <c r="C179" s="177" t="s">
        <v>492</v>
      </c>
      <c r="D179" s="178" t="s">
        <v>275</v>
      </c>
      <c r="E179" s="179">
        <v>0.77173000000000003</v>
      </c>
      <c r="F179" s="182"/>
      <c r="G179" s="180">
        <f>ROUND(E179*F179,2)</f>
        <v>0</v>
      </c>
      <c r="H179" s="182">
        <v>42432.98</v>
      </c>
      <c r="I179" s="180">
        <f>ROUND(E179*H179,2)</f>
        <v>32746.799999999999</v>
      </c>
      <c r="J179" s="182">
        <v>22337.02</v>
      </c>
      <c r="K179" s="180">
        <f>ROUND(E179*J179,2)</f>
        <v>17238.150000000001</v>
      </c>
      <c r="L179" s="180">
        <v>21</v>
      </c>
      <c r="M179" s="180">
        <f>G179*(1+L179/100)</f>
        <v>0</v>
      </c>
      <c r="N179" s="180">
        <v>1.02477</v>
      </c>
      <c r="O179" s="180">
        <f>ROUND(E179*N179,2)</f>
        <v>0.79</v>
      </c>
      <c r="P179" s="180">
        <v>0</v>
      </c>
      <c r="Q179" s="180">
        <f>ROUND(E179*P179,2)</f>
        <v>0</v>
      </c>
      <c r="R179" s="181" t="s">
        <v>257</v>
      </c>
      <c r="S179" s="181" t="s">
        <v>201</v>
      </c>
      <c r="T179" s="180" t="s">
        <v>201</v>
      </c>
      <c r="U179" s="180">
        <v>29.568000000000001</v>
      </c>
      <c r="V179" s="180">
        <f>ROUND(E179*U179,2)</f>
        <v>22.82</v>
      </c>
      <c r="W179" s="181"/>
      <c r="X179" s="181"/>
      <c r="Y179" s="149"/>
      <c r="Z179" s="149"/>
      <c r="AA179" s="149"/>
      <c r="AB179" s="149"/>
      <c r="AC179" s="149"/>
      <c r="AD179" s="149"/>
      <c r="AE179" s="149" t="s">
        <v>202</v>
      </c>
      <c r="AF179" s="149" t="s">
        <v>493</v>
      </c>
      <c r="AG179" s="149"/>
      <c r="AH179" s="194"/>
      <c r="AI179" s="194"/>
      <c r="AJ179" s="197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>
      <c r="A180" s="150"/>
      <c r="B180" s="191" t="s">
        <v>494</v>
      </c>
      <c r="C180" s="192"/>
      <c r="D180" s="183"/>
      <c r="E180" s="184">
        <v>0.77173000000000003</v>
      </c>
      <c r="F180" s="163"/>
      <c r="G180" s="163"/>
      <c r="H180" s="163"/>
      <c r="I180" s="163"/>
      <c r="J180" s="163"/>
      <c r="K180" s="163"/>
      <c r="L180" s="163"/>
      <c r="M180" s="163"/>
      <c r="N180" s="163"/>
      <c r="O180" s="163"/>
      <c r="P180" s="163"/>
      <c r="Q180" s="163"/>
      <c r="R180" s="164"/>
      <c r="S180" s="164"/>
      <c r="T180" s="163"/>
      <c r="U180" s="163"/>
      <c r="V180" s="163"/>
      <c r="W180" s="164"/>
      <c r="X180" s="164"/>
      <c r="Y180" s="149"/>
      <c r="Z180" s="149"/>
      <c r="AA180" s="149"/>
      <c r="AB180" s="149"/>
      <c r="AC180" s="149"/>
      <c r="AD180" s="149"/>
      <c r="AE180" s="149" t="s">
        <v>205</v>
      </c>
      <c r="AF180" s="149">
        <v>0</v>
      </c>
      <c r="AG180" s="149"/>
      <c r="AH180" s="194"/>
      <c r="AI180" s="195" t="s">
        <v>494</v>
      </c>
      <c r="AJ180" s="197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ht="24" outlineLevel="1">
      <c r="A181" s="176">
        <v>56</v>
      </c>
      <c r="B181" s="177" t="s">
        <v>495</v>
      </c>
      <c r="C181" s="177" t="s">
        <v>496</v>
      </c>
      <c r="D181" s="178" t="s">
        <v>266</v>
      </c>
      <c r="E181" s="179">
        <v>102.3977</v>
      </c>
      <c r="F181" s="182"/>
      <c r="G181" s="180">
        <f>ROUND(E181*F181,2)</f>
        <v>0</v>
      </c>
      <c r="H181" s="182">
        <v>614.42999999999995</v>
      </c>
      <c r="I181" s="180">
        <f>ROUND(E181*H181,2)</f>
        <v>62916.22</v>
      </c>
      <c r="J181" s="182">
        <v>358.57</v>
      </c>
      <c r="K181" s="180">
        <f>ROUND(E181*J181,2)</f>
        <v>36716.74</v>
      </c>
      <c r="L181" s="180">
        <v>21</v>
      </c>
      <c r="M181" s="180">
        <f>G181*(1+L181/100)</f>
        <v>0</v>
      </c>
      <c r="N181" s="180">
        <v>7.5340000000000004E-2</v>
      </c>
      <c r="O181" s="180">
        <f>ROUND(E181*N181,2)</f>
        <v>7.71</v>
      </c>
      <c r="P181" s="180">
        <v>0</v>
      </c>
      <c r="Q181" s="180">
        <f>ROUND(E181*P181,2)</f>
        <v>0</v>
      </c>
      <c r="R181" s="181" t="s">
        <v>257</v>
      </c>
      <c r="S181" s="181" t="s">
        <v>201</v>
      </c>
      <c r="T181" s="180" t="s">
        <v>201</v>
      </c>
      <c r="U181" s="180">
        <v>0.52915000000000001</v>
      </c>
      <c r="V181" s="180">
        <f>ROUND(E181*U181,2)</f>
        <v>54.18</v>
      </c>
      <c r="W181" s="181"/>
      <c r="X181" s="181"/>
      <c r="Y181" s="149"/>
      <c r="Z181" s="149"/>
      <c r="AA181" s="149"/>
      <c r="AB181" s="149"/>
      <c r="AC181" s="149"/>
      <c r="AD181" s="149"/>
      <c r="AE181" s="149" t="s">
        <v>202</v>
      </c>
      <c r="AF181" s="149" t="s">
        <v>497</v>
      </c>
      <c r="AG181" s="149"/>
      <c r="AH181" s="194"/>
      <c r="AI181" s="194"/>
      <c r="AJ181" s="197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1">
      <c r="A182" s="150"/>
      <c r="B182" s="191" t="s">
        <v>498</v>
      </c>
      <c r="C182" s="192"/>
      <c r="D182" s="183"/>
      <c r="E182" s="184">
        <v>66.492699999999999</v>
      </c>
      <c r="F182" s="163"/>
      <c r="G182" s="163"/>
      <c r="H182" s="163"/>
      <c r="I182" s="163"/>
      <c r="J182" s="163"/>
      <c r="K182" s="163"/>
      <c r="L182" s="163"/>
      <c r="M182" s="163"/>
      <c r="N182" s="163"/>
      <c r="O182" s="163"/>
      <c r="P182" s="163"/>
      <c r="Q182" s="163"/>
      <c r="R182" s="164"/>
      <c r="S182" s="164"/>
      <c r="T182" s="163"/>
      <c r="U182" s="163"/>
      <c r="V182" s="163"/>
      <c r="W182" s="164"/>
      <c r="X182" s="164"/>
      <c r="Y182" s="149"/>
      <c r="Z182" s="149"/>
      <c r="AA182" s="149"/>
      <c r="AB182" s="149"/>
      <c r="AC182" s="149"/>
      <c r="AD182" s="149"/>
      <c r="AE182" s="149" t="s">
        <v>205</v>
      </c>
      <c r="AF182" s="149">
        <v>0</v>
      </c>
      <c r="AG182" s="149"/>
      <c r="AH182" s="194"/>
      <c r="AI182" s="195" t="s">
        <v>498</v>
      </c>
      <c r="AJ182" s="197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1">
      <c r="A183" s="150"/>
      <c r="B183" s="191" t="s">
        <v>499</v>
      </c>
      <c r="C183" s="192"/>
      <c r="D183" s="183"/>
      <c r="E183" s="184">
        <v>-8.4</v>
      </c>
      <c r="F183" s="163"/>
      <c r="G183" s="163"/>
      <c r="H183" s="163"/>
      <c r="I183" s="163"/>
      <c r="J183" s="163"/>
      <c r="K183" s="163"/>
      <c r="L183" s="163"/>
      <c r="M183" s="163"/>
      <c r="N183" s="163"/>
      <c r="O183" s="163"/>
      <c r="P183" s="163"/>
      <c r="Q183" s="163"/>
      <c r="R183" s="164"/>
      <c r="S183" s="164"/>
      <c r="T183" s="163"/>
      <c r="U183" s="163"/>
      <c r="V183" s="163"/>
      <c r="W183" s="164"/>
      <c r="X183" s="164"/>
      <c r="Y183" s="149"/>
      <c r="Z183" s="149"/>
      <c r="AA183" s="149"/>
      <c r="AB183" s="149"/>
      <c r="AC183" s="149"/>
      <c r="AD183" s="149"/>
      <c r="AE183" s="149" t="s">
        <v>205</v>
      </c>
      <c r="AF183" s="149">
        <v>0</v>
      </c>
      <c r="AG183" s="149"/>
      <c r="AH183" s="194"/>
      <c r="AI183" s="195" t="s">
        <v>499</v>
      </c>
      <c r="AJ183" s="197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1">
      <c r="A184" s="150"/>
      <c r="B184" s="191" t="s">
        <v>500</v>
      </c>
      <c r="C184" s="192"/>
      <c r="D184" s="183"/>
      <c r="E184" s="184">
        <v>30.524999999999999</v>
      </c>
      <c r="F184" s="163"/>
      <c r="G184" s="163"/>
      <c r="H184" s="163"/>
      <c r="I184" s="163"/>
      <c r="J184" s="163"/>
      <c r="K184" s="163"/>
      <c r="L184" s="163"/>
      <c r="M184" s="163"/>
      <c r="N184" s="163"/>
      <c r="O184" s="163"/>
      <c r="P184" s="163"/>
      <c r="Q184" s="163"/>
      <c r="R184" s="164"/>
      <c r="S184" s="164"/>
      <c r="T184" s="163"/>
      <c r="U184" s="163"/>
      <c r="V184" s="163"/>
      <c r="W184" s="164"/>
      <c r="X184" s="164"/>
      <c r="Y184" s="149"/>
      <c r="Z184" s="149"/>
      <c r="AA184" s="149"/>
      <c r="AB184" s="149"/>
      <c r="AC184" s="149"/>
      <c r="AD184" s="149"/>
      <c r="AE184" s="149" t="s">
        <v>205</v>
      </c>
      <c r="AF184" s="149">
        <v>0</v>
      </c>
      <c r="AG184" s="149"/>
      <c r="AH184" s="194"/>
      <c r="AI184" s="195" t="s">
        <v>500</v>
      </c>
      <c r="AJ184" s="197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1">
      <c r="A185" s="150"/>
      <c r="B185" s="191" t="s">
        <v>501</v>
      </c>
      <c r="C185" s="192"/>
      <c r="D185" s="183"/>
      <c r="E185" s="184">
        <v>-2.8</v>
      </c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4"/>
      <c r="S185" s="164"/>
      <c r="T185" s="163"/>
      <c r="U185" s="163"/>
      <c r="V185" s="163"/>
      <c r="W185" s="164"/>
      <c r="X185" s="164"/>
      <c r="Y185" s="149"/>
      <c r="Z185" s="149"/>
      <c r="AA185" s="149"/>
      <c r="AB185" s="149"/>
      <c r="AC185" s="149"/>
      <c r="AD185" s="149"/>
      <c r="AE185" s="149" t="s">
        <v>205</v>
      </c>
      <c r="AF185" s="149">
        <v>0</v>
      </c>
      <c r="AG185" s="149"/>
      <c r="AH185" s="194"/>
      <c r="AI185" s="195" t="s">
        <v>501</v>
      </c>
      <c r="AJ185" s="197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1">
      <c r="A186" s="150"/>
      <c r="B186" s="191" t="s">
        <v>502</v>
      </c>
      <c r="C186" s="192"/>
      <c r="D186" s="183"/>
      <c r="E186" s="184">
        <v>19.98</v>
      </c>
      <c r="F186" s="163"/>
      <c r="G186" s="163"/>
      <c r="H186" s="163"/>
      <c r="I186" s="163"/>
      <c r="J186" s="163"/>
      <c r="K186" s="163"/>
      <c r="L186" s="163"/>
      <c r="M186" s="163"/>
      <c r="N186" s="163"/>
      <c r="O186" s="163"/>
      <c r="P186" s="163"/>
      <c r="Q186" s="163"/>
      <c r="R186" s="164"/>
      <c r="S186" s="164"/>
      <c r="T186" s="163"/>
      <c r="U186" s="163"/>
      <c r="V186" s="163"/>
      <c r="W186" s="164"/>
      <c r="X186" s="164"/>
      <c r="Y186" s="149"/>
      <c r="Z186" s="149"/>
      <c r="AA186" s="149"/>
      <c r="AB186" s="149"/>
      <c r="AC186" s="149"/>
      <c r="AD186" s="149"/>
      <c r="AE186" s="149" t="s">
        <v>205</v>
      </c>
      <c r="AF186" s="149">
        <v>0</v>
      </c>
      <c r="AG186" s="149"/>
      <c r="AH186" s="194"/>
      <c r="AI186" s="195" t="s">
        <v>502</v>
      </c>
      <c r="AJ186" s="197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outlineLevel="1">
      <c r="A187" s="150"/>
      <c r="B187" s="191" t="s">
        <v>503</v>
      </c>
      <c r="C187" s="192"/>
      <c r="D187" s="183"/>
      <c r="E187" s="184">
        <v>-3.4</v>
      </c>
      <c r="F187" s="163"/>
      <c r="G187" s="163"/>
      <c r="H187" s="163"/>
      <c r="I187" s="163"/>
      <c r="J187" s="163"/>
      <c r="K187" s="163"/>
      <c r="L187" s="163"/>
      <c r="M187" s="163"/>
      <c r="N187" s="163"/>
      <c r="O187" s="163"/>
      <c r="P187" s="163"/>
      <c r="Q187" s="163"/>
      <c r="R187" s="164"/>
      <c r="S187" s="164"/>
      <c r="T187" s="163"/>
      <c r="U187" s="163"/>
      <c r="V187" s="163"/>
      <c r="W187" s="164"/>
      <c r="X187" s="164"/>
      <c r="Y187" s="149"/>
      <c r="Z187" s="149"/>
      <c r="AA187" s="149"/>
      <c r="AB187" s="149"/>
      <c r="AC187" s="149"/>
      <c r="AD187" s="149"/>
      <c r="AE187" s="149" t="s">
        <v>205</v>
      </c>
      <c r="AF187" s="149">
        <v>0</v>
      </c>
      <c r="AG187" s="149"/>
      <c r="AH187" s="194"/>
      <c r="AI187" s="195" t="s">
        <v>503</v>
      </c>
      <c r="AJ187" s="197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ht="24" outlineLevel="1">
      <c r="A188" s="176">
        <v>57</v>
      </c>
      <c r="B188" s="177" t="s">
        <v>504</v>
      </c>
      <c r="C188" s="177" t="s">
        <v>505</v>
      </c>
      <c r="D188" s="178" t="s">
        <v>266</v>
      </c>
      <c r="E188" s="179">
        <v>768.80615999999998</v>
      </c>
      <c r="F188" s="182"/>
      <c r="G188" s="180">
        <f>ROUND(E188*F188,2)</f>
        <v>0</v>
      </c>
      <c r="H188" s="182">
        <v>948.65</v>
      </c>
      <c r="I188" s="180">
        <f>ROUND(E188*H188,2)</f>
        <v>729327.96</v>
      </c>
      <c r="J188" s="182">
        <v>376.35</v>
      </c>
      <c r="K188" s="180">
        <f>ROUND(E188*J188,2)</f>
        <v>289340.2</v>
      </c>
      <c r="L188" s="180">
        <v>21</v>
      </c>
      <c r="M188" s="180">
        <f>G188*(1+L188/100)</f>
        <v>0</v>
      </c>
      <c r="N188" s="180">
        <v>0.11312999999999999</v>
      </c>
      <c r="O188" s="180">
        <f>ROUND(E188*N188,2)</f>
        <v>86.98</v>
      </c>
      <c r="P188" s="180">
        <v>0</v>
      </c>
      <c r="Q188" s="180">
        <f>ROUND(E188*P188,2)</f>
        <v>0</v>
      </c>
      <c r="R188" s="181" t="s">
        <v>257</v>
      </c>
      <c r="S188" s="181" t="s">
        <v>201</v>
      </c>
      <c r="T188" s="180" t="s">
        <v>201</v>
      </c>
      <c r="U188" s="180">
        <v>0.55488999999999999</v>
      </c>
      <c r="V188" s="180">
        <f>ROUND(E188*U188,2)</f>
        <v>426.6</v>
      </c>
      <c r="W188" s="181"/>
      <c r="X188" s="181"/>
      <c r="Y188" s="149"/>
      <c r="Z188" s="149"/>
      <c r="AA188" s="149"/>
      <c r="AB188" s="149"/>
      <c r="AC188" s="149"/>
      <c r="AD188" s="149"/>
      <c r="AE188" s="149" t="s">
        <v>202</v>
      </c>
      <c r="AF188" s="198" t="s">
        <v>506</v>
      </c>
      <c r="AG188" s="149"/>
      <c r="AH188" s="194"/>
      <c r="AI188" s="194"/>
      <c r="AJ188" s="197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1">
      <c r="A189" s="150"/>
      <c r="B189" s="191" t="s">
        <v>507</v>
      </c>
      <c r="C189" s="192"/>
      <c r="D189" s="183"/>
      <c r="E189" s="184">
        <v>18.986599999999999</v>
      </c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4"/>
      <c r="S189" s="164"/>
      <c r="T189" s="163"/>
      <c r="U189" s="163"/>
      <c r="V189" s="163"/>
      <c r="W189" s="164"/>
      <c r="X189" s="164"/>
      <c r="Y189" s="149"/>
      <c r="Z189" s="149"/>
      <c r="AA189" s="149"/>
      <c r="AB189" s="149"/>
      <c r="AC189" s="149"/>
      <c r="AD189" s="149"/>
      <c r="AE189" s="149" t="s">
        <v>205</v>
      </c>
      <c r="AF189" s="149">
        <v>0</v>
      </c>
      <c r="AG189" s="149"/>
      <c r="AH189" s="194"/>
      <c r="AI189" s="195" t="s">
        <v>507</v>
      </c>
      <c r="AJ189" s="197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outlineLevel="1">
      <c r="A190" s="150"/>
      <c r="B190" s="265" t="s">
        <v>508</v>
      </c>
      <c r="C190" s="265"/>
      <c r="D190" s="266"/>
      <c r="E190" s="184">
        <v>397.1506</v>
      </c>
      <c r="F190" s="163"/>
      <c r="G190" s="163"/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4"/>
      <c r="S190" s="164"/>
      <c r="T190" s="163"/>
      <c r="U190" s="163"/>
      <c r="V190" s="163"/>
      <c r="W190" s="164"/>
      <c r="X190" s="164"/>
      <c r="Y190" s="149"/>
      <c r="Z190" s="149"/>
      <c r="AA190" s="149"/>
      <c r="AB190" s="149"/>
      <c r="AC190" s="149"/>
      <c r="AD190" s="149"/>
      <c r="AE190" s="149" t="s">
        <v>205</v>
      </c>
      <c r="AF190" s="149">
        <v>0</v>
      </c>
      <c r="AG190" s="149"/>
      <c r="AH190" s="194"/>
      <c r="AI190" s="195" t="s">
        <v>508</v>
      </c>
      <c r="AJ190" s="197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1">
      <c r="A191" s="150"/>
      <c r="B191" s="191" t="s">
        <v>509</v>
      </c>
      <c r="C191" s="192"/>
      <c r="D191" s="183"/>
      <c r="E191" s="184">
        <v>-11.2</v>
      </c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4"/>
      <c r="S191" s="164"/>
      <c r="T191" s="163"/>
      <c r="U191" s="163"/>
      <c r="V191" s="163"/>
      <c r="W191" s="164"/>
      <c r="X191" s="164"/>
      <c r="Y191" s="149"/>
      <c r="Z191" s="149"/>
      <c r="AA191" s="149"/>
      <c r="AB191" s="149"/>
      <c r="AC191" s="149"/>
      <c r="AD191" s="149"/>
      <c r="AE191" s="149" t="s">
        <v>205</v>
      </c>
      <c r="AF191" s="149">
        <v>0</v>
      </c>
      <c r="AG191" s="149"/>
      <c r="AH191" s="194"/>
      <c r="AI191" s="195" t="s">
        <v>509</v>
      </c>
      <c r="AJ191" s="197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1">
      <c r="A192" s="150"/>
      <c r="B192" s="265" t="s">
        <v>510</v>
      </c>
      <c r="C192" s="265"/>
      <c r="D192" s="266"/>
      <c r="E192" s="184">
        <v>187.47900000000001</v>
      </c>
      <c r="F192" s="163"/>
      <c r="G192" s="163"/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4"/>
      <c r="S192" s="164"/>
      <c r="T192" s="163"/>
      <c r="U192" s="163"/>
      <c r="V192" s="163"/>
      <c r="W192" s="164"/>
      <c r="X192" s="164"/>
      <c r="Y192" s="149"/>
      <c r="Z192" s="149"/>
      <c r="AA192" s="149"/>
      <c r="AB192" s="149"/>
      <c r="AC192" s="149"/>
      <c r="AD192" s="149"/>
      <c r="AE192" s="149" t="s">
        <v>205</v>
      </c>
      <c r="AF192" s="149">
        <v>0</v>
      </c>
      <c r="AG192" s="149"/>
      <c r="AH192" s="194"/>
      <c r="AI192" s="195" t="s">
        <v>510</v>
      </c>
      <c r="AJ192" s="197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1">
      <c r="A193" s="150"/>
      <c r="B193" s="191" t="s">
        <v>511</v>
      </c>
      <c r="C193" s="192"/>
      <c r="D193" s="183"/>
      <c r="E193" s="184">
        <v>-18.05</v>
      </c>
      <c r="F193" s="163"/>
      <c r="G193" s="163"/>
      <c r="H193" s="163"/>
      <c r="I193" s="163"/>
      <c r="J193" s="163"/>
      <c r="K193" s="163"/>
      <c r="L193" s="163"/>
      <c r="M193" s="163"/>
      <c r="N193" s="163"/>
      <c r="O193" s="163"/>
      <c r="P193" s="163"/>
      <c r="Q193" s="163"/>
      <c r="R193" s="164"/>
      <c r="S193" s="164"/>
      <c r="T193" s="163"/>
      <c r="U193" s="163"/>
      <c r="V193" s="163"/>
      <c r="W193" s="164"/>
      <c r="X193" s="164"/>
      <c r="Y193" s="149"/>
      <c r="Z193" s="149"/>
      <c r="AA193" s="149"/>
      <c r="AB193" s="149"/>
      <c r="AC193" s="149"/>
      <c r="AD193" s="149"/>
      <c r="AE193" s="149" t="s">
        <v>205</v>
      </c>
      <c r="AF193" s="149">
        <v>0</v>
      </c>
      <c r="AG193" s="149"/>
      <c r="AH193" s="194"/>
      <c r="AI193" s="195" t="s">
        <v>511</v>
      </c>
      <c r="AJ193" s="197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1">
      <c r="A194" s="150"/>
      <c r="B194" s="191" t="s">
        <v>512</v>
      </c>
      <c r="C194" s="192"/>
      <c r="D194" s="183"/>
      <c r="E194" s="184">
        <v>140.22999999999999</v>
      </c>
      <c r="F194" s="163"/>
      <c r="G194" s="163"/>
      <c r="H194" s="163"/>
      <c r="I194" s="163"/>
      <c r="J194" s="163"/>
      <c r="K194" s="163"/>
      <c r="L194" s="163"/>
      <c r="M194" s="163"/>
      <c r="N194" s="163"/>
      <c r="O194" s="163"/>
      <c r="P194" s="163"/>
      <c r="Q194" s="163"/>
      <c r="R194" s="164"/>
      <c r="S194" s="164"/>
      <c r="T194" s="163"/>
      <c r="U194" s="163"/>
      <c r="V194" s="163"/>
      <c r="W194" s="164"/>
      <c r="X194" s="164"/>
      <c r="Y194" s="149"/>
      <c r="Z194" s="149"/>
      <c r="AA194" s="149"/>
      <c r="AB194" s="149"/>
      <c r="AC194" s="149"/>
      <c r="AD194" s="149"/>
      <c r="AE194" s="149" t="s">
        <v>205</v>
      </c>
      <c r="AF194" s="149">
        <v>0</v>
      </c>
      <c r="AG194" s="149"/>
      <c r="AH194" s="194"/>
      <c r="AI194" s="195" t="s">
        <v>512</v>
      </c>
      <c r="AJ194" s="197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1">
      <c r="A195" s="150"/>
      <c r="B195" s="191" t="s">
        <v>513</v>
      </c>
      <c r="C195" s="192"/>
      <c r="D195" s="183"/>
      <c r="E195" s="184">
        <v>-20.125</v>
      </c>
      <c r="F195" s="163"/>
      <c r="G195" s="163"/>
      <c r="H195" s="163"/>
      <c r="I195" s="163"/>
      <c r="J195" s="163"/>
      <c r="K195" s="163"/>
      <c r="L195" s="163"/>
      <c r="M195" s="163"/>
      <c r="N195" s="163"/>
      <c r="O195" s="163"/>
      <c r="P195" s="163"/>
      <c r="Q195" s="163"/>
      <c r="R195" s="164"/>
      <c r="S195" s="164"/>
      <c r="T195" s="163"/>
      <c r="U195" s="163"/>
      <c r="V195" s="163"/>
      <c r="W195" s="164"/>
      <c r="X195" s="164"/>
      <c r="Y195" s="149"/>
      <c r="Z195" s="149"/>
      <c r="AA195" s="149"/>
      <c r="AB195" s="149"/>
      <c r="AC195" s="149"/>
      <c r="AD195" s="149"/>
      <c r="AE195" s="149" t="s">
        <v>205</v>
      </c>
      <c r="AF195" s="149">
        <v>0</v>
      </c>
      <c r="AG195" s="149"/>
      <c r="AH195" s="194"/>
      <c r="AI195" s="195" t="s">
        <v>513</v>
      </c>
      <c r="AJ195" s="197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1">
      <c r="A196" s="150"/>
      <c r="B196" s="191" t="s">
        <v>514</v>
      </c>
      <c r="C196" s="192"/>
      <c r="D196" s="183"/>
      <c r="E196" s="184">
        <v>-3.8</v>
      </c>
      <c r="F196" s="163"/>
      <c r="G196" s="163"/>
      <c r="H196" s="163"/>
      <c r="I196" s="163"/>
      <c r="J196" s="163"/>
      <c r="K196" s="163"/>
      <c r="L196" s="163"/>
      <c r="M196" s="163"/>
      <c r="N196" s="163"/>
      <c r="O196" s="163"/>
      <c r="P196" s="163"/>
      <c r="Q196" s="163"/>
      <c r="R196" s="164"/>
      <c r="S196" s="164"/>
      <c r="T196" s="163"/>
      <c r="U196" s="163"/>
      <c r="V196" s="163"/>
      <c r="W196" s="164"/>
      <c r="X196" s="164"/>
      <c r="Y196" s="149"/>
      <c r="Z196" s="149"/>
      <c r="AA196" s="149"/>
      <c r="AB196" s="149"/>
      <c r="AC196" s="149"/>
      <c r="AD196" s="149"/>
      <c r="AE196" s="149" t="s">
        <v>205</v>
      </c>
      <c r="AF196" s="149">
        <v>0</v>
      </c>
      <c r="AG196" s="149"/>
      <c r="AH196" s="194"/>
      <c r="AI196" s="195" t="s">
        <v>514</v>
      </c>
      <c r="AJ196" s="197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1">
      <c r="A197" s="150"/>
      <c r="B197" s="191" t="s">
        <v>515</v>
      </c>
      <c r="C197" s="192"/>
      <c r="D197" s="183"/>
      <c r="E197" s="184">
        <v>19.571760000000001</v>
      </c>
      <c r="F197" s="163"/>
      <c r="G197" s="163"/>
      <c r="H197" s="163"/>
      <c r="I197" s="163"/>
      <c r="J197" s="163"/>
      <c r="K197" s="163"/>
      <c r="L197" s="163"/>
      <c r="M197" s="163"/>
      <c r="N197" s="163"/>
      <c r="O197" s="163"/>
      <c r="P197" s="163"/>
      <c r="Q197" s="163"/>
      <c r="R197" s="164"/>
      <c r="S197" s="164"/>
      <c r="T197" s="163"/>
      <c r="U197" s="163"/>
      <c r="V197" s="163"/>
      <c r="W197" s="164"/>
      <c r="X197" s="164"/>
      <c r="Y197" s="149"/>
      <c r="Z197" s="149"/>
      <c r="AA197" s="149"/>
      <c r="AB197" s="149"/>
      <c r="AC197" s="149"/>
      <c r="AD197" s="149"/>
      <c r="AE197" s="149" t="s">
        <v>205</v>
      </c>
      <c r="AF197" s="149">
        <v>0</v>
      </c>
      <c r="AG197" s="149"/>
      <c r="AH197" s="194"/>
      <c r="AI197" s="195" t="s">
        <v>515</v>
      </c>
      <c r="AJ197" s="197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1">
      <c r="A198" s="150"/>
      <c r="B198" s="191" t="s">
        <v>516</v>
      </c>
      <c r="C198" s="192"/>
      <c r="D198" s="183"/>
      <c r="E198" s="184">
        <v>-1.6</v>
      </c>
      <c r="F198" s="163"/>
      <c r="G198" s="163"/>
      <c r="H198" s="163"/>
      <c r="I198" s="163"/>
      <c r="J198" s="163"/>
      <c r="K198" s="163"/>
      <c r="L198" s="163"/>
      <c r="M198" s="163"/>
      <c r="N198" s="163"/>
      <c r="O198" s="163"/>
      <c r="P198" s="163"/>
      <c r="Q198" s="163"/>
      <c r="R198" s="164"/>
      <c r="S198" s="164"/>
      <c r="T198" s="163"/>
      <c r="U198" s="163"/>
      <c r="V198" s="163"/>
      <c r="W198" s="164"/>
      <c r="X198" s="164"/>
      <c r="Y198" s="149"/>
      <c r="Z198" s="149"/>
      <c r="AA198" s="149"/>
      <c r="AB198" s="149"/>
      <c r="AC198" s="149"/>
      <c r="AD198" s="149"/>
      <c r="AE198" s="149" t="s">
        <v>205</v>
      </c>
      <c r="AF198" s="149">
        <v>0</v>
      </c>
      <c r="AG198" s="149"/>
      <c r="AH198" s="194"/>
      <c r="AI198" s="195" t="s">
        <v>516</v>
      </c>
      <c r="AJ198" s="197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1">
      <c r="A199" s="150"/>
      <c r="B199" s="191" t="s">
        <v>517</v>
      </c>
      <c r="C199" s="192"/>
      <c r="D199" s="183"/>
      <c r="E199" s="184">
        <v>68.163200000000003</v>
      </c>
      <c r="F199" s="163"/>
      <c r="G199" s="163"/>
      <c r="H199" s="163"/>
      <c r="I199" s="163"/>
      <c r="J199" s="163"/>
      <c r="K199" s="163"/>
      <c r="L199" s="163"/>
      <c r="M199" s="163"/>
      <c r="N199" s="163"/>
      <c r="O199" s="163"/>
      <c r="P199" s="163"/>
      <c r="Q199" s="163"/>
      <c r="R199" s="164"/>
      <c r="S199" s="164"/>
      <c r="T199" s="163"/>
      <c r="U199" s="163"/>
      <c r="V199" s="163"/>
      <c r="W199" s="164"/>
      <c r="X199" s="164"/>
      <c r="Y199" s="149"/>
      <c r="Z199" s="149"/>
      <c r="AA199" s="149"/>
      <c r="AB199" s="149"/>
      <c r="AC199" s="149"/>
      <c r="AD199" s="149"/>
      <c r="AE199" s="149" t="s">
        <v>205</v>
      </c>
      <c r="AF199" s="149">
        <v>0</v>
      </c>
      <c r="AG199" s="149"/>
      <c r="AH199" s="194"/>
      <c r="AI199" s="195" t="s">
        <v>517</v>
      </c>
      <c r="AJ199" s="197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1">
      <c r="A200" s="150"/>
      <c r="B200" s="191" t="s">
        <v>518</v>
      </c>
      <c r="C200" s="192"/>
      <c r="D200" s="183"/>
      <c r="E200" s="184">
        <v>-8</v>
      </c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4"/>
      <c r="S200" s="164"/>
      <c r="T200" s="163"/>
      <c r="U200" s="163"/>
      <c r="V200" s="163"/>
      <c r="W200" s="164"/>
      <c r="X200" s="164"/>
      <c r="Y200" s="149"/>
      <c r="Z200" s="149"/>
      <c r="AA200" s="149"/>
      <c r="AB200" s="149"/>
      <c r="AC200" s="149"/>
      <c r="AD200" s="149"/>
      <c r="AE200" s="149" t="s">
        <v>205</v>
      </c>
      <c r="AF200" s="149">
        <v>0</v>
      </c>
      <c r="AG200" s="149"/>
      <c r="AH200" s="194"/>
      <c r="AI200" s="195" t="s">
        <v>518</v>
      </c>
      <c r="AJ200" s="197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outlineLevel="1">
      <c r="A201" s="176">
        <v>58</v>
      </c>
      <c r="B201" s="177" t="s">
        <v>519</v>
      </c>
      <c r="C201" s="177" t="s">
        <v>520</v>
      </c>
      <c r="D201" s="178" t="s">
        <v>199</v>
      </c>
      <c r="E201" s="179">
        <v>397.35739000000001</v>
      </c>
      <c r="F201" s="182"/>
      <c r="G201" s="180">
        <f>ROUND(E201*F201,2)</f>
        <v>0</v>
      </c>
      <c r="H201" s="182">
        <v>0</v>
      </c>
      <c r="I201" s="180">
        <f>ROUND(E201*H201,2)</f>
        <v>0</v>
      </c>
      <c r="J201" s="182">
        <v>13897.5</v>
      </c>
      <c r="K201" s="180">
        <f>ROUND(E201*J201,2)</f>
        <v>5522274.3300000001</v>
      </c>
      <c r="L201" s="180">
        <v>21</v>
      </c>
      <c r="M201" s="180">
        <f>G201*(1+L201/100)</f>
        <v>0</v>
      </c>
      <c r="N201" s="180">
        <v>2.5</v>
      </c>
      <c r="O201" s="180">
        <f>ROUND(E201*N201,2)</f>
        <v>993.39</v>
      </c>
      <c r="P201" s="180">
        <v>0</v>
      </c>
      <c r="Q201" s="180">
        <f>ROUND(E201*P201,2)</f>
        <v>0</v>
      </c>
      <c r="R201" s="181"/>
      <c r="S201" s="181" t="s">
        <v>392</v>
      </c>
      <c r="T201" s="180" t="s">
        <v>393</v>
      </c>
      <c r="U201" s="180">
        <v>0</v>
      </c>
      <c r="V201" s="180">
        <f>ROUND(E201*U201,2)</f>
        <v>0</v>
      </c>
      <c r="W201" s="181"/>
      <c r="X201" s="181"/>
      <c r="Y201" s="149"/>
      <c r="Z201" s="149"/>
      <c r="AA201" s="149"/>
      <c r="AB201" s="149"/>
      <c r="AC201" s="149"/>
      <c r="AD201" s="149"/>
      <c r="AE201" s="149" t="s">
        <v>202</v>
      </c>
      <c r="AF201" s="149" t="s">
        <v>521</v>
      </c>
      <c r="AG201" s="149"/>
      <c r="AH201" s="194"/>
      <c r="AI201" s="194"/>
      <c r="AJ201" s="197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1">
      <c r="A202" s="150"/>
      <c r="B202" s="191" t="s">
        <v>522</v>
      </c>
      <c r="C202" s="192"/>
      <c r="D202" s="183"/>
      <c r="E202" s="184">
        <v>16.8</v>
      </c>
      <c r="F202" s="163"/>
      <c r="G202" s="163"/>
      <c r="H202" s="163"/>
      <c r="I202" s="163"/>
      <c r="J202" s="163"/>
      <c r="K202" s="163"/>
      <c r="L202" s="163"/>
      <c r="M202" s="163"/>
      <c r="N202" s="163"/>
      <c r="O202" s="163"/>
      <c r="P202" s="163"/>
      <c r="Q202" s="163"/>
      <c r="R202" s="164"/>
      <c r="S202" s="164"/>
      <c r="T202" s="163"/>
      <c r="U202" s="163"/>
      <c r="V202" s="163"/>
      <c r="W202" s="164"/>
      <c r="X202" s="164"/>
      <c r="Y202" s="149"/>
      <c r="Z202" s="149"/>
      <c r="AA202" s="149"/>
      <c r="AB202" s="149"/>
      <c r="AC202" s="149"/>
      <c r="AD202" s="149"/>
      <c r="AE202" s="149" t="s">
        <v>205</v>
      </c>
      <c r="AF202" s="149">
        <v>0</v>
      </c>
      <c r="AG202" s="149"/>
      <c r="AH202" s="194"/>
      <c r="AI202" s="195" t="s">
        <v>522</v>
      </c>
      <c r="AJ202" s="197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1">
      <c r="A203" s="150"/>
      <c r="B203" s="191" t="s">
        <v>523</v>
      </c>
      <c r="C203" s="192"/>
      <c r="D203" s="183"/>
      <c r="E203" s="184">
        <v>42.48</v>
      </c>
      <c r="F203" s="163"/>
      <c r="G203" s="163"/>
      <c r="H203" s="163"/>
      <c r="I203" s="163"/>
      <c r="J203" s="163"/>
      <c r="K203" s="163"/>
      <c r="L203" s="163"/>
      <c r="M203" s="163"/>
      <c r="N203" s="163"/>
      <c r="O203" s="163"/>
      <c r="P203" s="163"/>
      <c r="Q203" s="163"/>
      <c r="R203" s="164"/>
      <c r="S203" s="164"/>
      <c r="T203" s="163"/>
      <c r="U203" s="163"/>
      <c r="V203" s="163"/>
      <c r="W203" s="164"/>
      <c r="X203" s="164"/>
      <c r="Y203" s="149"/>
      <c r="Z203" s="149"/>
      <c r="AA203" s="149"/>
      <c r="AB203" s="149"/>
      <c r="AC203" s="149"/>
      <c r="AD203" s="149"/>
      <c r="AE203" s="149" t="s">
        <v>205</v>
      </c>
      <c r="AF203" s="149">
        <v>0</v>
      </c>
      <c r="AG203" s="149"/>
      <c r="AH203" s="194"/>
      <c r="AI203" s="195" t="s">
        <v>523</v>
      </c>
      <c r="AJ203" s="197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1">
      <c r="A204" s="150"/>
      <c r="B204" s="191" t="s">
        <v>524</v>
      </c>
      <c r="C204" s="192"/>
      <c r="D204" s="183"/>
      <c r="E204" s="184">
        <v>332.8</v>
      </c>
      <c r="F204" s="163"/>
      <c r="G204" s="163"/>
      <c r="H204" s="163"/>
      <c r="I204" s="163"/>
      <c r="J204" s="163"/>
      <c r="K204" s="163"/>
      <c r="L204" s="163"/>
      <c r="M204" s="163"/>
      <c r="N204" s="163"/>
      <c r="O204" s="163"/>
      <c r="P204" s="163"/>
      <c r="Q204" s="163"/>
      <c r="R204" s="164"/>
      <c r="S204" s="164"/>
      <c r="T204" s="163"/>
      <c r="U204" s="163"/>
      <c r="V204" s="163"/>
      <c r="W204" s="164"/>
      <c r="X204" s="164"/>
      <c r="Y204" s="149"/>
      <c r="Z204" s="149"/>
      <c r="AA204" s="149"/>
      <c r="AB204" s="149"/>
      <c r="AC204" s="149"/>
      <c r="AD204" s="149"/>
      <c r="AE204" s="149" t="s">
        <v>205</v>
      </c>
      <c r="AF204" s="149">
        <v>0</v>
      </c>
      <c r="AG204" s="149"/>
      <c r="AH204" s="194"/>
      <c r="AI204" s="195" t="s">
        <v>524</v>
      </c>
      <c r="AJ204" s="197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1">
      <c r="A205" s="150"/>
      <c r="B205" s="191" t="s">
        <v>525</v>
      </c>
      <c r="C205" s="192"/>
      <c r="D205" s="183"/>
      <c r="E205" s="184">
        <v>-3.1680000000000001</v>
      </c>
      <c r="F205" s="163"/>
      <c r="G205" s="163"/>
      <c r="H205" s="163"/>
      <c r="I205" s="163"/>
      <c r="J205" s="163"/>
      <c r="K205" s="163"/>
      <c r="L205" s="163"/>
      <c r="M205" s="163"/>
      <c r="N205" s="163"/>
      <c r="O205" s="163"/>
      <c r="P205" s="163"/>
      <c r="Q205" s="163"/>
      <c r="R205" s="164"/>
      <c r="S205" s="164"/>
      <c r="T205" s="163"/>
      <c r="U205" s="163"/>
      <c r="V205" s="163"/>
      <c r="W205" s="164"/>
      <c r="X205" s="164"/>
      <c r="Y205" s="149"/>
      <c r="Z205" s="149"/>
      <c r="AA205" s="149"/>
      <c r="AB205" s="149"/>
      <c r="AC205" s="149"/>
      <c r="AD205" s="149"/>
      <c r="AE205" s="149" t="s">
        <v>205</v>
      </c>
      <c r="AF205" s="149">
        <v>0</v>
      </c>
      <c r="AG205" s="149"/>
      <c r="AH205" s="194"/>
      <c r="AI205" s="195" t="s">
        <v>525</v>
      </c>
      <c r="AJ205" s="197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outlineLevel="1">
      <c r="A206" s="150"/>
      <c r="B206" s="191" t="s">
        <v>526</v>
      </c>
      <c r="C206" s="192"/>
      <c r="D206" s="183"/>
      <c r="E206" s="184">
        <v>-13.178900000000001</v>
      </c>
      <c r="F206" s="163"/>
      <c r="G206" s="163"/>
      <c r="H206" s="163"/>
      <c r="I206" s="163"/>
      <c r="J206" s="163"/>
      <c r="K206" s="163"/>
      <c r="L206" s="163"/>
      <c r="M206" s="163"/>
      <c r="N206" s="163"/>
      <c r="O206" s="163"/>
      <c r="P206" s="163"/>
      <c r="Q206" s="163"/>
      <c r="R206" s="164"/>
      <c r="S206" s="164"/>
      <c r="T206" s="163"/>
      <c r="U206" s="163"/>
      <c r="V206" s="163"/>
      <c r="W206" s="164"/>
      <c r="X206" s="164"/>
      <c r="Y206" s="149"/>
      <c r="Z206" s="149"/>
      <c r="AA206" s="149"/>
      <c r="AB206" s="149"/>
      <c r="AC206" s="149"/>
      <c r="AD206" s="149"/>
      <c r="AE206" s="149" t="s">
        <v>205</v>
      </c>
      <c r="AF206" s="149">
        <v>0</v>
      </c>
      <c r="AG206" s="149"/>
      <c r="AH206" s="194"/>
      <c r="AI206" s="195" t="s">
        <v>526</v>
      </c>
      <c r="AJ206" s="197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outlineLevel="1">
      <c r="A207" s="150"/>
      <c r="B207" s="191" t="s">
        <v>527</v>
      </c>
      <c r="C207" s="192"/>
      <c r="D207" s="183"/>
      <c r="E207" s="184">
        <v>5.3460000000000001</v>
      </c>
      <c r="F207" s="163"/>
      <c r="G207" s="163"/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4"/>
      <c r="S207" s="164"/>
      <c r="T207" s="163"/>
      <c r="U207" s="163"/>
      <c r="V207" s="163"/>
      <c r="W207" s="164"/>
      <c r="X207" s="164"/>
      <c r="Y207" s="149"/>
      <c r="Z207" s="149"/>
      <c r="AA207" s="149"/>
      <c r="AB207" s="149"/>
      <c r="AC207" s="149"/>
      <c r="AD207" s="149"/>
      <c r="AE207" s="149" t="s">
        <v>205</v>
      </c>
      <c r="AF207" s="149">
        <v>0</v>
      </c>
      <c r="AG207" s="149"/>
      <c r="AH207" s="194"/>
      <c r="AI207" s="195" t="s">
        <v>527</v>
      </c>
      <c r="AJ207" s="197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outlineLevel="1">
      <c r="A208" s="150"/>
      <c r="B208" s="191" t="s">
        <v>528</v>
      </c>
      <c r="C208" s="192"/>
      <c r="D208" s="183"/>
      <c r="E208" s="184">
        <v>16.278279999999999</v>
      </c>
      <c r="F208" s="163"/>
      <c r="G208" s="163"/>
      <c r="H208" s="163"/>
      <c r="I208" s="163"/>
      <c r="J208" s="163"/>
      <c r="K208" s="163"/>
      <c r="L208" s="163"/>
      <c r="M208" s="163"/>
      <c r="N208" s="163"/>
      <c r="O208" s="163"/>
      <c r="P208" s="163"/>
      <c r="Q208" s="163"/>
      <c r="R208" s="164"/>
      <c r="S208" s="164"/>
      <c r="T208" s="163"/>
      <c r="U208" s="163"/>
      <c r="V208" s="163"/>
      <c r="W208" s="164"/>
      <c r="X208" s="164"/>
      <c r="Y208" s="149"/>
      <c r="Z208" s="149"/>
      <c r="AA208" s="149"/>
      <c r="AB208" s="149"/>
      <c r="AC208" s="149"/>
      <c r="AD208" s="149"/>
      <c r="AE208" s="149" t="s">
        <v>205</v>
      </c>
      <c r="AF208" s="149">
        <v>0</v>
      </c>
      <c r="AG208" s="149"/>
      <c r="AH208" s="194"/>
      <c r="AI208" s="195" t="s">
        <v>528</v>
      </c>
      <c r="AJ208" s="197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1">
      <c r="A209" s="176">
        <v>59</v>
      </c>
      <c r="B209" s="177" t="s">
        <v>529</v>
      </c>
      <c r="C209" s="177" t="s">
        <v>530</v>
      </c>
      <c r="D209" s="178" t="s">
        <v>275</v>
      </c>
      <c r="E209" s="179">
        <v>5.2104999999999997</v>
      </c>
      <c r="F209" s="182"/>
      <c r="G209" s="180">
        <f>ROUND(E209*F209,2)</f>
        <v>0</v>
      </c>
      <c r="H209" s="182">
        <v>0</v>
      </c>
      <c r="I209" s="180">
        <f>ROUND(E209*H209,2)</f>
        <v>0</v>
      </c>
      <c r="J209" s="182">
        <v>74120</v>
      </c>
      <c r="K209" s="180">
        <f>ROUND(E209*J209,2)</f>
        <v>386202.26</v>
      </c>
      <c r="L209" s="180">
        <v>21</v>
      </c>
      <c r="M209" s="180">
        <f>G209*(1+L209/100)</f>
        <v>0</v>
      </c>
      <c r="N209" s="180">
        <v>1</v>
      </c>
      <c r="O209" s="180">
        <f>ROUND(E209*N209,2)</f>
        <v>5.21</v>
      </c>
      <c r="P209" s="180">
        <v>0</v>
      </c>
      <c r="Q209" s="180">
        <f>ROUND(E209*P209,2)</f>
        <v>0</v>
      </c>
      <c r="R209" s="181"/>
      <c r="S209" s="181" t="s">
        <v>392</v>
      </c>
      <c r="T209" s="180" t="s">
        <v>393</v>
      </c>
      <c r="U209" s="180">
        <v>0</v>
      </c>
      <c r="V209" s="180">
        <f>ROUND(E209*U209,2)</f>
        <v>0</v>
      </c>
      <c r="W209" s="181"/>
      <c r="X209" s="181"/>
      <c r="Y209" s="149"/>
      <c r="Z209" s="149"/>
      <c r="AA209" s="149"/>
      <c r="AB209" s="149"/>
      <c r="AC209" s="149"/>
      <c r="AD209" s="149"/>
      <c r="AE209" s="149" t="s">
        <v>202</v>
      </c>
      <c r="AF209" s="149" t="s">
        <v>531</v>
      </c>
      <c r="AG209" s="149"/>
      <c r="AH209" s="194"/>
      <c r="AI209" s="194"/>
      <c r="AJ209" s="197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1">
      <c r="A210" s="150"/>
      <c r="B210" s="191" t="s">
        <v>532</v>
      </c>
      <c r="C210" s="192"/>
      <c r="D210" s="183"/>
      <c r="E210" s="184">
        <v>5.2104999999999997</v>
      </c>
      <c r="F210" s="163"/>
      <c r="G210" s="163"/>
      <c r="H210" s="163"/>
      <c r="I210" s="163"/>
      <c r="J210" s="163"/>
      <c r="K210" s="163"/>
      <c r="L210" s="163"/>
      <c r="M210" s="163"/>
      <c r="N210" s="163"/>
      <c r="O210" s="163"/>
      <c r="P210" s="163"/>
      <c r="Q210" s="163"/>
      <c r="R210" s="164"/>
      <c r="S210" s="164"/>
      <c r="T210" s="163"/>
      <c r="U210" s="163"/>
      <c r="V210" s="163"/>
      <c r="W210" s="164"/>
      <c r="X210" s="164"/>
      <c r="Y210" s="149"/>
      <c r="Z210" s="149"/>
      <c r="AA210" s="149"/>
      <c r="AB210" s="149"/>
      <c r="AC210" s="149"/>
      <c r="AD210" s="149"/>
      <c r="AE210" s="149" t="s">
        <v>205</v>
      </c>
      <c r="AF210" s="149">
        <v>0</v>
      </c>
      <c r="AG210" s="149"/>
      <c r="AH210" s="194"/>
      <c r="AI210" s="195" t="s">
        <v>532</v>
      </c>
      <c r="AJ210" s="197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1">
      <c r="A211" s="176">
        <v>60</v>
      </c>
      <c r="B211" s="177" t="s">
        <v>533</v>
      </c>
      <c r="C211" s="177" t="s">
        <v>534</v>
      </c>
      <c r="D211" s="178" t="s">
        <v>199</v>
      </c>
      <c r="E211" s="179">
        <v>158.31094999999999</v>
      </c>
      <c r="F211" s="182"/>
      <c r="G211" s="180">
        <f>ROUND(E211*F211,2)</f>
        <v>0</v>
      </c>
      <c r="H211" s="182">
        <v>4305.5</v>
      </c>
      <c r="I211" s="180">
        <f>ROUND(E211*H211,2)</f>
        <v>681607.8</v>
      </c>
      <c r="J211" s="182">
        <v>2509.5</v>
      </c>
      <c r="K211" s="180">
        <f>ROUND(E211*J211,2)</f>
        <v>397281.33</v>
      </c>
      <c r="L211" s="180">
        <v>21</v>
      </c>
      <c r="M211" s="180">
        <f>G211*(1+L211/100)</f>
        <v>0</v>
      </c>
      <c r="N211" s="180">
        <v>2.59138</v>
      </c>
      <c r="O211" s="180">
        <f>ROUND(E211*N211,2)</f>
        <v>410.24</v>
      </c>
      <c r="P211" s="180">
        <v>0</v>
      </c>
      <c r="Q211" s="180">
        <f>ROUND(E211*P211,2)</f>
        <v>0</v>
      </c>
      <c r="R211" s="181" t="s">
        <v>535</v>
      </c>
      <c r="S211" s="181" t="s">
        <v>201</v>
      </c>
      <c r="T211" s="180" t="s">
        <v>201</v>
      </c>
      <c r="U211" s="180">
        <v>4.1929999999999996</v>
      </c>
      <c r="V211" s="180">
        <f>ROUND(E211*U211,2)</f>
        <v>663.8</v>
      </c>
      <c r="W211" s="181"/>
      <c r="X211" s="181"/>
      <c r="Y211" s="149"/>
      <c r="Z211" s="149"/>
      <c r="AA211" s="149"/>
      <c r="AB211" s="149"/>
      <c r="AC211" s="149"/>
      <c r="AD211" s="149"/>
      <c r="AE211" s="149" t="s">
        <v>202</v>
      </c>
      <c r="AF211" s="149" t="s">
        <v>536</v>
      </c>
      <c r="AG211" s="149"/>
      <c r="AH211" s="194"/>
      <c r="AI211" s="194"/>
      <c r="AJ211" s="197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ht="24" outlineLevel="1">
      <c r="A212" s="150"/>
      <c r="B212" s="265" t="s">
        <v>537</v>
      </c>
      <c r="C212" s="265"/>
      <c r="D212" s="266"/>
      <c r="E212" s="184">
        <v>158.31094999999999</v>
      </c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4"/>
      <c r="S212" s="164"/>
      <c r="T212" s="163"/>
      <c r="U212" s="163"/>
      <c r="V212" s="163"/>
      <c r="W212" s="164"/>
      <c r="X212" s="164"/>
      <c r="Y212" s="149"/>
      <c r="Z212" s="149"/>
      <c r="AA212" s="149"/>
      <c r="AB212" s="149"/>
      <c r="AC212" s="149"/>
      <c r="AD212" s="149"/>
      <c r="AE212" s="149" t="s">
        <v>205</v>
      </c>
      <c r="AF212" s="149">
        <v>0</v>
      </c>
      <c r="AG212" s="149"/>
      <c r="AH212" s="194"/>
      <c r="AI212" s="195" t="s">
        <v>537</v>
      </c>
      <c r="AJ212" s="197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1">
      <c r="A213" s="176">
        <v>61</v>
      </c>
      <c r="B213" s="177" t="s">
        <v>538</v>
      </c>
      <c r="C213" s="177" t="s">
        <v>539</v>
      </c>
      <c r="D213" s="178" t="s">
        <v>199</v>
      </c>
      <c r="E213" s="179">
        <v>141.43248</v>
      </c>
      <c r="F213" s="182"/>
      <c r="G213" s="180">
        <f>ROUND(E213*F213,2)</f>
        <v>0</v>
      </c>
      <c r="H213" s="182">
        <v>4147.71</v>
      </c>
      <c r="I213" s="180">
        <f>ROUND(E213*H213,2)</f>
        <v>586620.91</v>
      </c>
      <c r="J213" s="182">
        <v>1512.29</v>
      </c>
      <c r="K213" s="180">
        <f>ROUND(E213*J213,2)</f>
        <v>213886.93</v>
      </c>
      <c r="L213" s="180">
        <v>21</v>
      </c>
      <c r="M213" s="180">
        <f>G213*(1+L213/100)</f>
        <v>0</v>
      </c>
      <c r="N213" s="180">
        <v>2.5772499999999998</v>
      </c>
      <c r="O213" s="180">
        <f>ROUND(E213*N213,2)</f>
        <v>364.51</v>
      </c>
      <c r="P213" s="180">
        <v>0</v>
      </c>
      <c r="Q213" s="180">
        <f>ROUND(E213*P213,2)</f>
        <v>0</v>
      </c>
      <c r="R213" s="181" t="s">
        <v>535</v>
      </c>
      <c r="S213" s="181" t="s">
        <v>201</v>
      </c>
      <c r="T213" s="180" t="s">
        <v>201</v>
      </c>
      <c r="U213" s="180">
        <v>2.4550000000000001</v>
      </c>
      <c r="V213" s="180">
        <f>ROUND(E213*U213,2)</f>
        <v>347.22</v>
      </c>
      <c r="W213" s="181"/>
      <c r="X213" s="181"/>
      <c r="Y213" s="149"/>
      <c r="Z213" s="149"/>
      <c r="AA213" s="149"/>
      <c r="AB213" s="149"/>
      <c r="AC213" s="149"/>
      <c r="AD213" s="149"/>
      <c r="AE213" s="149" t="s">
        <v>202</v>
      </c>
      <c r="AF213" s="149" t="s">
        <v>540</v>
      </c>
      <c r="AG213" s="149"/>
      <c r="AH213" s="194"/>
      <c r="AI213" s="194"/>
      <c r="AJ213" s="197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outlineLevel="1">
      <c r="A214" s="150"/>
      <c r="B214" s="265" t="s">
        <v>541</v>
      </c>
      <c r="C214" s="265"/>
      <c r="D214" s="266"/>
      <c r="E214" s="184">
        <v>141.43248</v>
      </c>
      <c r="F214" s="163"/>
      <c r="G214" s="163"/>
      <c r="H214" s="163"/>
      <c r="I214" s="163"/>
      <c r="J214" s="163"/>
      <c r="K214" s="163"/>
      <c r="L214" s="163"/>
      <c r="M214" s="163"/>
      <c r="N214" s="163"/>
      <c r="O214" s="163"/>
      <c r="P214" s="163"/>
      <c r="Q214" s="163"/>
      <c r="R214" s="164"/>
      <c r="S214" s="164"/>
      <c r="T214" s="163"/>
      <c r="U214" s="163"/>
      <c r="V214" s="163"/>
      <c r="W214" s="164"/>
      <c r="X214" s="164"/>
      <c r="Y214" s="149"/>
      <c r="Z214" s="149"/>
      <c r="AA214" s="149"/>
      <c r="AB214" s="149"/>
      <c r="AC214" s="149"/>
      <c r="AD214" s="149"/>
      <c r="AE214" s="149" t="s">
        <v>205</v>
      </c>
      <c r="AF214" s="149">
        <v>0</v>
      </c>
      <c r="AG214" s="149"/>
      <c r="AH214" s="194"/>
      <c r="AI214" s="195" t="s">
        <v>541</v>
      </c>
      <c r="AJ214" s="197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>
      <c r="A215" s="176">
        <v>62</v>
      </c>
      <c r="B215" s="177" t="s">
        <v>542</v>
      </c>
      <c r="C215" s="177" t="s">
        <v>543</v>
      </c>
      <c r="D215" s="178" t="s">
        <v>266</v>
      </c>
      <c r="E215" s="179">
        <v>1196.8388</v>
      </c>
      <c r="F215" s="182"/>
      <c r="G215" s="180">
        <f>ROUND(E215*F215,2)</f>
        <v>0</v>
      </c>
      <c r="H215" s="182">
        <v>422.9</v>
      </c>
      <c r="I215" s="180">
        <f>ROUND(E215*H215,2)</f>
        <v>506143.13</v>
      </c>
      <c r="J215" s="182">
        <v>854.1</v>
      </c>
      <c r="K215" s="180">
        <f>ROUND(E215*J215,2)</f>
        <v>1022220.02</v>
      </c>
      <c r="L215" s="180">
        <v>21</v>
      </c>
      <c r="M215" s="180">
        <f>G215*(1+L215/100)</f>
        <v>0</v>
      </c>
      <c r="N215" s="180">
        <v>6.0299999999999999E-2</v>
      </c>
      <c r="O215" s="180">
        <f>ROUND(E215*N215,2)</f>
        <v>72.17</v>
      </c>
      <c r="P215" s="180">
        <v>0</v>
      </c>
      <c r="Q215" s="180">
        <f>ROUND(E215*P215,2)</f>
        <v>0</v>
      </c>
      <c r="R215" s="181" t="s">
        <v>535</v>
      </c>
      <c r="S215" s="181" t="s">
        <v>201</v>
      </c>
      <c r="T215" s="180" t="s">
        <v>201</v>
      </c>
      <c r="U215" s="180">
        <v>1.0449999999999999</v>
      </c>
      <c r="V215" s="180">
        <f>ROUND(E215*U215,2)</f>
        <v>1250.7</v>
      </c>
      <c r="W215" s="181"/>
      <c r="X215" s="181"/>
      <c r="Y215" s="149"/>
      <c r="Z215" s="149"/>
      <c r="AA215" s="149"/>
      <c r="AB215" s="149"/>
      <c r="AC215" s="149"/>
      <c r="AD215" s="149"/>
      <c r="AE215" s="149" t="s">
        <v>202</v>
      </c>
      <c r="AF215" s="149" t="s">
        <v>544</v>
      </c>
      <c r="AG215" s="149"/>
      <c r="AH215" s="194"/>
      <c r="AI215" s="194"/>
      <c r="AJ215" s="197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ht="24" outlineLevel="1">
      <c r="A216" s="150"/>
      <c r="B216" s="265" t="s">
        <v>545</v>
      </c>
      <c r="C216" s="265"/>
      <c r="D216" s="266"/>
      <c r="E216" s="184">
        <v>1055.4063200000001</v>
      </c>
      <c r="F216" s="163"/>
      <c r="G216" s="163"/>
      <c r="H216" s="163"/>
      <c r="I216" s="163"/>
      <c r="J216" s="163"/>
      <c r="K216" s="163"/>
      <c r="L216" s="163"/>
      <c r="M216" s="163"/>
      <c r="N216" s="163"/>
      <c r="O216" s="163"/>
      <c r="P216" s="163"/>
      <c r="Q216" s="163"/>
      <c r="R216" s="164"/>
      <c r="S216" s="164"/>
      <c r="T216" s="163"/>
      <c r="U216" s="163"/>
      <c r="V216" s="163"/>
      <c r="W216" s="164"/>
      <c r="X216" s="164"/>
      <c r="Y216" s="149"/>
      <c r="Z216" s="149"/>
      <c r="AA216" s="149"/>
      <c r="AB216" s="149"/>
      <c r="AC216" s="149"/>
      <c r="AD216" s="149"/>
      <c r="AE216" s="149" t="s">
        <v>205</v>
      </c>
      <c r="AF216" s="149">
        <v>0</v>
      </c>
      <c r="AG216" s="149"/>
      <c r="AH216" s="194"/>
      <c r="AI216" s="195" t="s">
        <v>545</v>
      </c>
      <c r="AJ216" s="197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outlineLevel="1">
      <c r="A217" s="150"/>
      <c r="B217" s="265" t="s">
        <v>541</v>
      </c>
      <c r="C217" s="265"/>
      <c r="D217" s="266"/>
      <c r="E217" s="184">
        <v>141.43248</v>
      </c>
      <c r="F217" s="163"/>
      <c r="G217" s="163"/>
      <c r="H217" s="163"/>
      <c r="I217" s="163"/>
      <c r="J217" s="163"/>
      <c r="K217" s="163"/>
      <c r="L217" s="163"/>
      <c r="M217" s="163"/>
      <c r="N217" s="163"/>
      <c r="O217" s="163"/>
      <c r="P217" s="163"/>
      <c r="Q217" s="163"/>
      <c r="R217" s="164"/>
      <c r="S217" s="164"/>
      <c r="T217" s="163"/>
      <c r="U217" s="163"/>
      <c r="V217" s="163"/>
      <c r="W217" s="164"/>
      <c r="X217" s="164"/>
      <c r="Y217" s="149"/>
      <c r="Z217" s="149"/>
      <c r="AA217" s="149"/>
      <c r="AB217" s="149"/>
      <c r="AC217" s="149"/>
      <c r="AD217" s="149"/>
      <c r="AE217" s="149" t="s">
        <v>205</v>
      </c>
      <c r="AF217" s="149">
        <v>0</v>
      </c>
      <c r="AG217" s="149"/>
      <c r="AH217" s="194"/>
      <c r="AI217" s="195" t="s">
        <v>541</v>
      </c>
      <c r="AJ217" s="197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outlineLevel="1">
      <c r="A218" s="176">
        <v>63</v>
      </c>
      <c r="B218" s="177" t="s">
        <v>546</v>
      </c>
      <c r="C218" s="177" t="s">
        <v>547</v>
      </c>
      <c r="D218" s="178" t="s">
        <v>266</v>
      </c>
      <c r="E218" s="179">
        <v>1196.8388</v>
      </c>
      <c r="F218" s="182"/>
      <c r="G218" s="180">
        <f>ROUND(E218*F218,2)</f>
        <v>0</v>
      </c>
      <c r="H218" s="182">
        <v>0</v>
      </c>
      <c r="I218" s="180">
        <f>ROUND(E218*H218,2)</f>
        <v>0</v>
      </c>
      <c r="J218" s="182">
        <v>391</v>
      </c>
      <c r="K218" s="180">
        <f>ROUND(E218*J218,2)</f>
        <v>467963.97</v>
      </c>
      <c r="L218" s="180">
        <v>21</v>
      </c>
      <c r="M218" s="180">
        <f>G218*(1+L218/100)</f>
        <v>0</v>
      </c>
      <c r="N218" s="180">
        <v>0</v>
      </c>
      <c r="O218" s="180">
        <f>ROUND(E218*N218,2)</f>
        <v>0</v>
      </c>
      <c r="P218" s="180">
        <v>0</v>
      </c>
      <c r="Q218" s="180">
        <f>ROUND(E218*P218,2)</f>
        <v>0</v>
      </c>
      <c r="R218" s="181" t="s">
        <v>535</v>
      </c>
      <c r="S218" s="181" t="s">
        <v>201</v>
      </c>
      <c r="T218" s="180" t="s">
        <v>201</v>
      </c>
      <c r="U218" s="180">
        <v>0.39500000000000002</v>
      </c>
      <c r="V218" s="180">
        <f>ROUND(E218*U218,2)</f>
        <v>472.75</v>
      </c>
      <c r="W218" s="181"/>
      <c r="X218" s="181"/>
      <c r="Y218" s="149"/>
      <c r="Z218" s="149"/>
      <c r="AA218" s="149"/>
      <c r="AB218" s="149"/>
      <c r="AC218" s="149"/>
      <c r="AD218" s="149"/>
      <c r="AE218" s="149" t="s">
        <v>202</v>
      </c>
      <c r="AF218" s="149" t="s">
        <v>548</v>
      </c>
      <c r="AG218" s="149"/>
      <c r="AH218" s="194"/>
      <c r="AI218" s="194"/>
      <c r="AJ218" s="197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1">
      <c r="A219" s="176">
        <v>64</v>
      </c>
      <c r="B219" s="177" t="s">
        <v>549</v>
      </c>
      <c r="C219" s="177" t="s">
        <v>550</v>
      </c>
      <c r="D219" s="178" t="s">
        <v>275</v>
      </c>
      <c r="E219" s="179">
        <v>41.9636</v>
      </c>
      <c r="F219" s="182"/>
      <c r="G219" s="180">
        <f>ROUND(E219*F219,2)</f>
        <v>0</v>
      </c>
      <c r="H219" s="182">
        <v>38123.03</v>
      </c>
      <c r="I219" s="180">
        <f>ROUND(E219*H219,2)</f>
        <v>1599779.58</v>
      </c>
      <c r="J219" s="182">
        <v>15906.97</v>
      </c>
      <c r="K219" s="180">
        <f>ROUND(E219*J219,2)</f>
        <v>667513.73</v>
      </c>
      <c r="L219" s="180">
        <v>21</v>
      </c>
      <c r="M219" s="180">
        <f>G219*(1+L219/100)</f>
        <v>0</v>
      </c>
      <c r="N219" s="180">
        <v>1.0293000000000001</v>
      </c>
      <c r="O219" s="180">
        <f>ROUND(E219*N219,2)</f>
        <v>43.19</v>
      </c>
      <c r="P219" s="180">
        <v>0</v>
      </c>
      <c r="Q219" s="180">
        <f>ROUND(E219*P219,2)</f>
        <v>0</v>
      </c>
      <c r="R219" s="181" t="s">
        <v>535</v>
      </c>
      <c r="S219" s="181" t="s">
        <v>201</v>
      </c>
      <c r="T219" s="180" t="s">
        <v>201</v>
      </c>
      <c r="U219" s="180">
        <v>22.07</v>
      </c>
      <c r="V219" s="180">
        <f>ROUND(E219*U219,2)</f>
        <v>926.14</v>
      </c>
      <c r="W219" s="181"/>
      <c r="X219" s="181"/>
      <c r="Y219" s="149"/>
      <c r="Z219" s="149"/>
      <c r="AA219" s="149"/>
      <c r="AB219" s="149"/>
      <c r="AC219" s="149"/>
      <c r="AD219" s="149"/>
      <c r="AE219" s="149" t="s">
        <v>202</v>
      </c>
      <c r="AF219" s="149" t="s">
        <v>551</v>
      </c>
      <c r="AG219" s="149"/>
      <c r="AH219" s="194"/>
      <c r="AI219" s="194"/>
      <c r="AJ219" s="197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1">
      <c r="A220" s="150"/>
      <c r="B220" s="191" t="s">
        <v>552</v>
      </c>
      <c r="C220" s="192"/>
      <c r="D220" s="183"/>
      <c r="E220" s="184">
        <v>41.9636</v>
      </c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4"/>
      <c r="S220" s="164"/>
      <c r="T220" s="163"/>
      <c r="U220" s="163"/>
      <c r="V220" s="163"/>
      <c r="W220" s="164"/>
      <c r="X220" s="164"/>
      <c r="Y220" s="149"/>
      <c r="Z220" s="149"/>
      <c r="AA220" s="149"/>
      <c r="AB220" s="149"/>
      <c r="AC220" s="149"/>
      <c r="AD220" s="149"/>
      <c r="AE220" s="149" t="s">
        <v>205</v>
      </c>
      <c r="AF220" s="149">
        <v>0</v>
      </c>
      <c r="AG220" s="149"/>
      <c r="AH220" s="194"/>
      <c r="AI220" s="195" t="s">
        <v>552</v>
      </c>
      <c r="AJ220" s="197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outlineLevel="1">
      <c r="A221" s="176">
        <v>65</v>
      </c>
      <c r="B221" s="177" t="s">
        <v>553</v>
      </c>
      <c r="C221" s="177" t="s">
        <v>554</v>
      </c>
      <c r="D221" s="178" t="s">
        <v>199</v>
      </c>
      <c r="E221" s="179">
        <v>10</v>
      </c>
      <c r="F221" s="182"/>
      <c r="G221" s="180">
        <f>ROUND(E221*F221,2)</f>
        <v>0</v>
      </c>
      <c r="H221" s="182">
        <v>4847.28</v>
      </c>
      <c r="I221" s="180">
        <f>ROUND(E221*H221,2)</f>
        <v>48472.800000000003</v>
      </c>
      <c r="J221" s="182">
        <v>2457.7199999999998</v>
      </c>
      <c r="K221" s="180">
        <f>ROUND(E221*J221,2)</f>
        <v>24577.200000000001</v>
      </c>
      <c r="L221" s="180">
        <v>21</v>
      </c>
      <c r="M221" s="180">
        <f>G221*(1+L221/100)</f>
        <v>0</v>
      </c>
      <c r="N221" s="180">
        <v>2.5667499999999999</v>
      </c>
      <c r="O221" s="180">
        <f>ROUND(E221*N221,2)</f>
        <v>25.67</v>
      </c>
      <c r="P221" s="180">
        <v>0</v>
      </c>
      <c r="Q221" s="180">
        <f>ROUND(E221*P221,2)</f>
        <v>0</v>
      </c>
      <c r="R221" s="181" t="s">
        <v>555</v>
      </c>
      <c r="S221" s="181" t="s">
        <v>201</v>
      </c>
      <c r="T221" s="180" t="s">
        <v>201</v>
      </c>
      <c r="U221" s="180">
        <v>3.9289999999999998</v>
      </c>
      <c r="V221" s="180">
        <f>ROUND(E221*U221,2)</f>
        <v>39.29</v>
      </c>
      <c r="W221" s="181"/>
      <c r="X221" s="181"/>
      <c r="Y221" s="149"/>
      <c r="Z221" s="149"/>
      <c r="AA221" s="149"/>
      <c r="AB221" s="149"/>
      <c r="AC221" s="149"/>
      <c r="AD221" s="149"/>
      <c r="AE221" s="149" t="s">
        <v>202</v>
      </c>
      <c r="AF221" s="149" t="s">
        <v>556</v>
      </c>
      <c r="AG221" s="149"/>
      <c r="AH221" s="194"/>
      <c r="AI221" s="194"/>
      <c r="AJ221" s="197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outlineLevel="1">
      <c r="A222" s="150"/>
      <c r="B222" s="191" t="s">
        <v>557</v>
      </c>
      <c r="C222" s="192"/>
      <c r="D222" s="183"/>
      <c r="E222" s="184">
        <v>10</v>
      </c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4"/>
      <c r="S222" s="164"/>
      <c r="T222" s="163"/>
      <c r="U222" s="163"/>
      <c r="V222" s="163"/>
      <c r="W222" s="164"/>
      <c r="X222" s="164"/>
      <c r="Y222" s="149"/>
      <c r="Z222" s="149"/>
      <c r="AA222" s="149"/>
      <c r="AB222" s="149"/>
      <c r="AC222" s="149"/>
      <c r="AD222" s="149"/>
      <c r="AE222" s="149" t="s">
        <v>205</v>
      </c>
      <c r="AF222" s="149">
        <v>0</v>
      </c>
      <c r="AG222" s="149"/>
      <c r="AH222" s="194"/>
      <c r="AI222" s="195" t="s">
        <v>557</v>
      </c>
      <c r="AJ222" s="197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>
      <c r="A223" s="136"/>
      <c r="B223" s="154"/>
      <c r="C223" s="154"/>
      <c r="D223" s="157"/>
      <c r="E223" s="158"/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60"/>
      <c r="S223" s="160"/>
      <c r="T223" s="159"/>
      <c r="U223" s="159"/>
      <c r="V223" s="159"/>
      <c r="W223" s="160"/>
      <c r="X223" s="160"/>
      <c r="AH223" s="193"/>
      <c r="AI223" s="193"/>
      <c r="AJ223" s="196"/>
    </row>
    <row r="224" spans="1:60" ht="14">
      <c r="A224" s="152" t="s">
        <v>195</v>
      </c>
      <c r="B224" s="169" t="s">
        <v>99</v>
      </c>
      <c r="C224" s="169" t="s">
        <v>100</v>
      </c>
      <c r="D224" s="170"/>
      <c r="E224" s="171"/>
      <c r="F224" s="172"/>
      <c r="G224" s="173">
        <f>SUMIF(AE225:AE245,"&lt;&gt;NOR",G225:G245)</f>
        <v>0</v>
      </c>
      <c r="H224" s="172"/>
      <c r="I224" s="172">
        <f>SUM(I225:I245)</f>
        <v>255955.24</v>
      </c>
      <c r="J224" s="172"/>
      <c r="K224" s="172">
        <f>SUM(K225:K245)</f>
        <v>180947.71</v>
      </c>
      <c r="L224" s="172"/>
      <c r="M224" s="172">
        <f>SUM(M225:M245)</f>
        <v>0</v>
      </c>
      <c r="N224" s="172"/>
      <c r="O224" s="172">
        <f>SUM(O225:O245)</f>
        <v>88.5</v>
      </c>
      <c r="P224" s="172"/>
      <c r="Q224" s="172">
        <f>SUM(Q225:Q245)</f>
        <v>0</v>
      </c>
      <c r="R224" s="174"/>
      <c r="S224" s="174"/>
      <c r="T224" s="172"/>
      <c r="U224" s="172"/>
      <c r="V224" s="172">
        <f>SUM(V225:V245)</f>
        <v>268.27999999999997</v>
      </c>
      <c r="W224" s="174"/>
      <c r="X224" s="175"/>
      <c r="AE224" t="s">
        <v>196</v>
      </c>
      <c r="AH224" s="193"/>
      <c r="AI224" s="193"/>
      <c r="AJ224" s="196"/>
    </row>
    <row r="225" spans="1:60" outlineLevel="1">
      <c r="A225" s="176">
        <v>66</v>
      </c>
      <c r="B225" s="177" t="s">
        <v>558</v>
      </c>
      <c r="C225" s="177" t="s">
        <v>559</v>
      </c>
      <c r="D225" s="178" t="s">
        <v>199</v>
      </c>
      <c r="E225" s="179">
        <v>18.332419999999999</v>
      </c>
      <c r="F225" s="182"/>
      <c r="G225" s="180">
        <f>ROUND(E225*F225,2)</f>
        <v>0</v>
      </c>
      <c r="H225" s="182">
        <v>4079.14</v>
      </c>
      <c r="I225" s="180">
        <f>ROUND(E225*H225,2)</f>
        <v>74780.509999999995</v>
      </c>
      <c r="J225" s="182">
        <v>950.86</v>
      </c>
      <c r="K225" s="180">
        <f>ROUND(E225*J225,2)</f>
        <v>17431.560000000001</v>
      </c>
      <c r="L225" s="180">
        <v>21</v>
      </c>
      <c r="M225" s="180">
        <f>G225*(1+L225/100)</f>
        <v>0</v>
      </c>
      <c r="N225" s="180">
        <v>2.7501099999999998</v>
      </c>
      <c r="O225" s="180">
        <f>ROUND(E225*N225,2)</f>
        <v>50.42</v>
      </c>
      <c r="P225" s="180">
        <v>0</v>
      </c>
      <c r="Q225" s="180">
        <f>ROUND(E225*P225,2)</f>
        <v>0</v>
      </c>
      <c r="R225" s="181" t="s">
        <v>257</v>
      </c>
      <c r="S225" s="181" t="s">
        <v>201</v>
      </c>
      <c r="T225" s="180" t="s">
        <v>201</v>
      </c>
      <c r="U225" s="180">
        <v>1.448</v>
      </c>
      <c r="V225" s="180">
        <f>ROUND(E225*U225,2)</f>
        <v>26.55</v>
      </c>
      <c r="W225" s="181"/>
      <c r="X225" s="181"/>
      <c r="Y225" s="149"/>
      <c r="Z225" s="149"/>
      <c r="AA225" s="149"/>
      <c r="AB225" s="149"/>
      <c r="AC225" s="149"/>
      <c r="AD225" s="149"/>
      <c r="AE225" s="149" t="s">
        <v>202</v>
      </c>
      <c r="AF225" s="149" t="s">
        <v>560</v>
      </c>
      <c r="AG225" s="149"/>
      <c r="AH225" s="194"/>
      <c r="AI225" s="194"/>
      <c r="AJ225" s="197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outlineLevel="1">
      <c r="A226" s="150"/>
      <c r="B226" s="191" t="s">
        <v>561</v>
      </c>
      <c r="C226" s="192"/>
      <c r="D226" s="183"/>
      <c r="E226" s="184">
        <v>7.4197199999999999</v>
      </c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4"/>
      <c r="S226" s="164"/>
      <c r="T226" s="163"/>
      <c r="U226" s="163"/>
      <c r="V226" s="163"/>
      <c r="W226" s="164"/>
      <c r="X226" s="164"/>
      <c r="Y226" s="149"/>
      <c r="Z226" s="149"/>
      <c r="AA226" s="149"/>
      <c r="AB226" s="149"/>
      <c r="AC226" s="149"/>
      <c r="AD226" s="149"/>
      <c r="AE226" s="149" t="s">
        <v>205</v>
      </c>
      <c r="AF226" s="149">
        <v>0</v>
      </c>
      <c r="AG226" s="149"/>
      <c r="AH226" s="194"/>
      <c r="AI226" s="195" t="s">
        <v>561</v>
      </c>
      <c r="AJ226" s="197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1">
      <c r="A227" s="150"/>
      <c r="B227" s="191" t="s">
        <v>562</v>
      </c>
      <c r="C227" s="192"/>
      <c r="D227" s="183"/>
      <c r="E227" s="184">
        <v>0.66756000000000004</v>
      </c>
      <c r="F227" s="163"/>
      <c r="G227" s="163"/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4"/>
      <c r="S227" s="164"/>
      <c r="T227" s="163"/>
      <c r="U227" s="163"/>
      <c r="V227" s="163"/>
      <c r="W227" s="164"/>
      <c r="X227" s="164"/>
      <c r="Y227" s="149"/>
      <c r="Z227" s="149"/>
      <c r="AA227" s="149"/>
      <c r="AB227" s="149"/>
      <c r="AC227" s="149"/>
      <c r="AD227" s="149"/>
      <c r="AE227" s="149" t="s">
        <v>205</v>
      </c>
      <c r="AF227" s="149">
        <v>0</v>
      </c>
      <c r="AG227" s="149"/>
      <c r="AH227" s="194"/>
      <c r="AI227" s="195" t="s">
        <v>562</v>
      </c>
      <c r="AJ227" s="197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outlineLevel="1">
      <c r="A228" s="150"/>
      <c r="B228" s="191" t="s">
        <v>563</v>
      </c>
      <c r="C228" s="192"/>
      <c r="D228" s="183"/>
      <c r="E228" s="184">
        <v>0.59184000000000003</v>
      </c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4"/>
      <c r="S228" s="164"/>
      <c r="T228" s="163"/>
      <c r="U228" s="163"/>
      <c r="V228" s="163"/>
      <c r="W228" s="164"/>
      <c r="X228" s="164"/>
      <c r="Y228" s="149"/>
      <c r="Z228" s="149"/>
      <c r="AA228" s="149"/>
      <c r="AB228" s="149"/>
      <c r="AC228" s="149"/>
      <c r="AD228" s="149"/>
      <c r="AE228" s="149" t="s">
        <v>205</v>
      </c>
      <c r="AF228" s="149">
        <v>0</v>
      </c>
      <c r="AG228" s="149"/>
      <c r="AH228" s="194"/>
      <c r="AI228" s="195" t="s">
        <v>563</v>
      </c>
      <c r="AJ228" s="197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</row>
    <row r="229" spans="1:60" outlineLevel="1">
      <c r="A229" s="150"/>
      <c r="B229" s="191" t="s">
        <v>564</v>
      </c>
      <c r="C229" s="192"/>
      <c r="D229" s="183"/>
      <c r="E229" s="184">
        <v>1.1380999999999999</v>
      </c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4"/>
      <c r="S229" s="164"/>
      <c r="T229" s="163"/>
      <c r="U229" s="163"/>
      <c r="V229" s="163"/>
      <c r="W229" s="164"/>
      <c r="X229" s="164"/>
      <c r="Y229" s="149"/>
      <c r="Z229" s="149"/>
      <c r="AA229" s="149"/>
      <c r="AB229" s="149"/>
      <c r="AC229" s="149"/>
      <c r="AD229" s="149"/>
      <c r="AE229" s="149" t="s">
        <v>205</v>
      </c>
      <c r="AF229" s="149">
        <v>0</v>
      </c>
      <c r="AG229" s="149"/>
      <c r="AH229" s="194"/>
      <c r="AI229" s="195" t="s">
        <v>564</v>
      </c>
      <c r="AJ229" s="197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</row>
    <row r="230" spans="1:60" outlineLevel="1">
      <c r="A230" s="150"/>
      <c r="B230" s="191" t="s">
        <v>565</v>
      </c>
      <c r="C230" s="192"/>
      <c r="D230" s="183"/>
      <c r="E230" s="184">
        <v>8.5152000000000001</v>
      </c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4"/>
      <c r="S230" s="164"/>
      <c r="T230" s="163"/>
      <c r="U230" s="163"/>
      <c r="V230" s="163"/>
      <c r="W230" s="164"/>
      <c r="X230" s="164"/>
      <c r="Y230" s="149"/>
      <c r="Z230" s="149"/>
      <c r="AA230" s="149"/>
      <c r="AB230" s="149"/>
      <c r="AC230" s="149"/>
      <c r="AD230" s="149"/>
      <c r="AE230" s="149" t="s">
        <v>205</v>
      </c>
      <c r="AF230" s="149">
        <v>0</v>
      </c>
      <c r="AG230" s="149"/>
      <c r="AH230" s="194"/>
      <c r="AI230" s="195" t="s">
        <v>565</v>
      </c>
      <c r="AJ230" s="197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1">
      <c r="A231" s="176">
        <v>67</v>
      </c>
      <c r="B231" s="177" t="s">
        <v>566</v>
      </c>
      <c r="C231" s="177" t="s">
        <v>567</v>
      </c>
      <c r="D231" s="178" t="s">
        <v>568</v>
      </c>
      <c r="E231" s="179">
        <v>65.812399999999997</v>
      </c>
      <c r="F231" s="182"/>
      <c r="G231" s="180">
        <f>ROUND(E231*F231,2)</f>
        <v>0</v>
      </c>
      <c r="H231" s="182">
        <v>99.48</v>
      </c>
      <c r="I231" s="180">
        <f>ROUND(E231*H231,2)</f>
        <v>6547.02</v>
      </c>
      <c r="J231" s="182">
        <v>576.52</v>
      </c>
      <c r="K231" s="180">
        <f>ROUND(E231*J231,2)</f>
        <v>37942.160000000003</v>
      </c>
      <c r="L231" s="180">
        <v>21</v>
      </c>
      <c r="M231" s="180">
        <f>G231*(1+L231/100)</f>
        <v>0</v>
      </c>
      <c r="N231" s="180">
        <v>4.9639999999999997E-2</v>
      </c>
      <c r="O231" s="180">
        <f>ROUND(E231*N231,2)</f>
        <v>3.27</v>
      </c>
      <c r="P231" s="180">
        <v>0</v>
      </c>
      <c r="Q231" s="180">
        <f>ROUND(E231*P231,2)</f>
        <v>0</v>
      </c>
      <c r="R231" s="181" t="s">
        <v>257</v>
      </c>
      <c r="S231" s="181" t="s">
        <v>201</v>
      </c>
      <c r="T231" s="180" t="s">
        <v>201</v>
      </c>
      <c r="U231" s="180">
        <v>0.94</v>
      </c>
      <c r="V231" s="180">
        <f>ROUND(E231*U231,2)</f>
        <v>61.86</v>
      </c>
      <c r="W231" s="181"/>
      <c r="X231" s="181"/>
      <c r="Y231" s="149"/>
      <c r="Z231" s="149"/>
      <c r="AA231" s="149"/>
      <c r="AB231" s="149"/>
      <c r="AC231" s="149"/>
      <c r="AD231" s="149"/>
      <c r="AE231" s="149" t="s">
        <v>202</v>
      </c>
      <c r="AF231" s="149" t="s">
        <v>569</v>
      </c>
      <c r="AG231" s="149"/>
      <c r="AH231" s="194"/>
      <c r="AI231" s="194"/>
      <c r="AJ231" s="197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1">
      <c r="A232" s="150"/>
      <c r="B232" s="191" t="s">
        <v>570</v>
      </c>
      <c r="C232" s="192"/>
      <c r="D232" s="183"/>
      <c r="E232" s="184">
        <v>2.2252000000000001</v>
      </c>
      <c r="F232" s="163"/>
      <c r="G232" s="163"/>
      <c r="H232" s="163"/>
      <c r="I232" s="163"/>
      <c r="J232" s="163"/>
      <c r="K232" s="163"/>
      <c r="L232" s="163"/>
      <c r="M232" s="163"/>
      <c r="N232" s="163"/>
      <c r="O232" s="163"/>
      <c r="P232" s="163"/>
      <c r="Q232" s="163"/>
      <c r="R232" s="164"/>
      <c r="S232" s="164"/>
      <c r="T232" s="163"/>
      <c r="U232" s="163"/>
      <c r="V232" s="163"/>
      <c r="W232" s="164"/>
      <c r="X232" s="164"/>
      <c r="Y232" s="149"/>
      <c r="Z232" s="149"/>
      <c r="AA232" s="149"/>
      <c r="AB232" s="149"/>
      <c r="AC232" s="149"/>
      <c r="AD232" s="149"/>
      <c r="AE232" s="149" t="s">
        <v>205</v>
      </c>
      <c r="AF232" s="149">
        <v>0</v>
      </c>
      <c r="AG232" s="149"/>
      <c r="AH232" s="194"/>
      <c r="AI232" s="195" t="s">
        <v>570</v>
      </c>
      <c r="AJ232" s="197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outlineLevel="1">
      <c r="A233" s="150"/>
      <c r="B233" s="191" t="s">
        <v>571</v>
      </c>
      <c r="C233" s="192"/>
      <c r="D233" s="183"/>
      <c r="E233" s="184">
        <v>5.9184000000000001</v>
      </c>
      <c r="F233" s="163"/>
      <c r="G233" s="163"/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4"/>
      <c r="S233" s="164"/>
      <c r="T233" s="163"/>
      <c r="U233" s="163"/>
      <c r="V233" s="163"/>
      <c r="W233" s="164"/>
      <c r="X233" s="164"/>
      <c r="Y233" s="149"/>
      <c r="Z233" s="149"/>
      <c r="AA233" s="149"/>
      <c r="AB233" s="149"/>
      <c r="AC233" s="149"/>
      <c r="AD233" s="149"/>
      <c r="AE233" s="149" t="s">
        <v>205</v>
      </c>
      <c r="AF233" s="149">
        <v>0</v>
      </c>
      <c r="AG233" s="149"/>
      <c r="AH233" s="194"/>
      <c r="AI233" s="195" t="s">
        <v>571</v>
      </c>
      <c r="AJ233" s="197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</row>
    <row r="234" spans="1:60" outlineLevel="1">
      <c r="A234" s="150"/>
      <c r="B234" s="191" t="s">
        <v>572</v>
      </c>
      <c r="C234" s="192"/>
      <c r="D234" s="183"/>
      <c r="E234" s="184">
        <v>4.5523999999999996</v>
      </c>
      <c r="F234" s="163"/>
      <c r="G234" s="163"/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4"/>
      <c r="S234" s="164"/>
      <c r="T234" s="163"/>
      <c r="U234" s="163"/>
      <c r="V234" s="163"/>
      <c r="W234" s="164"/>
      <c r="X234" s="164"/>
      <c r="Y234" s="149"/>
      <c r="Z234" s="149"/>
      <c r="AA234" s="149"/>
      <c r="AB234" s="149"/>
      <c r="AC234" s="149"/>
      <c r="AD234" s="149"/>
      <c r="AE234" s="149" t="s">
        <v>205</v>
      </c>
      <c r="AF234" s="149">
        <v>0</v>
      </c>
      <c r="AG234" s="149"/>
      <c r="AH234" s="194"/>
      <c r="AI234" s="195" t="s">
        <v>572</v>
      </c>
      <c r="AJ234" s="197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outlineLevel="1">
      <c r="A235" s="150"/>
      <c r="B235" s="191" t="s">
        <v>573</v>
      </c>
      <c r="C235" s="192"/>
      <c r="D235" s="183"/>
      <c r="E235" s="184">
        <v>24.732399999999998</v>
      </c>
      <c r="F235" s="163"/>
      <c r="G235" s="163"/>
      <c r="H235" s="163"/>
      <c r="I235" s="163"/>
      <c r="J235" s="163"/>
      <c r="K235" s="163"/>
      <c r="L235" s="163"/>
      <c r="M235" s="163"/>
      <c r="N235" s="163"/>
      <c r="O235" s="163"/>
      <c r="P235" s="163"/>
      <c r="Q235" s="163"/>
      <c r="R235" s="164"/>
      <c r="S235" s="164"/>
      <c r="T235" s="163"/>
      <c r="U235" s="163"/>
      <c r="V235" s="163"/>
      <c r="W235" s="164"/>
      <c r="X235" s="164"/>
      <c r="Y235" s="149"/>
      <c r="Z235" s="149"/>
      <c r="AA235" s="149"/>
      <c r="AB235" s="149"/>
      <c r="AC235" s="149"/>
      <c r="AD235" s="149"/>
      <c r="AE235" s="149" t="s">
        <v>205</v>
      </c>
      <c r="AF235" s="149">
        <v>0</v>
      </c>
      <c r="AG235" s="149"/>
      <c r="AH235" s="194"/>
      <c r="AI235" s="195" t="s">
        <v>573</v>
      </c>
      <c r="AJ235" s="197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outlineLevel="1">
      <c r="A236" s="150"/>
      <c r="B236" s="191" t="s">
        <v>574</v>
      </c>
      <c r="C236" s="192"/>
      <c r="D236" s="183"/>
      <c r="E236" s="184">
        <v>28.384</v>
      </c>
      <c r="F236" s="163"/>
      <c r="G236" s="163"/>
      <c r="H236" s="163"/>
      <c r="I236" s="163"/>
      <c r="J236" s="163"/>
      <c r="K236" s="163"/>
      <c r="L236" s="163"/>
      <c r="M236" s="163"/>
      <c r="N236" s="163"/>
      <c r="O236" s="163"/>
      <c r="P236" s="163"/>
      <c r="Q236" s="163"/>
      <c r="R236" s="164"/>
      <c r="S236" s="164"/>
      <c r="T236" s="163"/>
      <c r="U236" s="163"/>
      <c r="V236" s="163"/>
      <c r="W236" s="164"/>
      <c r="X236" s="164"/>
      <c r="Y236" s="149"/>
      <c r="Z236" s="149"/>
      <c r="AA236" s="149"/>
      <c r="AB236" s="149"/>
      <c r="AC236" s="149"/>
      <c r="AD236" s="149"/>
      <c r="AE236" s="149" t="s">
        <v>205</v>
      </c>
      <c r="AF236" s="149">
        <v>0</v>
      </c>
      <c r="AG236" s="149"/>
      <c r="AH236" s="194"/>
      <c r="AI236" s="195" t="s">
        <v>574</v>
      </c>
      <c r="AJ236" s="197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</row>
    <row r="237" spans="1:60" outlineLevel="1">
      <c r="A237" s="176">
        <v>68</v>
      </c>
      <c r="B237" s="177" t="s">
        <v>575</v>
      </c>
      <c r="C237" s="177" t="s">
        <v>576</v>
      </c>
      <c r="D237" s="178" t="s">
        <v>568</v>
      </c>
      <c r="E237" s="179">
        <v>65.812399999999997</v>
      </c>
      <c r="F237" s="182"/>
      <c r="G237" s="180">
        <f>ROUND(E237*F237,2)</f>
        <v>0</v>
      </c>
      <c r="H237" s="182">
        <v>0</v>
      </c>
      <c r="I237" s="180">
        <f>ROUND(E237*H237,2)</f>
        <v>0</v>
      </c>
      <c r="J237" s="182">
        <v>176.5</v>
      </c>
      <c r="K237" s="180">
        <f>ROUND(E237*J237,2)</f>
        <v>11615.89</v>
      </c>
      <c r="L237" s="180">
        <v>21</v>
      </c>
      <c r="M237" s="180">
        <f>G237*(1+L237/100)</f>
        <v>0</v>
      </c>
      <c r="N237" s="180">
        <v>0</v>
      </c>
      <c r="O237" s="180">
        <f>ROUND(E237*N237,2)</f>
        <v>0</v>
      </c>
      <c r="P237" s="180">
        <v>0</v>
      </c>
      <c r="Q237" s="180">
        <f>ROUND(E237*P237,2)</f>
        <v>0</v>
      </c>
      <c r="R237" s="181" t="s">
        <v>257</v>
      </c>
      <c r="S237" s="181" t="s">
        <v>201</v>
      </c>
      <c r="T237" s="180" t="s">
        <v>201</v>
      </c>
      <c r="U237" s="180">
        <v>0.28999999999999998</v>
      </c>
      <c r="V237" s="180">
        <f>ROUND(E237*U237,2)</f>
        <v>19.09</v>
      </c>
      <c r="W237" s="181"/>
      <c r="X237" s="181"/>
      <c r="Y237" s="149"/>
      <c r="Z237" s="149"/>
      <c r="AA237" s="149"/>
      <c r="AB237" s="149"/>
      <c r="AC237" s="149"/>
      <c r="AD237" s="149"/>
      <c r="AE237" s="149" t="s">
        <v>202</v>
      </c>
      <c r="AF237" s="149" t="s">
        <v>577</v>
      </c>
      <c r="AG237" s="149"/>
      <c r="AH237" s="194"/>
      <c r="AI237" s="194"/>
      <c r="AJ237" s="197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outlineLevel="1">
      <c r="A238" s="176">
        <v>69</v>
      </c>
      <c r="B238" s="177" t="s">
        <v>578</v>
      </c>
      <c r="C238" s="177" t="s">
        <v>579</v>
      </c>
      <c r="D238" s="178" t="s">
        <v>275</v>
      </c>
      <c r="E238" s="179">
        <v>2.5661999999999998</v>
      </c>
      <c r="F238" s="182"/>
      <c r="G238" s="180">
        <f>ROUND(E238*F238,2)</f>
        <v>0</v>
      </c>
      <c r="H238" s="182">
        <v>40055.519999999997</v>
      </c>
      <c r="I238" s="180">
        <f>ROUND(E238*H238,2)</f>
        <v>102790.48</v>
      </c>
      <c r="J238" s="182">
        <v>20554.48</v>
      </c>
      <c r="K238" s="180">
        <f>ROUND(E238*J238,2)</f>
        <v>52746.91</v>
      </c>
      <c r="L238" s="180">
        <v>21</v>
      </c>
      <c r="M238" s="180">
        <f>G238*(1+L238/100)</f>
        <v>0</v>
      </c>
      <c r="N238" s="180">
        <v>1.02101</v>
      </c>
      <c r="O238" s="180">
        <f>ROUND(E238*N238,2)</f>
        <v>2.62</v>
      </c>
      <c r="P238" s="180">
        <v>0</v>
      </c>
      <c r="Q238" s="180">
        <f>ROUND(E238*P238,2)</f>
        <v>0</v>
      </c>
      <c r="R238" s="181" t="s">
        <v>257</v>
      </c>
      <c r="S238" s="181" t="s">
        <v>201</v>
      </c>
      <c r="T238" s="180" t="s">
        <v>201</v>
      </c>
      <c r="U238" s="180">
        <v>27.672999999999998</v>
      </c>
      <c r="V238" s="180">
        <f>ROUND(E238*U238,2)</f>
        <v>71.010000000000005</v>
      </c>
      <c r="W238" s="181"/>
      <c r="X238" s="181"/>
      <c r="Y238" s="149"/>
      <c r="Z238" s="149"/>
      <c r="AA238" s="149"/>
      <c r="AB238" s="149"/>
      <c r="AC238" s="149"/>
      <c r="AD238" s="149"/>
      <c r="AE238" s="149" t="s">
        <v>202</v>
      </c>
      <c r="AF238" s="149" t="s">
        <v>580</v>
      </c>
      <c r="AG238" s="149"/>
      <c r="AH238" s="194"/>
      <c r="AI238" s="194"/>
      <c r="AJ238" s="197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outlineLevel="1">
      <c r="A239" s="150"/>
      <c r="B239" s="191" t="s">
        <v>581</v>
      </c>
      <c r="C239" s="192"/>
      <c r="D239" s="183"/>
      <c r="E239" s="184">
        <v>2.5661999999999998</v>
      </c>
      <c r="F239" s="163"/>
      <c r="G239" s="163"/>
      <c r="H239" s="163"/>
      <c r="I239" s="163"/>
      <c r="J239" s="163"/>
      <c r="K239" s="163"/>
      <c r="L239" s="163"/>
      <c r="M239" s="163"/>
      <c r="N239" s="163"/>
      <c r="O239" s="163"/>
      <c r="P239" s="163"/>
      <c r="Q239" s="163"/>
      <c r="R239" s="164"/>
      <c r="S239" s="164"/>
      <c r="T239" s="163"/>
      <c r="U239" s="163"/>
      <c r="V239" s="163"/>
      <c r="W239" s="164"/>
      <c r="X239" s="164"/>
      <c r="Y239" s="149"/>
      <c r="Z239" s="149"/>
      <c r="AA239" s="149"/>
      <c r="AB239" s="149"/>
      <c r="AC239" s="149"/>
      <c r="AD239" s="149"/>
      <c r="AE239" s="149" t="s">
        <v>205</v>
      </c>
      <c r="AF239" s="149">
        <v>0</v>
      </c>
      <c r="AG239" s="149"/>
      <c r="AH239" s="194"/>
      <c r="AI239" s="195" t="s">
        <v>581</v>
      </c>
      <c r="AJ239" s="197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</row>
    <row r="240" spans="1:60" outlineLevel="1">
      <c r="A240" s="176">
        <v>70</v>
      </c>
      <c r="B240" s="177" t="s">
        <v>582</v>
      </c>
      <c r="C240" s="177" t="s">
        <v>583</v>
      </c>
      <c r="D240" s="178" t="s">
        <v>199</v>
      </c>
      <c r="E240" s="179">
        <v>12.375</v>
      </c>
      <c r="F240" s="182"/>
      <c r="G240" s="180">
        <f>ROUND(E240*F240,2)</f>
        <v>0</v>
      </c>
      <c r="H240" s="182">
        <v>3398.8</v>
      </c>
      <c r="I240" s="180">
        <f>ROUND(E240*H240,2)</f>
        <v>42060.15</v>
      </c>
      <c r="J240" s="182">
        <v>2116.1999999999998</v>
      </c>
      <c r="K240" s="180">
        <f>ROUND(E240*J240,2)</f>
        <v>26187.98</v>
      </c>
      <c r="L240" s="180">
        <v>21</v>
      </c>
      <c r="M240" s="180">
        <f>G240*(1+L240/100)</f>
        <v>0</v>
      </c>
      <c r="N240" s="180">
        <v>2.52542</v>
      </c>
      <c r="O240" s="180">
        <f>ROUND(E240*N240,2)</f>
        <v>31.25</v>
      </c>
      <c r="P240" s="180">
        <v>0</v>
      </c>
      <c r="Q240" s="180">
        <f>ROUND(E240*P240,2)</f>
        <v>0</v>
      </c>
      <c r="R240" s="181" t="s">
        <v>584</v>
      </c>
      <c r="S240" s="181" t="s">
        <v>201</v>
      </c>
      <c r="T240" s="180" t="s">
        <v>201</v>
      </c>
      <c r="U240" s="180">
        <v>3.5720000000000001</v>
      </c>
      <c r="V240" s="180">
        <f>ROUND(E240*U240,2)</f>
        <v>44.2</v>
      </c>
      <c r="W240" s="181"/>
      <c r="X240" s="181"/>
      <c r="Y240" s="149"/>
      <c r="Z240" s="149"/>
      <c r="AA240" s="149"/>
      <c r="AB240" s="149"/>
      <c r="AC240" s="149"/>
      <c r="AD240" s="149"/>
      <c r="AE240" s="149" t="s">
        <v>202</v>
      </c>
      <c r="AF240" s="149" t="s">
        <v>585</v>
      </c>
      <c r="AG240" s="149"/>
      <c r="AH240" s="194"/>
      <c r="AI240" s="194"/>
      <c r="AJ240" s="197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outlineLevel="1">
      <c r="A241" s="150"/>
      <c r="B241" s="191" t="s">
        <v>586</v>
      </c>
      <c r="C241" s="192"/>
      <c r="D241" s="183"/>
      <c r="E241" s="184">
        <v>12.375</v>
      </c>
      <c r="F241" s="163"/>
      <c r="G241" s="163"/>
      <c r="H241" s="163"/>
      <c r="I241" s="163"/>
      <c r="J241" s="163"/>
      <c r="K241" s="163"/>
      <c r="L241" s="163"/>
      <c r="M241" s="163"/>
      <c r="N241" s="163"/>
      <c r="O241" s="163"/>
      <c r="P241" s="163"/>
      <c r="Q241" s="163"/>
      <c r="R241" s="164"/>
      <c r="S241" s="164"/>
      <c r="T241" s="163"/>
      <c r="U241" s="163"/>
      <c r="V241" s="163"/>
      <c r="W241" s="164"/>
      <c r="X241" s="164"/>
      <c r="Y241" s="149"/>
      <c r="Z241" s="149"/>
      <c r="AA241" s="149"/>
      <c r="AB241" s="149"/>
      <c r="AC241" s="149"/>
      <c r="AD241" s="149"/>
      <c r="AE241" s="149" t="s">
        <v>205</v>
      </c>
      <c r="AF241" s="149">
        <v>0</v>
      </c>
      <c r="AG241" s="149"/>
      <c r="AH241" s="194"/>
      <c r="AI241" s="195" t="s">
        <v>586</v>
      </c>
      <c r="AJ241" s="197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ht="24" outlineLevel="1">
      <c r="A242" s="176">
        <v>71</v>
      </c>
      <c r="B242" s="177" t="s">
        <v>587</v>
      </c>
      <c r="C242" s="177" t="s">
        <v>588</v>
      </c>
      <c r="D242" s="178" t="s">
        <v>266</v>
      </c>
      <c r="E242" s="179">
        <v>27.000119999999999</v>
      </c>
      <c r="F242" s="182"/>
      <c r="G242" s="180">
        <f>ROUND(E242*F242,2)</f>
        <v>0</v>
      </c>
      <c r="H242" s="182">
        <v>1102.8499999999999</v>
      </c>
      <c r="I242" s="180">
        <f>ROUND(E242*H242,2)</f>
        <v>29777.08</v>
      </c>
      <c r="J242" s="182">
        <v>1297.1500000000001</v>
      </c>
      <c r="K242" s="180">
        <f>ROUND(E242*J242,2)</f>
        <v>35023.21</v>
      </c>
      <c r="L242" s="180">
        <v>21</v>
      </c>
      <c r="M242" s="180">
        <f>G242*(1+L242/100)</f>
        <v>0</v>
      </c>
      <c r="N242" s="180">
        <v>3.4759999999999999E-2</v>
      </c>
      <c r="O242" s="180">
        <f>ROUND(E242*N242,2)</f>
        <v>0.94</v>
      </c>
      <c r="P242" s="180">
        <v>0</v>
      </c>
      <c r="Q242" s="180">
        <f>ROUND(E242*P242,2)</f>
        <v>0</v>
      </c>
      <c r="R242" s="181" t="s">
        <v>589</v>
      </c>
      <c r="S242" s="181" t="s">
        <v>201</v>
      </c>
      <c r="T242" s="180" t="s">
        <v>201</v>
      </c>
      <c r="U242" s="180">
        <v>1.6876599999999999</v>
      </c>
      <c r="V242" s="180">
        <f>ROUND(E242*U242,2)</f>
        <v>45.57</v>
      </c>
      <c r="W242" s="181"/>
      <c r="X242" s="181"/>
      <c r="Y242" s="149"/>
      <c r="Z242" s="149"/>
      <c r="AA242" s="149"/>
      <c r="AB242" s="149"/>
      <c r="AC242" s="149"/>
      <c r="AD242" s="149"/>
      <c r="AE242" s="149" t="s">
        <v>590</v>
      </c>
      <c r="AF242" s="149" t="s">
        <v>591</v>
      </c>
      <c r="AG242" s="149"/>
      <c r="AH242" s="194"/>
      <c r="AI242" s="194"/>
      <c r="AJ242" s="197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outlineLevel="1">
      <c r="A243" s="150"/>
      <c r="B243" s="191" t="s">
        <v>592</v>
      </c>
      <c r="C243" s="192"/>
      <c r="D243" s="183"/>
      <c r="E243" s="184"/>
      <c r="F243" s="163"/>
      <c r="G243" s="163"/>
      <c r="H243" s="163"/>
      <c r="I243" s="163"/>
      <c r="J243" s="163"/>
      <c r="K243" s="163"/>
      <c r="L243" s="163"/>
      <c r="M243" s="163"/>
      <c r="N243" s="163"/>
      <c r="O243" s="163"/>
      <c r="P243" s="163"/>
      <c r="Q243" s="163"/>
      <c r="R243" s="164"/>
      <c r="S243" s="164"/>
      <c r="T243" s="163"/>
      <c r="U243" s="163"/>
      <c r="V243" s="163"/>
      <c r="W243" s="164"/>
      <c r="X243" s="164"/>
      <c r="Y243" s="149"/>
      <c r="Z243" s="149"/>
      <c r="AA243" s="149"/>
      <c r="AB243" s="149"/>
      <c r="AC243" s="149"/>
      <c r="AD243" s="149"/>
      <c r="AE243" s="149" t="s">
        <v>205</v>
      </c>
      <c r="AF243" s="149">
        <v>0</v>
      </c>
      <c r="AG243" s="149"/>
      <c r="AH243" s="194"/>
      <c r="AI243" s="195" t="s">
        <v>592</v>
      </c>
      <c r="AJ243" s="197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</row>
    <row r="244" spans="1:60" outlineLevel="1">
      <c r="A244" s="150"/>
      <c r="B244" s="191" t="s">
        <v>593</v>
      </c>
      <c r="C244" s="192"/>
      <c r="D244" s="183"/>
      <c r="E244" s="184">
        <v>7.92</v>
      </c>
      <c r="F244" s="163"/>
      <c r="G244" s="163"/>
      <c r="H244" s="163"/>
      <c r="I244" s="163"/>
      <c r="J244" s="163"/>
      <c r="K244" s="163"/>
      <c r="L244" s="163"/>
      <c r="M244" s="163"/>
      <c r="N244" s="163"/>
      <c r="O244" s="163"/>
      <c r="P244" s="163"/>
      <c r="Q244" s="163"/>
      <c r="R244" s="164"/>
      <c r="S244" s="164"/>
      <c r="T244" s="163"/>
      <c r="U244" s="163"/>
      <c r="V244" s="163"/>
      <c r="W244" s="164"/>
      <c r="X244" s="164"/>
      <c r="Y244" s="149"/>
      <c r="Z244" s="149"/>
      <c r="AA244" s="149"/>
      <c r="AB244" s="149"/>
      <c r="AC244" s="149"/>
      <c r="AD244" s="149"/>
      <c r="AE244" s="149" t="s">
        <v>205</v>
      </c>
      <c r="AF244" s="149">
        <v>0</v>
      </c>
      <c r="AG244" s="149"/>
      <c r="AH244" s="194"/>
      <c r="AI244" s="195" t="s">
        <v>593</v>
      </c>
      <c r="AJ244" s="197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</row>
    <row r="245" spans="1:60" outlineLevel="1">
      <c r="A245" s="150"/>
      <c r="B245" s="191" t="s">
        <v>594</v>
      </c>
      <c r="C245" s="192"/>
      <c r="D245" s="183"/>
      <c r="E245" s="184">
        <v>19.080120000000001</v>
      </c>
      <c r="F245" s="163"/>
      <c r="G245" s="163"/>
      <c r="H245" s="163"/>
      <c r="I245" s="163"/>
      <c r="J245" s="163"/>
      <c r="K245" s="163"/>
      <c r="L245" s="163"/>
      <c r="M245" s="163"/>
      <c r="N245" s="163"/>
      <c r="O245" s="163"/>
      <c r="P245" s="163"/>
      <c r="Q245" s="163"/>
      <c r="R245" s="164"/>
      <c r="S245" s="164"/>
      <c r="T245" s="163"/>
      <c r="U245" s="163"/>
      <c r="V245" s="163"/>
      <c r="W245" s="164"/>
      <c r="X245" s="164"/>
      <c r="Y245" s="149"/>
      <c r="Z245" s="149"/>
      <c r="AA245" s="149"/>
      <c r="AB245" s="149"/>
      <c r="AC245" s="149"/>
      <c r="AD245" s="149"/>
      <c r="AE245" s="149" t="s">
        <v>205</v>
      </c>
      <c r="AF245" s="149">
        <v>0</v>
      </c>
      <c r="AG245" s="149"/>
      <c r="AH245" s="194"/>
      <c r="AI245" s="195" t="s">
        <v>594</v>
      </c>
      <c r="AJ245" s="197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</row>
    <row r="246" spans="1:60">
      <c r="A246" s="136"/>
      <c r="B246" s="154"/>
      <c r="C246" s="154"/>
      <c r="D246" s="157"/>
      <c r="E246" s="158"/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60"/>
      <c r="S246" s="160"/>
      <c r="T246" s="159"/>
      <c r="U246" s="159"/>
      <c r="V246" s="159"/>
      <c r="W246" s="160"/>
      <c r="X246" s="160"/>
      <c r="AH246" s="193"/>
      <c r="AI246" s="193"/>
      <c r="AJ246" s="196"/>
    </row>
    <row r="247" spans="1:60" ht="14">
      <c r="A247" s="152" t="s">
        <v>195</v>
      </c>
      <c r="B247" s="169" t="s">
        <v>103</v>
      </c>
      <c r="C247" s="169" t="s">
        <v>104</v>
      </c>
      <c r="D247" s="170"/>
      <c r="E247" s="171"/>
      <c r="F247" s="172"/>
      <c r="G247" s="173">
        <f>SUMIF(AE248:AE297,"&lt;&gt;NOR",G248:G297)</f>
        <v>0</v>
      </c>
      <c r="H247" s="172"/>
      <c r="I247" s="172">
        <f>SUM(I248:I297)</f>
        <v>129928.18</v>
      </c>
      <c r="J247" s="172"/>
      <c r="K247" s="172">
        <f>SUM(K248:K297)</f>
        <v>1023698.03</v>
      </c>
      <c r="L247" s="172"/>
      <c r="M247" s="172">
        <f>SUM(M248:M297)</f>
        <v>0</v>
      </c>
      <c r="N247" s="172"/>
      <c r="O247" s="172">
        <f>SUM(O248:O297)</f>
        <v>101.25</v>
      </c>
      <c r="P247" s="172"/>
      <c r="Q247" s="172">
        <f>SUM(Q248:Q297)</f>
        <v>0</v>
      </c>
      <c r="R247" s="174"/>
      <c r="S247" s="174"/>
      <c r="T247" s="172"/>
      <c r="U247" s="172"/>
      <c r="V247" s="172">
        <f>SUM(V248:V297)</f>
        <v>1440.34</v>
      </c>
      <c r="W247" s="174"/>
      <c r="X247" s="175"/>
      <c r="AE247" t="s">
        <v>196</v>
      </c>
      <c r="AH247" s="193"/>
      <c r="AI247" s="193"/>
      <c r="AJ247" s="196"/>
    </row>
    <row r="248" spans="1:60" outlineLevel="1">
      <c r="A248" s="176">
        <v>72</v>
      </c>
      <c r="B248" s="177" t="s">
        <v>595</v>
      </c>
      <c r="C248" s="177" t="s">
        <v>596</v>
      </c>
      <c r="D248" s="178" t="s">
        <v>266</v>
      </c>
      <c r="E248" s="179">
        <v>1047.3016</v>
      </c>
      <c r="F248" s="182"/>
      <c r="G248" s="180">
        <f>ROUND(E248*F248,2)</f>
        <v>0</v>
      </c>
      <c r="H248" s="182">
        <v>69.599999999999994</v>
      </c>
      <c r="I248" s="180">
        <f>ROUND(E248*H248,2)</f>
        <v>72892.19</v>
      </c>
      <c r="J248" s="182">
        <v>492.4</v>
      </c>
      <c r="K248" s="180">
        <f>ROUND(E248*J248,2)</f>
        <v>515691.31</v>
      </c>
      <c r="L248" s="180">
        <v>21</v>
      </c>
      <c r="M248" s="180">
        <f>G248*(1+L248/100)</f>
        <v>0</v>
      </c>
      <c r="N248" s="180">
        <v>5.6050000000000003E-2</v>
      </c>
      <c r="O248" s="180">
        <f>ROUND(E248*N248,2)</f>
        <v>58.7</v>
      </c>
      <c r="P248" s="180">
        <v>0</v>
      </c>
      <c r="Q248" s="180">
        <f>ROUND(E248*P248,2)</f>
        <v>0</v>
      </c>
      <c r="R248" s="181" t="s">
        <v>257</v>
      </c>
      <c r="S248" s="181" t="s">
        <v>201</v>
      </c>
      <c r="T248" s="180" t="s">
        <v>201</v>
      </c>
      <c r="U248" s="180">
        <v>0.72</v>
      </c>
      <c r="V248" s="180">
        <f>ROUND(E248*U248,2)</f>
        <v>754.06</v>
      </c>
      <c r="W248" s="181"/>
      <c r="X248" s="181"/>
      <c r="Y248" s="149"/>
      <c r="Z248" s="149"/>
      <c r="AA248" s="149"/>
      <c r="AB248" s="149"/>
      <c r="AC248" s="149"/>
      <c r="AD248" s="149"/>
      <c r="AE248" s="149" t="s">
        <v>202</v>
      </c>
      <c r="AF248" s="149" t="s">
        <v>597</v>
      </c>
      <c r="AG248" s="149"/>
      <c r="AH248" s="194"/>
      <c r="AI248" s="194"/>
      <c r="AJ248" s="197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</row>
    <row r="249" spans="1:60" outlineLevel="1">
      <c r="A249" s="150"/>
      <c r="B249" s="191" t="s">
        <v>598</v>
      </c>
      <c r="C249" s="192"/>
      <c r="D249" s="183"/>
      <c r="E249" s="184">
        <v>77.132000000000005</v>
      </c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4"/>
      <c r="S249" s="164"/>
      <c r="T249" s="163"/>
      <c r="U249" s="163"/>
      <c r="V249" s="163"/>
      <c r="W249" s="164"/>
      <c r="X249" s="164"/>
      <c r="Y249" s="149"/>
      <c r="Z249" s="149"/>
      <c r="AA249" s="149"/>
      <c r="AB249" s="149"/>
      <c r="AC249" s="149"/>
      <c r="AD249" s="149"/>
      <c r="AE249" s="149" t="s">
        <v>205</v>
      </c>
      <c r="AF249" s="149">
        <v>0</v>
      </c>
      <c r="AG249" s="149"/>
      <c r="AH249" s="194"/>
      <c r="AI249" s="195" t="s">
        <v>598</v>
      </c>
      <c r="AJ249" s="197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</row>
    <row r="250" spans="1:60" outlineLevel="1">
      <c r="A250" s="150"/>
      <c r="B250" s="191" t="s">
        <v>599</v>
      </c>
      <c r="C250" s="192"/>
      <c r="D250" s="183"/>
      <c r="E250" s="184">
        <v>34.139000000000003</v>
      </c>
      <c r="F250" s="163"/>
      <c r="G250" s="163"/>
      <c r="H250" s="163"/>
      <c r="I250" s="163"/>
      <c r="J250" s="163"/>
      <c r="K250" s="163"/>
      <c r="L250" s="163"/>
      <c r="M250" s="163"/>
      <c r="N250" s="163"/>
      <c r="O250" s="163"/>
      <c r="P250" s="163"/>
      <c r="Q250" s="163"/>
      <c r="R250" s="164"/>
      <c r="S250" s="164"/>
      <c r="T250" s="163"/>
      <c r="U250" s="163"/>
      <c r="V250" s="163"/>
      <c r="W250" s="164"/>
      <c r="X250" s="164"/>
      <c r="Y250" s="149"/>
      <c r="Z250" s="149"/>
      <c r="AA250" s="149"/>
      <c r="AB250" s="149"/>
      <c r="AC250" s="149"/>
      <c r="AD250" s="149"/>
      <c r="AE250" s="149" t="s">
        <v>205</v>
      </c>
      <c r="AF250" s="149">
        <v>0</v>
      </c>
      <c r="AG250" s="149"/>
      <c r="AH250" s="194"/>
      <c r="AI250" s="195" t="s">
        <v>599</v>
      </c>
      <c r="AJ250" s="197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</row>
    <row r="251" spans="1:60" outlineLevel="1">
      <c r="A251" s="150"/>
      <c r="B251" s="191" t="s">
        <v>600</v>
      </c>
      <c r="C251" s="192"/>
      <c r="D251" s="183"/>
      <c r="E251" s="184">
        <v>26.021000000000001</v>
      </c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4"/>
      <c r="S251" s="164"/>
      <c r="T251" s="163"/>
      <c r="U251" s="163"/>
      <c r="V251" s="163"/>
      <c r="W251" s="164"/>
      <c r="X251" s="164"/>
      <c r="Y251" s="149"/>
      <c r="Z251" s="149"/>
      <c r="AA251" s="149"/>
      <c r="AB251" s="149"/>
      <c r="AC251" s="149"/>
      <c r="AD251" s="149"/>
      <c r="AE251" s="149" t="s">
        <v>205</v>
      </c>
      <c r="AF251" s="149">
        <v>0</v>
      </c>
      <c r="AG251" s="149"/>
      <c r="AH251" s="194"/>
      <c r="AI251" s="195" t="s">
        <v>600</v>
      </c>
      <c r="AJ251" s="197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</row>
    <row r="252" spans="1:60" outlineLevel="1">
      <c r="A252" s="150"/>
      <c r="B252" s="191" t="s">
        <v>601</v>
      </c>
      <c r="C252" s="192"/>
      <c r="D252" s="183"/>
      <c r="E252" s="184">
        <v>23.581</v>
      </c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4"/>
      <c r="S252" s="164"/>
      <c r="T252" s="163"/>
      <c r="U252" s="163"/>
      <c r="V252" s="163"/>
      <c r="W252" s="164"/>
      <c r="X252" s="164"/>
      <c r="Y252" s="149"/>
      <c r="Z252" s="149"/>
      <c r="AA252" s="149"/>
      <c r="AB252" s="149"/>
      <c r="AC252" s="149"/>
      <c r="AD252" s="149"/>
      <c r="AE252" s="149" t="s">
        <v>205</v>
      </c>
      <c r="AF252" s="149">
        <v>0</v>
      </c>
      <c r="AG252" s="149"/>
      <c r="AH252" s="194"/>
      <c r="AI252" s="195" t="s">
        <v>601</v>
      </c>
      <c r="AJ252" s="197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</row>
    <row r="253" spans="1:60" outlineLevel="1">
      <c r="A253" s="150"/>
      <c r="B253" s="191" t="s">
        <v>602</v>
      </c>
      <c r="C253" s="192"/>
      <c r="D253" s="183"/>
      <c r="E253" s="184">
        <v>20.940999999999999</v>
      </c>
      <c r="F253" s="163"/>
      <c r="G253" s="163"/>
      <c r="H253" s="163"/>
      <c r="I253" s="163"/>
      <c r="J253" s="163"/>
      <c r="K253" s="163"/>
      <c r="L253" s="163"/>
      <c r="M253" s="163"/>
      <c r="N253" s="163"/>
      <c r="O253" s="163"/>
      <c r="P253" s="163"/>
      <c r="Q253" s="163"/>
      <c r="R253" s="164"/>
      <c r="S253" s="164"/>
      <c r="T253" s="163"/>
      <c r="U253" s="163"/>
      <c r="V253" s="163"/>
      <c r="W253" s="164"/>
      <c r="X253" s="164"/>
      <c r="Y253" s="149"/>
      <c r="Z253" s="149"/>
      <c r="AA253" s="149"/>
      <c r="AB253" s="149"/>
      <c r="AC253" s="149"/>
      <c r="AD253" s="149"/>
      <c r="AE253" s="149" t="s">
        <v>205</v>
      </c>
      <c r="AF253" s="149">
        <v>0</v>
      </c>
      <c r="AG253" s="149"/>
      <c r="AH253" s="194"/>
      <c r="AI253" s="195" t="s">
        <v>602</v>
      </c>
      <c r="AJ253" s="197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</row>
    <row r="254" spans="1:60" outlineLevel="1">
      <c r="A254" s="150"/>
      <c r="B254" s="191" t="s">
        <v>603</v>
      </c>
      <c r="C254" s="192"/>
      <c r="D254" s="183"/>
      <c r="E254" s="184">
        <v>26.221</v>
      </c>
      <c r="F254" s="163"/>
      <c r="G254" s="163"/>
      <c r="H254" s="163"/>
      <c r="I254" s="163"/>
      <c r="J254" s="163"/>
      <c r="K254" s="163"/>
      <c r="L254" s="163"/>
      <c r="M254" s="163"/>
      <c r="N254" s="163"/>
      <c r="O254" s="163"/>
      <c r="P254" s="163"/>
      <c r="Q254" s="163"/>
      <c r="R254" s="164"/>
      <c r="S254" s="164"/>
      <c r="T254" s="163"/>
      <c r="U254" s="163"/>
      <c r="V254" s="163"/>
      <c r="W254" s="164"/>
      <c r="X254" s="164"/>
      <c r="Y254" s="149"/>
      <c r="Z254" s="149"/>
      <c r="AA254" s="149"/>
      <c r="AB254" s="149"/>
      <c r="AC254" s="149"/>
      <c r="AD254" s="149"/>
      <c r="AE254" s="149" t="s">
        <v>205</v>
      </c>
      <c r="AF254" s="149">
        <v>0</v>
      </c>
      <c r="AG254" s="149"/>
      <c r="AH254" s="194"/>
      <c r="AI254" s="195" t="s">
        <v>603</v>
      </c>
      <c r="AJ254" s="197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</row>
    <row r="255" spans="1:60" outlineLevel="1">
      <c r="A255" s="150"/>
      <c r="B255" s="191" t="s">
        <v>604</v>
      </c>
      <c r="C255" s="192"/>
      <c r="D255" s="183"/>
      <c r="E255" s="184">
        <v>22.721</v>
      </c>
      <c r="F255" s="163"/>
      <c r="G255" s="163"/>
      <c r="H255" s="163"/>
      <c r="I255" s="163"/>
      <c r="J255" s="163"/>
      <c r="K255" s="163"/>
      <c r="L255" s="163"/>
      <c r="M255" s="163"/>
      <c r="N255" s="163"/>
      <c r="O255" s="163"/>
      <c r="P255" s="163"/>
      <c r="Q255" s="163"/>
      <c r="R255" s="164"/>
      <c r="S255" s="164"/>
      <c r="T255" s="163"/>
      <c r="U255" s="163"/>
      <c r="V255" s="163"/>
      <c r="W255" s="164"/>
      <c r="X255" s="164"/>
      <c r="Y255" s="149"/>
      <c r="Z255" s="149"/>
      <c r="AA255" s="149"/>
      <c r="AB255" s="149"/>
      <c r="AC255" s="149"/>
      <c r="AD255" s="149"/>
      <c r="AE255" s="149" t="s">
        <v>205</v>
      </c>
      <c r="AF255" s="149">
        <v>0</v>
      </c>
      <c r="AG255" s="149"/>
      <c r="AH255" s="194"/>
      <c r="AI255" s="195" t="s">
        <v>604</v>
      </c>
      <c r="AJ255" s="197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outlineLevel="1">
      <c r="A256" s="150"/>
      <c r="B256" s="191" t="s">
        <v>605</v>
      </c>
      <c r="C256" s="192"/>
      <c r="D256" s="183"/>
      <c r="E256" s="184">
        <v>20.18</v>
      </c>
      <c r="F256" s="163"/>
      <c r="G256" s="163"/>
      <c r="H256" s="163"/>
      <c r="I256" s="163"/>
      <c r="J256" s="163"/>
      <c r="K256" s="163"/>
      <c r="L256" s="163"/>
      <c r="M256" s="163"/>
      <c r="N256" s="163"/>
      <c r="O256" s="163"/>
      <c r="P256" s="163"/>
      <c r="Q256" s="163"/>
      <c r="R256" s="164"/>
      <c r="S256" s="164"/>
      <c r="T256" s="163"/>
      <c r="U256" s="163"/>
      <c r="V256" s="163"/>
      <c r="W256" s="164"/>
      <c r="X256" s="164"/>
      <c r="Y256" s="149"/>
      <c r="Z256" s="149"/>
      <c r="AA256" s="149"/>
      <c r="AB256" s="149"/>
      <c r="AC256" s="149"/>
      <c r="AD256" s="149"/>
      <c r="AE256" s="149" t="s">
        <v>205</v>
      </c>
      <c r="AF256" s="149">
        <v>0</v>
      </c>
      <c r="AG256" s="149"/>
      <c r="AH256" s="194"/>
      <c r="AI256" s="195" t="s">
        <v>605</v>
      </c>
      <c r="AJ256" s="197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outlineLevel="1">
      <c r="A257" s="150"/>
      <c r="B257" s="191" t="s">
        <v>606</v>
      </c>
      <c r="C257" s="192"/>
      <c r="D257" s="183"/>
      <c r="E257" s="184">
        <v>110.968</v>
      </c>
      <c r="F257" s="163"/>
      <c r="G257" s="163"/>
      <c r="H257" s="163"/>
      <c r="I257" s="163"/>
      <c r="J257" s="163"/>
      <c r="K257" s="163"/>
      <c r="L257" s="163"/>
      <c r="M257" s="163"/>
      <c r="N257" s="163"/>
      <c r="O257" s="163"/>
      <c r="P257" s="163"/>
      <c r="Q257" s="163"/>
      <c r="R257" s="164"/>
      <c r="S257" s="164"/>
      <c r="T257" s="163"/>
      <c r="U257" s="163"/>
      <c r="V257" s="163"/>
      <c r="W257" s="164"/>
      <c r="X257" s="164"/>
      <c r="Y257" s="149"/>
      <c r="Z257" s="149"/>
      <c r="AA257" s="149"/>
      <c r="AB257" s="149"/>
      <c r="AC257" s="149"/>
      <c r="AD257" s="149"/>
      <c r="AE257" s="149" t="s">
        <v>205</v>
      </c>
      <c r="AF257" s="149">
        <v>0</v>
      </c>
      <c r="AG257" s="149"/>
      <c r="AH257" s="194"/>
      <c r="AI257" s="195" t="s">
        <v>606</v>
      </c>
      <c r="AJ257" s="197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outlineLevel="1">
      <c r="A258" s="150"/>
      <c r="B258" s="191" t="s">
        <v>607</v>
      </c>
      <c r="C258" s="192"/>
      <c r="D258" s="183"/>
      <c r="E258" s="184">
        <v>24.6218</v>
      </c>
      <c r="F258" s="163"/>
      <c r="G258" s="163"/>
      <c r="H258" s="163"/>
      <c r="I258" s="163"/>
      <c r="J258" s="163"/>
      <c r="K258" s="163"/>
      <c r="L258" s="163"/>
      <c r="M258" s="163"/>
      <c r="N258" s="163"/>
      <c r="O258" s="163"/>
      <c r="P258" s="163"/>
      <c r="Q258" s="163"/>
      <c r="R258" s="164"/>
      <c r="S258" s="164"/>
      <c r="T258" s="163"/>
      <c r="U258" s="163"/>
      <c r="V258" s="163"/>
      <c r="W258" s="164"/>
      <c r="X258" s="164"/>
      <c r="Y258" s="149"/>
      <c r="Z258" s="149"/>
      <c r="AA258" s="149"/>
      <c r="AB258" s="149"/>
      <c r="AC258" s="149"/>
      <c r="AD258" s="149"/>
      <c r="AE258" s="149" t="s">
        <v>205</v>
      </c>
      <c r="AF258" s="149">
        <v>0</v>
      </c>
      <c r="AG258" s="149"/>
      <c r="AH258" s="194"/>
      <c r="AI258" s="195" t="s">
        <v>607</v>
      </c>
      <c r="AJ258" s="197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</row>
    <row r="259" spans="1:60" outlineLevel="1">
      <c r="A259" s="150"/>
      <c r="B259" s="191" t="s">
        <v>608</v>
      </c>
      <c r="C259" s="192"/>
      <c r="D259" s="183"/>
      <c r="E259" s="184">
        <v>26.271799999999999</v>
      </c>
      <c r="F259" s="163"/>
      <c r="G259" s="163"/>
      <c r="H259" s="163"/>
      <c r="I259" s="163"/>
      <c r="J259" s="163"/>
      <c r="K259" s="163"/>
      <c r="L259" s="163"/>
      <c r="M259" s="163"/>
      <c r="N259" s="163"/>
      <c r="O259" s="163"/>
      <c r="P259" s="163"/>
      <c r="Q259" s="163"/>
      <c r="R259" s="164"/>
      <c r="S259" s="164"/>
      <c r="T259" s="163"/>
      <c r="U259" s="163"/>
      <c r="V259" s="163"/>
      <c r="W259" s="164"/>
      <c r="X259" s="164"/>
      <c r="Y259" s="149"/>
      <c r="Z259" s="149"/>
      <c r="AA259" s="149"/>
      <c r="AB259" s="149"/>
      <c r="AC259" s="149"/>
      <c r="AD259" s="149"/>
      <c r="AE259" s="149" t="s">
        <v>205</v>
      </c>
      <c r="AF259" s="149">
        <v>0</v>
      </c>
      <c r="AG259" s="149"/>
      <c r="AH259" s="194"/>
      <c r="AI259" s="195" t="s">
        <v>608</v>
      </c>
      <c r="AJ259" s="197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outlineLevel="1">
      <c r="A260" s="150"/>
      <c r="B260" s="191" t="s">
        <v>609</v>
      </c>
      <c r="C260" s="192"/>
      <c r="D260" s="183"/>
      <c r="E260" s="184">
        <v>28.072800000000001</v>
      </c>
      <c r="F260" s="163"/>
      <c r="G260" s="163"/>
      <c r="H260" s="163"/>
      <c r="I260" s="163"/>
      <c r="J260" s="163"/>
      <c r="K260" s="163"/>
      <c r="L260" s="163"/>
      <c r="M260" s="163"/>
      <c r="N260" s="163"/>
      <c r="O260" s="163"/>
      <c r="P260" s="163"/>
      <c r="Q260" s="163"/>
      <c r="R260" s="164"/>
      <c r="S260" s="164"/>
      <c r="T260" s="163"/>
      <c r="U260" s="163"/>
      <c r="V260" s="163"/>
      <c r="W260" s="164"/>
      <c r="X260" s="164"/>
      <c r="Y260" s="149"/>
      <c r="Z260" s="149"/>
      <c r="AA260" s="149"/>
      <c r="AB260" s="149"/>
      <c r="AC260" s="149"/>
      <c r="AD260" s="149"/>
      <c r="AE260" s="149" t="s">
        <v>205</v>
      </c>
      <c r="AF260" s="149">
        <v>0</v>
      </c>
      <c r="AG260" s="149"/>
      <c r="AH260" s="194"/>
      <c r="AI260" s="195" t="s">
        <v>609</v>
      </c>
      <c r="AJ260" s="197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outlineLevel="1">
      <c r="A261" s="150"/>
      <c r="B261" s="191" t="s">
        <v>610</v>
      </c>
      <c r="C261" s="192"/>
      <c r="D261" s="183"/>
      <c r="E261" s="184">
        <v>35.3414</v>
      </c>
      <c r="F261" s="163"/>
      <c r="G261" s="163"/>
      <c r="H261" s="163"/>
      <c r="I261" s="163"/>
      <c r="J261" s="163"/>
      <c r="K261" s="163"/>
      <c r="L261" s="163"/>
      <c r="M261" s="163"/>
      <c r="N261" s="163"/>
      <c r="O261" s="163"/>
      <c r="P261" s="163"/>
      <c r="Q261" s="163"/>
      <c r="R261" s="164"/>
      <c r="S261" s="164"/>
      <c r="T261" s="163"/>
      <c r="U261" s="163"/>
      <c r="V261" s="163"/>
      <c r="W261" s="164"/>
      <c r="X261" s="164"/>
      <c r="Y261" s="149"/>
      <c r="Z261" s="149"/>
      <c r="AA261" s="149"/>
      <c r="AB261" s="149"/>
      <c r="AC261" s="149"/>
      <c r="AD261" s="149"/>
      <c r="AE261" s="149" t="s">
        <v>205</v>
      </c>
      <c r="AF261" s="149">
        <v>0</v>
      </c>
      <c r="AG261" s="149"/>
      <c r="AH261" s="194"/>
      <c r="AI261" s="195" t="s">
        <v>610</v>
      </c>
      <c r="AJ261" s="197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outlineLevel="1">
      <c r="A262" s="150"/>
      <c r="B262" s="191" t="s">
        <v>611</v>
      </c>
      <c r="C262" s="192"/>
      <c r="D262" s="183"/>
      <c r="E262" s="184">
        <v>18.960999999999999</v>
      </c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4"/>
      <c r="S262" s="164"/>
      <c r="T262" s="163"/>
      <c r="U262" s="163"/>
      <c r="V262" s="163"/>
      <c r="W262" s="164"/>
      <c r="X262" s="164"/>
      <c r="Y262" s="149"/>
      <c r="Z262" s="149"/>
      <c r="AA262" s="149"/>
      <c r="AB262" s="149"/>
      <c r="AC262" s="149"/>
      <c r="AD262" s="149"/>
      <c r="AE262" s="149" t="s">
        <v>205</v>
      </c>
      <c r="AF262" s="149">
        <v>0</v>
      </c>
      <c r="AG262" s="149"/>
      <c r="AH262" s="194"/>
      <c r="AI262" s="195" t="s">
        <v>611</v>
      </c>
      <c r="AJ262" s="197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outlineLevel="1">
      <c r="A263" s="150"/>
      <c r="B263" s="191" t="s">
        <v>612</v>
      </c>
      <c r="C263" s="192"/>
      <c r="D263" s="183"/>
      <c r="E263" s="184">
        <v>26.800999999999998</v>
      </c>
      <c r="F263" s="163"/>
      <c r="G263" s="163"/>
      <c r="H263" s="163"/>
      <c r="I263" s="163"/>
      <c r="J263" s="163"/>
      <c r="K263" s="163"/>
      <c r="L263" s="163"/>
      <c r="M263" s="163"/>
      <c r="N263" s="163"/>
      <c r="O263" s="163"/>
      <c r="P263" s="163"/>
      <c r="Q263" s="163"/>
      <c r="R263" s="164"/>
      <c r="S263" s="164"/>
      <c r="T263" s="163"/>
      <c r="U263" s="163"/>
      <c r="V263" s="163"/>
      <c r="W263" s="164"/>
      <c r="X263" s="164"/>
      <c r="Y263" s="149"/>
      <c r="Z263" s="149"/>
      <c r="AA263" s="149"/>
      <c r="AB263" s="149"/>
      <c r="AC263" s="149"/>
      <c r="AD263" s="149"/>
      <c r="AE263" s="149" t="s">
        <v>205</v>
      </c>
      <c r="AF263" s="149">
        <v>0</v>
      </c>
      <c r="AG263" s="149"/>
      <c r="AH263" s="194"/>
      <c r="AI263" s="195" t="s">
        <v>612</v>
      </c>
      <c r="AJ263" s="197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</row>
    <row r="264" spans="1:60" outlineLevel="1">
      <c r="A264" s="150"/>
      <c r="B264" s="191" t="s">
        <v>613</v>
      </c>
      <c r="C264" s="192"/>
      <c r="D264" s="183"/>
      <c r="E264" s="184">
        <v>26.448399999999999</v>
      </c>
      <c r="F264" s="163"/>
      <c r="G264" s="163"/>
      <c r="H264" s="163"/>
      <c r="I264" s="163"/>
      <c r="J264" s="163"/>
      <c r="K264" s="163"/>
      <c r="L264" s="163"/>
      <c r="M264" s="163"/>
      <c r="N264" s="163"/>
      <c r="O264" s="163"/>
      <c r="P264" s="163"/>
      <c r="Q264" s="163"/>
      <c r="R264" s="164"/>
      <c r="S264" s="164"/>
      <c r="T264" s="163"/>
      <c r="U264" s="163"/>
      <c r="V264" s="163"/>
      <c r="W264" s="164"/>
      <c r="X264" s="164"/>
      <c r="Y264" s="149"/>
      <c r="Z264" s="149"/>
      <c r="AA264" s="149"/>
      <c r="AB264" s="149"/>
      <c r="AC264" s="149"/>
      <c r="AD264" s="149"/>
      <c r="AE264" s="149" t="s">
        <v>205</v>
      </c>
      <c r="AF264" s="149">
        <v>0</v>
      </c>
      <c r="AG264" s="149"/>
      <c r="AH264" s="194"/>
      <c r="AI264" s="195" t="s">
        <v>613</v>
      </c>
      <c r="AJ264" s="197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outlineLevel="1">
      <c r="A265" s="150"/>
      <c r="B265" s="191" t="s">
        <v>614</v>
      </c>
      <c r="C265" s="192"/>
      <c r="D265" s="183"/>
      <c r="E265" s="184">
        <v>26.891400000000001</v>
      </c>
      <c r="F265" s="163"/>
      <c r="G265" s="163"/>
      <c r="H265" s="163"/>
      <c r="I265" s="163"/>
      <c r="J265" s="163"/>
      <c r="K265" s="163"/>
      <c r="L265" s="163"/>
      <c r="M265" s="163"/>
      <c r="N265" s="163"/>
      <c r="O265" s="163"/>
      <c r="P265" s="163"/>
      <c r="Q265" s="163"/>
      <c r="R265" s="164"/>
      <c r="S265" s="164"/>
      <c r="T265" s="163"/>
      <c r="U265" s="163"/>
      <c r="V265" s="163"/>
      <c r="W265" s="164"/>
      <c r="X265" s="164"/>
      <c r="Y265" s="149"/>
      <c r="Z265" s="149"/>
      <c r="AA265" s="149"/>
      <c r="AB265" s="149"/>
      <c r="AC265" s="149"/>
      <c r="AD265" s="149"/>
      <c r="AE265" s="149" t="s">
        <v>205</v>
      </c>
      <c r="AF265" s="149">
        <v>0</v>
      </c>
      <c r="AG265" s="149"/>
      <c r="AH265" s="194"/>
      <c r="AI265" s="195" t="s">
        <v>614</v>
      </c>
      <c r="AJ265" s="197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outlineLevel="1">
      <c r="A266" s="150"/>
      <c r="B266" s="191" t="s">
        <v>615</v>
      </c>
      <c r="C266" s="192"/>
      <c r="D266" s="183"/>
      <c r="E266" s="184">
        <v>27.545999999999999</v>
      </c>
      <c r="F266" s="163"/>
      <c r="G266" s="163"/>
      <c r="H266" s="163"/>
      <c r="I266" s="163"/>
      <c r="J266" s="163"/>
      <c r="K266" s="163"/>
      <c r="L266" s="163"/>
      <c r="M266" s="163"/>
      <c r="N266" s="163"/>
      <c r="O266" s="163"/>
      <c r="P266" s="163"/>
      <c r="Q266" s="163"/>
      <c r="R266" s="164"/>
      <c r="S266" s="164"/>
      <c r="T266" s="163"/>
      <c r="U266" s="163"/>
      <c r="V266" s="163"/>
      <c r="W266" s="164"/>
      <c r="X266" s="164"/>
      <c r="Y266" s="149"/>
      <c r="Z266" s="149"/>
      <c r="AA266" s="149"/>
      <c r="AB266" s="149"/>
      <c r="AC266" s="149"/>
      <c r="AD266" s="149"/>
      <c r="AE266" s="149" t="s">
        <v>205</v>
      </c>
      <c r="AF266" s="149">
        <v>0</v>
      </c>
      <c r="AG266" s="149"/>
      <c r="AH266" s="194"/>
      <c r="AI266" s="195" t="s">
        <v>615</v>
      </c>
      <c r="AJ266" s="197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</row>
    <row r="267" spans="1:60" outlineLevel="1">
      <c r="A267" s="150"/>
      <c r="B267" s="191" t="s">
        <v>616</v>
      </c>
      <c r="C267" s="192"/>
      <c r="D267" s="183"/>
      <c r="E267" s="184">
        <v>13.12</v>
      </c>
      <c r="F267" s="163"/>
      <c r="G267" s="163"/>
      <c r="H267" s="163"/>
      <c r="I267" s="163"/>
      <c r="J267" s="163"/>
      <c r="K267" s="163"/>
      <c r="L267" s="163"/>
      <c r="M267" s="163"/>
      <c r="N267" s="163"/>
      <c r="O267" s="163"/>
      <c r="P267" s="163"/>
      <c r="Q267" s="163"/>
      <c r="R267" s="164"/>
      <c r="S267" s="164"/>
      <c r="T267" s="163"/>
      <c r="U267" s="163"/>
      <c r="V267" s="163"/>
      <c r="W267" s="164"/>
      <c r="X267" s="164"/>
      <c r="Y267" s="149"/>
      <c r="Z267" s="149"/>
      <c r="AA267" s="149"/>
      <c r="AB267" s="149"/>
      <c r="AC267" s="149"/>
      <c r="AD267" s="149"/>
      <c r="AE267" s="149" t="s">
        <v>205</v>
      </c>
      <c r="AF267" s="149">
        <v>0</v>
      </c>
      <c r="AG267" s="149"/>
      <c r="AH267" s="194"/>
      <c r="AI267" s="195" t="s">
        <v>616</v>
      </c>
      <c r="AJ267" s="197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</row>
    <row r="268" spans="1:60" outlineLevel="1">
      <c r="A268" s="150"/>
      <c r="B268" s="191" t="s">
        <v>617</v>
      </c>
      <c r="C268" s="192"/>
      <c r="D268" s="183"/>
      <c r="E268" s="184">
        <v>26.405000000000001</v>
      </c>
      <c r="F268" s="163"/>
      <c r="G268" s="163"/>
      <c r="H268" s="163"/>
      <c r="I268" s="163"/>
      <c r="J268" s="163"/>
      <c r="K268" s="163"/>
      <c r="L268" s="163"/>
      <c r="M268" s="163"/>
      <c r="N268" s="163"/>
      <c r="O268" s="163"/>
      <c r="P268" s="163"/>
      <c r="Q268" s="163"/>
      <c r="R268" s="164"/>
      <c r="S268" s="164"/>
      <c r="T268" s="163"/>
      <c r="U268" s="163"/>
      <c r="V268" s="163"/>
      <c r="W268" s="164"/>
      <c r="X268" s="164"/>
      <c r="Y268" s="149"/>
      <c r="Z268" s="149"/>
      <c r="AA268" s="149"/>
      <c r="AB268" s="149"/>
      <c r="AC268" s="149"/>
      <c r="AD268" s="149"/>
      <c r="AE268" s="149" t="s">
        <v>205</v>
      </c>
      <c r="AF268" s="149">
        <v>0</v>
      </c>
      <c r="AG268" s="149"/>
      <c r="AH268" s="194"/>
      <c r="AI268" s="195" t="s">
        <v>617</v>
      </c>
      <c r="AJ268" s="197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outlineLevel="1">
      <c r="A269" s="150"/>
      <c r="B269" s="191" t="s">
        <v>618</v>
      </c>
      <c r="C269" s="192"/>
      <c r="D269" s="183"/>
      <c r="E269" s="184">
        <v>22.954000000000001</v>
      </c>
      <c r="F269" s="163"/>
      <c r="G269" s="163"/>
      <c r="H269" s="163"/>
      <c r="I269" s="163"/>
      <c r="J269" s="163"/>
      <c r="K269" s="163"/>
      <c r="L269" s="163"/>
      <c r="M269" s="163"/>
      <c r="N269" s="163"/>
      <c r="O269" s="163"/>
      <c r="P269" s="163"/>
      <c r="Q269" s="163"/>
      <c r="R269" s="164"/>
      <c r="S269" s="164"/>
      <c r="T269" s="163"/>
      <c r="U269" s="163"/>
      <c r="V269" s="163"/>
      <c r="W269" s="164"/>
      <c r="X269" s="164"/>
      <c r="Y269" s="149"/>
      <c r="Z269" s="149"/>
      <c r="AA269" s="149"/>
      <c r="AB269" s="149"/>
      <c r="AC269" s="149"/>
      <c r="AD269" s="149"/>
      <c r="AE269" s="149" t="s">
        <v>205</v>
      </c>
      <c r="AF269" s="149">
        <v>0</v>
      </c>
      <c r="AG269" s="149"/>
      <c r="AH269" s="194"/>
      <c r="AI269" s="195" t="s">
        <v>618</v>
      </c>
      <c r="AJ269" s="197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outlineLevel="1">
      <c r="A270" s="150"/>
      <c r="B270" s="191" t="s">
        <v>619</v>
      </c>
      <c r="C270" s="192"/>
      <c r="D270" s="183"/>
      <c r="E270" s="184">
        <v>24.595400000000001</v>
      </c>
      <c r="F270" s="163"/>
      <c r="G270" s="163"/>
      <c r="H270" s="163"/>
      <c r="I270" s="163"/>
      <c r="J270" s="163"/>
      <c r="K270" s="163"/>
      <c r="L270" s="163"/>
      <c r="M270" s="163"/>
      <c r="N270" s="163"/>
      <c r="O270" s="163"/>
      <c r="P270" s="163"/>
      <c r="Q270" s="163"/>
      <c r="R270" s="164"/>
      <c r="S270" s="164"/>
      <c r="T270" s="163"/>
      <c r="U270" s="163"/>
      <c r="V270" s="163"/>
      <c r="W270" s="164"/>
      <c r="X270" s="164"/>
      <c r="Y270" s="149"/>
      <c r="Z270" s="149"/>
      <c r="AA270" s="149"/>
      <c r="AB270" s="149"/>
      <c r="AC270" s="149"/>
      <c r="AD270" s="149"/>
      <c r="AE270" s="149" t="s">
        <v>205</v>
      </c>
      <c r="AF270" s="149">
        <v>0</v>
      </c>
      <c r="AG270" s="149"/>
      <c r="AH270" s="194"/>
      <c r="AI270" s="195" t="s">
        <v>619</v>
      </c>
      <c r="AJ270" s="197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</row>
    <row r="271" spans="1:60" outlineLevel="1">
      <c r="A271" s="150"/>
      <c r="B271" s="191" t="s">
        <v>620</v>
      </c>
      <c r="C271" s="192"/>
      <c r="D271" s="183"/>
      <c r="E271" s="184">
        <v>97.643199999999993</v>
      </c>
      <c r="F271" s="163"/>
      <c r="G271" s="163"/>
      <c r="H271" s="163"/>
      <c r="I271" s="163"/>
      <c r="J271" s="163"/>
      <c r="K271" s="163"/>
      <c r="L271" s="163"/>
      <c r="M271" s="163"/>
      <c r="N271" s="163"/>
      <c r="O271" s="163"/>
      <c r="P271" s="163"/>
      <c r="Q271" s="163"/>
      <c r="R271" s="164"/>
      <c r="S271" s="164"/>
      <c r="T271" s="163"/>
      <c r="U271" s="163"/>
      <c r="V271" s="163"/>
      <c r="W271" s="164"/>
      <c r="X271" s="164"/>
      <c r="Y271" s="149"/>
      <c r="Z271" s="149"/>
      <c r="AA271" s="149"/>
      <c r="AB271" s="149"/>
      <c r="AC271" s="149"/>
      <c r="AD271" s="149"/>
      <c r="AE271" s="149" t="s">
        <v>205</v>
      </c>
      <c r="AF271" s="149">
        <v>0</v>
      </c>
      <c r="AG271" s="149"/>
      <c r="AH271" s="194"/>
      <c r="AI271" s="195" t="s">
        <v>620</v>
      </c>
      <c r="AJ271" s="197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outlineLevel="1">
      <c r="A272" s="150"/>
      <c r="B272" s="191" t="s">
        <v>621</v>
      </c>
      <c r="C272" s="192"/>
      <c r="D272" s="183"/>
      <c r="E272" s="184">
        <v>94.048000000000002</v>
      </c>
      <c r="F272" s="163"/>
      <c r="G272" s="163"/>
      <c r="H272" s="163"/>
      <c r="I272" s="163"/>
      <c r="J272" s="163"/>
      <c r="K272" s="163"/>
      <c r="L272" s="163"/>
      <c r="M272" s="163"/>
      <c r="N272" s="163"/>
      <c r="O272" s="163"/>
      <c r="P272" s="163"/>
      <c r="Q272" s="163"/>
      <c r="R272" s="164"/>
      <c r="S272" s="164"/>
      <c r="T272" s="163"/>
      <c r="U272" s="163"/>
      <c r="V272" s="163"/>
      <c r="W272" s="164"/>
      <c r="X272" s="164"/>
      <c r="Y272" s="149"/>
      <c r="Z272" s="149"/>
      <c r="AA272" s="149"/>
      <c r="AB272" s="149"/>
      <c r="AC272" s="149"/>
      <c r="AD272" s="149"/>
      <c r="AE272" s="149" t="s">
        <v>205</v>
      </c>
      <c r="AF272" s="149">
        <v>0</v>
      </c>
      <c r="AG272" s="149"/>
      <c r="AH272" s="194"/>
      <c r="AI272" s="195" t="s">
        <v>621</v>
      </c>
      <c r="AJ272" s="197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outlineLevel="1">
      <c r="A273" s="150"/>
      <c r="B273" s="191" t="s">
        <v>622</v>
      </c>
      <c r="C273" s="192"/>
      <c r="D273" s="183"/>
      <c r="E273" s="184">
        <v>14.528</v>
      </c>
      <c r="F273" s="163"/>
      <c r="G273" s="163"/>
      <c r="H273" s="163"/>
      <c r="I273" s="163"/>
      <c r="J273" s="163"/>
      <c r="K273" s="163"/>
      <c r="L273" s="163"/>
      <c r="M273" s="163"/>
      <c r="N273" s="163"/>
      <c r="O273" s="163"/>
      <c r="P273" s="163"/>
      <c r="Q273" s="163"/>
      <c r="R273" s="164"/>
      <c r="S273" s="164"/>
      <c r="T273" s="163"/>
      <c r="U273" s="163"/>
      <c r="V273" s="163"/>
      <c r="W273" s="164"/>
      <c r="X273" s="164"/>
      <c r="Y273" s="149"/>
      <c r="Z273" s="149"/>
      <c r="AA273" s="149"/>
      <c r="AB273" s="149"/>
      <c r="AC273" s="149"/>
      <c r="AD273" s="149"/>
      <c r="AE273" s="149" t="s">
        <v>205</v>
      </c>
      <c r="AF273" s="149">
        <v>0</v>
      </c>
      <c r="AG273" s="149"/>
      <c r="AH273" s="194"/>
      <c r="AI273" s="195" t="s">
        <v>622</v>
      </c>
      <c r="AJ273" s="197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outlineLevel="1">
      <c r="A274" s="150"/>
      <c r="B274" s="191" t="s">
        <v>623</v>
      </c>
      <c r="C274" s="192"/>
      <c r="D274" s="183"/>
      <c r="E274" s="184">
        <v>16.510000000000002</v>
      </c>
      <c r="F274" s="163"/>
      <c r="G274" s="163"/>
      <c r="H274" s="163"/>
      <c r="I274" s="163"/>
      <c r="J274" s="163"/>
      <c r="K274" s="163"/>
      <c r="L274" s="163"/>
      <c r="M274" s="163"/>
      <c r="N274" s="163"/>
      <c r="O274" s="163"/>
      <c r="P274" s="163"/>
      <c r="Q274" s="163"/>
      <c r="R274" s="164"/>
      <c r="S274" s="164"/>
      <c r="T274" s="163"/>
      <c r="U274" s="163"/>
      <c r="V274" s="163"/>
      <c r="W274" s="164"/>
      <c r="X274" s="164"/>
      <c r="Y274" s="149"/>
      <c r="Z274" s="149"/>
      <c r="AA274" s="149"/>
      <c r="AB274" s="149"/>
      <c r="AC274" s="149"/>
      <c r="AD274" s="149"/>
      <c r="AE274" s="149" t="s">
        <v>205</v>
      </c>
      <c r="AF274" s="149">
        <v>0</v>
      </c>
      <c r="AG274" s="149"/>
      <c r="AH274" s="194"/>
      <c r="AI274" s="195" t="s">
        <v>623</v>
      </c>
      <c r="AJ274" s="197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</row>
    <row r="275" spans="1:60" outlineLevel="1">
      <c r="A275" s="150"/>
      <c r="B275" s="191" t="s">
        <v>624</v>
      </c>
      <c r="C275" s="192"/>
      <c r="D275" s="183"/>
      <c r="E275" s="184">
        <v>23.48</v>
      </c>
      <c r="F275" s="163"/>
      <c r="G275" s="163"/>
      <c r="H275" s="163"/>
      <c r="I275" s="163"/>
      <c r="J275" s="163"/>
      <c r="K275" s="163"/>
      <c r="L275" s="163"/>
      <c r="M275" s="163"/>
      <c r="N275" s="163"/>
      <c r="O275" s="163"/>
      <c r="P275" s="163"/>
      <c r="Q275" s="163"/>
      <c r="R275" s="164"/>
      <c r="S275" s="164"/>
      <c r="T275" s="163"/>
      <c r="U275" s="163"/>
      <c r="V275" s="163"/>
      <c r="W275" s="164"/>
      <c r="X275" s="164"/>
      <c r="Y275" s="149"/>
      <c r="Z275" s="149"/>
      <c r="AA275" s="149"/>
      <c r="AB275" s="149"/>
      <c r="AC275" s="149"/>
      <c r="AD275" s="149"/>
      <c r="AE275" s="149" t="s">
        <v>205</v>
      </c>
      <c r="AF275" s="149">
        <v>0</v>
      </c>
      <c r="AG275" s="149"/>
      <c r="AH275" s="194"/>
      <c r="AI275" s="195" t="s">
        <v>624</v>
      </c>
      <c r="AJ275" s="197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</row>
    <row r="276" spans="1:60" outlineLevel="1">
      <c r="A276" s="150"/>
      <c r="B276" s="191" t="s">
        <v>625</v>
      </c>
      <c r="C276" s="192"/>
      <c r="D276" s="183"/>
      <c r="E276" s="184">
        <v>30.614000000000001</v>
      </c>
      <c r="F276" s="163"/>
      <c r="G276" s="163"/>
      <c r="H276" s="163"/>
      <c r="I276" s="163"/>
      <c r="J276" s="163"/>
      <c r="K276" s="163"/>
      <c r="L276" s="163"/>
      <c r="M276" s="163"/>
      <c r="N276" s="163"/>
      <c r="O276" s="163"/>
      <c r="P276" s="163"/>
      <c r="Q276" s="163"/>
      <c r="R276" s="164"/>
      <c r="S276" s="164"/>
      <c r="T276" s="163"/>
      <c r="U276" s="163"/>
      <c r="V276" s="163"/>
      <c r="W276" s="164"/>
      <c r="X276" s="164"/>
      <c r="Y276" s="149"/>
      <c r="Z276" s="149"/>
      <c r="AA276" s="149"/>
      <c r="AB276" s="149"/>
      <c r="AC276" s="149"/>
      <c r="AD276" s="149"/>
      <c r="AE276" s="149" t="s">
        <v>205</v>
      </c>
      <c r="AF276" s="149">
        <v>0</v>
      </c>
      <c r="AG276" s="149"/>
      <c r="AH276" s="194"/>
      <c r="AI276" s="195" t="s">
        <v>625</v>
      </c>
      <c r="AJ276" s="197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outlineLevel="1">
      <c r="A277" s="150"/>
      <c r="B277" s="191" t="s">
        <v>626</v>
      </c>
      <c r="C277" s="192"/>
      <c r="D277" s="183"/>
      <c r="E277" s="184">
        <v>21.250399999999999</v>
      </c>
      <c r="F277" s="163"/>
      <c r="G277" s="163"/>
      <c r="H277" s="163"/>
      <c r="I277" s="163"/>
      <c r="J277" s="163"/>
      <c r="K277" s="163"/>
      <c r="L277" s="163"/>
      <c r="M277" s="163"/>
      <c r="N277" s="163"/>
      <c r="O277" s="163"/>
      <c r="P277" s="163"/>
      <c r="Q277" s="163"/>
      <c r="R277" s="164"/>
      <c r="S277" s="164"/>
      <c r="T277" s="163"/>
      <c r="U277" s="163"/>
      <c r="V277" s="163"/>
      <c r="W277" s="164"/>
      <c r="X277" s="164"/>
      <c r="Y277" s="149"/>
      <c r="Z277" s="149"/>
      <c r="AA277" s="149"/>
      <c r="AB277" s="149"/>
      <c r="AC277" s="149"/>
      <c r="AD277" s="149"/>
      <c r="AE277" s="149" t="s">
        <v>205</v>
      </c>
      <c r="AF277" s="149">
        <v>0</v>
      </c>
      <c r="AG277" s="149"/>
      <c r="AH277" s="194"/>
      <c r="AI277" s="195" t="s">
        <v>626</v>
      </c>
      <c r="AJ277" s="197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</row>
    <row r="278" spans="1:60" outlineLevel="1">
      <c r="A278" s="150"/>
      <c r="B278" s="191" t="s">
        <v>627</v>
      </c>
      <c r="C278" s="192"/>
      <c r="D278" s="183"/>
      <c r="E278" s="184">
        <v>25.0748</v>
      </c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  <c r="P278" s="163"/>
      <c r="Q278" s="163"/>
      <c r="R278" s="164"/>
      <c r="S278" s="164"/>
      <c r="T278" s="163"/>
      <c r="U278" s="163"/>
      <c r="V278" s="163"/>
      <c r="W278" s="164"/>
      <c r="X278" s="164"/>
      <c r="Y278" s="149"/>
      <c r="Z278" s="149"/>
      <c r="AA278" s="149"/>
      <c r="AB278" s="149"/>
      <c r="AC278" s="149"/>
      <c r="AD278" s="149"/>
      <c r="AE278" s="149" t="s">
        <v>205</v>
      </c>
      <c r="AF278" s="149">
        <v>0</v>
      </c>
      <c r="AG278" s="149"/>
      <c r="AH278" s="194"/>
      <c r="AI278" s="195" t="s">
        <v>627</v>
      </c>
      <c r="AJ278" s="197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</row>
    <row r="279" spans="1:60" outlineLevel="1">
      <c r="A279" s="150"/>
      <c r="B279" s="191" t="s">
        <v>628</v>
      </c>
      <c r="C279" s="192"/>
      <c r="D279" s="183"/>
      <c r="E279" s="184">
        <v>15.219200000000001</v>
      </c>
      <c r="F279" s="163"/>
      <c r="G279" s="163"/>
      <c r="H279" s="163"/>
      <c r="I279" s="163"/>
      <c r="J279" s="163"/>
      <c r="K279" s="163"/>
      <c r="L279" s="163"/>
      <c r="M279" s="163"/>
      <c r="N279" s="163"/>
      <c r="O279" s="163"/>
      <c r="P279" s="163"/>
      <c r="Q279" s="163"/>
      <c r="R279" s="164"/>
      <c r="S279" s="164"/>
      <c r="T279" s="163"/>
      <c r="U279" s="163"/>
      <c r="V279" s="163"/>
      <c r="W279" s="164"/>
      <c r="X279" s="164"/>
      <c r="Y279" s="149"/>
      <c r="Z279" s="149"/>
      <c r="AA279" s="149"/>
      <c r="AB279" s="149"/>
      <c r="AC279" s="149"/>
      <c r="AD279" s="149"/>
      <c r="AE279" s="149" t="s">
        <v>205</v>
      </c>
      <c r="AF279" s="149">
        <v>0</v>
      </c>
      <c r="AG279" s="149"/>
      <c r="AH279" s="194"/>
      <c r="AI279" s="195" t="s">
        <v>628</v>
      </c>
      <c r="AJ279" s="197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</row>
    <row r="280" spans="1:60" outlineLevel="1">
      <c r="A280" s="150"/>
      <c r="B280" s="191" t="s">
        <v>629</v>
      </c>
      <c r="C280" s="192"/>
      <c r="D280" s="183"/>
      <c r="E280" s="184">
        <v>19</v>
      </c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  <c r="P280" s="163"/>
      <c r="Q280" s="163"/>
      <c r="R280" s="164"/>
      <c r="S280" s="164"/>
      <c r="T280" s="163"/>
      <c r="U280" s="163"/>
      <c r="V280" s="163"/>
      <c r="W280" s="164"/>
      <c r="X280" s="164"/>
      <c r="Y280" s="149"/>
      <c r="Z280" s="149"/>
      <c r="AA280" s="149"/>
      <c r="AB280" s="149"/>
      <c r="AC280" s="149"/>
      <c r="AD280" s="149"/>
      <c r="AE280" s="149" t="s">
        <v>205</v>
      </c>
      <c r="AF280" s="149">
        <v>0</v>
      </c>
      <c r="AG280" s="149"/>
      <c r="AH280" s="194"/>
      <c r="AI280" s="195" t="s">
        <v>629</v>
      </c>
      <c r="AJ280" s="197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</row>
    <row r="281" spans="1:60" outlineLevel="1">
      <c r="A281" s="176">
        <v>73</v>
      </c>
      <c r="B281" s="177" t="s">
        <v>630</v>
      </c>
      <c r="C281" s="177" t="s">
        <v>631</v>
      </c>
      <c r="D281" s="178" t="s">
        <v>266</v>
      </c>
      <c r="E281" s="179">
        <v>708.96199999999999</v>
      </c>
      <c r="F281" s="182"/>
      <c r="G281" s="180">
        <f>ROUND(E281*F281,2)</f>
        <v>0</v>
      </c>
      <c r="H281" s="182">
        <v>80.45</v>
      </c>
      <c r="I281" s="180">
        <f>ROUND(E281*H281,2)</f>
        <v>57035.99</v>
      </c>
      <c r="J281" s="182">
        <v>716.55</v>
      </c>
      <c r="K281" s="180">
        <f>ROUND(E281*J281,2)</f>
        <v>508006.72</v>
      </c>
      <c r="L281" s="180">
        <v>21</v>
      </c>
      <c r="M281" s="180">
        <f>G281*(1+L281/100)</f>
        <v>0</v>
      </c>
      <c r="N281" s="180">
        <v>6.0019999999999997E-2</v>
      </c>
      <c r="O281" s="180">
        <f>ROUND(E281*N281,2)</f>
        <v>42.55</v>
      </c>
      <c r="P281" s="180">
        <v>0</v>
      </c>
      <c r="Q281" s="180">
        <f>ROUND(E281*P281,2)</f>
        <v>0</v>
      </c>
      <c r="R281" s="181" t="s">
        <v>257</v>
      </c>
      <c r="S281" s="181" t="s">
        <v>201</v>
      </c>
      <c r="T281" s="180" t="s">
        <v>201</v>
      </c>
      <c r="U281" s="180">
        <v>0.96799999999999997</v>
      </c>
      <c r="V281" s="180">
        <f>ROUND(E281*U281,2)</f>
        <v>686.28</v>
      </c>
      <c r="W281" s="181"/>
      <c r="X281" s="181"/>
      <c r="Y281" s="149"/>
      <c r="Z281" s="149"/>
      <c r="AA281" s="149"/>
      <c r="AB281" s="149"/>
      <c r="AC281" s="149"/>
      <c r="AD281" s="149"/>
      <c r="AE281" s="149" t="s">
        <v>202</v>
      </c>
      <c r="AF281" s="149" t="s">
        <v>632</v>
      </c>
      <c r="AG281" s="149"/>
      <c r="AH281" s="194"/>
      <c r="AI281" s="194"/>
      <c r="AJ281" s="197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</row>
    <row r="282" spans="1:60" outlineLevel="1">
      <c r="A282" s="150"/>
      <c r="B282" s="191" t="s">
        <v>633</v>
      </c>
      <c r="C282" s="192"/>
      <c r="D282" s="183"/>
      <c r="E282" s="184">
        <v>17.52</v>
      </c>
      <c r="F282" s="163"/>
      <c r="G282" s="163"/>
      <c r="H282" s="163"/>
      <c r="I282" s="163"/>
      <c r="J282" s="163"/>
      <c r="K282" s="163"/>
      <c r="L282" s="163"/>
      <c r="M282" s="163"/>
      <c r="N282" s="163"/>
      <c r="O282" s="163"/>
      <c r="P282" s="163"/>
      <c r="Q282" s="163"/>
      <c r="R282" s="164"/>
      <c r="S282" s="164"/>
      <c r="T282" s="163"/>
      <c r="U282" s="163"/>
      <c r="V282" s="163"/>
      <c r="W282" s="164"/>
      <c r="X282" s="164"/>
      <c r="Y282" s="149"/>
      <c r="Z282" s="149"/>
      <c r="AA282" s="149"/>
      <c r="AB282" s="149"/>
      <c r="AC282" s="149"/>
      <c r="AD282" s="149"/>
      <c r="AE282" s="149" t="s">
        <v>205</v>
      </c>
      <c r="AF282" s="149">
        <v>0</v>
      </c>
      <c r="AG282" s="149"/>
      <c r="AH282" s="194"/>
      <c r="AI282" s="195" t="s">
        <v>633</v>
      </c>
      <c r="AJ282" s="197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</row>
    <row r="283" spans="1:60" outlineLevel="1">
      <c r="A283" s="150"/>
      <c r="B283" s="191" t="s">
        <v>634</v>
      </c>
      <c r="C283" s="192"/>
      <c r="D283" s="183"/>
      <c r="E283" s="184">
        <v>182.7456</v>
      </c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4"/>
      <c r="S283" s="164"/>
      <c r="T283" s="163"/>
      <c r="U283" s="163"/>
      <c r="V283" s="163"/>
      <c r="W283" s="164"/>
      <c r="X283" s="164"/>
      <c r="Y283" s="149"/>
      <c r="Z283" s="149"/>
      <c r="AA283" s="149"/>
      <c r="AB283" s="149"/>
      <c r="AC283" s="149"/>
      <c r="AD283" s="149"/>
      <c r="AE283" s="149" t="s">
        <v>205</v>
      </c>
      <c r="AF283" s="149">
        <v>0</v>
      </c>
      <c r="AG283" s="149"/>
      <c r="AH283" s="194"/>
      <c r="AI283" s="195" t="s">
        <v>634</v>
      </c>
      <c r="AJ283" s="197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</row>
    <row r="284" spans="1:60" outlineLevel="1">
      <c r="A284" s="150"/>
      <c r="B284" s="191" t="s">
        <v>635</v>
      </c>
      <c r="C284" s="192"/>
      <c r="D284" s="183"/>
      <c r="E284" s="184">
        <v>18</v>
      </c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  <c r="P284" s="163"/>
      <c r="Q284" s="163"/>
      <c r="R284" s="164"/>
      <c r="S284" s="164"/>
      <c r="T284" s="163"/>
      <c r="U284" s="163"/>
      <c r="V284" s="163"/>
      <c r="W284" s="164"/>
      <c r="X284" s="164"/>
      <c r="Y284" s="149"/>
      <c r="Z284" s="149"/>
      <c r="AA284" s="149"/>
      <c r="AB284" s="149"/>
      <c r="AC284" s="149"/>
      <c r="AD284" s="149"/>
      <c r="AE284" s="149" t="s">
        <v>205</v>
      </c>
      <c r="AF284" s="149">
        <v>0</v>
      </c>
      <c r="AG284" s="149"/>
      <c r="AH284" s="194"/>
      <c r="AI284" s="195" t="s">
        <v>635</v>
      </c>
      <c r="AJ284" s="197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</row>
    <row r="285" spans="1:60" outlineLevel="1">
      <c r="A285" s="150"/>
      <c r="B285" s="191" t="s">
        <v>636</v>
      </c>
      <c r="C285" s="192"/>
      <c r="D285" s="183"/>
      <c r="E285" s="184"/>
      <c r="F285" s="163"/>
      <c r="G285" s="163"/>
      <c r="H285" s="163"/>
      <c r="I285" s="163"/>
      <c r="J285" s="163"/>
      <c r="K285" s="163"/>
      <c r="L285" s="163"/>
      <c r="M285" s="163"/>
      <c r="N285" s="163"/>
      <c r="O285" s="163"/>
      <c r="P285" s="163"/>
      <c r="Q285" s="163"/>
      <c r="R285" s="164"/>
      <c r="S285" s="164"/>
      <c r="T285" s="163"/>
      <c r="U285" s="163"/>
      <c r="V285" s="163"/>
      <c r="W285" s="164"/>
      <c r="X285" s="164"/>
      <c r="Y285" s="149"/>
      <c r="Z285" s="149"/>
      <c r="AA285" s="149"/>
      <c r="AB285" s="149"/>
      <c r="AC285" s="149"/>
      <c r="AD285" s="149"/>
      <c r="AE285" s="149" t="s">
        <v>205</v>
      </c>
      <c r="AF285" s="149">
        <v>0</v>
      </c>
      <c r="AG285" s="149"/>
      <c r="AH285" s="194"/>
      <c r="AI285" s="195" t="s">
        <v>636</v>
      </c>
      <c r="AJ285" s="197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</row>
    <row r="286" spans="1:60" outlineLevel="1">
      <c r="A286" s="150"/>
      <c r="B286" s="191" t="s">
        <v>637</v>
      </c>
      <c r="C286" s="192"/>
      <c r="D286" s="183"/>
      <c r="E286" s="184">
        <v>196.977</v>
      </c>
      <c r="F286" s="163"/>
      <c r="G286" s="163"/>
      <c r="H286" s="163"/>
      <c r="I286" s="163"/>
      <c r="J286" s="163"/>
      <c r="K286" s="163"/>
      <c r="L286" s="163"/>
      <c r="M286" s="163"/>
      <c r="N286" s="163"/>
      <c r="O286" s="163"/>
      <c r="P286" s="163"/>
      <c r="Q286" s="163"/>
      <c r="R286" s="164"/>
      <c r="S286" s="164"/>
      <c r="T286" s="163"/>
      <c r="U286" s="163"/>
      <c r="V286" s="163"/>
      <c r="W286" s="164"/>
      <c r="X286" s="164"/>
      <c r="Y286" s="149"/>
      <c r="Z286" s="149"/>
      <c r="AA286" s="149"/>
      <c r="AB286" s="149"/>
      <c r="AC286" s="149"/>
      <c r="AD286" s="149"/>
      <c r="AE286" s="149" t="s">
        <v>205</v>
      </c>
      <c r="AF286" s="149">
        <v>0</v>
      </c>
      <c r="AG286" s="149"/>
      <c r="AH286" s="194"/>
      <c r="AI286" s="195" t="s">
        <v>637</v>
      </c>
      <c r="AJ286" s="197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</row>
    <row r="287" spans="1:60" outlineLevel="1">
      <c r="A287" s="150"/>
      <c r="B287" s="191" t="s">
        <v>638</v>
      </c>
      <c r="C287" s="192"/>
      <c r="D287" s="183"/>
      <c r="E287" s="184">
        <v>-4.9000000000000004</v>
      </c>
      <c r="F287" s="163"/>
      <c r="G287" s="163"/>
      <c r="H287" s="163"/>
      <c r="I287" s="163"/>
      <c r="J287" s="163"/>
      <c r="K287" s="163"/>
      <c r="L287" s="163"/>
      <c r="M287" s="163"/>
      <c r="N287" s="163"/>
      <c r="O287" s="163"/>
      <c r="P287" s="163"/>
      <c r="Q287" s="163"/>
      <c r="R287" s="164"/>
      <c r="S287" s="164"/>
      <c r="T287" s="163"/>
      <c r="U287" s="163"/>
      <c r="V287" s="163"/>
      <c r="W287" s="164"/>
      <c r="X287" s="164"/>
      <c r="Y287" s="149"/>
      <c r="Z287" s="149"/>
      <c r="AA287" s="149"/>
      <c r="AB287" s="149"/>
      <c r="AC287" s="149"/>
      <c r="AD287" s="149"/>
      <c r="AE287" s="149" t="s">
        <v>205</v>
      </c>
      <c r="AF287" s="149">
        <v>0</v>
      </c>
      <c r="AG287" s="149"/>
      <c r="AH287" s="194"/>
      <c r="AI287" s="195" t="s">
        <v>638</v>
      </c>
      <c r="AJ287" s="197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</row>
    <row r="288" spans="1:60" outlineLevel="1">
      <c r="A288" s="150"/>
      <c r="B288" s="191" t="s">
        <v>639</v>
      </c>
      <c r="C288" s="192"/>
      <c r="D288" s="183"/>
      <c r="E288" s="184">
        <v>40.61</v>
      </c>
      <c r="F288" s="163"/>
      <c r="G288" s="163"/>
      <c r="H288" s="163"/>
      <c r="I288" s="163"/>
      <c r="J288" s="163"/>
      <c r="K288" s="163"/>
      <c r="L288" s="163"/>
      <c r="M288" s="163"/>
      <c r="N288" s="163"/>
      <c r="O288" s="163"/>
      <c r="P288" s="163"/>
      <c r="Q288" s="163"/>
      <c r="R288" s="164"/>
      <c r="S288" s="164"/>
      <c r="T288" s="163"/>
      <c r="U288" s="163"/>
      <c r="V288" s="163"/>
      <c r="W288" s="164"/>
      <c r="X288" s="164"/>
      <c r="Y288" s="149"/>
      <c r="Z288" s="149"/>
      <c r="AA288" s="149"/>
      <c r="AB288" s="149"/>
      <c r="AC288" s="149"/>
      <c r="AD288" s="149"/>
      <c r="AE288" s="149" t="s">
        <v>205</v>
      </c>
      <c r="AF288" s="149">
        <v>0</v>
      </c>
      <c r="AG288" s="149"/>
      <c r="AH288" s="194"/>
      <c r="AI288" s="195" t="s">
        <v>639</v>
      </c>
      <c r="AJ288" s="197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</row>
    <row r="289" spans="1:60" outlineLevel="1">
      <c r="A289" s="150"/>
      <c r="B289" s="191" t="s">
        <v>640</v>
      </c>
      <c r="C289" s="192"/>
      <c r="D289" s="183"/>
      <c r="E289" s="184">
        <v>72.821399999999997</v>
      </c>
      <c r="F289" s="163"/>
      <c r="G289" s="163"/>
      <c r="H289" s="163"/>
      <c r="I289" s="163"/>
      <c r="J289" s="163"/>
      <c r="K289" s="163"/>
      <c r="L289" s="163"/>
      <c r="M289" s="163"/>
      <c r="N289" s="163"/>
      <c r="O289" s="163"/>
      <c r="P289" s="163"/>
      <c r="Q289" s="163"/>
      <c r="R289" s="164"/>
      <c r="S289" s="164"/>
      <c r="T289" s="163"/>
      <c r="U289" s="163"/>
      <c r="V289" s="163"/>
      <c r="W289" s="164"/>
      <c r="X289" s="164"/>
      <c r="Y289" s="149"/>
      <c r="Z289" s="149"/>
      <c r="AA289" s="149"/>
      <c r="AB289" s="149"/>
      <c r="AC289" s="149"/>
      <c r="AD289" s="149"/>
      <c r="AE289" s="149" t="s">
        <v>205</v>
      </c>
      <c r="AF289" s="149">
        <v>0</v>
      </c>
      <c r="AG289" s="149"/>
      <c r="AH289" s="194"/>
      <c r="AI289" s="195" t="s">
        <v>640</v>
      </c>
      <c r="AJ289" s="197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</row>
    <row r="290" spans="1:60" outlineLevel="1">
      <c r="A290" s="150"/>
      <c r="B290" s="191" t="s">
        <v>641</v>
      </c>
      <c r="C290" s="192"/>
      <c r="D290" s="183"/>
      <c r="E290" s="184">
        <v>18.34</v>
      </c>
      <c r="F290" s="163"/>
      <c r="G290" s="163"/>
      <c r="H290" s="163"/>
      <c r="I290" s="163"/>
      <c r="J290" s="163"/>
      <c r="K290" s="163"/>
      <c r="L290" s="163"/>
      <c r="M290" s="163"/>
      <c r="N290" s="163"/>
      <c r="O290" s="163"/>
      <c r="P290" s="163"/>
      <c r="Q290" s="163"/>
      <c r="R290" s="164"/>
      <c r="S290" s="164"/>
      <c r="T290" s="163"/>
      <c r="U290" s="163"/>
      <c r="V290" s="163"/>
      <c r="W290" s="164"/>
      <c r="X290" s="164"/>
      <c r="Y290" s="149"/>
      <c r="Z290" s="149"/>
      <c r="AA290" s="149"/>
      <c r="AB290" s="149"/>
      <c r="AC290" s="149"/>
      <c r="AD290" s="149"/>
      <c r="AE290" s="149" t="s">
        <v>205</v>
      </c>
      <c r="AF290" s="149">
        <v>0</v>
      </c>
      <c r="AG290" s="149"/>
      <c r="AH290" s="194"/>
      <c r="AI290" s="195" t="s">
        <v>641</v>
      </c>
      <c r="AJ290" s="197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</row>
    <row r="291" spans="1:60" outlineLevel="1">
      <c r="A291" s="150"/>
      <c r="B291" s="191" t="s">
        <v>642</v>
      </c>
      <c r="C291" s="192"/>
      <c r="D291" s="183"/>
      <c r="E291" s="184">
        <v>37.937600000000003</v>
      </c>
      <c r="F291" s="163"/>
      <c r="G291" s="163"/>
      <c r="H291" s="163"/>
      <c r="I291" s="163"/>
      <c r="J291" s="163"/>
      <c r="K291" s="163"/>
      <c r="L291" s="163"/>
      <c r="M291" s="163"/>
      <c r="N291" s="163"/>
      <c r="O291" s="163"/>
      <c r="P291" s="163"/>
      <c r="Q291" s="163"/>
      <c r="R291" s="164"/>
      <c r="S291" s="164"/>
      <c r="T291" s="163"/>
      <c r="U291" s="163"/>
      <c r="V291" s="163"/>
      <c r="W291" s="164"/>
      <c r="X291" s="164"/>
      <c r="Y291" s="149"/>
      <c r="Z291" s="149"/>
      <c r="AA291" s="149"/>
      <c r="AB291" s="149"/>
      <c r="AC291" s="149"/>
      <c r="AD291" s="149"/>
      <c r="AE291" s="149" t="s">
        <v>205</v>
      </c>
      <c r="AF291" s="149">
        <v>0</v>
      </c>
      <c r="AG291" s="149"/>
      <c r="AH291" s="194"/>
      <c r="AI291" s="195" t="s">
        <v>642</v>
      </c>
      <c r="AJ291" s="197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</row>
    <row r="292" spans="1:60" outlineLevel="1">
      <c r="A292" s="150"/>
      <c r="B292" s="191" t="s">
        <v>643</v>
      </c>
      <c r="C292" s="192"/>
      <c r="D292" s="183"/>
      <c r="E292" s="184">
        <v>9.5500000000000007</v>
      </c>
      <c r="F292" s="163"/>
      <c r="G292" s="163"/>
      <c r="H292" s="163"/>
      <c r="I292" s="163"/>
      <c r="J292" s="163"/>
      <c r="K292" s="163"/>
      <c r="L292" s="163"/>
      <c r="M292" s="163"/>
      <c r="N292" s="163"/>
      <c r="O292" s="163"/>
      <c r="P292" s="163"/>
      <c r="Q292" s="163"/>
      <c r="R292" s="164"/>
      <c r="S292" s="164"/>
      <c r="T292" s="163"/>
      <c r="U292" s="163"/>
      <c r="V292" s="163"/>
      <c r="W292" s="164"/>
      <c r="X292" s="164"/>
      <c r="Y292" s="149"/>
      <c r="Z292" s="149"/>
      <c r="AA292" s="149"/>
      <c r="AB292" s="149"/>
      <c r="AC292" s="149"/>
      <c r="AD292" s="149"/>
      <c r="AE292" s="149" t="s">
        <v>205</v>
      </c>
      <c r="AF292" s="149">
        <v>0</v>
      </c>
      <c r="AG292" s="149"/>
      <c r="AH292" s="194"/>
      <c r="AI292" s="195" t="s">
        <v>643</v>
      </c>
      <c r="AJ292" s="197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</row>
    <row r="293" spans="1:60" outlineLevel="1">
      <c r="A293" s="150"/>
      <c r="B293" s="191" t="s">
        <v>644</v>
      </c>
      <c r="C293" s="192"/>
      <c r="D293" s="183"/>
      <c r="E293" s="184">
        <v>12.448</v>
      </c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4"/>
      <c r="S293" s="164"/>
      <c r="T293" s="163"/>
      <c r="U293" s="163"/>
      <c r="V293" s="163"/>
      <c r="W293" s="164"/>
      <c r="X293" s="164"/>
      <c r="Y293" s="149"/>
      <c r="Z293" s="149"/>
      <c r="AA293" s="149"/>
      <c r="AB293" s="149"/>
      <c r="AC293" s="149"/>
      <c r="AD293" s="149"/>
      <c r="AE293" s="149" t="s">
        <v>205</v>
      </c>
      <c r="AF293" s="149">
        <v>0</v>
      </c>
      <c r="AG293" s="149"/>
      <c r="AH293" s="194"/>
      <c r="AI293" s="195" t="s">
        <v>644</v>
      </c>
      <c r="AJ293" s="197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</row>
    <row r="294" spans="1:60" outlineLevel="1">
      <c r="A294" s="150"/>
      <c r="B294" s="191" t="s">
        <v>645</v>
      </c>
      <c r="C294" s="192"/>
      <c r="D294" s="183"/>
      <c r="E294" s="184">
        <v>29.725999999999999</v>
      </c>
      <c r="F294" s="163"/>
      <c r="G294" s="163"/>
      <c r="H294" s="163"/>
      <c r="I294" s="163"/>
      <c r="J294" s="163"/>
      <c r="K294" s="163"/>
      <c r="L294" s="163"/>
      <c r="M294" s="163"/>
      <c r="N294" s="163"/>
      <c r="O294" s="163"/>
      <c r="P294" s="163"/>
      <c r="Q294" s="163"/>
      <c r="R294" s="164"/>
      <c r="S294" s="164"/>
      <c r="T294" s="163"/>
      <c r="U294" s="163"/>
      <c r="V294" s="163"/>
      <c r="W294" s="164"/>
      <c r="X294" s="164"/>
      <c r="Y294" s="149"/>
      <c r="Z294" s="149"/>
      <c r="AA294" s="149"/>
      <c r="AB294" s="149"/>
      <c r="AC294" s="149"/>
      <c r="AD294" s="149"/>
      <c r="AE294" s="149" t="s">
        <v>205</v>
      </c>
      <c r="AF294" s="149">
        <v>0</v>
      </c>
      <c r="AG294" s="149"/>
      <c r="AH294" s="194"/>
      <c r="AI294" s="195" t="s">
        <v>645</v>
      </c>
      <c r="AJ294" s="197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</row>
    <row r="295" spans="1:60" outlineLevel="1">
      <c r="A295" s="150"/>
      <c r="B295" s="191" t="s">
        <v>646</v>
      </c>
      <c r="C295" s="192"/>
      <c r="D295" s="183"/>
      <c r="E295" s="184">
        <v>27.5244</v>
      </c>
      <c r="F295" s="163"/>
      <c r="G295" s="163"/>
      <c r="H295" s="163"/>
      <c r="I295" s="163"/>
      <c r="J295" s="163"/>
      <c r="K295" s="163"/>
      <c r="L295" s="163"/>
      <c r="M295" s="163"/>
      <c r="N295" s="163"/>
      <c r="O295" s="163"/>
      <c r="P295" s="163"/>
      <c r="Q295" s="163"/>
      <c r="R295" s="164"/>
      <c r="S295" s="164"/>
      <c r="T295" s="163"/>
      <c r="U295" s="163"/>
      <c r="V295" s="163"/>
      <c r="W295" s="164"/>
      <c r="X295" s="164"/>
      <c r="Y295" s="149"/>
      <c r="Z295" s="149"/>
      <c r="AA295" s="149"/>
      <c r="AB295" s="149"/>
      <c r="AC295" s="149"/>
      <c r="AD295" s="149"/>
      <c r="AE295" s="149" t="s">
        <v>205</v>
      </c>
      <c r="AF295" s="149">
        <v>0</v>
      </c>
      <c r="AG295" s="149"/>
      <c r="AH295" s="194"/>
      <c r="AI295" s="195" t="s">
        <v>646</v>
      </c>
      <c r="AJ295" s="197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</row>
    <row r="296" spans="1:60" outlineLevel="1">
      <c r="A296" s="150"/>
      <c r="B296" s="191" t="s">
        <v>647</v>
      </c>
      <c r="C296" s="192"/>
      <c r="D296" s="183"/>
      <c r="E296" s="184">
        <v>35.142000000000003</v>
      </c>
      <c r="F296" s="163"/>
      <c r="G296" s="163"/>
      <c r="H296" s="163"/>
      <c r="I296" s="163"/>
      <c r="J296" s="163"/>
      <c r="K296" s="163"/>
      <c r="L296" s="163"/>
      <c r="M296" s="163"/>
      <c r="N296" s="163"/>
      <c r="O296" s="163"/>
      <c r="P296" s="163"/>
      <c r="Q296" s="163"/>
      <c r="R296" s="164"/>
      <c r="S296" s="164"/>
      <c r="T296" s="163"/>
      <c r="U296" s="163"/>
      <c r="V296" s="163"/>
      <c r="W296" s="164"/>
      <c r="X296" s="164"/>
      <c r="Y296" s="149"/>
      <c r="Z296" s="149"/>
      <c r="AA296" s="149"/>
      <c r="AB296" s="149"/>
      <c r="AC296" s="149"/>
      <c r="AD296" s="149"/>
      <c r="AE296" s="149" t="s">
        <v>205</v>
      </c>
      <c r="AF296" s="149">
        <v>0</v>
      </c>
      <c r="AG296" s="149"/>
      <c r="AH296" s="194"/>
      <c r="AI296" s="195" t="s">
        <v>647</v>
      </c>
      <c r="AJ296" s="197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</row>
    <row r="297" spans="1:60" outlineLevel="1">
      <c r="A297" s="150"/>
      <c r="B297" s="191" t="s">
        <v>648</v>
      </c>
      <c r="C297" s="192"/>
      <c r="D297" s="183"/>
      <c r="E297" s="184">
        <v>14.52</v>
      </c>
      <c r="F297" s="163"/>
      <c r="G297" s="163"/>
      <c r="H297" s="163"/>
      <c r="I297" s="163"/>
      <c r="J297" s="163"/>
      <c r="K297" s="163"/>
      <c r="L297" s="163"/>
      <c r="M297" s="163"/>
      <c r="N297" s="163"/>
      <c r="O297" s="163"/>
      <c r="P297" s="163"/>
      <c r="Q297" s="163"/>
      <c r="R297" s="164"/>
      <c r="S297" s="164"/>
      <c r="T297" s="163"/>
      <c r="U297" s="163"/>
      <c r="V297" s="163"/>
      <c r="W297" s="164"/>
      <c r="X297" s="164"/>
      <c r="Y297" s="149"/>
      <c r="Z297" s="149"/>
      <c r="AA297" s="149"/>
      <c r="AB297" s="149"/>
      <c r="AC297" s="149"/>
      <c r="AD297" s="149"/>
      <c r="AE297" s="149" t="s">
        <v>205</v>
      </c>
      <c r="AF297" s="149">
        <v>0</v>
      </c>
      <c r="AG297" s="149"/>
      <c r="AH297" s="194"/>
      <c r="AI297" s="195" t="s">
        <v>648</v>
      </c>
      <c r="AJ297" s="197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</row>
    <row r="298" spans="1:60">
      <c r="A298" s="136"/>
      <c r="B298" s="154"/>
      <c r="C298" s="154"/>
      <c r="D298" s="157"/>
      <c r="E298" s="158"/>
      <c r="F298" s="159"/>
      <c r="G298" s="159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60"/>
      <c r="S298" s="160"/>
      <c r="T298" s="159"/>
      <c r="U298" s="159"/>
      <c r="V298" s="159"/>
      <c r="W298" s="160"/>
      <c r="X298" s="160"/>
      <c r="AH298" s="193"/>
      <c r="AI298" s="193"/>
      <c r="AJ298" s="196"/>
    </row>
    <row r="299" spans="1:60" ht="14">
      <c r="A299" s="152" t="s">
        <v>195</v>
      </c>
      <c r="B299" s="169" t="s">
        <v>105</v>
      </c>
      <c r="C299" s="169" t="s">
        <v>106</v>
      </c>
      <c r="D299" s="170"/>
      <c r="E299" s="171"/>
      <c r="F299" s="172"/>
      <c r="G299" s="173">
        <f>SUMIF(AE300:AE306,"&lt;&gt;NOR",G300:G306)</f>
        <v>0</v>
      </c>
      <c r="H299" s="172"/>
      <c r="I299" s="172">
        <f>SUM(I300:I306)</f>
        <v>656713.57999999996</v>
      </c>
      <c r="J299" s="172"/>
      <c r="K299" s="172">
        <f>SUM(K300:K306)</f>
        <v>803881.34</v>
      </c>
      <c r="L299" s="172"/>
      <c r="M299" s="172">
        <f>SUM(M300:M306)</f>
        <v>0</v>
      </c>
      <c r="N299" s="172"/>
      <c r="O299" s="172">
        <f>SUM(O300:O306)</f>
        <v>19.91</v>
      </c>
      <c r="P299" s="172"/>
      <c r="Q299" s="172">
        <f>SUM(Q300:Q306)</f>
        <v>0</v>
      </c>
      <c r="R299" s="174"/>
      <c r="S299" s="174"/>
      <c r="T299" s="172"/>
      <c r="U299" s="172"/>
      <c r="V299" s="172">
        <f>SUM(V300:V306)</f>
        <v>1098.1500000000001</v>
      </c>
      <c r="W299" s="174"/>
      <c r="X299" s="175"/>
      <c r="AE299" t="s">
        <v>196</v>
      </c>
      <c r="AH299" s="193"/>
      <c r="AI299" s="193"/>
      <c r="AJ299" s="196"/>
    </row>
    <row r="300" spans="1:60" ht="24" outlineLevel="1">
      <c r="A300" s="176">
        <v>74</v>
      </c>
      <c r="B300" s="177" t="s">
        <v>649</v>
      </c>
      <c r="C300" s="177" t="s">
        <v>650</v>
      </c>
      <c r="D300" s="178" t="s">
        <v>266</v>
      </c>
      <c r="E300" s="179">
        <v>684.11940000000004</v>
      </c>
      <c r="F300" s="182"/>
      <c r="G300" s="180">
        <f>ROUND(E300*F300,2)</f>
        <v>0</v>
      </c>
      <c r="H300" s="182">
        <v>959.94</v>
      </c>
      <c r="I300" s="180">
        <f>ROUND(E300*H300,2)</f>
        <v>656713.57999999996</v>
      </c>
      <c r="J300" s="182">
        <v>1175.06</v>
      </c>
      <c r="K300" s="180">
        <f>ROUND(E300*J300,2)</f>
        <v>803881.34</v>
      </c>
      <c r="L300" s="180">
        <v>21</v>
      </c>
      <c r="M300" s="180">
        <f>G300*(1+L300/100)</f>
        <v>0</v>
      </c>
      <c r="N300" s="180">
        <v>2.911E-2</v>
      </c>
      <c r="O300" s="180">
        <f>ROUND(E300*N300,2)</f>
        <v>19.91</v>
      </c>
      <c r="P300" s="180">
        <v>0</v>
      </c>
      <c r="Q300" s="180">
        <f>ROUND(E300*P300,2)</f>
        <v>0</v>
      </c>
      <c r="R300" s="181" t="s">
        <v>651</v>
      </c>
      <c r="S300" s="181" t="s">
        <v>201</v>
      </c>
      <c r="T300" s="180" t="s">
        <v>201</v>
      </c>
      <c r="U300" s="180">
        <v>1.6052</v>
      </c>
      <c r="V300" s="180">
        <f>ROUND(E300*U300,2)</f>
        <v>1098.1500000000001</v>
      </c>
      <c r="W300" s="181"/>
      <c r="X300" s="181"/>
      <c r="Y300" s="149"/>
      <c r="Z300" s="149"/>
      <c r="AA300" s="149"/>
      <c r="AB300" s="149"/>
      <c r="AC300" s="149"/>
      <c r="AD300" s="149"/>
      <c r="AE300" s="149" t="s">
        <v>590</v>
      </c>
      <c r="AF300" s="149" t="s">
        <v>652</v>
      </c>
      <c r="AG300" s="149"/>
      <c r="AH300" s="194"/>
      <c r="AI300" s="194"/>
      <c r="AJ300" s="197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</row>
    <row r="301" spans="1:60" outlineLevel="1">
      <c r="A301" s="150"/>
      <c r="B301" s="191" t="s">
        <v>653</v>
      </c>
      <c r="C301" s="192"/>
      <c r="D301" s="183"/>
      <c r="E301" s="184">
        <v>771.72</v>
      </c>
      <c r="F301" s="163"/>
      <c r="G301" s="163"/>
      <c r="H301" s="163"/>
      <c r="I301" s="163"/>
      <c r="J301" s="163"/>
      <c r="K301" s="163"/>
      <c r="L301" s="163"/>
      <c r="M301" s="163"/>
      <c r="N301" s="163"/>
      <c r="O301" s="163"/>
      <c r="P301" s="163"/>
      <c r="Q301" s="163"/>
      <c r="R301" s="164"/>
      <c r="S301" s="164"/>
      <c r="T301" s="163"/>
      <c r="U301" s="163"/>
      <c r="V301" s="163"/>
      <c r="W301" s="164"/>
      <c r="X301" s="164"/>
      <c r="Y301" s="149"/>
      <c r="Z301" s="149"/>
      <c r="AA301" s="149"/>
      <c r="AB301" s="149"/>
      <c r="AC301" s="149"/>
      <c r="AD301" s="149"/>
      <c r="AE301" s="149" t="s">
        <v>205</v>
      </c>
      <c r="AF301" s="149">
        <v>0</v>
      </c>
      <c r="AG301" s="149"/>
      <c r="AH301" s="194"/>
      <c r="AI301" s="195" t="s">
        <v>653</v>
      </c>
      <c r="AJ301" s="197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</row>
    <row r="302" spans="1:60" outlineLevel="1">
      <c r="A302" s="150"/>
      <c r="B302" s="191" t="s">
        <v>654</v>
      </c>
      <c r="C302" s="192"/>
      <c r="D302" s="183"/>
      <c r="E302" s="184">
        <v>-12.076000000000001</v>
      </c>
      <c r="F302" s="163"/>
      <c r="G302" s="163"/>
      <c r="H302" s="163"/>
      <c r="I302" s="163"/>
      <c r="J302" s="163"/>
      <c r="K302" s="163"/>
      <c r="L302" s="163"/>
      <c r="M302" s="163"/>
      <c r="N302" s="163"/>
      <c r="O302" s="163"/>
      <c r="P302" s="163"/>
      <c r="Q302" s="163"/>
      <c r="R302" s="164"/>
      <c r="S302" s="164"/>
      <c r="T302" s="163"/>
      <c r="U302" s="163"/>
      <c r="V302" s="163"/>
      <c r="W302" s="164"/>
      <c r="X302" s="164"/>
      <c r="Y302" s="149"/>
      <c r="Z302" s="149"/>
      <c r="AA302" s="149"/>
      <c r="AB302" s="149"/>
      <c r="AC302" s="149"/>
      <c r="AD302" s="149"/>
      <c r="AE302" s="149" t="s">
        <v>205</v>
      </c>
      <c r="AF302" s="149">
        <v>0</v>
      </c>
      <c r="AG302" s="149"/>
      <c r="AH302" s="194"/>
      <c r="AI302" s="195" t="s">
        <v>654</v>
      </c>
      <c r="AJ302" s="197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</row>
    <row r="303" spans="1:60" outlineLevel="1">
      <c r="A303" s="150"/>
      <c r="B303" s="191" t="s">
        <v>655</v>
      </c>
      <c r="C303" s="192"/>
      <c r="D303" s="183"/>
      <c r="E303" s="184">
        <v>-7.8095999999999997</v>
      </c>
      <c r="F303" s="163"/>
      <c r="G303" s="163"/>
      <c r="H303" s="163"/>
      <c r="I303" s="163"/>
      <c r="J303" s="163"/>
      <c r="K303" s="163"/>
      <c r="L303" s="163"/>
      <c r="M303" s="163"/>
      <c r="N303" s="163"/>
      <c r="O303" s="163"/>
      <c r="P303" s="163"/>
      <c r="Q303" s="163"/>
      <c r="R303" s="164"/>
      <c r="S303" s="164"/>
      <c r="T303" s="163"/>
      <c r="U303" s="163"/>
      <c r="V303" s="163"/>
      <c r="W303" s="164"/>
      <c r="X303" s="164"/>
      <c r="Y303" s="149"/>
      <c r="Z303" s="149"/>
      <c r="AA303" s="149"/>
      <c r="AB303" s="149"/>
      <c r="AC303" s="149"/>
      <c r="AD303" s="149"/>
      <c r="AE303" s="149" t="s">
        <v>205</v>
      </c>
      <c r="AF303" s="149">
        <v>0</v>
      </c>
      <c r="AG303" s="149"/>
      <c r="AH303" s="194"/>
      <c r="AI303" s="195" t="s">
        <v>655</v>
      </c>
      <c r="AJ303" s="197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</row>
    <row r="304" spans="1:60" outlineLevel="1">
      <c r="A304" s="150"/>
      <c r="B304" s="191" t="s">
        <v>656</v>
      </c>
      <c r="C304" s="192"/>
      <c r="D304" s="183"/>
      <c r="E304" s="184">
        <v>-8.125</v>
      </c>
      <c r="F304" s="163"/>
      <c r="G304" s="163"/>
      <c r="H304" s="163"/>
      <c r="I304" s="163"/>
      <c r="J304" s="163"/>
      <c r="K304" s="163"/>
      <c r="L304" s="163"/>
      <c r="M304" s="163"/>
      <c r="N304" s="163"/>
      <c r="O304" s="163"/>
      <c r="P304" s="163"/>
      <c r="Q304" s="163"/>
      <c r="R304" s="164"/>
      <c r="S304" s="164"/>
      <c r="T304" s="163"/>
      <c r="U304" s="163"/>
      <c r="V304" s="163"/>
      <c r="W304" s="164"/>
      <c r="X304" s="164"/>
      <c r="Y304" s="149"/>
      <c r="Z304" s="149"/>
      <c r="AA304" s="149"/>
      <c r="AB304" s="149"/>
      <c r="AC304" s="149"/>
      <c r="AD304" s="149"/>
      <c r="AE304" s="149" t="s">
        <v>205</v>
      </c>
      <c r="AF304" s="149">
        <v>0</v>
      </c>
      <c r="AG304" s="149"/>
      <c r="AH304" s="194"/>
      <c r="AI304" s="195" t="s">
        <v>656</v>
      </c>
      <c r="AJ304" s="197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</row>
    <row r="305" spans="1:60" outlineLevel="1">
      <c r="A305" s="150"/>
      <c r="B305" s="191" t="s">
        <v>657</v>
      </c>
      <c r="C305" s="192"/>
      <c r="D305" s="183"/>
      <c r="E305" s="184">
        <v>-57.61</v>
      </c>
      <c r="F305" s="163"/>
      <c r="G305" s="163"/>
      <c r="H305" s="163"/>
      <c r="I305" s="163"/>
      <c r="J305" s="163"/>
      <c r="K305" s="163"/>
      <c r="L305" s="163"/>
      <c r="M305" s="163"/>
      <c r="N305" s="163"/>
      <c r="O305" s="163"/>
      <c r="P305" s="163"/>
      <c r="Q305" s="163"/>
      <c r="R305" s="164"/>
      <c r="S305" s="164"/>
      <c r="T305" s="163"/>
      <c r="U305" s="163"/>
      <c r="V305" s="163"/>
      <c r="W305" s="164"/>
      <c r="X305" s="164"/>
      <c r="Y305" s="149"/>
      <c r="Z305" s="149"/>
      <c r="AA305" s="149"/>
      <c r="AB305" s="149"/>
      <c r="AC305" s="149"/>
      <c r="AD305" s="149"/>
      <c r="AE305" s="149" t="s">
        <v>205</v>
      </c>
      <c r="AF305" s="149">
        <v>0</v>
      </c>
      <c r="AG305" s="149"/>
      <c r="AH305" s="194"/>
      <c r="AI305" s="195" t="s">
        <v>657</v>
      </c>
      <c r="AJ305" s="197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</row>
    <row r="306" spans="1:60" outlineLevel="1">
      <c r="A306" s="150"/>
      <c r="B306" s="191" t="s">
        <v>658</v>
      </c>
      <c r="C306" s="192"/>
      <c r="D306" s="183"/>
      <c r="E306" s="184">
        <v>-1.98</v>
      </c>
      <c r="F306" s="163"/>
      <c r="G306" s="163"/>
      <c r="H306" s="163"/>
      <c r="I306" s="163"/>
      <c r="J306" s="163"/>
      <c r="K306" s="163"/>
      <c r="L306" s="163"/>
      <c r="M306" s="163"/>
      <c r="N306" s="163"/>
      <c r="O306" s="163"/>
      <c r="P306" s="163"/>
      <c r="Q306" s="163"/>
      <c r="R306" s="164"/>
      <c r="S306" s="164"/>
      <c r="T306" s="163"/>
      <c r="U306" s="163"/>
      <c r="V306" s="163"/>
      <c r="W306" s="164"/>
      <c r="X306" s="164"/>
      <c r="Y306" s="149"/>
      <c r="Z306" s="149"/>
      <c r="AA306" s="149"/>
      <c r="AB306" s="149"/>
      <c r="AC306" s="149"/>
      <c r="AD306" s="149"/>
      <c r="AE306" s="149" t="s">
        <v>205</v>
      </c>
      <c r="AF306" s="149">
        <v>0</v>
      </c>
      <c r="AG306" s="149"/>
      <c r="AH306" s="194"/>
      <c r="AI306" s="195" t="s">
        <v>658</v>
      </c>
      <c r="AJ306" s="197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</row>
    <row r="307" spans="1:60">
      <c r="A307" s="136"/>
      <c r="B307" s="154"/>
      <c r="C307" s="154"/>
      <c r="D307" s="157"/>
      <c r="E307" s="158"/>
      <c r="F307" s="159"/>
      <c r="G307" s="159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60"/>
      <c r="S307" s="160"/>
      <c r="T307" s="159"/>
      <c r="U307" s="159"/>
      <c r="V307" s="159"/>
      <c r="W307" s="160"/>
      <c r="X307" s="160"/>
      <c r="AH307" s="193"/>
      <c r="AI307" s="193"/>
      <c r="AJ307" s="196"/>
    </row>
    <row r="308" spans="1:60" ht="14">
      <c r="A308" s="152" t="s">
        <v>195</v>
      </c>
      <c r="B308" s="169" t="s">
        <v>107</v>
      </c>
      <c r="C308" s="169" t="s">
        <v>108</v>
      </c>
      <c r="D308" s="170"/>
      <c r="E308" s="171"/>
      <c r="F308" s="172"/>
      <c r="G308" s="173">
        <f>SUMIF(AE309:AE335,"&lt;&gt;NOR",G309:G335)</f>
        <v>0</v>
      </c>
      <c r="H308" s="172"/>
      <c r="I308" s="172">
        <f>SUM(I309:I335)</f>
        <v>957180.63</v>
      </c>
      <c r="J308" s="172"/>
      <c r="K308" s="172">
        <f>SUM(K309:K335)</f>
        <v>813051.67</v>
      </c>
      <c r="L308" s="172"/>
      <c r="M308" s="172">
        <f>SUM(M309:M335)</f>
        <v>0</v>
      </c>
      <c r="N308" s="172"/>
      <c r="O308" s="172">
        <f>SUM(O309:O335)</f>
        <v>298.95000000000005</v>
      </c>
      <c r="P308" s="172"/>
      <c r="Q308" s="172">
        <f>SUM(Q309:Q335)</f>
        <v>0</v>
      </c>
      <c r="R308" s="174"/>
      <c r="S308" s="174"/>
      <c r="T308" s="172"/>
      <c r="U308" s="172"/>
      <c r="V308" s="172">
        <f>SUM(V309:V335)</f>
        <v>905.14999999999986</v>
      </c>
      <c r="W308" s="174"/>
      <c r="X308" s="175"/>
      <c r="AE308" t="s">
        <v>196</v>
      </c>
      <c r="AH308" s="193"/>
      <c r="AI308" s="193"/>
      <c r="AJ308" s="196"/>
    </row>
    <row r="309" spans="1:60" ht="24" outlineLevel="1">
      <c r="A309" s="176">
        <v>75</v>
      </c>
      <c r="B309" s="177" t="s">
        <v>659</v>
      </c>
      <c r="C309" s="177" t="s">
        <v>660</v>
      </c>
      <c r="D309" s="178" t="s">
        <v>426</v>
      </c>
      <c r="E309" s="179">
        <v>53.954000000000001</v>
      </c>
      <c r="F309" s="182"/>
      <c r="G309" s="180">
        <f>ROUND(E309*F309,2)</f>
        <v>0</v>
      </c>
      <c r="H309" s="182">
        <v>1822.08</v>
      </c>
      <c r="I309" s="180">
        <f>ROUND(E309*H309,2)</f>
        <v>98308.5</v>
      </c>
      <c r="J309" s="182">
        <v>146.91999999999999</v>
      </c>
      <c r="K309" s="180">
        <f>ROUND(E309*J309,2)</f>
        <v>7926.92</v>
      </c>
      <c r="L309" s="180">
        <v>21</v>
      </c>
      <c r="M309" s="180">
        <f>G309*(1+L309/100)</f>
        <v>0</v>
      </c>
      <c r="N309" s="180">
        <v>0.14013999999999999</v>
      </c>
      <c r="O309" s="180">
        <f>ROUND(E309*N309,2)</f>
        <v>7.56</v>
      </c>
      <c r="P309" s="180">
        <v>0</v>
      </c>
      <c r="Q309" s="180">
        <f>ROUND(E309*P309,2)</f>
        <v>0</v>
      </c>
      <c r="R309" s="181" t="s">
        <v>335</v>
      </c>
      <c r="S309" s="181" t="s">
        <v>201</v>
      </c>
      <c r="T309" s="180" t="s">
        <v>201</v>
      </c>
      <c r="U309" s="180">
        <v>0.22581999999999999</v>
      </c>
      <c r="V309" s="180">
        <f>ROUND(E309*U309,2)</f>
        <v>12.18</v>
      </c>
      <c r="W309" s="181"/>
      <c r="X309" s="181"/>
      <c r="Y309" s="149"/>
      <c r="Z309" s="149"/>
      <c r="AA309" s="149"/>
      <c r="AB309" s="149"/>
      <c r="AC309" s="149"/>
      <c r="AD309" s="149"/>
      <c r="AE309" s="149" t="s">
        <v>202</v>
      </c>
      <c r="AF309" s="149" t="s">
        <v>661</v>
      </c>
      <c r="AG309" s="149"/>
      <c r="AH309" s="194"/>
      <c r="AI309" s="194"/>
      <c r="AJ309" s="197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</row>
    <row r="310" spans="1:60" outlineLevel="1">
      <c r="A310" s="150"/>
      <c r="B310" s="191" t="s">
        <v>662</v>
      </c>
      <c r="C310" s="192"/>
      <c r="D310" s="183"/>
      <c r="E310" s="184">
        <v>3.7549999999999999</v>
      </c>
      <c r="F310" s="163"/>
      <c r="G310" s="163"/>
      <c r="H310" s="163"/>
      <c r="I310" s="163"/>
      <c r="J310" s="163"/>
      <c r="K310" s="163"/>
      <c r="L310" s="163"/>
      <c r="M310" s="163"/>
      <c r="N310" s="163"/>
      <c r="O310" s="163"/>
      <c r="P310" s="163"/>
      <c r="Q310" s="163"/>
      <c r="R310" s="164"/>
      <c r="S310" s="164"/>
      <c r="T310" s="163"/>
      <c r="U310" s="163"/>
      <c r="V310" s="163"/>
      <c r="W310" s="164"/>
      <c r="X310" s="164"/>
      <c r="Y310" s="149"/>
      <c r="Z310" s="149"/>
      <c r="AA310" s="149"/>
      <c r="AB310" s="149"/>
      <c r="AC310" s="149"/>
      <c r="AD310" s="149"/>
      <c r="AE310" s="149" t="s">
        <v>205</v>
      </c>
      <c r="AF310" s="149">
        <v>0</v>
      </c>
      <c r="AG310" s="149"/>
      <c r="AH310" s="194"/>
      <c r="AI310" s="195" t="s">
        <v>662</v>
      </c>
      <c r="AJ310" s="197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</row>
    <row r="311" spans="1:60" outlineLevel="1">
      <c r="A311" s="150"/>
      <c r="B311" s="191" t="s">
        <v>663</v>
      </c>
      <c r="C311" s="192"/>
      <c r="D311" s="183"/>
      <c r="E311" s="184">
        <v>2.5750000000000002</v>
      </c>
      <c r="F311" s="163"/>
      <c r="G311" s="163"/>
      <c r="H311" s="163"/>
      <c r="I311" s="163"/>
      <c r="J311" s="163"/>
      <c r="K311" s="163"/>
      <c r="L311" s="163"/>
      <c r="M311" s="163"/>
      <c r="N311" s="163"/>
      <c r="O311" s="163"/>
      <c r="P311" s="163"/>
      <c r="Q311" s="163"/>
      <c r="R311" s="164"/>
      <c r="S311" s="164"/>
      <c r="T311" s="163"/>
      <c r="U311" s="163"/>
      <c r="V311" s="163"/>
      <c r="W311" s="164"/>
      <c r="X311" s="164"/>
      <c r="Y311" s="149"/>
      <c r="Z311" s="149"/>
      <c r="AA311" s="149"/>
      <c r="AB311" s="149"/>
      <c r="AC311" s="149"/>
      <c r="AD311" s="149"/>
      <c r="AE311" s="149" t="s">
        <v>205</v>
      </c>
      <c r="AF311" s="149">
        <v>0</v>
      </c>
      <c r="AG311" s="149"/>
      <c r="AH311" s="194"/>
      <c r="AI311" s="195" t="s">
        <v>663</v>
      </c>
      <c r="AJ311" s="197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</row>
    <row r="312" spans="1:60" outlineLevel="1">
      <c r="A312" s="150"/>
      <c r="B312" s="191" t="s">
        <v>664</v>
      </c>
      <c r="C312" s="192"/>
      <c r="D312" s="183"/>
      <c r="E312" s="184">
        <v>14</v>
      </c>
      <c r="F312" s="163"/>
      <c r="G312" s="163"/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4"/>
      <c r="S312" s="164"/>
      <c r="T312" s="163"/>
      <c r="U312" s="163"/>
      <c r="V312" s="163"/>
      <c r="W312" s="164"/>
      <c r="X312" s="164"/>
      <c r="Y312" s="149"/>
      <c r="Z312" s="149"/>
      <c r="AA312" s="149"/>
      <c r="AB312" s="149"/>
      <c r="AC312" s="149"/>
      <c r="AD312" s="149"/>
      <c r="AE312" s="149" t="s">
        <v>205</v>
      </c>
      <c r="AF312" s="149">
        <v>0</v>
      </c>
      <c r="AG312" s="149"/>
      <c r="AH312" s="194"/>
      <c r="AI312" s="195" t="s">
        <v>664</v>
      </c>
      <c r="AJ312" s="197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</row>
    <row r="313" spans="1:60" outlineLevel="1">
      <c r="A313" s="150"/>
      <c r="B313" s="191" t="s">
        <v>665</v>
      </c>
      <c r="C313" s="192"/>
      <c r="D313" s="183"/>
      <c r="E313" s="184">
        <v>6.117</v>
      </c>
      <c r="F313" s="163"/>
      <c r="G313" s="163"/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4"/>
      <c r="S313" s="164"/>
      <c r="T313" s="163"/>
      <c r="U313" s="163"/>
      <c r="V313" s="163"/>
      <c r="W313" s="164"/>
      <c r="X313" s="164"/>
      <c r="Y313" s="149"/>
      <c r="Z313" s="149"/>
      <c r="AA313" s="149"/>
      <c r="AB313" s="149"/>
      <c r="AC313" s="149"/>
      <c r="AD313" s="149"/>
      <c r="AE313" s="149" t="s">
        <v>205</v>
      </c>
      <c r="AF313" s="149">
        <v>0</v>
      </c>
      <c r="AG313" s="149"/>
      <c r="AH313" s="194"/>
      <c r="AI313" s="195" t="s">
        <v>665</v>
      </c>
      <c r="AJ313" s="197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</row>
    <row r="314" spans="1:60" outlineLevel="1">
      <c r="A314" s="150"/>
      <c r="B314" s="191" t="s">
        <v>666</v>
      </c>
      <c r="C314" s="192"/>
      <c r="D314" s="183"/>
      <c r="E314" s="184">
        <v>4.49</v>
      </c>
      <c r="F314" s="163"/>
      <c r="G314" s="163"/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4"/>
      <c r="S314" s="164"/>
      <c r="T314" s="163"/>
      <c r="U314" s="163"/>
      <c r="V314" s="163"/>
      <c r="W314" s="164"/>
      <c r="X314" s="164"/>
      <c r="Y314" s="149"/>
      <c r="Z314" s="149"/>
      <c r="AA314" s="149"/>
      <c r="AB314" s="149"/>
      <c r="AC314" s="149"/>
      <c r="AD314" s="149"/>
      <c r="AE314" s="149" t="s">
        <v>205</v>
      </c>
      <c r="AF314" s="149">
        <v>0</v>
      </c>
      <c r="AG314" s="149"/>
      <c r="AH314" s="194"/>
      <c r="AI314" s="195" t="s">
        <v>666</v>
      </c>
      <c r="AJ314" s="197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</row>
    <row r="315" spans="1:60" outlineLevel="1">
      <c r="A315" s="150"/>
      <c r="B315" s="191" t="s">
        <v>667</v>
      </c>
      <c r="C315" s="192"/>
      <c r="D315" s="183"/>
      <c r="E315" s="184">
        <v>4.9749999999999996</v>
      </c>
      <c r="F315" s="163"/>
      <c r="G315" s="163"/>
      <c r="H315" s="163"/>
      <c r="I315" s="163"/>
      <c r="J315" s="163"/>
      <c r="K315" s="163"/>
      <c r="L315" s="163"/>
      <c r="M315" s="163"/>
      <c r="N315" s="163"/>
      <c r="O315" s="163"/>
      <c r="P315" s="163"/>
      <c r="Q315" s="163"/>
      <c r="R315" s="164"/>
      <c r="S315" s="164"/>
      <c r="T315" s="163"/>
      <c r="U315" s="163"/>
      <c r="V315" s="163"/>
      <c r="W315" s="164"/>
      <c r="X315" s="164"/>
      <c r="Y315" s="149"/>
      <c r="Z315" s="149"/>
      <c r="AA315" s="149"/>
      <c r="AB315" s="149"/>
      <c r="AC315" s="149"/>
      <c r="AD315" s="149"/>
      <c r="AE315" s="149" t="s">
        <v>205</v>
      </c>
      <c r="AF315" s="149">
        <v>0</v>
      </c>
      <c r="AG315" s="149"/>
      <c r="AH315" s="194"/>
      <c r="AI315" s="195" t="s">
        <v>667</v>
      </c>
      <c r="AJ315" s="197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</row>
    <row r="316" spans="1:60" outlineLevel="1">
      <c r="A316" s="150"/>
      <c r="B316" s="191" t="s">
        <v>668</v>
      </c>
      <c r="C316" s="192"/>
      <c r="D316" s="183"/>
      <c r="E316" s="184">
        <v>18.042000000000002</v>
      </c>
      <c r="F316" s="163"/>
      <c r="G316" s="163"/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4"/>
      <c r="S316" s="164"/>
      <c r="T316" s="163"/>
      <c r="U316" s="163"/>
      <c r="V316" s="163"/>
      <c r="W316" s="164"/>
      <c r="X316" s="164"/>
      <c r="Y316" s="149"/>
      <c r="Z316" s="149"/>
      <c r="AA316" s="149"/>
      <c r="AB316" s="149"/>
      <c r="AC316" s="149"/>
      <c r="AD316" s="149"/>
      <c r="AE316" s="149" t="s">
        <v>205</v>
      </c>
      <c r="AF316" s="149">
        <v>0</v>
      </c>
      <c r="AG316" s="149"/>
      <c r="AH316" s="194"/>
      <c r="AI316" s="195" t="s">
        <v>668</v>
      </c>
      <c r="AJ316" s="197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</row>
    <row r="317" spans="1:60" outlineLevel="1">
      <c r="A317" s="176">
        <v>76</v>
      </c>
      <c r="B317" s="177" t="s">
        <v>669</v>
      </c>
      <c r="C317" s="177" t="s">
        <v>670</v>
      </c>
      <c r="D317" s="178" t="s">
        <v>426</v>
      </c>
      <c r="E317" s="179">
        <v>108</v>
      </c>
      <c r="F317" s="182"/>
      <c r="G317" s="180">
        <f>ROUND(E317*F317,2)</f>
        <v>0</v>
      </c>
      <c r="H317" s="182">
        <v>1508.49</v>
      </c>
      <c r="I317" s="180">
        <f>ROUND(E317*H317,2)</f>
        <v>162916.92000000001</v>
      </c>
      <c r="J317" s="182">
        <v>34.51</v>
      </c>
      <c r="K317" s="180">
        <f>ROUND(E317*J317,2)</f>
        <v>3727.08</v>
      </c>
      <c r="L317" s="180">
        <v>21</v>
      </c>
      <c r="M317" s="180">
        <f>G317*(1+L317/100)</f>
        <v>0</v>
      </c>
      <c r="N317" s="180">
        <v>4.5500000000000002E-3</v>
      </c>
      <c r="O317" s="180">
        <f>ROUND(E317*N317,2)</f>
        <v>0.49</v>
      </c>
      <c r="P317" s="180">
        <v>0</v>
      </c>
      <c r="Q317" s="180">
        <f>ROUND(E317*P317,2)</f>
        <v>0</v>
      </c>
      <c r="R317" s="181" t="s">
        <v>335</v>
      </c>
      <c r="S317" s="181" t="s">
        <v>201</v>
      </c>
      <c r="T317" s="180" t="s">
        <v>201</v>
      </c>
      <c r="U317" s="180">
        <v>0.05</v>
      </c>
      <c r="V317" s="180">
        <f>ROUND(E317*U317,2)</f>
        <v>5.4</v>
      </c>
      <c r="W317" s="181"/>
      <c r="X317" s="181"/>
      <c r="Y317" s="149"/>
      <c r="Z317" s="149"/>
      <c r="AA317" s="149"/>
      <c r="AB317" s="149"/>
      <c r="AC317" s="149"/>
      <c r="AD317" s="149"/>
      <c r="AE317" s="149" t="s">
        <v>202</v>
      </c>
      <c r="AF317" s="149" t="s">
        <v>671</v>
      </c>
      <c r="AG317" s="149"/>
      <c r="AH317" s="194"/>
      <c r="AI317" s="194"/>
      <c r="AJ317" s="197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</row>
    <row r="318" spans="1:60" outlineLevel="1">
      <c r="A318" s="150"/>
      <c r="B318" s="191" t="s">
        <v>672</v>
      </c>
      <c r="C318" s="192"/>
      <c r="D318" s="183"/>
      <c r="E318" s="184">
        <v>108</v>
      </c>
      <c r="F318" s="163"/>
      <c r="G318" s="163"/>
      <c r="H318" s="163"/>
      <c r="I318" s="163"/>
      <c r="J318" s="163"/>
      <c r="K318" s="163"/>
      <c r="L318" s="163"/>
      <c r="M318" s="163"/>
      <c r="N318" s="163"/>
      <c r="O318" s="163"/>
      <c r="P318" s="163"/>
      <c r="Q318" s="163"/>
      <c r="R318" s="164"/>
      <c r="S318" s="164"/>
      <c r="T318" s="163"/>
      <c r="U318" s="163"/>
      <c r="V318" s="163"/>
      <c r="W318" s="164"/>
      <c r="X318" s="164"/>
      <c r="Y318" s="149"/>
      <c r="Z318" s="149"/>
      <c r="AA318" s="149"/>
      <c r="AB318" s="149"/>
      <c r="AC318" s="149"/>
      <c r="AD318" s="149"/>
      <c r="AE318" s="149" t="s">
        <v>205</v>
      </c>
      <c r="AF318" s="149">
        <v>0</v>
      </c>
      <c r="AG318" s="149"/>
      <c r="AH318" s="194"/>
      <c r="AI318" s="195" t="s">
        <v>672</v>
      </c>
      <c r="AJ318" s="197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</row>
    <row r="319" spans="1:60" ht="24" outlineLevel="1">
      <c r="A319" s="176">
        <v>77</v>
      </c>
      <c r="B319" s="177" t="s">
        <v>673</v>
      </c>
      <c r="C319" s="177" t="s">
        <v>674</v>
      </c>
      <c r="D319" s="178" t="s">
        <v>199</v>
      </c>
      <c r="E319" s="179">
        <v>51.2</v>
      </c>
      <c r="F319" s="182"/>
      <c r="G319" s="180">
        <f>ROUND(E319*F319,2)</f>
        <v>0</v>
      </c>
      <c r="H319" s="182">
        <v>4181.5</v>
      </c>
      <c r="I319" s="180">
        <f>ROUND(E319*H319,2)</f>
        <v>214092.79999999999</v>
      </c>
      <c r="J319" s="182">
        <v>1908.5</v>
      </c>
      <c r="K319" s="180">
        <f>ROUND(E319*J319,2)</f>
        <v>97715.199999999997</v>
      </c>
      <c r="L319" s="180">
        <v>21</v>
      </c>
      <c r="M319" s="180">
        <f>G319*(1+L319/100)</f>
        <v>0</v>
      </c>
      <c r="N319" s="180">
        <v>2.323</v>
      </c>
      <c r="O319" s="180">
        <f>ROUND(E319*N319,2)</f>
        <v>118.94</v>
      </c>
      <c r="P319" s="180">
        <v>0</v>
      </c>
      <c r="Q319" s="180">
        <f>ROUND(E319*P319,2)</f>
        <v>0</v>
      </c>
      <c r="R319" s="181" t="s">
        <v>257</v>
      </c>
      <c r="S319" s="181" t="s">
        <v>201</v>
      </c>
      <c r="T319" s="180" t="s">
        <v>201</v>
      </c>
      <c r="U319" s="180">
        <v>3.2130000000000001</v>
      </c>
      <c r="V319" s="180">
        <f>ROUND(E319*U319,2)</f>
        <v>164.51</v>
      </c>
      <c r="W319" s="181"/>
      <c r="X319" s="181"/>
      <c r="Y319" s="149"/>
      <c r="Z319" s="149"/>
      <c r="AA319" s="149"/>
      <c r="AB319" s="149"/>
      <c r="AC319" s="149"/>
      <c r="AD319" s="149"/>
      <c r="AE319" s="149" t="s">
        <v>202</v>
      </c>
      <c r="AF319" s="149" t="s">
        <v>675</v>
      </c>
      <c r="AG319" s="149"/>
      <c r="AH319" s="194"/>
      <c r="AI319" s="194"/>
      <c r="AJ319" s="197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</row>
    <row r="320" spans="1:60" outlineLevel="1">
      <c r="A320" s="150"/>
      <c r="B320" s="191" t="s">
        <v>676</v>
      </c>
      <c r="C320" s="192"/>
      <c r="D320" s="183"/>
      <c r="E320" s="184">
        <v>51.2</v>
      </c>
      <c r="F320" s="163"/>
      <c r="G320" s="163"/>
      <c r="H320" s="163"/>
      <c r="I320" s="163"/>
      <c r="J320" s="163"/>
      <c r="K320" s="163"/>
      <c r="L320" s="163"/>
      <c r="M320" s="163"/>
      <c r="N320" s="163"/>
      <c r="O320" s="163"/>
      <c r="P320" s="163"/>
      <c r="Q320" s="163"/>
      <c r="R320" s="164"/>
      <c r="S320" s="164"/>
      <c r="T320" s="163"/>
      <c r="U320" s="163"/>
      <c r="V320" s="163"/>
      <c r="W320" s="164"/>
      <c r="X320" s="164"/>
      <c r="Y320" s="149"/>
      <c r="Z320" s="149"/>
      <c r="AA320" s="149"/>
      <c r="AB320" s="149"/>
      <c r="AC320" s="149"/>
      <c r="AD320" s="149"/>
      <c r="AE320" s="149" t="s">
        <v>205</v>
      </c>
      <c r="AF320" s="149">
        <v>0</v>
      </c>
      <c r="AG320" s="149"/>
      <c r="AH320" s="194"/>
      <c r="AI320" s="195" t="s">
        <v>676</v>
      </c>
      <c r="AJ320" s="197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</row>
    <row r="321" spans="1:60" outlineLevel="1">
      <c r="A321" s="176">
        <v>78</v>
      </c>
      <c r="B321" s="177" t="s">
        <v>677</v>
      </c>
      <c r="C321" s="177" t="s">
        <v>678</v>
      </c>
      <c r="D321" s="178" t="s">
        <v>266</v>
      </c>
      <c r="E321" s="179">
        <v>1403.625</v>
      </c>
      <c r="F321" s="182"/>
      <c r="G321" s="180">
        <f>ROUND(E321*F321,2)</f>
        <v>0</v>
      </c>
      <c r="H321" s="182">
        <v>180.25</v>
      </c>
      <c r="I321" s="180">
        <f>ROUND(E321*H321,2)</f>
        <v>253003.41</v>
      </c>
      <c r="J321" s="182">
        <v>299.75</v>
      </c>
      <c r="K321" s="180">
        <f>ROUND(E321*J321,2)</f>
        <v>420736.59</v>
      </c>
      <c r="L321" s="180">
        <v>21</v>
      </c>
      <c r="M321" s="180">
        <f>G321*(1+L321/100)</f>
        <v>0</v>
      </c>
      <c r="N321" s="180">
        <v>0.11799999999999999</v>
      </c>
      <c r="O321" s="180">
        <f>ROUND(E321*N321,2)</f>
        <v>165.63</v>
      </c>
      <c r="P321" s="180">
        <v>0</v>
      </c>
      <c r="Q321" s="180">
        <f>ROUND(E321*P321,2)</f>
        <v>0</v>
      </c>
      <c r="R321" s="181" t="s">
        <v>257</v>
      </c>
      <c r="S321" s="181" t="s">
        <v>201</v>
      </c>
      <c r="T321" s="180" t="s">
        <v>201</v>
      </c>
      <c r="U321" s="180">
        <v>0.443</v>
      </c>
      <c r="V321" s="180">
        <f>ROUND(E321*U321,2)</f>
        <v>621.80999999999995</v>
      </c>
      <c r="W321" s="181"/>
      <c r="X321" s="181"/>
      <c r="Y321" s="149"/>
      <c r="Z321" s="149"/>
      <c r="AA321" s="149"/>
      <c r="AB321" s="149"/>
      <c r="AC321" s="149"/>
      <c r="AD321" s="149"/>
      <c r="AE321" s="149" t="s">
        <v>202</v>
      </c>
      <c r="AF321" s="149" t="s">
        <v>679</v>
      </c>
      <c r="AG321" s="149"/>
      <c r="AH321" s="194"/>
      <c r="AI321" s="194"/>
      <c r="AJ321" s="197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</row>
    <row r="322" spans="1:60" outlineLevel="1">
      <c r="A322" s="150"/>
      <c r="B322" s="191" t="s">
        <v>680</v>
      </c>
      <c r="C322" s="192"/>
      <c r="D322" s="183"/>
      <c r="E322" s="184">
        <v>141.30000000000001</v>
      </c>
      <c r="F322" s="163"/>
      <c r="G322" s="163"/>
      <c r="H322" s="163"/>
      <c r="I322" s="163"/>
      <c r="J322" s="163"/>
      <c r="K322" s="163"/>
      <c r="L322" s="163"/>
      <c r="M322" s="163"/>
      <c r="N322" s="163"/>
      <c r="O322" s="163"/>
      <c r="P322" s="163"/>
      <c r="Q322" s="163"/>
      <c r="R322" s="164"/>
      <c r="S322" s="164"/>
      <c r="T322" s="163"/>
      <c r="U322" s="163"/>
      <c r="V322" s="163"/>
      <c r="W322" s="164"/>
      <c r="X322" s="164"/>
      <c r="Y322" s="149"/>
      <c r="Z322" s="149"/>
      <c r="AA322" s="149"/>
      <c r="AB322" s="149"/>
      <c r="AC322" s="149"/>
      <c r="AD322" s="149"/>
      <c r="AE322" s="149" t="s">
        <v>205</v>
      </c>
      <c r="AF322" s="149">
        <v>0</v>
      </c>
      <c r="AG322" s="149"/>
      <c r="AH322" s="194"/>
      <c r="AI322" s="195" t="s">
        <v>680</v>
      </c>
      <c r="AJ322" s="197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</row>
    <row r="323" spans="1:60" outlineLevel="1">
      <c r="A323" s="150"/>
      <c r="B323" s="191" t="s">
        <v>681</v>
      </c>
      <c r="C323" s="192"/>
      <c r="D323" s="183"/>
      <c r="E323" s="184">
        <v>1262.325</v>
      </c>
      <c r="F323" s="163"/>
      <c r="G323" s="163"/>
      <c r="H323" s="163"/>
      <c r="I323" s="163"/>
      <c r="J323" s="163"/>
      <c r="K323" s="163"/>
      <c r="L323" s="163"/>
      <c r="M323" s="163"/>
      <c r="N323" s="163"/>
      <c r="O323" s="163"/>
      <c r="P323" s="163"/>
      <c r="Q323" s="163"/>
      <c r="R323" s="164"/>
      <c r="S323" s="164"/>
      <c r="T323" s="163"/>
      <c r="U323" s="163"/>
      <c r="V323" s="163"/>
      <c r="W323" s="164"/>
      <c r="X323" s="164"/>
      <c r="Y323" s="149"/>
      <c r="Z323" s="149"/>
      <c r="AA323" s="149"/>
      <c r="AB323" s="149"/>
      <c r="AC323" s="149"/>
      <c r="AD323" s="149"/>
      <c r="AE323" s="149" t="s">
        <v>205</v>
      </c>
      <c r="AF323" s="149">
        <v>0</v>
      </c>
      <c r="AG323" s="149"/>
      <c r="AH323" s="194"/>
      <c r="AI323" s="195" t="s">
        <v>681</v>
      </c>
      <c r="AJ323" s="197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</row>
    <row r="324" spans="1:60" ht="24" outlineLevel="1">
      <c r="A324" s="176">
        <v>79</v>
      </c>
      <c r="B324" s="177" t="s">
        <v>682</v>
      </c>
      <c r="C324" s="177" t="s">
        <v>683</v>
      </c>
      <c r="D324" s="178" t="s">
        <v>266</v>
      </c>
      <c r="E324" s="179">
        <v>199.89833999999999</v>
      </c>
      <c r="F324" s="182"/>
      <c r="G324" s="180">
        <f>ROUND(E324*F324,2)</f>
        <v>0</v>
      </c>
      <c r="H324" s="182">
        <v>1143.3900000000001</v>
      </c>
      <c r="I324" s="180">
        <f>ROUND(E324*H324,2)</f>
        <v>228561.76</v>
      </c>
      <c r="J324" s="182">
        <v>310.61</v>
      </c>
      <c r="K324" s="180">
        <f>ROUND(E324*J324,2)</f>
        <v>62090.42</v>
      </c>
      <c r="L324" s="180">
        <v>21</v>
      </c>
      <c r="M324" s="180">
        <f>G324*(1+L324/100)</f>
        <v>0</v>
      </c>
      <c r="N324" s="180">
        <v>1.81E-3</v>
      </c>
      <c r="O324" s="180">
        <f>ROUND(E324*N324,2)</f>
        <v>0.36</v>
      </c>
      <c r="P324" s="180">
        <v>0</v>
      </c>
      <c r="Q324" s="180">
        <f>ROUND(E324*P324,2)</f>
        <v>0</v>
      </c>
      <c r="R324" s="181" t="s">
        <v>257</v>
      </c>
      <c r="S324" s="181" t="s">
        <v>201</v>
      </c>
      <c r="T324" s="180" t="s">
        <v>201</v>
      </c>
      <c r="U324" s="180">
        <v>0.45</v>
      </c>
      <c r="V324" s="180">
        <f>ROUND(E324*U324,2)</f>
        <v>89.95</v>
      </c>
      <c r="W324" s="181"/>
      <c r="X324" s="181"/>
      <c r="Y324" s="149"/>
      <c r="Z324" s="149"/>
      <c r="AA324" s="149"/>
      <c r="AB324" s="149"/>
      <c r="AC324" s="149"/>
      <c r="AD324" s="149"/>
      <c r="AE324" s="149" t="s">
        <v>202</v>
      </c>
      <c r="AF324" s="149" t="s">
        <v>684</v>
      </c>
      <c r="AG324" s="149"/>
      <c r="AH324" s="194"/>
      <c r="AI324" s="194"/>
      <c r="AJ324" s="197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</row>
    <row r="325" spans="1:60" outlineLevel="1">
      <c r="A325" s="150"/>
      <c r="B325" s="191" t="s">
        <v>685</v>
      </c>
      <c r="C325" s="192"/>
      <c r="D325" s="183"/>
      <c r="E325" s="184">
        <v>214.2</v>
      </c>
      <c r="F325" s="163"/>
      <c r="G325" s="163"/>
      <c r="H325" s="163"/>
      <c r="I325" s="163"/>
      <c r="J325" s="163"/>
      <c r="K325" s="163"/>
      <c r="L325" s="163"/>
      <c r="M325" s="163"/>
      <c r="N325" s="163"/>
      <c r="O325" s="163"/>
      <c r="P325" s="163"/>
      <c r="Q325" s="163"/>
      <c r="R325" s="164"/>
      <c r="S325" s="164"/>
      <c r="T325" s="163"/>
      <c r="U325" s="163"/>
      <c r="V325" s="163"/>
      <c r="W325" s="164"/>
      <c r="X325" s="164"/>
      <c r="Y325" s="149"/>
      <c r="Z325" s="149"/>
      <c r="AA325" s="149"/>
      <c r="AB325" s="149"/>
      <c r="AC325" s="149"/>
      <c r="AD325" s="149"/>
      <c r="AE325" s="149" t="s">
        <v>205</v>
      </c>
      <c r="AF325" s="149">
        <v>0</v>
      </c>
      <c r="AG325" s="149"/>
      <c r="AH325" s="194"/>
      <c r="AI325" s="195" t="s">
        <v>685</v>
      </c>
      <c r="AJ325" s="197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</row>
    <row r="326" spans="1:60" outlineLevel="1">
      <c r="A326" s="150"/>
      <c r="B326" s="191" t="s">
        <v>686</v>
      </c>
      <c r="C326" s="192"/>
      <c r="D326" s="183"/>
      <c r="E326" s="184">
        <v>-14.30167</v>
      </c>
      <c r="F326" s="163"/>
      <c r="G326" s="163"/>
      <c r="H326" s="163"/>
      <c r="I326" s="163"/>
      <c r="J326" s="163"/>
      <c r="K326" s="163"/>
      <c r="L326" s="163"/>
      <c r="M326" s="163"/>
      <c r="N326" s="163"/>
      <c r="O326" s="163"/>
      <c r="P326" s="163"/>
      <c r="Q326" s="163"/>
      <c r="R326" s="164"/>
      <c r="S326" s="164"/>
      <c r="T326" s="163"/>
      <c r="U326" s="163"/>
      <c r="V326" s="163"/>
      <c r="W326" s="164"/>
      <c r="X326" s="164"/>
      <c r="Y326" s="149"/>
      <c r="Z326" s="149"/>
      <c r="AA326" s="149"/>
      <c r="AB326" s="149"/>
      <c r="AC326" s="149"/>
      <c r="AD326" s="149"/>
      <c r="AE326" s="149" t="s">
        <v>205</v>
      </c>
      <c r="AF326" s="149">
        <v>0</v>
      </c>
      <c r="AG326" s="149"/>
      <c r="AH326" s="194"/>
      <c r="AI326" s="195" t="s">
        <v>686</v>
      </c>
      <c r="AJ326" s="197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</row>
    <row r="327" spans="1:60" outlineLevel="1">
      <c r="A327" s="176">
        <v>80</v>
      </c>
      <c r="B327" s="177" t="s">
        <v>687</v>
      </c>
      <c r="C327" s="177" t="s">
        <v>688</v>
      </c>
      <c r="D327" s="178" t="s">
        <v>266</v>
      </c>
      <c r="E327" s="179">
        <v>239.88</v>
      </c>
      <c r="F327" s="182"/>
      <c r="G327" s="180">
        <f>ROUND(E327*F327,2)</f>
        <v>0</v>
      </c>
      <c r="H327" s="182">
        <v>0</v>
      </c>
      <c r="I327" s="180">
        <f>ROUND(E327*H327,2)</f>
        <v>0</v>
      </c>
      <c r="J327" s="182">
        <v>600</v>
      </c>
      <c r="K327" s="180">
        <f>ROUND(E327*J327,2)</f>
        <v>143928</v>
      </c>
      <c r="L327" s="180">
        <v>21</v>
      </c>
      <c r="M327" s="180">
        <f>G327*(1+L327/100)</f>
        <v>0</v>
      </c>
      <c r="N327" s="180">
        <v>0</v>
      </c>
      <c r="O327" s="180">
        <f>ROUND(E327*N327,2)</f>
        <v>0</v>
      </c>
      <c r="P327" s="180">
        <v>0</v>
      </c>
      <c r="Q327" s="180">
        <f>ROUND(E327*P327,2)</f>
        <v>0</v>
      </c>
      <c r="R327" s="181"/>
      <c r="S327" s="181" t="s">
        <v>392</v>
      </c>
      <c r="T327" s="180" t="s">
        <v>689</v>
      </c>
      <c r="U327" s="180">
        <v>0</v>
      </c>
      <c r="V327" s="180">
        <f>ROUND(E327*U327,2)</f>
        <v>0</v>
      </c>
      <c r="W327" s="181"/>
      <c r="X327" s="181"/>
      <c r="Y327" s="149"/>
      <c r="Z327" s="149"/>
      <c r="AA327" s="149"/>
      <c r="AB327" s="149"/>
      <c r="AC327" s="149"/>
      <c r="AD327" s="149"/>
      <c r="AE327" s="149" t="s">
        <v>202</v>
      </c>
      <c r="AF327" s="149" t="s">
        <v>690</v>
      </c>
      <c r="AG327" s="149"/>
      <c r="AH327" s="194"/>
      <c r="AI327" s="194"/>
      <c r="AJ327" s="197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</row>
    <row r="328" spans="1:60" outlineLevel="1">
      <c r="A328" s="150"/>
      <c r="B328" s="191" t="s">
        <v>691</v>
      </c>
      <c r="C328" s="192"/>
      <c r="D328" s="183"/>
      <c r="E328" s="184">
        <v>239.88</v>
      </c>
      <c r="F328" s="163"/>
      <c r="G328" s="163"/>
      <c r="H328" s="163"/>
      <c r="I328" s="163"/>
      <c r="J328" s="163"/>
      <c r="K328" s="163"/>
      <c r="L328" s="163"/>
      <c r="M328" s="163"/>
      <c r="N328" s="163"/>
      <c r="O328" s="163"/>
      <c r="P328" s="163"/>
      <c r="Q328" s="163"/>
      <c r="R328" s="164"/>
      <c r="S328" s="164"/>
      <c r="T328" s="163"/>
      <c r="U328" s="163"/>
      <c r="V328" s="163"/>
      <c r="W328" s="164"/>
      <c r="X328" s="164"/>
      <c r="Y328" s="149"/>
      <c r="Z328" s="149"/>
      <c r="AA328" s="149"/>
      <c r="AB328" s="149"/>
      <c r="AC328" s="149"/>
      <c r="AD328" s="149"/>
      <c r="AE328" s="149" t="s">
        <v>205</v>
      </c>
      <c r="AF328" s="149">
        <v>0</v>
      </c>
      <c r="AG328" s="149"/>
      <c r="AH328" s="194"/>
      <c r="AI328" s="195" t="s">
        <v>691</v>
      </c>
      <c r="AJ328" s="197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</row>
    <row r="329" spans="1:60" outlineLevel="1">
      <c r="A329" s="176">
        <v>81</v>
      </c>
      <c r="B329" s="177" t="s">
        <v>692</v>
      </c>
      <c r="C329" s="177" t="s">
        <v>693</v>
      </c>
      <c r="D329" s="178" t="s">
        <v>266</v>
      </c>
      <c r="E329" s="179">
        <v>59.73</v>
      </c>
      <c r="F329" s="182"/>
      <c r="G329" s="180">
        <f>ROUND(E329*F329,2)</f>
        <v>0</v>
      </c>
      <c r="H329" s="182">
        <v>0</v>
      </c>
      <c r="I329" s="180">
        <f>ROUND(E329*H329,2)</f>
        <v>0</v>
      </c>
      <c r="J329" s="182">
        <v>220</v>
      </c>
      <c r="K329" s="180">
        <f>ROUND(E329*J329,2)</f>
        <v>13140.6</v>
      </c>
      <c r="L329" s="180">
        <v>21</v>
      </c>
      <c r="M329" s="180">
        <f>G329*(1+L329/100)</f>
        <v>0</v>
      </c>
      <c r="N329" s="180">
        <v>0.1</v>
      </c>
      <c r="O329" s="180">
        <f>ROUND(E329*N329,2)</f>
        <v>5.97</v>
      </c>
      <c r="P329" s="180">
        <v>0</v>
      </c>
      <c r="Q329" s="180">
        <f>ROUND(E329*P329,2)</f>
        <v>0</v>
      </c>
      <c r="R329" s="181"/>
      <c r="S329" s="181" t="s">
        <v>392</v>
      </c>
      <c r="T329" s="180" t="s">
        <v>689</v>
      </c>
      <c r="U329" s="180">
        <v>0</v>
      </c>
      <c r="V329" s="180">
        <f>ROUND(E329*U329,2)</f>
        <v>0</v>
      </c>
      <c r="W329" s="181"/>
      <c r="X329" s="181"/>
      <c r="Y329" s="149"/>
      <c r="Z329" s="149"/>
      <c r="AA329" s="149"/>
      <c r="AB329" s="149"/>
      <c r="AC329" s="149"/>
      <c r="AD329" s="149"/>
      <c r="AE329" s="149" t="s">
        <v>202</v>
      </c>
      <c r="AF329" s="149" t="s">
        <v>694</v>
      </c>
      <c r="AG329" s="149"/>
      <c r="AH329" s="194"/>
      <c r="AI329" s="194"/>
      <c r="AJ329" s="197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</row>
    <row r="330" spans="1:60" outlineLevel="1">
      <c r="A330" s="150"/>
      <c r="B330" s="191" t="s">
        <v>695</v>
      </c>
      <c r="C330" s="192"/>
      <c r="D330" s="183"/>
      <c r="E330" s="184">
        <v>9.0299999999999994</v>
      </c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4"/>
      <c r="S330" s="164"/>
      <c r="T330" s="163"/>
      <c r="U330" s="163"/>
      <c r="V330" s="163"/>
      <c r="W330" s="164"/>
      <c r="X330" s="164"/>
      <c r="Y330" s="149"/>
      <c r="Z330" s="149"/>
      <c r="AA330" s="149"/>
      <c r="AB330" s="149"/>
      <c r="AC330" s="149"/>
      <c r="AD330" s="149"/>
      <c r="AE330" s="149" t="s">
        <v>205</v>
      </c>
      <c r="AF330" s="149">
        <v>0</v>
      </c>
      <c r="AG330" s="149"/>
      <c r="AH330" s="194"/>
      <c r="AI330" s="195" t="s">
        <v>695</v>
      </c>
      <c r="AJ330" s="197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</row>
    <row r="331" spans="1:60" outlineLevel="1">
      <c r="A331" s="150"/>
      <c r="B331" s="191" t="s">
        <v>696</v>
      </c>
      <c r="C331" s="192"/>
      <c r="D331" s="183"/>
      <c r="E331" s="184">
        <v>50.7</v>
      </c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4"/>
      <c r="S331" s="164"/>
      <c r="T331" s="163"/>
      <c r="U331" s="163"/>
      <c r="V331" s="163"/>
      <c r="W331" s="164"/>
      <c r="X331" s="164"/>
      <c r="Y331" s="149"/>
      <c r="Z331" s="149"/>
      <c r="AA331" s="149"/>
      <c r="AB331" s="149"/>
      <c r="AC331" s="149"/>
      <c r="AD331" s="149"/>
      <c r="AE331" s="149" t="s">
        <v>205</v>
      </c>
      <c r="AF331" s="149">
        <v>0</v>
      </c>
      <c r="AG331" s="149"/>
      <c r="AH331" s="194"/>
      <c r="AI331" s="195" t="s">
        <v>696</v>
      </c>
      <c r="AJ331" s="197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</row>
    <row r="332" spans="1:60" outlineLevel="1">
      <c r="A332" s="176">
        <v>82</v>
      </c>
      <c r="B332" s="177" t="s">
        <v>697</v>
      </c>
      <c r="C332" s="177" t="s">
        <v>698</v>
      </c>
      <c r="D332" s="178" t="s">
        <v>266</v>
      </c>
      <c r="E332" s="179">
        <v>21.07</v>
      </c>
      <c r="F332" s="182"/>
      <c r="G332" s="180">
        <f>ROUND(E332*F332,2)</f>
        <v>0</v>
      </c>
      <c r="H332" s="182">
        <v>0</v>
      </c>
      <c r="I332" s="180">
        <f>ROUND(E332*H332,2)</f>
        <v>0</v>
      </c>
      <c r="J332" s="182">
        <v>2600</v>
      </c>
      <c r="K332" s="180">
        <f>ROUND(E332*J332,2)</f>
        <v>54782</v>
      </c>
      <c r="L332" s="180">
        <v>21</v>
      </c>
      <c r="M332" s="180">
        <f>G332*(1+L332/100)</f>
        <v>0</v>
      </c>
      <c r="N332" s="180">
        <v>0</v>
      </c>
      <c r="O332" s="180">
        <f>ROUND(E332*N332,2)</f>
        <v>0</v>
      </c>
      <c r="P332" s="180">
        <v>0</v>
      </c>
      <c r="Q332" s="180">
        <f>ROUND(E332*P332,2)</f>
        <v>0</v>
      </c>
      <c r="R332" s="181"/>
      <c r="S332" s="181" t="s">
        <v>392</v>
      </c>
      <c r="T332" s="180" t="s">
        <v>689</v>
      </c>
      <c r="U332" s="180">
        <v>0</v>
      </c>
      <c r="V332" s="180">
        <f>ROUND(E332*U332,2)</f>
        <v>0</v>
      </c>
      <c r="W332" s="181"/>
      <c r="X332" s="181"/>
      <c r="Y332" s="149"/>
      <c r="Z332" s="149"/>
      <c r="AA332" s="149"/>
      <c r="AB332" s="149"/>
      <c r="AC332" s="149"/>
      <c r="AD332" s="149"/>
      <c r="AE332" s="149" t="s">
        <v>202</v>
      </c>
      <c r="AF332" s="149" t="s">
        <v>699</v>
      </c>
      <c r="AG332" s="149"/>
      <c r="AH332" s="194"/>
      <c r="AI332" s="194"/>
      <c r="AJ332" s="197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</row>
    <row r="333" spans="1:60" outlineLevel="1">
      <c r="A333" s="150"/>
      <c r="B333" s="191" t="s">
        <v>700</v>
      </c>
      <c r="C333" s="192"/>
      <c r="D333" s="183"/>
      <c r="E333" s="184">
        <v>21.07</v>
      </c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4"/>
      <c r="S333" s="164"/>
      <c r="T333" s="163"/>
      <c r="U333" s="163"/>
      <c r="V333" s="163"/>
      <c r="W333" s="164"/>
      <c r="X333" s="164"/>
      <c r="Y333" s="149"/>
      <c r="Z333" s="149"/>
      <c r="AA333" s="149"/>
      <c r="AB333" s="149"/>
      <c r="AC333" s="149"/>
      <c r="AD333" s="149"/>
      <c r="AE333" s="149" t="s">
        <v>205</v>
      </c>
      <c r="AF333" s="149">
        <v>0</v>
      </c>
      <c r="AG333" s="149"/>
      <c r="AH333" s="194"/>
      <c r="AI333" s="195" t="s">
        <v>700</v>
      </c>
      <c r="AJ333" s="197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</row>
    <row r="334" spans="1:60" outlineLevel="1">
      <c r="A334" s="176">
        <v>83</v>
      </c>
      <c r="B334" s="177" t="s">
        <v>701</v>
      </c>
      <c r="C334" s="177" t="s">
        <v>702</v>
      </c>
      <c r="D334" s="178" t="s">
        <v>568</v>
      </c>
      <c r="E334" s="179">
        <v>30.3</v>
      </c>
      <c r="F334" s="182"/>
      <c r="G334" s="180">
        <f>ROUND(E334*F334,2)</f>
        <v>0</v>
      </c>
      <c r="H334" s="182">
        <v>9.81</v>
      </c>
      <c r="I334" s="180">
        <f>ROUND(E334*H334,2)</f>
        <v>297.24</v>
      </c>
      <c r="J334" s="182">
        <v>297.19</v>
      </c>
      <c r="K334" s="180">
        <f>ROUND(E334*J334,2)</f>
        <v>9004.86</v>
      </c>
      <c r="L334" s="180">
        <v>21</v>
      </c>
      <c r="M334" s="180">
        <f>G334*(1+L334/100)</f>
        <v>0</v>
      </c>
      <c r="N334" s="180">
        <v>0</v>
      </c>
      <c r="O334" s="180">
        <f>ROUND(E334*N334,2)</f>
        <v>0</v>
      </c>
      <c r="P334" s="180">
        <v>0</v>
      </c>
      <c r="Q334" s="180">
        <f>ROUND(E334*P334,2)</f>
        <v>0</v>
      </c>
      <c r="R334" s="181" t="s">
        <v>703</v>
      </c>
      <c r="S334" s="181" t="s">
        <v>201</v>
      </c>
      <c r="T334" s="180" t="s">
        <v>201</v>
      </c>
      <c r="U334" s="180">
        <v>0.373</v>
      </c>
      <c r="V334" s="180">
        <f>ROUND(E334*U334,2)</f>
        <v>11.3</v>
      </c>
      <c r="W334" s="181"/>
      <c r="X334" s="181"/>
      <c r="Y334" s="149"/>
      <c r="Z334" s="149"/>
      <c r="AA334" s="149"/>
      <c r="AB334" s="149"/>
      <c r="AC334" s="149"/>
      <c r="AD334" s="149"/>
      <c r="AE334" s="149" t="s">
        <v>202</v>
      </c>
      <c r="AF334" s="149" t="s">
        <v>704</v>
      </c>
      <c r="AG334" s="149"/>
      <c r="AH334" s="194"/>
      <c r="AI334" s="194"/>
      <c r="AJ334" s="197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</row>
    <row r="335" spans="1:60" outlineLevel="1">
      <c r="A335" s="150"/>
      <c r="B335" s="191" t="s">
        <v>705</v>
      </c>
      <c r="C335" s="192"/>
      <c r="D335" s="183"/>
      <c r="E335" s="184">
        <v>30.3</v>
      </c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4"/>
      <c r="S335" s="164"/>
      <c r="T335" s="163"/>
      <c r="U335" s="163"/>
      <c r="V335" s="163"/>
      <c r="W335" s="164"/>
      <c r="X335" s="164"/>
      <c r="Y335" s="149"/>
      <c r="Z335" s="149"/>
      <c r="AA335" s="149"/>
      <c r="AB335" s="149"/>
      <c r="AC335" s="149"/>
      <c r="AD335" s="149"/>
      <c r="AE335" s="149" t="s">
        <v>205</v>
      </c>
      <c r="AF335" s="149">
        <v>0</v>
      </c>
      <c r="AG335" s="149"/>
      <c r="AH335" s="194"/>
      <c r="AI335" s="195" t="s">
        <v>705</v>
      </c>
      <c r="AJ335" s="197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</row>
    <row r="336" spans="1:60">
      <c r="A336" s="136"/>
      <c r="B336" s="154"/>
      <c r="C336" s="154"/>
      <c r="D336" s="157"/>
      <c r="E336" s="158"/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60"/>
      <c r="S336" s="160"/>
      <c r="T336" s="159"/>
      <c r="U336" s="159"/>
      <c r="V336" s="159"/>
      <c r="W336" s="160"/>
      <c r="X336" s="160"/>
      <c r="AH336" s="193"/>
      <c r="AI336" s="193"/>
      <c r="AJ336" s="196"/>
    </row>
    <row r="337" spans="1:60" ht="14">
      <c r="A337" s="152" t="s">
        <v>195</v>
      </c>
      <c r="B337" s="169" t="s">
        <v>109</v>
      </c>
      <c r="C337" s="169" t="s">
        <v>110</v>
      </c>
      <c r="D337" s="170"/>
      <c r="E337" s="171"/>
      <c r="F337" s="172"/>
      <c r="G337" s="173">
        <f>SUMIF(AE338:AE360,"&lt;&gt;NOR",G338:G360)</f>
        <v>0</v>
      </c>
      <c r="H337" s="172"/>
      <c r="I337" s="172">
        <f>SUM(I338:I360)</f>
        <v>0</v>
      </c>
      <c r="J337" s="172"/>
      <c r="K337" s="172">
        <f>SUM(K338:K360)</f>
        <v>1215000</v>
      </c>
      <c r="L337" s="172"/>
      <c r="M337" s="172">
        <f>SUM(M338:M360)</f>
        <v>0</v>
      </c>
      <c r="N337" s="172"/>
      <c r="O337" s="172">
        <f>SUM(O338:O360)</f>
        <v>0</v>
      </c>
      <c r="P337" s="172"/>
      <c r="Q337" s="172">
        <f>SUM(Q338:Q360)</f>
        <v>0</v>
      </c>
      <c r="R337" s="174"/>
      <c r="S337" s="174"/>
      <c r="T337" s="172"/>
      <c r="U337" s="172"/>
      <c r="V337" s="172">
        <f>SUM(V338:V360)</f>
        <v>0</v>
      </c>
      <c r="W337" s="174"/>
      <c r="X337" s="175"/>
      <c r="AE337" t="s">
        <v>196</v>
      </c>
      <c r="AH337" s="193"/>
      <c r="AI337" s="193"/>
      <c r="AJ337" s="196"/>
    </row>
    <row r="338" spans="1:60" outlineLevel="1">
      <c r="A338" s="176">
        <v>84</v>
      </c>
      <c r="B338" s="177" t="s">
        <v>706</v>
      </c>
      <c r="C338" s="177" t="s">
        <v>707</v>
      </c>
      <c r="D338" s="178" t="s">
        <v>435</v>
      </c>
      <c r="E338" s="179">
        <v>3</v>
      </c>
      <c r="F338" s="182"/>
      <c r="G338" s="180">
        <f>ROUND(E338*F338,2)</f>
        <v>0</v>
      </c>
      <c r="H338" s="182">
        <v>0</v>
      </c>
      <c r="I338" s="180">
        <f>ROUND(E338*H338,2)</f>
        <v>0</v>
      </c>
      <c r="J338" s="182">
        <v>25000</v>
      </c>
      <c r="K338" s="180">
        <f>ROUND(E338*J338,2)</f>
        <v>75000</v>
      </c>
      <c r="L338" s="180">
        <v>21</v>
      </c>
      <c r="M338" s="180">
        <f>G338*(1+L338/100)</f>
        <v>0</v>
      </c>
      <c r="N338" s="180">
        <v>0</v>
      </c>
      <c r="O338" s="180">
        <f>ROUND(E338*N338,2)</f>
        <v>0</v>
      </c>
      <c r="P338" s="180">
        <v>0</v>
      </c>
      <c r="Q338" s="180">
        <f>ROUND(E338*P338,2)</f>
        <v>0</v>
      </c>
      <c r="R338" s="181"/>
      <c r="S338" s="181" t="s">
        <v>392</v>
      </c>
      <c r="T338" s="180" t="s">
        <v>689</v>
      </c>
      <c r="U338" s="180">
        <v>0</v>
      </c>
      <c r="V338" s="180">
        <f>ROUND(E338*U338,2)</f>
        <v>0</v>
      </c>
      <c r="W338" s="181"/>
      <c r="X338" s="181"/>
      <c r="Y338" s="149"/>
      <c r="Z338" s="149"/>
      <c r="AA338" s="149"/>
      <c r="AB338" s="149"/>
      <c r="AC338" s="149"/>
      <c r="AD338" s="149"/>
      <c r="AE338" s="149" t="s">
        <v>590</v>
      </c>
      <c r="AF338" s="149" t="s">
        <v>708</v>
      </c>
      <c r="AG338" s="149"/>
      <c r="AH338" s="194"/>
      <c r="AI338" s="194"/>
      <c r="AJ338" s="197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</row>
    <row r="339" spans="1:60" outlineLevel="1">
      <c r="A339" s="150"/>
      <c r="B339" s="191" t="s">
        <v>709</v>
      </c>
      <c r="C339" s="192"/>
      <c r="D339" s="183"/>
      <c r="E339" s="184">
        <v>3</v>
      </c>
      <c r="F339" s="163"/>
      <c r="G339" s="163"/>
      <c r="H339" s="163"/>
      <c r="I339" s="163"/>
      <c r="J339" s="163"/>
      <c r="K339" s="163"/>
      <c r="L339" s="163"/>
      <c r="M339" s="163"/>
      <c r="N339" s="163"/>
      <c r="O339" s="163"/>
      <c r="P339" s="163"/>
      <c r="Q339" s="163"/>
      <c r="R339" s="164"/>
      <c r="S339" s="164"/>
      <c r="T339" s="163"/>
      <c r="U339" s="163"/>
      <c r="V339" s="163"/>
      <c r="W339" s="164"/>
      <c r="X339" s="164"/>
      <c r="Y339" s="149"/>
      <c r="Z339" s="149"/>
      <c r="AA339" s="149"/>
      <c r="AB339" s="149"/>
      <c r="AC339" s="149"/>
      <c r="AD339" s="149"/>
      <c r="AE339" s="149" t="s">
        <v>205</v>
      </c>
      <c r="AF339" s="149">
        <v>0</v>
      </c>
      <c r="AG339" s="149"/>
      <c r="AH339" s="194"/>
      <c r="AI339" s="195" t="s">
        <v>709</v>
      </c>
      <c r="AJ339" s="197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</row>
    <row r="340" spans="1:60" outlineLevel="1">
      <c r="A340" s="176">
        <v>85</v>
      </c>
      <c r="B340" s="177" t="s">
        <v>710</v>
      </c>
      <c r="C340" s="177" t="s">
        <v>711</v>
      </c>
      <c r="D340" s="178" t="s">
        <v>435</v>
      </c>
      <c r="E340" s="179">
        <v>1</v>
      </c>
      <c r="F340" s="182"/>
      <c r="G340" s="180">
        <f>ROUND(E340*F340,2)</f>
        <v>0</v>
      </c>
      <c r="H340" s="182">
        <v>0</v>
      </c>
      <c r="I340" s="180">
        <f>ROUND(E340*H340,2)</f>
        <v>0</v>
      </c>
      <c r="J340" s="182">
        <v>35000</v>
      </c>
      <c r="K340" s="180">
        <f>ROUND(E340*J340,2)</f>
        <v>35000</v>
      </c>
      <c r="L340" s="180">
        <v>21</v>
      </c>
      <c r="M340" s="180">
        <f>G340*(1+L340/100)</f>
        <v>0</v>
      </c>
      <c r="N340" s="180">
        <v>0</v>
      </c>
      <c r="O340" s="180">
        <f>ROUND(E340*N340,2)</f>
        <v>0</v>
      </c>
      <c r="P340" s="180">
        <v>0</v>
      </c>
      <c r="Q340" s="180">
        <f>ROUND(E340*P340,2)</f>
        <v>0</v>
      </c>
      <c r="R340" s="181"/>
      <c r="S340" s="181" t="s">
        <v>392</v>
      </c>
      <c r="T340" s="180" t="s">
        <v>689</v>
      </c>
      <c r="U340" s="180">
        <v>0</v>
      </c>
      <c r="V340" s="180">
        <f>ROUND(E340*U340,2)</f>
        <v>0</v>
      </c>
      <c r="W340" s="181"/>
      <c r="X340" s="181"/>
      <c r="Y340" s="149"/>
      <c r="Z340" s="149"/>
      <c r="AA340" s="149"/>
      <c r="AB340" s="149"/>
      <c r="AC340" s="149"/>
      <c r="AD340" s="149"/>
      <c r="AE340" s="149" t="s">
        <v>590</v>
      </c>
      <c r="AF340" s="149" t="s">
        <v>712</v>
      </c>
      <c r="AG340" s="149"/>
      <c r="AH340" s="194"/>
      <c r="AI340" s="194"/>
      <c r="AJ340" s="197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</row>
    <row r="341" spans="1:60" outlineLevel="1">
      <c r="A341" s="150"/>
      <c r="B341" s="191" t="s">
        <v>713</v>
      </c>
      <c r="C341" s="192"/>
      <c r="D341" s="183"/>
      <c r="E341" s="184">
        <v>1</v>
      </c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4"/>
      <c r="S341" s="164"/>
      <c r="T341" s="163"/>
      <c r="U341" s="163"/>
      <c r="V341" s="163"/>
      <c r="W341" s="164"/>
      <c r="X341" s="164"/>
      <c r="Y341" s="149"/>
      <c r="Z341" s="149"/>
      <c r="AA341" s="149"/>
      <c r="AB341" s="149"/>
      <c r="AC341" s="149"/>
      <c r="AD341" s="149"/>
      <c r="AE341" s="149" t="s">
        <v>205</v>
      </c>
      <c r="AF341" s="149">
        <v>0</v>
      </c>
      <c r="AG341" s="149"/>
      <c r="AH341" s="194"/>
      <c r="AI341" s="195" t="s">
        <v>713</v>
      </c>
      <c r="AJ341" s="197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</row>
    <row r="342" spans="1:60" outlineLevel="1">
      <c r="A342" s="176">
        <v>86</v>
      </c>
      <c r="B342" s="177" t="s">
        <v>714</v>
      </c>
      <c r="C342" s="177" t="s">
        <v>715</v>
      </c>
      <c r="D342" s="178" t="s">
        <v>435</v>
      </c>
      <c r="E342" s="179">
        <v>1</v>
      </c>
      <c r="F342" s="182"/>
      <c r="G342" s="180">
        <f>ROUND(E342*F342,2)</f>
        <v>0</v>
      </c>
      <c r="H342" s="182">
        <v>0</v>
      </c>
      <c r="I342" s="180">
        <f>ROUND(E342*H342,2)</f>
        <v>0</v>
      </c>
      <c r="J342" s="182">
        <v>95000</v>
      </c>
      <c r="K342" s="180">
        <f>ROUND(E342*J342,2)</f>
        <v>95000</v>
      </c>
      <c r="L342" s="180">
        <v>21</v>
      </c>
      <c r="M342" s="180">
        <f>G342*(1+L342/100)</f>
        <v>0</v>
      </c>
      <c r="N342" s="180">
        <v>0</v>
      </c>
      <c r="O342" s="180">
        <f>ROUND(E342*N342,2)</f>
        <v>0</v>
      </c>
      <c r="P342" s="180">
        <v>0</v>
      </c>
      <c r="Q342" s="180">
        <f>ROUND(E342*P342,2)</f>
        <v>0</v>
      </c>
      <c r="R342" s="181"/>
      <c r="S342" s="181" t="s">
        <v>392</v>
      </c>
      <c r="T342" s="180" t="s">
        <v>689</v>
      </c>
      <c r="U342" s="180">
        <v>0</v>
      </c>
      <c r="V342" s="180">
        <f>ROUND(E342*U342,2)</f>
        <v>0</v>
      </c>
      <c r="W342" s="181"/>
      <c r="X342" s="181"/>
      <c r="Y342" s="149"/>
      <c r="Z342" s="149"/>
      <c r="AA342" s="149"/>
      <c r="AB342" s="149"/>
      <c r="AC342" s="149"/>
      <c r="AD342" s="149"/>
      <c r="AE342" s="149" t="s">
        <v>590</v>
      </c>
      <c r="AF342" s="149" t="s">
        <v>716</v>
      </c>
      <c r="AG342" s="149"/>
      <c r="AH342" s="194"/>
      <c r="AI342" s="194"/>
      <c r="AJ342" s="197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</row>
    <row r="343" spans="1:60" outlineLevel="1">
      <c r="A343" s="150"/>
      <c r="B343" s="191" t="s">
        <v>717</v>
      </c>
      <c r="C343" s="192"/>
      <c r="D343" s="183"/>
      <c r="E343" s="184">
        <v>1</v>
      </c>
      <c r="F343" s="163"/>
      <c r="G343" s="163"/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4"/>
      <c r="S343" s="164"/>
      <c r="T343" s="163"/>
      <c r="U343" s="163"/>
      <c r="V343" s="163"/>
      <c r="W343" s="164"/>
      <c r="X343" s="164"/>
      <c r="Y343" s="149"/>
      <c r="Z343" s="149"/>
      <c r="AA343" s="149"/>
      <c r="AB343" s="149"/>
      <c r="AC343" s="149"/>
      <c r="AD343" s="149"/>
      <c r="AE343" s="149" t="s">
        <v>205</v>
      </c>
      <c r="AF343" s="149">
        <v>0</v>
      </c>
      <c r="AG343" s="149"/>
      <c r="AH343" s="194"/>
      <c r="AI343" s="195" t="s">
        <v>717</v>
      </c>
      <c r="AJ343" s="197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</row>
    <row r="344" spans="1:60" outlineLevel="1">
      <c r="A344" s="176">
        <v>87</v>
      </c>
      <c r="B344" s="177" t="s">
        <v>718</v>
      </c>
      <c r="C344" s="177" t="s">
        <v>719</v>
      </c>
      <c r="D344" s="178" t="s">
        <v>435</v>
      </c>
      <c r="E344" s="179">
        <v>9</v>
      </c>
      <c r="F344" s="182"/>
      <c r="G344" s="180">
        <f>ROUND(E344*F344,2)</f>
        <v>0</v>
      </c>
      <c r="H344" s="182">
        <v>0</v>
      </c>
      <c r="I344" s="180">
        <f>ROUND(E344*H344,2)</f>
        <v>0</v>
      </c>
      <c r="J344" s="182">
        <v>80000</v>
      </c>
      <c r="K344" s="180">
        <f>ROUND(E344*J344,2)</f>
        <v>720000</v>
      </c>
      <c r="L344" s="180">
        <v>21</v>
      </c>
      <c r="M344" s="180">
        <f>G344*(1+L344/100)</f>
        <v>0</v>
      </c>
      <c r="N344" s="180">
        <v>0</v>
      </c>
      <c r="O344" s="180">
        <f>ROUND(E344*N344,2)</f>
        <v>0</v>
      </c>
      <c r="P344" s="180">
        <v>0</v>
      </c>
      <c r="Q344" s="180">
        <f>ROUND(E344*P344,2)</f>
        <v>0</v>
      </c>
      <c r="R344" s="181"/>
      <c r="S344" s="181" t="s">
        <v>392</v>
      </c>
      <c r="T344" s="180" t="s">
        <v>689</v>
      </c>
      <c r="U344" s="180">
        <v>0</v>
      </c>
      <c r="V344" s="180">
        <f>ROUND(E344*U344,2)</f>
        <v>0</v>
      </c>
      <c r="W344" s="181"/>
      <c r="X344" s="181"/>
      <c r="Y344" s="149"/>
      <c r="Z344" s="149"/>
      <c r="AA344" s="149"/>
      <c r="AB344" s="149"/>
      <c r="AC344" s="149"/>
      <c r="AD344" s="149"/>
      <c r="AE344" s="149" t="s">
        <v>590</v>
      </c>
      <c r="AF344" s="149" t="s">
        <v>720</v>
      </c>
      <c r="AG344" s="149"/>
      <c r="AH344" s="194"/>
      <c r="AI344" s="194"/>
      <c r="AJ344" s="197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</row>
    <row r="345" spans="1:60" outlineLevel="1">
      <c r="A345" s="150"/>
      <c r="B345" s="191" t="s">
        <v>721</v>
      </c>
      <c r="C345" s="192"/>
      <c r="D345" s="183"/>
      <c r="E345" s="184"/>
      <c r="F345" s="163"/>
      <c r="G345" s="163"/>
      <c r="H345" s="163"/>
      <c r="I345" s="163"/>
      <c r="J345" s="163"/>
      <c r="K345" s="163"/>
      <c r="L345" s="163"/>
      <c r="M345" s="163"/>
      <c r="N345" s="163"/>
      <c r="O345" s="163"/>
      <c r="P345" s="163"/>
      <c r="Q345" s="163"/>
      <c r="R345" s="164"/>
      <c r="S345" s="164"/>
      <c r="T345" s="163"/>
      <c r="U345" s="163"/>
      <c r="V345" s="163"/>
      <c r="W345" s="164"/>
      <c r="X345" s="164"/>
      <c r="Y345" s="149"/>
      <c r="Z345" s="149"/>
      <c r="AA345" s="149"/>
      <c r="AB345" s="149"/>
      <c r="AC345" s="149"/>
      <c r="AD345" s="149"/>
      <c r="AE345" s="149" t="s">
        <v>205</v>
      </c>
      <c r="AF345" s="149">
        <v>0</v>
      </c>
      <c r="AG345" s="149"/>
      <c r="AH345" s="194"/>
      <c r="AI345" s="195" t="s">
        <v>721</v>
      </c>
      <c r="AJ345" s="197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</row>
    <row r="346" spans="1:60" outlineLevel="1">
      <c r="A346" s="150"/>
      <c r="B346" s="191" t="s">
        <v>722</v>
      </c>
      <c r="C346" s="192"/>
      <c r="D346" s="183"/>
      <c r="E346" s="184">
        <v>2</v>
      </c>
      <c r="F346" s="163"/>
      <c r="G346" s="163"/>
      <c r="H346" s="163"/>
      <c r="I346" s="163"/>
      <c r="J346" s="163"/>
      <c r="K346" s="163"/>
      <c r="L346" s="163"/>
      <c r="M346" s="163"/>
      <c r="N346" s="163"/>
      <c r="O346" s="163"/>
      <c r="P346" s="163"/>
      <c r="Q346" s="163"/>
      <c r="R346" s="164"/>
      <c r="S346" s="164"/>
      <c r="T346" s="163"/>
      <c r="U346" s="163"/>
      <c r="V346" s="163"/>
      <c r="W346" s="164"/>
      <c r="X346" s="164"/>
      <c r="Y346" s="149"/>
      <c r="Z346" s="149"/>
      <c r="AA346" s="149"/>
      <c r="AB346" s="149"/>
      <c r="AC346" s="149"/>
      <c r="AD346" s="149"/>
      <c r="AE346" s="149" t="s">
        <v>205</v>
      </c>
      <c r="AF346" s="149">
        <v>0</v>
      </c>
      <c r="AG346" s="149"/>
      <c r="AH346" s="194"/>
      <c r="AI346" s="195" t="s">
        <v>722</v>
      </c>
      <c r="AJ346" s="197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</row>
    <row r="347" spans="1:60" outlineLevel="1">
      <c r="A347" s="150"/>
      <c r="B347" s="191" t="s">
        <v>723</v>
      </c>
      <c r="C347" s="192"/>
      <c r="D347" s="183"/>
      <c r="E347" s="184">
        <v>2</v>
      </c>
      <c r="F347" s="163"/>
      <c r="G347" s="163"/>
      <c r="H347" s="163"/>
      <c r="I347" s="163"/>
      <c r="J347" s="163"/>
      <c r="K347" s="163"/>
      <c r="L347" s="163"/>
      <c r="M347" s="163"/>
      <c r="N347" s="163"/>
      <c r="O347" s="163"/>
      <c r="P347" s="163"/>
      <c r="Q347" s="163"/>
      <c r="R347" s="164"/>
      <c r="S347" s="164"/>
      <c r="T347" s="163"/>
      <c r="U347" s="163"/>
      <c r="V347" s="163"/>
      <c r="W347" s="164"/>
      <c r="X347" s="164"/>
      <c r="Y347" s="149"/>
      <c r="Z347" s="149"/>
      <c r="AA347" s="149"/>
      <c r="AB347" s="149"/>
      <c r="AC347" s="149"/>
      <c r="AD347" s="149"/>
      <c r="AE347" s="149" t="s">
        <v>205</v>
      </c>
      <c r="AF347" s="149">
        <v>0</v>
      </c>
      <c r="AG347" s="149"/>
      <c r="AH347" s="194"/>
      <c r="AI347" s="195" t="s">
        <v>723</v>
      </c>
      <c r="AJ347" s="197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</row>
    <row r="348" spans="1:60" outlineLevel="1">
      <c r="A348" s="150"/>
      <c r="B348" s="191" t="s">
        <v>724</v>
      </c>
      <c r="C348" s="192"/>
      <c r="D348" s="183"/>
      <c r="E348" s="184">
        <v>2</v>
      </c>
      <c r="F348" s="163"/>
      <c r="G348" s="163"/>
      <c r="H348" s="163"/>
      <c r="I348" s="163"/>
      <c r="J348" s="163"/>
      <c r="K348" s="163"/>
      <c r="L348" s="163"/>
      <c r="M348" s="163"/>
      <c r="N348" s="163"/>
      <c r="O348" s="163"/>
      <c r="P348" s="163"/>
      <c r="Q348" s="163"/>
      <c r="R348" s="164"/>
      <c r="S348" s="164"/>
      <c r="T348" s="163"/>
      <c r="U348" s="163"/>
      <c r="V348" s="163"/>
      <c r="W348" s="164"/>
      <c r="X348" s="164"/>
      <c r="Y348" s="149"/>
      <c r="Z348" s="149"/>
      <c r="AA348" s="149"/>
      <c r="AB348" s="149"/>
      <c r="AC348" s="149"/>
      <c r="AD348" s="149"/>
      <c r="AE348" s="149" t="s">
        <v>205</v>
      </c>
      <c r="AF348" s="149">
        <v>0</v>
      </c>
      <c r="AG348" s="149"/>
      <c r="AH348" s="194"/>
      <c r="AI348" s="195" t="s">
        <v>724</v>
      </c>
      <c r="AJ348" s="197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</row>
    <row r="349" spans="1:60" outlineLevel="1">
      <c r="A349" s="150"/>
      <c r="B349" s="191" t="s">
        <v>725</v>
      </c>
      <c r="C349" s="192"/>
      <c r="D349" s="183"/>
      <c r="E349" s="184">
        <v>1</v>
      </c>
      <c r="F349" s="163"/>
      <c r="G349" s="163"/>
      <c r="H349" s="163"/>
      <c r="I349" s="163"/>
      <c r="J349" s="163"/>
      <c r="K349" s="163"/>
      <c r="L349" s="163"/>
      <c r="M349" s="163"/>
      <c r="N349" s="163"/>
      <c r="O349" s="163"/>
      <c r="P349" s="163"/>
      <c r="Q349" s="163"/>
      <c r="R349" s="164"/>
      <c r="S349" s="164"/>
      <c r="T349" s="163"/>
      <c r="U349" s="163"/>
      <c r="V349" s="163"/>
      <c r="W349" s="164"/>
      <c r="X349" s="164"/>
      <c r="Y349" s="149"/>
      <c r="Z349" s="149"/>
      <c r="AA349" s="149"/>
      <c r="AB349" s="149"/>
      <c r="AC349" s="149"/>
      <c r="AD349" s="149"/>
      <c r="AE349" s="149" t="s">
        <v>205</v>
      </c>
      <c r="AF349" s="149">
        <v>0</v>
      </c>
      <c r="AG349" s="149"/>
      <c r="AH349" s="194"/>
      <c r="AI349" s="195" t="s">
        <v>725</v>
      </c>
      <c r="AJ349" s="197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</row>
    <row r="350" spans="1:60" outlineLevel="1">
      <c r="A350" s="150"/>
      <c r="B350" s="191" t="s">
        <v>726</v>
      </c>
      <c r="C350" s="192"/>
      <c r="D350" s="183"/>
      <c r="E350" s="184">
        <v>1</v>
      </c>
      <c r="F350" s="163"/>
      <c r="G350" s="163"/>
      <c r="H350" s="163"/>
      <c r="I350" s="163"/>
      <c r="J350" s="163"/>
      <c r="K350" s="163"/>
      <c r="L350" s="163"/>
      <c r="M350" s="163"/>
      <c r="N350" s="163"/>
      <c r="O350" s="163"/>
      <c r="P350" s="163"/>
      <c r="Q350" s="163"/>
      <c r="R350" s="164"/>
      <c r="S350" s="164"/>
      <c r="T350" s="163"/>
      <c r="U350" s="163"/>
      <c r="V350" s="163"/>
      <c r="W350" s="164"/>
      <c r="X350" s="164"/>
      <c r="Y350" s="149"/>
      <c r="Z350" s="149"/>
      <c r="AA350" s="149"/>
      <c r="AB350" s="149"/>
      <c r="AC350" s="149"/>
      <c r="AD350" s="149"/>
      <c r="AE350" s="149" t="s">
        <v>205</v>
      </c>
      <c r="AF350" s="149">
        <v>0</v>
      </c>
      <c r="AG350" s="149"/>
      <c r="AH350" s="194"/>
      <c r="AI350" s="195" t="s">
        <v>726</v>
      </c>
      <c r="AJ350" s="197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</row>
    <row r="351" spans="1:60" outlineLevel="1">
      <c r="A351" s="150"/>
      <c r="B351" s="191" t="s">
        <v>727</v>
      </c>
      <c r="C351" s="192"/>
      <c r="D351" s="183"/>
      <c r="E351" s="184">
        <v>1</v>
      </c>
      <c r="F351" s="163"/>
      <c r="G351" s="163"/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4"/>
      <c r="S351" s="164"/>
      <c r="T351" s="163"/>
      <c r="U351" s="163"/>
      <c r="V351" s="163"/>
      <c r="W351" s="164"/>
      <c r="X351" s="164"/>
      <c r="Y351" s="149"/>
      <c r="Z351" s="149"/>
      <c r="AA351" s="149"/>
      <c r="AB351" s="149"/>
      <c r="AC351" s="149"/>
      <c r="AD351" s="149"/>
      <c r="AE351" s="149" t="s">
        <v>205</v>
      </c>
      <c r="AF351" s="149">
        <v>0</v>
      </c>
      <c r="AG351" s="149"/>
      <c r="AH351" s="194"/>
      <c r="AI351" s="195" t="s">
        <v>727</v>
      </c>
      <c r="AJ351" s="197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</row>
    <row r="352" spans="1:60" outlineLevel="1">
      <c r="A352" s="176">
        <v>88</v>
      </c>
      <c r="B352" s="177" t="s">
        <v>728</v>
      </c>
      <c r="C352" s="177" t="s">
        <v>729</v>
      </c>
      <c r="D352" s="178" t="s">
        <v>435</v>
      </c>
      <c r="E352" s="179">
        <v>1</v>
      </c>
      <c r="F352" s="182"/>
      <c r="G352" s="180">
        <f>ROUND(E352*F352,2)</f>
        <v>0</v>
      </c>
      <c r="H352" s="182">
        <v>0</v>
      </c>
      <c r="I352" s="180">
        <f>ROUND(E352*H352,2)</f>
        <v>0</v>
      </c>
      <c r="J352" s="182">
        <v>75000</v>
      </c>
      <c r="K352" s="180">
        <f>ROUND(E352*J352,2)</f>
        <v>75000</v>
      </c>
      <c r="L352" s="180">
        <v>21</v>
      </c>
      <c r="M352" s="180">
        <f>G352*(1+L352/100)</f>
        <v>0</v>
      </c>
      <c r="N352" s="180">
        <v>0</v>
      </c>
      <c r="O352" s="180">
        <f>ROUND(E352*N352,2)</f>
        <v>0</v>
      </c>
      <c r="P352" s="180">
        <v>0</v>
      </c>
      <c r="Q352" s="180">
        <f>ROUND(E352*P352,2)</f>
        <v>0</v>
      </c>
      <c r="R352" s="181"/>
      <c r="S352" s="181" t="s">
        <v>392</v>
      </c>
      <c r="T352" s="180" t="s">
        <v>689</v>
      </c>
      <c r="U352" s="180">
        <v>0</v>
      </c>
      <c r="V352" s="180">
        <f>ROUND(E352*U352,2)</f>
        <v>0</v>
      </c>
      <c r="W352" s="181"/>
      <c r="X352" s="181"/>
      <c r="Y352" s="149"/>
      <c r="Z352" s="149"/>
      <c r="AA352" s="149"/>
      <c r="AB352" s="149"/>
      <c r="AC352" s="149"/>
      <c r="AD352" s="149"/>
      <c r="AE352" s="149" t="s">
        <v>590</v>
      </c>
      <c r="AF352" s="149" t="s">
        <v>730</v>
      </c>
      <c r="AG352" s="149"/>
      <c r="AH352" s="194"/>
      <c r="AI352" s="194"/>
      <c r="AJ352" s="197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</row>
    <row r="353" spans="1:60" outlineLevel="1">
      <c r="A353" s="150"/>
      <c r="B353" s="191" t="s">
        <v>731</v>
      </c>
      <c r="C353" s="192"/>
      <c r="D353" s="183"/>
      <c r="E353" s="184">
        <v>1</v>
      </c>
      <c r="F353" s="163"/>
      <c r="G353" s="163"/>
      <c r="H353" s="163"/>
      <c r="I353" s="163"/>
      <c r="J353" s="163"/>
      <c r="K353" s="163"/>
      <c r="L353" s="163"/>
      <c r="M353" s="163"/>
      <c r="N353" s="163"/>
      <c r="O353" s="163"/>
      <c r="P353" s="163"/>
      <c r="Q353" s="163"/>
      <c r="R353" s="164"/>
      <c r="S353" s="164"/>
      <c r="T353" s="163"/>
      <c r="U353" s="163"/>
      <c r="V353" s="163"/>
      <c r="W353" s="164"/>
      <c r="X353" s="164"/>
      <c r="Y353" s="149"/>
      <c r="Z353" s="149"/>
      <c r="AA353" s="149"/>
      <c r="AB353" s="149"/>
      <c r="AC353" s="149"/>
      <c r="AD353" s="149"/>
      <c r="AE353" s="149" t="s">
        <v>205</v>
      </c>
      <c r="AF353" s="149">
        <v>0</v>
      </c>
      <c r="AG353" s="149"/>
      <c r="AH353" s="194"/>
      <c r="AI353" s="195" t="s">
        <v>731</v>
      </c>
      <c r="AJ353" s="197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</row>
    <row r="354" spans="1:60" outlineLevel="1">
      <c r="A354" s="176">
        <v>89</v>
      </c>
      <c r="B354" s="177" t="s">
        <v>732</v>
      </c>
      <c r="C354" s="177" t="s">
        <v>733</v>
      </c>
      <c r="D354" s="178" t="s">
        <v>435</v>
      </c>
      <c r="E354" s="179">
        <v>4</v>
      </c>
      <c r="F354" s="182"/>
      <c r="G354" s="180">
        <f>ROUND(E354*F354,2)</f>
        <v>0</v>
      </c>
      <c r="H354" s="182">
        <v>0</v>
      </c>
      <c r="I354" s="180">
        <f>ROUND(E354*H354,2)</f>
        <v>0</v>
      </c>
      <c r="J354" s="182">
        <v>30000</v>
      </c>
      <c r="K354" s="180">
        <f>ROUND(E354*J354,2)</f>
        <v>120000</v>
      </c>
      <c r="L354" s="180">
        <v>21</v>
      </c>
      <c r="M354" s="180">
        <f>G354*(1+L354/100)</f>
        <v>0</v>
      </c>
      <c r="N354" s="180">
        <v>0</v>
      </c>
      <c r="O354" s="180">
        <f>ROUND(E354*N354,2)</f>
        <v>0</v>
      </c>
      <c r="P354" s="180">
        <v>0</v>
      </c>
      <c r="Q354" s="180">
        <f>ROUND(E354*P354,2)</f>
        <v>0</v>
      </c>
      <c r="R354" s="181"/>
      <c r="S354" s="181" t="s">
        <v>392</v>
      </c>
      <c r="T354" s="180" t="s">
        <v>689</v>
      </c>
      <c r="U354" s="180">
        <v>0</v>
      </c>
      <c r="V354" s="180">
        <f>ROUND(E354*U354,2)</f>
        <v>0</v>
      </c>
      <c r="W354" s="181"/>
      <c r="X354" s="181"/>
      <c r="Y354" s="149"/>
      <c r="Z354" s="149"/>
      <c r="AA354" s="149"/>
      <c r="AB354" s="149"/>
      <c r="AC354" s="149"/>
      <c r="AD354" s="149"/>
      <c r="AE354" s="149" t="s">
        <v>590</v>
      </c>
      <c r="AF354" s="149" t="s">
        <v>734</v>
      </c>
      <c r="AG354" s="149"/>
      <c r="AH354" s="194"/>
      <c r="AI354" s="194"/>
      <c r="AJ354" s="197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</row>
    <row r="355" spans="1:60" outlineLevel="1">
      <c r="A355" s="150"/>
      <c r="B355" s="191" t="s">
        <v>735</v>
      </c>
      <c r="C355" s="192"/>
      <c r="D355" s="183"/>
      <c r="E355" s="184"/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4"/>
      <c r="S355" s="164"/>
      <c r="T355" s="163"/>
      <c r="U355" s="163"/>
      <c r="V355" s="163"/>
      <c r="W355" s="164"/>
      <c r="X355" s="164"/>
      <c r="Y355" s="149"/>
      <c r="Z355" s="149"/>
      <c r="AA355" s="149"/>
      <c r="AB355" s="149"/>
      <c r="AC355" s="149"/>
      <c r="AD355" s="149"/>
      <c r="AE355" s="149" t="s">
        <v>205</v>
      </c>
      <c r="AF355" s="149">
        <v>0</v>
      </c>
      <c r="AG355" s="149"/>
      <c r="AH355" s="194"/>
      <c r="AI355" s="195" t="s">
        <v>735</v>
      </c>
      <c r="AJ355" s="197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</row>
    <row r="356" spans="1:60" outlineLevel="1">
      <c r="A356" s="150"/>
      <c r="B356" s="191" t="s">
        <v>736</v>
      </c>
      <c r="C356" s="192"/>
      <c r="D356" s="183"/>
      <c r="E356" s="184">
        <v>2</v>
      </c>
      <c r="F356" s="163"/>
      <c r="G356" s="163"/>
      <c r="H356" s="163"/>
      <c r="I356" s="163"/>
      <c r="J356" s="163"/>
      <c r="K356" s="163"/>
      <c r="L356" s="163"/>
      <c r="M356" s="163"/>
      <c r="N356" s="163"/>
      <c r="O356" s="163"/>
      <c r="P356" s="163"/>
      <c r="Q356" s="163"/>
      <c r="R356" s="164"/>
      <c r="S356" s="164"/>
      <c r="T356" s="163"/>
      <c r="U356" s="163"/>
      <c r="V356" s="163"/>
      <c r="W356" s="164"/>
      <c r="X356" s="164"/>
      <c r="Y356" s="149"/>
      <c r="Z356" s="149"/>
      <c r="AA356" s="149"/>
      <c r="AB356" s="149"/>
      <c r="AC356" s="149"/>
      <c r="AD356" s="149"/>
      <c r="AE356" s="149" t="s">
        <v>205</v>
      </c>
      <c r="AF356" s="149">
        <v>0</v>
      </c>
      <c r="AG356" s="149"/>
      <c r="AH356" s="194"/>
      <c r="AI356" s="195" t="s">
        <v>736</v>
      </c>
      <c r="AJ356" s="197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</row>
    <row r="357" spans="1:60" outlineLevel="1">
      <c r="A357" s="150"/>
      <c r="B357" s="191" t="s">
        <v>737</v>
      </c>
      <c r="C357" s="192"/>
      <c r="D357" s="183"/>
      <c r="E357" s="184">
        <v>1</v>
      </c>
      <c r="F357" s="163"/>
      <c r="G357" s="163"/>
      <c r="H357" s="163"/>
      <c r="I357" s="163"/>
      <c r="J357" s="163"/>
      <c r="K357" s="163"/>
      <c r="L357" s="163"/>
      <c r="M357" s="163"/>
      <c r="N357" s="163"/>
      <c r="O357" s="163"/>
      <c r="P357" s="163"/>
      <c r="Q357" s="163"/>
      <c r="R357" s="164"/>
      <c r="S357" s="164"/>
      <c r="T357" s="163"/>
      <c r="U357" s="163"/>
      <c r="V357" s="163"/>
      <c r="W357" s="164"/>
      <c r="X357" s="164"/>
      <c r="Y357" s="149"/>
      <c r="Z357" s="149"/>
      <c r="AA357" s="149"/>
      <c r="AB357" s="149"/>
      <c r="AC357" s="149"/>
      <c r="AD357" s="149"/>
      <c r="AE357" s="149" t="s">
        <v>205</v>
      </c>
      <c r="AF357" s="149">
        <v>0</v>
      </c>
      <c r="AG357" s="149"/>
      <c r="AH357" s="194"/>
      <c r="AI357" s="195" t="s">
        <v>737</v>
      </c>
      <c r="AJ357" s="197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</row>
    <row r="358" spans="1:60" outlineLevel="1">
      <c r="A358" s="150"/>
      <c r="B358" s="191" t="s">
        <v>726</v>
      </c>
      <c r="C358" s="192"/>
      <c r="D358" s="183"/>
      <c r="E358" s="184">
        <v>1</v>
      </c>
      <c r="F358" s="163"/>
      <c r="G358" s="163"/>
      <c r="H358" s="163"/>
      <c r="I358" s="163"/>
      <c r="J358" s="163"/>
      <c r="K358" s="163"/>
      <c r="L358" s="163"/>
      <c r="M358" s="163"/>
      <c r="N358" s="163"/>
      <c r="O358" s="163"/>
      <c r="P358" s="163"/>
      <c r="Q358" s="163"/>
      <c r="R358" s="164"/>
      <c r="S358" s="164"/>
      <c r="T358" s="163"/>
      <c r="U358" s="163"/>
      <c r="V358" s="163"/>
      <c r="W358" s="164"/>
      <c r="X358" s="164"/>
      <c r="Y358" s="149"/>
      <c r="Z358" s="149"/>
      <c r="AA358" s="149"/>
      <c r="AB358" s="149"/>
      <c r="AC358" s="149"/>
      <c r="AD358" s="149"/>
      <c r="AE358" s="149" t="s">
        <v>205</v>
      </c>
      <c r="AF358" s="149">
        <v>0</v>
      </c>
      <c r="AG358" s="149"/>
      <c r="AH358" s="194"/>
      <c r="AI358" s="195" t="s">
        <v>726</v>
      </c>
      <c r="AJ358" s="197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</row>
    <row r="359" spans="1:60" outlineLevel="1">
      <c r="A359" s="176">
        <v>90</v>
      </c>
      <c r="B359" s="177" t="s">
        <v>738</v>
      </c>
      <c r="C359" s="177" t="s">
        <v>739</v>
      </c>
      <c r="D359" s="178" t="s">
        <v>435</v>
      </c>
      <c r="E359" s="179">
        <v>1</v>
      </c>
      <c r="F359" s="182"/>
      <c r="G359" s="180">
        <f>ROUND(E359*F359,2)</f>
        <v>0</v>
      </c>
      <c r="H359" s="182">
        <v>0</v>
      </c>
      <c r="I359" s="180">
        <f>ROUND(E359*H359,2)</f>
        <v>0</v>
      </c>
      <c r="J359" s="182">
        <v>95000</v>
      </c>
      <c r="K359" s="180">
        <f>ROUND(E359*J359,2)</f>
        <v>95000</v>
      </c>
      <c r="L359" s="180">
        <v>21</v>
      </c>
      <c r="M359" s="180">
        <f>G359*(1+L359/100)</f>
        <v>0</v>
      </c>
      <c r="N359" s="180">
        <v>0</v>
      </c>
      <c r="O359" s="180">
        <f>ROUND(E359*N359,2)</f>
        <v>0</v>
      </c>
      <c r="P359" s="180">
        <v>0</v>
      </c>
      <c r="Q359" s="180">
        <f>ROUND(E359*P359,2)</f>
        <v>0</v>
      </c>
      <c r="R359" s="181"/>
      <c r="S359" s="181" t="s">
        <v>392</v>
      </c>
      <c r="T359" s="180" t="s">
        <v>689</v>
      </c>
      <c r="U359" s="180">
        <v>0</v>
      </c>
      <c r="V359" s="180">
        <f>ROUND(E359*U359,2)</f>
        <v>0</v>
      </c>
      <c r="W359" s="181"/>
      <c r="X359" s="181"/>
      <c r="Y359" s="149"/>
      <c r="Z359" s="149"/>
      <c r="AA359" s="149"/>
      <c r="AB359" s="149"/>
      <c r="AC359" s="149"/>
      <c r="AD359" s="149"/>
      <c r="AE359" s="149" t="s">
        <v>590</v>
      </c>
      <c r="AF359" s="149" t="s">
        <v>740</v>
      </c>
      <c r="AG359" s="149"/>
      <c r="AH359" s="194"/>
      <c r="AI359" s="194"/>
      <c r="AJ359" s="197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</row>
    <row r="360" spans="1:60" outlineLevel="1">
      <c r="A360" s="150"/>
      <c r="B360" s="191" t="s">
        <v>741</v>
      </c>
      <c r="C360" s="192"/>
      <c r="D360" s="183"/>
      <c r="E360" s="184">
        <v>1</v>
      </c>
      <c r="F360" s="163"/>
      <c r="G360" s="163"/>
      <c r="H360" s="163"/>
      <c r="I360" s="163"/>
      <c r="J360" s="163"/>
      <c r="K360" s="163"/>
      <c r="L360" s="163"/>
      <c r="M360" s="163"/>
      <c r="N360" s="163"/>
      <c r="O360" s="163"/>
      <c r="P360" s="163"/>
      <c r="Q360" s="163"/>
      <c r="R360" s="164"/>
      <c r="S360" s="164"/>
      <c r="T360" s="163"/>
      <c r="U360" s="163"/>
      <c r="V360" s="163"/>
      <c r="W360" s="164"/>
      <c r="X360" s="164"/>
      <c r="Y360" s="149"/>
      <c r="Z360" s="149"/>
      <c r="AA360" s="149"/>
      <c r="AB360" s="149"/>
      <c r="AC360" s="149"/>
      <c r="AD360" s="149"/>
      <c r="AE360" s="149" t="s">
        <v>205</v>
      </c>
      <c r="AF360" s="149">
        <v>0</v>
      </c>
      <c r="AG360" s="149"/>
      <c r="AH360" s="194"/>
      <c r="AI360" s="195" t="s">
        <v>741</v>
      </c>
      <c r="AJ360" s="197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</row>
    <row r="361" spans="1:60">
      <c r="A361" s="136"/>
      <c r="B361" s="154"/>
      <c r="C361" s="154"/>
      <c r="D361" s="157"/>
      <c r="E361" s="158"/>
      <c r="F361" s="159"/>
      <c r="G361" s="159"/>
      <c r="H361" s="159"/>
      <c r="I361" s="159"/>
      <c r="J361" s="159"/>
      <c r="K361" s="159"/>
      <c r="L361" s="159"/>
      <c r="M361" s="159"/>
      <c r="N361" s="159"/>
      <c r="O361" s="159"/>
      <c r="P361" s="159"/>
      <c r="Q361" s="159"/>
      <c r="R361" s="160"/>
      <c r="S361" s="160"/>
      <c r="T361" s="159"/>
      <c r="U361" s="159"/>
      <c r="V361" s="159"/>
      <c r="W361" s="160"/>
      <c r="X361" s="160"/>
      <c r="AH361" s="193"/>
      <c r="AI361" s="193"/>
      <c r="AJ361" s="196"/>
    </row>
    <row r="362" spans="1:60" ht="14">
      <c r="A362" s="152" t="s">
        <v>195</v>
      </c>
      <c r="B362" s="169" t="s">
        <v>117</v>
      </c>
      <c r="C362" s="169" t="s">
        <v>119</v>
      </c>
      <c r="D362" s="170"/>
      <c r="E362" s="171"/>
      <c r="F362" s="172"/>
      <c r="G362" s="173">
        <f>SUMIF(AE363:AE364,"&lt;&gt;NOR",G363:G364)</f>
        <v>0</v>
      </c>
      <c r="H362" s="172"/>
      <c r="I362" s="172">
        <f>SUM(I363:I364)</f>
        <v>0</v>
      </c>
      <c r="J362" s="172"/>
      <c r="K362" s="172">
        <f>SUM(K363:K364)</f>
        <v>192650</v>
      </c>
      <c r="L362" s="172"/>
      <c r="M362" s="172">
        <f>SUM(M363:M364)</f>
        <v>0</v>
      </c>
      <c r="N362" s="172"/>
      <c r="O362" s="172">
        <f>SUM(O363:O364)</f>
        <v>1</v>
      </c>
      <c r="P362" s="172"/>
      <c r="Q362" s="172">
        <f>SUM(Q363:Q364)</f>
        <v>0</v>
      </c>
      <c r="R362" s="174"/>
      <c r="S362" s="174"/>
      <c r="T362" s="172"/>
      <c r="U362" s="172"/>
      <c r="V362" s="172">
        <f>SUM(V363:V364)</f>
        <v>0</v>
      </c>
      <c r="W362" s="174"/>
      <c r="X362" s="175"/>
      <c r="AE362" t="s">
        <v>196</v>
      </c>
      <c r="AH362" s="193"/>
      <c r="AI362" s="193"/>
      <c r="AJ362" s="196"/>
    </row>
    <row r="363" spans="1:60" outlineLevel="1">
      <c r="A363" s="176">
        <v>91</v>
      </c>
      <c r="B363" s="177" t="s">
        <v>742</v>
      </c>
      <c r="C363" s="177" t="s">
        <v>743</v>
      </c>
      <c r="D363" s="178" t="s">
        <v>744</v>
      </c>
      <c r="E363" s="179">
        <v>1</v>
      </c>
      <c r="F363" s="182"/>
      <c r="G363" s="180">
        <f>ROUND(E363*F363,2)</f>
        <v>0</v>
      </c>
      <c r="H363" s="182">
        <v>0</v>
      </c>
      <c r="I363" s="180">
        <f>ROUND(E363*H363,2)</f>
        <v>0</v>
      </c>
      <c r="J363" s="182">
        <v>92650</v>
      </c>
      <c r="K363" s="180">
        <f>ROUND(E363*J363,2)</f>
        <v>92650</v>
      </c>
      <c r="L363" s="180">
        <v>21</v>
      </c>
      <c r="M363" s="180">
        <f>G363*(1+L363/100)</f>
        <v>0</v>
      </c>
      <c r="N363" s="180">
        <v>0</v>
      </c>
      <c r="O363" s="180">
        <f>ROUND(E363*N363,2)</f>
        <v>0</v>
      </c>
      <c r="P363" s="180">
        <v>0</v>
      </c>
      <c r="Q363" s="180">
        <f>ROUND(E363*P363,2)</f>
        <v>0</v>
      </c>
      <c r="R363" s="181"/>
      <c r="S363" s="181" t="s">
        <v>392</v>
      </c>
      <c r="T363" s="180" t="s">
        <v>393</v>
      </c>
      <c r="U363" s="180">
        <v>0</v>
      </c>
      <c r="V363" s="180">
        <f>ROUND(E363*U363,2)</f>
        <v>0</v>
      </c>
      <c r="W363" s="181"/>
      <c r="X363" s="181"/>
      <c r="Y363" s="149"/>
      <c r="Z363" s="149"/>
      <c r="AA363" s="149"/>
      <c r="AB363" s="149"/>
      <c r="AC363" s="149"/>
      <c r="AD363" s="149"/>
      <c r="AE363" s="149" t="s">
        <v>202</v>
      </c>
      <c r="AF363" s="149" t="s">
        <v>745</v>
      </c>
      <c r="AG363" s="149"/>
      <c r="AH363" s="194"/>
      <c r="AI363" s="194"/>
      <c r="AJ363" s="197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</row>
    <row r="364" spans="1:60" ht="24" outlineLevel="1">
      <c r="A364" s="176">
        <v>92</v>
      </c>
      <c r="B364" s="177" t="s">
        <v>746</v>
      </c>
      <c r="C364" s="177" t="s">
        <v>747</v>
      </c>
      <c r="D364" s="178" t="s">
        <v>744</v>
      </c>
      <c r="E364" s="179">
        <v>1</v>
      </c>
      <c r="F364" s="182"/>
      <c r="G364" s="180">
        <f>ROUND(E364*F364,2)</f>
        <v>0</v>
      </c>
      <c r="H364" s="182">
        <v>0</v>
      </c>
      <c r="I364" s="180">
        <f>ROUND(E364*H364,2)</f>
        <v>0</v>
      </c>
      <c r="J364" s="182">
        <v>100000</v>
      </c>
      <c r="K364" s="180">
        <f>ROUND(E364*J364,2)</f>
        <v>100000</v>
      </c>
      <c r="L364" s="180">
        <v>21</v>
      </c>
      <c r="M364" s="180">
        <f>G364*(1+L364/100)</f>
        <v>0</v>
      </c>
      <c r="N364" s="180">
        <v>1</v>
      </c>
      <c r="O364" s="180">
        <f>ROUND(E364*N364,2)</f>
        <v>1</v>
      </c>
      <c r="P364" s="180">
        <v>0</v>
      </c>
      <c r="Q364" s="180">
        <f>ROUND(E364*P364,2)</f>
        <v>0</v>
      </c>
      <c r="R364" s="181"/>
      <c r="S364" s="181" t="s">
        <v>392</v>
      </c>
      <c r="T364" s="180" t="s">
        <v>689</v>
      </c>
      <c r="U364" s="180">
        <v>0</v>
      </c>
      <c r="V364" s="180">
        <f>ROUND(E364*U364,2)</f>
        <v>0</v>
      </c>
      <c r="W364" s="181"/>
      <c r="X364" s="181"/>
      <c r="Y364" s="149"/>
      <c r="Z364" s="149"/>
      <c r="AA364" s="149"/>
      <c r="AB364" s="149"/>
      <c r="AC364" s="149"/>
      <c r="AD364" s="149"/>
      <c r="AE364" s="149" t="s">
        <v>202</v>
      </c>
      <c r="AF364" s="149" t="s">
        <v>748</v>
      </c>
      <c r="AG364" s="149"/>
      <c r="AH364" s="194"/>
      <c r="AI364" s="194"/>
      <c r="AJ364" s="197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</row>
    <row r="365" spans="1:60">
      <c r="A365" s="136"/>
      <c r="B365" s="154"/>
      <c r="C365" s="154"/>
      <c r="D365" s="157"/>
      <c r="E365" s="158"/>
      <c r="F365" s="159"/>
      <c r="G365" s="159"/>
      <c r="H365" s="159"/>
      <c r="I365" s="159"/>
      <c r="J365" s="159"/>
      <c r="K365" s="159"/>
      <c r="L365" s="159"/>
      <c r="M365" s="159"/>
      <c r="N365" s="159"/>
      <c r="O365" s="159"/>
      <c r="P365" s="159"/>
      <c r="Q365" s="159"/>
      <c r="R365" s="160"/>
      <c r="S365" s="160"/>
      <c r="T365" s="159"/>
      <c r="U365" s="159"/>
      <c r="V365" s="159"/>
      <c r="W365" s="160"/>
      <c r="X365" s="160"/>
      <c r="AH365" s="193"/>
      <c r="AI365" s="193"/>
      <c r="AJ365" s="196"/>
    </row>
    <row r="366" spans="1:60" ht="14">
      <c r="A366" s="152" t="s">
        <v>195</v>
      </c>
      <c r="B366" s="169" t="s">
        <v>120</v>
      </c>
      <c r="C366" s="169" t="s">
        <v>121</v>
      </c>
      <c r="D366" s="170"/>
      <c r="E366" s="171"/>
      <c r="F366" s="172"/>
      <c r="G366" s="173">
        <f>SUMIF(AE367:AE372,"&lt;&gt;NOR",G367:G372)</f>
        <v>0</v>
      </c>
      <c r="H366" s="172"/>
      <c r="I366" s="172">
        <f>SUM(I367:I372)</f>
        <v>0</v>
      </c>
      <c r="J366" s="172"/>
      <c r="K366" s="172">
        <f>SUM(K367:K372)</f>
        <v>3869500.43</v>
      </c>
      <c r="L366" s="172"/>
      <c r="M366" s="172">
        <f>SUM(M367:M372)</f>
        <v>0</v>
      </c>
      <c r="N366" s="172"/>
      <c r="O366" s="172">
        <f>SUM(O367:O372)</f>
        <v>0</v>
      </c>
      <c r="P366" s="172"/>
      <c r="Q366" s="172">
        <f>SUM(Q367:Q372)</f>
        <v>0</v>
      </c>
      <c r="R366" s="174"/>
      <c r="S366" s="174"/>
      <c r="T366" s="172"/>
      <c r="U366" s="172"/>
      <c r="V366" s="172">
        <f>SUM(V367:V372)</f>
        <v>6270.58</v>
      </c>
      <c r="W366" s="174"/>
      <c r="X366" s="175"/>
      <c r="AE366" t="s">
        <v>196</v>
      </c>
      <c r="AH366" s="193"/>
      <c r="AI366" s="193"/>
      <c r="AJ366" s="196"/>
    </row>
    <row r="367" spans="1:60" outlineLevel="1">
      <c r="A367" s="176">
        <v>93</v>
      </c>
      <c r="B367" s="177" t="s">
        <v>749</v>
      </c>
      <c r="C367" s="177" t="s">
        <v>750</v>
      </c>
      <c r="D367" s="178" t="s">
        <v>275</v>
      </c>
      <c r="E367" s="179">
        <v>4960.8979900000004</v>
      </c>
      <c r="F367" s="182"/>
      <c r="G367" s="180">
        <f>ROUND(E367*F367,2)</f>
        <v>0</v>
      </c>
      <c r="H367" s="182">
        <v>0</v>
      </c>
      <c r="I367" s="180">
        <f>ROUND(E367*H367,2)</f>
        <v>0</v>
      </c>
      <c r="J367" s="182">
        <v>780</v>
      </c>
      <c r="K367" s="180">
        <f>ROUND(E367*J367,2)</f>
        <v>3869500.43</v>
      </c>
      <c r="L367" s="180">
        <v>21</v>
      </c>
      <c r="M367" s="180">
        <f>G367*(1+L367/100)</f>
        <v>0</v>
      </c>
      <c r="N367" s="180">
        <v>0</v>
      </c>
      <c r="O367" s="180">
        <f>ROUND(E367*N367,2)</f>
        <v>0</v>
      </c>
      <c r="P367" s="180">
        <v>0</v>
      </c>
      <c r="Q367" s="180">
        <f>ROUND(E367*P367,2)</f>
        <v>0</v>
      </c>
      <c r="R367" s="181" t="s">
        <v>257</v>
      </c>
      <c r="S367" s="181" t="s">
        <v>201</v>
      </c>
      <c r="T367" s="180" t="s">
        <v>201</v>
      </c>
      <c r="U367" s="180">
        <v>1.264</v>
      </c>
      <c r="V367" s="180">
        <f>ROUND(E367*U367,2)</f>
        <v>6270.58</v>
      </c>
      <c r="W367" s="181"/>
      <c r="X367" s="181"/>
      <c r="Y367" s="149"/>
      <c r="Z367" s="149"/>
      <c r="AA367" s="149"/>
      <c r="AB367" s="149"/>
      <c r="AC367" s="149"/>
      <c r="AD367" s="149"/>
      <c r="AE367" s="149" t="s">
        <v>751</v>
      </c>
      <c r="AF367" s="149" t="s">
        <v>752</v>
      </c>
      <c r="AG367" s="149"/>
      <c r="AH367" s="194"/>
      <c r="AI367" s="194"/>
      <c r="AJ367" s="197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</row>
    <row r="368" spans="1:60" outlineLevel="1">
      <c r="A368" s="150"/>
      <c r="B368" s="191" t="s">
        <v>753</v>
      </c>
      <c r="C368" s="192"/>
      <c r="D368" s="183"/>
      <c r="E368" s="184"/>
      <c r="F368" s="163"/>
      <c r="G368" s="163"/>
      <c r="H368" s="163"/>
      <c r="I368" s="163"/>
      <c r="J368" s="163"/>
      <c r="K368" s="163"/>
      <c r="L368" s="163"/>
      <c r="M368" s="163"/>
      <c r="N368" s="163"/>
      <c r="O368" s="163"/>
      <c r="P368" s="163"/>
      <c r="Q368" s="163"/>
      <c r="R368" s="164"/>
      <c r="S368" s="164"/>
      <c r="T368" s="163"/>
      <c r="U368" s="163"/>
      <c r="V368" s="163"/>
      <c r="W368" s="164"/>
      <c r="X368" s="164"/>
      <c r="Y368" s="149"/>
      <c r="Z368" s="149"/>
      <c r="AA368" s="149"/>
      <c r="AB368" s="149"/>
      <c r="AC368" s="149"/>
      <c r="AD368" s="149"/>
      <c r="AE368" s="149" t="s">
        <v>205</v>
      </c>
      <c r="AF368" s="149">
        <v>0</v>
      </c>
      <c r="AG368" s="149"/>
      <c r="AH368" s="194"/>
      <c r="AI368" s="195" t="s">
        <v>753</v>
      </c>
      <c r="AJ368" s="197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</row>
    <row r="369" spans="1:60" ht="24" outlineLevel="1">
      <c r="A369" s="150"/>
      <c r="B369" s="265" t="s">
        <v>754</v>
      </c>
      <c r="C369" s="265"/>
      <c r="D369" s="266"/>
      <c r="E369" s="184"/>
      <c r="F369" s="163"/>
      <c r="G369" s="163"/>
      <c r="H369" s="163"/>
      <c r="I369" s="163"/>
      <c r="J369" s="163"/>
      <c r="K369" s="163"/>
      <c r="L369" s="163"/>
      <c r="M369" s="163"/>
      <c r="N369" s="163"/>
      <c r="O369" s="163"/>
      <c r="P369" s="163"/>
      <c r="Q369" s="163"/>
      <c r="R369" s="164"/>
      <c r="S369" s="164"/>
      <c r="T369" s="163"/>
      <c r="U369" s="163"/>
      <c r="V369" s="163"/>
      <c r="W369" s="164"/>
      <c r="X369" s="164"/>
      <c r="Y369" s="149"/>
      <c r="Z369" s="149"/>
      <c r="AA369" s="149"/>
      <c r="AB369" s="149"/>
      <c r="AC369" s="149"/>
      <c r="AD369" s="149"/>
      <c r="AE369" s="149" t="s">
        <v>205</v>
      </c>
      <c r="AF369" s="149">
        <v>0</v>
      </c>
      <c r="AG369" s="149"/>
      <c r="AH369" s="194"/>
      <c r="AI369" s="195" t="s">
        <v>754</v>
      </c>
      <c r="AJ369" s="197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</row>
    <row r="370" spans="1:60" ht="24" outlineLevel="1">
      <c r="A370" s="150"/>
      <c r="B370" s="265" t="s">
        <v>755</v>
      </c>
      <c r="C370" s="265"/>
      <c r="D370" s="266"/>
      <c r="E370" s="184"/>
      <c r="F370" s="163"/>
      <c r="G370" s="163"/>
      <c r="H370" s="163"/>
      <c r="I370" s="163"/>
      <c r="J370" s="163"/>
      <c r="K370" s="163"/>
      <c r="L370" s="163"/>
      <c r="M370" s="163"/>
      <c r="N370" s="163"/>
      <c r="O370" s="163"/>
      <c r="P370" s="163"/>
      <c r="Q370" s="163"/>
      <c r="R370" s="164"/>
      <c r="S370" s="164"/>
      <c r="T370" s="163"/>
      <c r="U370" s="163"/>
      <c r="V370" s="163"/>
      <c r="W370" s="164"/>
      <c r="X370" s="164"/>
      <c r="Y370" s="149"/>
      <c r="Z370" s="149"/>
      <c r="AA370" s="149"/>
      <c r="AB370" s="149"/>
      <c r="AC370" s="149"/>
      <c r="AD370" s="149"/>
      <c r="AE370" s="149" t="s">
        <v>205</v>
      </c>
      <c r="AF370" s="149">
        <v>0</v>
      </c>
      <c r="AG370" s="149"/>
      <c r="AH370" s="194"/>
      <c r="AI370" s="195" t="s">
        <v>755</v>
      </c>
      <c r="AJ370" s="197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</row>
    <row r="371" spans="1:60" outlineLevel="1">
      <c r="A371" s="150"/>
      <c r="B371" s="191" t="s">
        <v>756</v>
      </c>
      <c r="C371" s="192"/>
      <c r="D371" s="183"/>
      <c r="E371" s="184"/>
      <c r="F371" s="163"/>
      <c r="G371" s="163"/>
      <c r="H371" s="163"/>
      <c r="I371" s="163"/>
      <c r="J371" s="163"/>
      <c r="K371" s="163"/>
      <c r="L371" s="163"/>
      <c r="M371" s="163"/>
      <c r="N371" s="163"/>
      <c r="O371" s="163"/>
      <c r="P371" s="163"/>
      <c r="Q371" s="163"/>
      <c r="R371" s="164"/>
      <c r="S371" s="164"/>
      <c r="T371" s="163"/>
      <c r="U371" s="163"/>
      <c r="V371" s="163"/>
      <c r="W371" s="164"/>
      <c r="X371" s="164"/>
      <c r="Y371" s="149"/>
      <c r="Z371" s="149"/>
      <c r="AA371" s="149"/>
      <c r="AB371" s="149"/>
      <c r="AC371" s="149"/>
      <c r="AD371" s="149"/>
      <c r="AE371" s="149" t="s">
        <v>205</v>
      </c>
      <c r="AF371" s="149">
        <v>0</v>
      </c>
      <c r="AG371" s="149"/>
      <c r="AH371" s="194"/>
      <c r="AI371" s="195" t="s">
        <v>756</v>
      </c>
      <c r="AJ371" s="197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49"/>
      <c r="BC371" s="149"/>
      <c r="BD371" s="149"/>
      <c r="BE371" s="149"/>
      <c r="BF371" s="149"/>
      <c r="BG371" s="149"/>
      <c r="BH371" s="149"/>
    </row>
    <row r="372" spans="1:60" outlineLevel="1">
      <c r="A372" s="150"/>
      <c r="B372" s="191" t="s">
        <v>757</v>
      </c>
      <c r="C372" s="192"/>
      <c r="D372" s="183"/>
      <c r="E372" s="184">
        <v>4960.8979900000004</v>
      </c>
      <c r="F372" s="163"/>
      <c r="G372" s="163"/>
      <c r="H372" s="163"/>
      <c r="I372" s="163"/>
      <c r="J372" s="163"/>
      <c r="K372" s="163"/>
      <c r="L372" s="163"/>
      <c r="M372" s="163"/>
      <c r="N372" s="163"/>
      <c r="O372" s="163"/>
      <c r="P372" s="163"/>
      <c r="Q372" s="163"/>
      <c r="R372" s="164"/>
      <c r="S372" s="164"/>
      <c r="T372" s="163"/>
      <c r="U372" s="163"/>
      <c r="V372" s="163"/>
      <c r="W372" s="164"/>
      <c r="X372" s="164"/>
      <c r="Y372" s="149"/>
      <c r="Z372" s="149"/>
      <c r="AA372" s="149"/>
      <c r="AB372" s="149"/>
      <c r="AC372" s="149"/>
      <c r="AD372" s="149"/>
      <c r="AE372" s="149" t="s">
        <v>205</v>
      </c>
      <c r="AF372" s="149">
        <v>0</v>
      </c>
      <c r="AG372" s="149"/>
      <c r="AH372" s="194"/>
      <c r="AI372" s="195" t="s">
        <v>757</v>
      </c>
      <c r="AJ372" s="197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</row>
    <row r="373" spans="1:60">
      <c r="A373" s="136"/>
      <c r="B373" s="154"/>
      <c r="C373" s="154"/>
      <c r="D373" s="157"/>
      <c r="E373" s="158"/>
      <c r="F373" s="159"/>
      <c r="G373" s="159"/>
      <c r="H373" s="159"/>
      <c r="I373" s="159"/>
      <c r="J373" s="159"/>
      <c r="K373" s="159"/>
      <c r="L373" s="159"/>
      <c r="M373" s="159"/>
      <c r="N373" s="159"/>
      <c r="O373" s="159"/>
      <c r="P373" s="159"/>
      <c r="Q373" s="159"/>
      <c r="R373" s="160"/>
      <c r="S373" s="160"/>
      <c r="T373" s="159"/>
      <c r="U373" s="159"/>
      <c r="V373" s="159"/>
      <c r="W373" s="160"/>
      <c r="X373" s="160"/>
      <c r="AH373" s="193"/>
      <c r="AI373" s="193"/>
      <c r="AJ373" s="196"/>
    </row>
    <row r="374" spans="1:60" ht="14">
      <c r="A374" s="152" t="s">
        <v>195</v>
      </c>
      <c r="B374" s="169" t="s">
        <v>122</v>
      </c>
      <c r="C374" s="169" t="s">
        <v>123</v>
      </c>
      <c r="D374" s="170"/>
      <c r="E374" s="171"/>
      <c r="F374" s="172"/>
      <c r="G374" s="173">
        <f>SUMIF(AE375:AE391,"&lt;&gt;NOR",G375:G391)</f>
        <v>0</v>
      </c>
      <c r="H374" s="172"/>
      <c r="I374" s="172">
        <f>SUM(I375:I391)</f>
        <v>920942.24</v>
      </c>
      <c r="J374" s="172"/>
      <c r="K374" s="172">
        <f>SUM(K375:K391)</f>
        <v>1163090.51</v>
      </c>
      <c r="L374" s="172"/>
      <c r="M374" s="172">
        <f>SUM(M375:M391)</f>
        <v>0</v>
      </c>
      <c r="N374" s="172"/>
      <c r="O374" s="172">
        <f>SUM(O375:O391)</f>
        <v>7.1300000000000008</v>
      </c>
      <c r="P374" s="172"/>
      <c r="Q374" s="172">
        <f>SUM(Q375:Q391)</f>
        <v>0</v>
      </c>
      <c r="R374" s="174"/>
      <c r="S374" s="174"/>
      <c r="T374" s="172"/>
      <c r="U374" s="172"/>
      <c r="V374" s="172">
        <f>SUM(V375:V391)</f>
        <v>1596.32</v>
      </c>
      <c r="W374" s="174"/>
      <c r="X374" s="175"/>
      <c r="AE374" t="s">
        <v>196</v>
      </c>
      <c r="AH374" s="193"/>
      <c r="AI374" s="193"/>
      <c r="AJ374" s="196"/>
    </row>
    <row r="375" spans="1:60" ht="24" outlineLevel="1">
      <c r="A375" s="176">
        <v>94</v>
      </c>
      <c r="B375" s="177" t="s">
        <v>758</v>
      </c>
      <c r="C375" s="177" t="s">
        <v>759</v>
      </c>
      <c r="D375" s="178" t="s">
        <v>266</v>
      </c>
      <c r="E375" s="179">
        <v>164.32499999999999</v>
      </c>
      <c r="F375" s="182"/>
      <c r="G375" s="180">
        <f>ROUND(E375*F375,2)</f>
        <v>0</v>
      </c>
      <c r="H375" s="182">
        <v>27.85</v>
      </c>
      <c r="I375" s="180">
        <f>ROUND(E375*H375,2)</f>
        <v>4576.45</v>
      </c>
      <c r="J375" s="182">
        <v>208.15</v>
      </c>
      <c r="K375" s="180">
        <f>ROUND(E375*J375,2)</f>
        <v>34204.25</v>
      </c>
      <c r="L375" s="180">
        <v>21</v>
      </c>
      <c r="M375" s="180">
        <f>G375*(1+L375/100)</f>
        <v>0</v>
      </c>
      <c r="N375" s="180">
        <v>0</v>
      </c>
      <c r="O375" s="180">
        <f>ROUND(E375*N375,2)</f>
        <v>0</v>
      </c>
      <c r="P375" s="180">
        <v>0</v>
      </c>
      <c r="Q375" s="180">
        <f>ROUND(E375*P375,2)</f>
        <v>0</v>
      </c>
      <c r="R375" s="181" t="s">
        <v>760</v>
      </c>
      <c r="S375" s="181" t="s">
        <v>201</v>
      </c>
      <c r="T375" s="180" t="s">
        <v>201</v>
      </c>
      <c r="U375" s="180">
        <v>0.28999999999999998</v>
      </c>
      <c r="V375" s="180">
        <f>ROUND(E375*U375,2)</f>
        <v>47.65</v>
      </c>
      <c r="W375" s="181"/>
      <c r="X375" s="181"/>
      <c r="Y375" s="149"/>
      <c r="Z375" s="149"/>
      <c r="AA375" s="149"/>
      <c r="AB375" s="149"/>
      <c r="AC375" s="149"/>
      <c r="AD375" s="149"/>
      <c r="AE375" s="149" t="s">
        <v>202</v>
      </c>
      <c r="AF375" s="149" t="s">
        <v>761</v>
      </c>
      <c r="AG375" s="149"/>
      <c r="AH375" s="194"/>
      <c r="AI375" s="194"/>
      <c r="AJ375" s="197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</row>
    <row r="376" spans="1:60" outlineLevel="1">
      <c r="A376" s="150"/>
      <c r="B376" s="191" t="s">
        <v>762</v>
      </c>
      <c r="C376" s="192"/>
      <c r="D376" s="183"/>
      <c r="E376" s="184">
        <v>164.32499999999999</v>
      </c>
      <c r="F376" s="163"/>
      <c r="G376" s="163"/>
      <c r="H376" s="163"/>
      <c r="I376" s="163"/>
      <c r="J376" s="163"/>
      <c r="K376" s="163"/>
      <c r="L376" s="163"/>
      <c r="M376" s="163"/>
      <c r="N376" s="163"/>
      <c r="O376" s="163"/>
      <c r="P376" s="163"/>
      <c r="Q376" s="163"/>
      <c r="R376" s="164"/>
      <c r="S376" s="164"/>
      <c r="T376" s="163"/>
      <c r="U376" s="163"/>
      <c r="V376" s="163"/>
      <c r="W376" s="164"/>
      <c r="X376" s="164"/>
      <c r="Y376" s="149"/>
      <c r="Z376" s="149"/>
      <c r="AA376" s="149"/>
      <c r="AB376" s="149"/>
      <c r="AC376" s="149"/>
      <c r="AD376" s="149"/>
      <c r="AE376" s="149" t="s">
        <v>205</v>
      </c>
      <c r="AF376" s="149">
        <v>0</v>
      </c>
      <c r="AG376" s="149"/>
      <c r="AH376" s="194"/>
      <c r="AI376" s="195" t="s">
        <v>762</v>
      </c>
      <c r="AJ376" s="197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</row>
    <row r="377" spans="1:60" ht="24" outlineLevel="1">
      <c r="A377" s="176">
        <v>95</v>
      </c>
      <c r="B377" s="177" t="s">
        <v>763</v>
      </c>
      <c r="C377" s="177" t="s">
        <v>764</v>
      </c>
      <c r="D377" s="178" t="s">
        <v>266</v>
      </c>
      <c r="E377" s="179">
        <v>481.43</v>
      </c>
      <c r="F377" s="182"/>
      <c r="G377" s="180">
        <f>ROUND(E377*F377,2)</f>
        <v>0</v>
      </c>
      <c r="H377" s="182">
        <v>62.69</v>
      </c>
      <c r="I377" s="180">
        <f>ROUND(E377*H377,2)</f>
        <v>30180.85</v>
      </c>
      <c r="J377" s="182">
        <v>243.81</v>
      </c>
      <c r="K377" s="180">
        <f>ROUND(E377*J377,2)</f>
        <v>117377.45</v>
      </c>
      <c r="L377" s="180">
        <v>21</v>
      </c>
      <c r="M377" s="180">
        <f>G377*(1+L377/100)</f>
        <v>0</v>
      </c>
      <c r="N377" s="180">
        <v>1E-4</v>
      </c>
      <c r="O377" s="180">
        <f>ROUND(E377*N377,2)</f>
        <v>0.05</v>
      </c>
      <c r="P377" s="180">
        <v>0</v>
      </c>
      <c r="Q377" s="180">
        <f>ROUND(E377*P377,2)</f>
        <v>0</v>
      </c>
      <c r="R377" s="181" t="s">
        <v>760</v>
      </c>
      <c r="S377" s="181" t="s">
        <v>201</v>
      </c>
      <c r="T377" s="180" t="s">
        <v>201</v>
      </c>
      <c r="U377" s="180">
        <v>0.34</v>
      </c>
      <c r="V377" s="180">
        <f>ROUND(E377*U377,2)</f>
        <v>163.69</v>
      </c>
      <c r="W377" s="181"/>
      <c r="X377" s="181"/>
      <c r="Y377" s="149"/>
      <c r="Z377" s="149"/>
      <c r="AA377" s="149"/>
      <c r="AB377" s="149"/>
      <c r="AC377" s="149"/>
      <c r="AD377" s="149"/>
      <c r="AE377" s="149" t="s">
        <v>202</v>
      </c>
      <c r="AF377" s="149" t="s">
        <v>765</v>
      </c>
      <c r="AG377" s="149"/>
      <c r="AH377" s="194"/>
      <c r="AI377" s="194"/>
      <c r="AJ377" s="197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</row>
    <row r="378" spans="1:60" outlineLevel="1">
      <c r="A378" s="150"/>
      <c r="B378" s="191" t="s">
        <v>766</v>
      </c>
      <c r="C378" s="192"/>
      <c r="D378" s="183"/>
      <c r="E378" s="184">
        <v>481.43</v>
      </c>
      <c r="F378" s="163"/>
      <c r="G378" s="163"/>
      <c r="H378" s="163"/>
      <c r="I378" s="163"/>
      <c r="J378" s="163"/>
      <c r="K378" s="163"/>
      <c r="L378" s="163"/>
      <c r="M378" s="163"/>
      <c r="N378" s="163"/>
      <c r="O378" s="163"/>
      <c r="P378" s="163"/>
      <c r="Q378" s="163"/>
      <c r="R378" s="164"/>
      <c r="S378" s="164"/>
      <c r="T378" s="163"/>
      <c r="U378" s="163"/>
      <c r="V378" s="163"/>
      <c r="W378" s="164"/>
      <c r="X378" s="164"/>
      <c r="Y378" s="149"/>
      <c r="Z378" s="149"/>
      <c r="AA378" s="149"/>
      <c r="AB378" s="149"/>
      <c r="AC378" s="149"/>
      <c r="AD378" s="149"/>
      <c r="AE378" s="149" t="s">
        <v>205</v>
      </c>
      <c r="AF378" s="149">
        <v>0</v>
      </c>
      <c r="AG378" s="149"/>
      <c r="AH378" s="194"/>
      <c r="AI378" s="195" t="s">
        <v>766</v>
      </c>
      <c r="AJ378" s="197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</row>
    <row r="379" spans="1:60" outlineLevel="1">
      <c r="A379" s="176">
        <v>96</v>
      </c>
      <c r="B379" s="177" t="s">
        <v>767</v>
      </c>
      <c r="C379" s="177" t="s">
        <v>768</v>
      </c>
      <c r="D379" s="178" t="s">
        <v>266</v>
      </c>
      <c r="E379" s="179">
        <v>626.33000000000004</v>
      </c>
      <c r="F379" s="182"/>
      <c r="G379" s="180">
        <f>ROUND(E379*F379,2)</f>
        <v>0</v>
      </c>
      <c r="H379" s="182">
        <v>560.4</v>
      </c>
      <c r="I379" s="180">
        <f>ROUND(E379*H379,2)</f>
        <v>350995.33</v>
      </c>
      <c r="J379" s="182">
        <v>305.60000000000002</v>
      </c>
      <c r="K379" s="180">
        <f>ROUND(E379*J379,2)</f>
        <v>191406.45</v>
      </c>
      <c r="L379" s="180">
        <v>21</v>
      </c>
      <c r="M379" s="180">
        <f>G379*(1+L379/100)</f>
        <v>0</v>
      </c>
      <c r="N379" s="180">
        <v>3.7799999999999999E-3</v>
      </c>
      <c r="O379" s="180">
        <f>ROUND(E379*N379,2)</f>
        <v>2.37</v>
      </c>
      <c r="P379" s="180">
        <v>0</v>
      </c>
      <c r="Q379" s="180">
        <f>ROUND(E379*P379,2)</f>
        <v>0</v>
      </c>
      <c r="R379" s="181" t="s">
        <v>589</v>
      </c>
      <c r="S379" s="181" t="s">
        <v>201</v>
      </c>
      <c r="T379" s="180" t="s">
        <v>201</v>
      </c>
      <c r="U379" s="180">
        <v>0.42403000000000002</v>
      </c>
      <c r="V379" s="180">
        <f>ROUND(E379*U379,2)</f>
        <v>265.58</v>
      </c>
      <c r="W379" s="181"/>
      <c r="X379" s="181"/>
      <c r="Y379" s="149"/>
      <c r="Z379" s="149"/>
      <c r="AA379" s="149"/>
      <c r="AB379" s="149"/>
      <c r="AC379" s="149"/>
      <c r="AD379" s="149"/>
      <c r="AE379" s="149" t="s">
        <v>590</v>
      </c>
      <c r="AF379" s="149" t="s">
        <v>769</v>
      </c>
      <c r="AG379" s="149"/>
      <c r="AH379" s="194"/>
      <c r="AI379" s="194"/>
      <c r="AJ379" s="197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</row>
    <row r="380" spans="1:60" outlineLevel="1">
      <c r="A380" s="150"/>
      <c r="B380" s="265" t="s">
        <v>770</v>
      </c>
      <c r="C380" s="265"/>
      <c r="D380" s="266"/>
      <c r="E380" s="184">
        <v>226.12</v>
      </c>
      <c r="F380" s="163"/>
      <c r="G380" s="163"/>
      <c r="H380" s="163"/>
      <c r="I380" s="163"/>
      <c r="J380" s="163"/>
      <c r="K380" s="163"/>
      <c r="L380" s="163"/>
      <c r="M380" s="163"/>
      <c r="N380" s="163"/>
      <c r="O380" s="163"/>
      <c r="P380" s="163"/>
      <c r="Q380" s="163"/>
      <c r="R380" s="164"/>
      <c r="S380" s="164"/>
      <c r="T380" s="163"/>
      <c r="U380" s="163"/>
      <c r="V380" s="163"/>
      <c r="W380" s="164"/>
      <c r="X380" s="164"/>
      <c r="Y380" s="149"/>
      <c r="Z380" s="149"/>
      <c r="AA380" s="149"/>
      <c r="AB380" s="149"/>
      <c r="AC380" s="149"/>
      <c r="AD380" s="149"/>
      <c r="AE380" s="149" t="s">
        <v>205</v>
      </c>
      <c r="AF380" s="149">
        <v>0</v>
      </c>
      <c r="AG380" s="149"/>
      <c r="AH380" s="194"/>
      <c r="AI380" s="195" t="s">
        <v>770</v>
      </c>
      <c r="AJ380" s="197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</row>
    <row r="381" spans="1:60" outlineLevel="1">
      <c r="A381" s="150"/>
      <c r="B381" s="191" t="s">
        <v>771</v>
      </c>
      <c r="C381" s="192"/>
      <c r="D381" s="183"/>
      <c r="E381" s="184">
        <v>400.21</v>
      </c>
      <c r="F381" s="163"/>
      <c r="G381" s="163"/>
      <c r="H381" s="163"/>
      <c r="I381" s="163"/>
      <c r="J381" s="163"/>
      <c r="K381" s="163"/>
      <c r="L381" s="163"/>
      <c r="M381" s="163"/>
      <c r="N381" s="163"/>
      <c r="O381" s="163"/>
      <c r="P381" s="163"/>
      <c r="Q381" s="163"/>
      <c r="R381" s="164"/>
      <c r="S381" s="164"/>
      <c r="T381" s="163"/>
      <c r="U381" s="163"/>
      <c r="V381" s="163"/>
      <c r="W381" s="164"/>
      <c r="X381" s="164"/>
      <c r="Y381" s="149"/>
      <c r="Z381" s="149"/>
      <c r="AA381" s="149"/>
      <c r="AB381" s="149"/>
      <c r="AC381" s="149"/>
      <c r="AD381" s="149"/>
      <c r="AE381" s="149" t="s">
        <v>205</v>
      </c>
      <c r="AF381" s="149">
        <v>0</v>
      </c>
      <c r="AG381" s="149"/>
      <c r="AH381" s="194"/>
      <c r="AI381" s="195" t="s">
        <v>771</v>
      </c>
      <c r="AJ381" s="197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</row>
    <row r="382" spans="1:60" ht="36" outlineLevel="1">
      <c r="A382" s="176">
        <v>97</v>
      </c>
      <c r="B382" s="177" t="s">
        <v>772</v>
      </c>
      <c r="C382" s="177" t="s">
        <v>773</v>
      </c>
      <c r="D382" s="178" t="s">
        <v>266</v>
      </c>
      <c r="E382" s="179">
        <v>1280</v>
      </c>
      <c r="F382" s="182"/>
      <c r="G382" s="180">
        <f>ROUND(E382*F382,2)</f>
        <v>0</v>
      </c>
      <c r="H382" s="182">
        <v>227.5</v>
      </c>
      <c r="I382" s="180">
        <f>ROUND(E382*H382,2)</f>
        <v>291200</v>
      </c>
      <c r="J382" s="182">
        <v>407.5</v>
      </c>
      <c r="K382" s="180">
        <f>ROUND(E382*J382,2)</f>
        <v>521600</v>
      </c>
      <c r="L382" s="180">
        <v>21</v>
      </c>
      <c r="M382" s="180">
        <f>G382*(1+L382/100)</f>
        <v>0</v>
      </c>
      <c r="N382" s="180">
        <v>2.1099999999999999E-3</v>
      </c>
      <c r="O382" s="180">
        <f>ROUND(E382*N382,2)</f>
        <v>2.7</v>
      </c>
      <c r="P382" s="180">
        <v>0</v>
      </c>
      <c r="Q382" s="180">
        <f>ROUND(E382*P382,2)</f>
        <v>0</v>
      </c>
      <c r="R382" s="181" t="s">
        <v>589</v>
      </c>
      <c r="S382" s="181" t="s">
        <v>201</v>
      </c>
      <c r="T382" s="180" t="s">
        <v>201</v>
      </c>
      <c r="U382" s="180">
        <v>0.56530999999999998</v>
      </c>
      <c r="V382" s="180">
        <f>ROUND(E382*U382,2)</f>
        <v>723.6</v>
      </c>
      <c r="W382" s="181"/>
      <c r="X382" s="181"/>
      <c r="Y382" s="149"/>
      <c r="Z382" s="149"/>
      <c r="AA382" s="149"/>
      <c r="AB382" s="149"/>
      <c r="AC382" s="149"/>
      <c r="AD382" s="149"/>
      <c r="AE382" s="149" t="s">
        <v>590</v>
      </c>
      <c r="AF382" s="149" t="s">
        <v>774</v>
      </c>
      <c r="AG382" s="149"/>
      <c r="AH382" s="194"/>
      <c r="AI382" s="194"/>
      <c r="AJ382" s="197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</row>
    <row r="383" spans="1:60" outlineLevel="1">
      <c r="A383" s="150"/>
      <c r="B383" s="191" t="s">
        <v>775</v>
      </c>
      <c r="C383" s="192"/>
      <c r="D383" s="183"/>
      <c r="E383" s="184">
        <v>1280</v>
      </c>
      <c r="F383" s="163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4"/>
      <c r="S383" s="164"/>
      <c r="T383" s="163"/>
      <c r="U383" s="163"/>
      <c r="V383" s="163"/>
      <c r="W383" s="164"/>
      <c r="X383" s="164"/>
      <c r="Y383" s="149"/>
      <c r="Z383" s="149"/>
      <c r="AA383" s="149"/>
      <c r="AB383" s="149"/>
      <c r="AC383" s="149"/>
      <c r="AD383" s="149"/>
      <c r="AE383" s="149" t="s">
        <v>205</v>
      </c>
      <c r="AF383" s="149">
        <v>0</v>
      </c>
      <c r="AG383" s="149"/>
      <c r="AH383" s="194"/>
      <c r="AI383" s="195" t="s">
        <v>775</v>
      </c>
      <c r="AJ383" s="197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</row>
    <row r="384" spans="1:60" ht="36" outlineLevel="1">
      <c r="A384" s="176">
        <v>98</v>
      </c>
      <c r="B384" s="177" t="s">
        <v>776</v>
      </c>
      <c r="C384" s="177" t="s">
        <v>777</v>
      </c>
      <c r="D384" s="178" t="s">
        <v>266</v>
      </c>
      <c r="E384" s="179">
        <v>481.43</v>
      </c>
      <c r="F384" s="182"/>
      <c r="G384" s="180">
        <f>ROUND(E384*F384,2)</f>
        <v>0</v>
      </c>
      <c r="H384" s="182">
        <v>249.2</v>
      </c>
      <c r="I384" s="180">
        <f>ROUND(E384*H384,2)</f>
        <v>119972.36</v>
      </c>
      <c r="J384" s="182">
        <v>587.79999999999995</v>
      </c>
      <c r="K384" s="180">
        <f>ROUND(E384*J384,2)</f>
        <v>282984.55</v>
      </c>
      <c r="L384" s="180">
        <v>21</v>
      </c>
      <c r="M384" s="180">
        <f>G384*(1+L384/100)</f>
        <v>0</v>
      </c>
      <c r="N384" s="180">
        <v>2.64E-3</v>
      </c>
      <c r="O384" s="180">
        <f>ROUND(E384*N384,2)</f>
        <v>1.27</v>
      </c>
      <c r="P384" s="180">
        <v>0</v>
      </c>
      <c r="Q384" s="180">
        <f>ROUND(E384*P384,2)</f>
        <v>0</v>
      </c>
      <c r="R384" s="181" t="s">
        <v>589</v>
      </c>
      <c r="S384" s="181" t="s">
        <v>201</v>
      </c>
      <c r="T384" s="180" t="s">
        <v>201</v>
      </c>
      <c r="U384" s="180">
        <v>0.82213999999999998</v>
      </c>
      <c r="V384" s="180">
        <f>ROUND(E384*U384,2)</f>
        <v>395.8</v>
      </c>
      <c r="W384" s="181"/>
      <c r="X384" s="181"/>
      <c r="Y384" s="149"/>
      <c r="Z384" s="149"/>
      <c r="AA384" s="149"/>
      <c r="AB384" s="149"/>
      <c r="AC384" s="149"/>
      <c r="AD384" s="149"/>
      <c r="AE384" s="149" t="s">
        <v>590</v>
      </c>
      <c r="AF384" s="149" t="s">
        <v>778</v>
      </c>
      <c r="AG384" s="149"/>
      <c r="AH384" s="194"/>
      <c r="AI384" s="194"/>
      <c r="AJ384" s="197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</row>
    <row r="385" spans="1:60" outlineLevel="1">
      <c r="A385" s="150"/>
      <c r="B385" s="191" t="s">
        <v>766</v>
      </c>
      <c r="C385" s="192"/>
      <c r="D385" s="183"/>
      <c r="E385" s="184">
        <v>481.43</v>
      </c>
      <c r="F385" s="163"/>
      <c r="G385" s="163"/>
      <c r="H385" s="163"/>
      <c r="I385" s="163"/>
      <c r="J385" s="163"/>
      <c r="K385" s="163"/>
      <c r="L385" s="163"/>
      <c r="M385" s="163"/>
      <c r="N385" s="163"/>
      <c r="O385" s="163"/>
      <c r="P385" s="163"/>
      <c r="Q385" s="163"/>
      <c r="R385" s="164"/>
      <c r="S385" s="164"/>
      <c r="T385" s="163"/>
      <c r="U385" s="163"/>
      <c r="V385" s="163"/>
      <c r="W385" s="164"/>
      <c r="X385" s="164"/>
      <c r="Y385" s="149"/>
      <c r="Z385" s="149"/>
      <c r="AA385" s="149"/>
      <c r="AB385" s="149"/>
      <c r="AC385" s="149"/>
      <c r="AD385" s="149"/>
      <c r="AE385" s="149" t="s">
        <v>205</v>
      </c>
      <c r="AF385" s="149">
        <v>0</v>
      </c>
      <c r="AG385" s="149"/>
      <c r="AH385" s="194"/>
      <c r="AI385" s="195" t="s">
        <v>766</v>
      </c>
      <c r="AJ385" s="197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</row>
    <row r="386" spans="1:60" ht="24" outlineLevel="1">
      <c r="A386" s="176">
        <v>99</v>
      </c>
      <c r="B386" s="177" t="s">
        <v>779</v>
      </c>
      <c r="C386" s="177" t="s">
        <v>780</v>
      </c>
      <c r="D386" s="178" t="s">
        <v>266</v>
      </c>
      <c r="E386" s="179">
        <v>742.61824999999999</v>
      </c>
      <c r="F386" s="182"/>
      <c r="G386" s="180">
        <f>ROUND(E386*F386,2)</f>
        <v>0</v>
      </c>
      <c r="H386" s="182">
        <v>167</v>
      </c>
      <c r="I386" s="180">
        <f>ROUND(E386*H386,2)</f>
        <v>124017.25</v>
      </c>
      <c r="J386" s="182">
        <v>0</v>
      </c>
      <c r="K386" s="180">
        <f>ROUND(E386*J386,2)</f>
        <v>0</v>
      </c>
      <c r="L386" s="180">
        <v>21</v>
      </c>
      <c r="M386" s="180">
        <f>G386*(1+L386/100)</f>
        <v>0</v>
      </c>
      <c r="N386" s="180">
        <v>1E-3</v>
      </c>
      <c r="O386" s="180">
        <f>ROUND(E386*N386,2)</f>
        <v>0.74</v>
      </c>
      <c r="P386" s="180">
        <v>0</v>
      </c>
      <c r="Q386" s="180">
        <f>ROUND(E386*P386,2)</f>
        <v>0</v>
      </c>
      <c r="R386" s="181" t="s">
        <v>781</v>
      </c>
      <c r="S386" s="181" t="s">
        <v>201</v>
      </c>
      <c r="T386" s="180" t="s">
        <v>201</v>
      </c>
      <c r="U386" s="180">
        <v>0</v>
      </c>
      <c r="V386" s="180">
        <f>ROUND(E386*U386,2)</f>
        <v>0</v>
      </c>
      <c r="W386" s="181"/>
      <c r="X386" s="181"/>
      <c r="Y386" s="149"/>
      <c r="Z386" s="149"/>
      <c r="AA386" s="149"/>
      <c r="AB386" s="149"/>
      <c r="AC386" s="149"/>
      <c r="AD386" s="149"/>
      <c r="AE386" s="149" t="s">
        <v>782</v>
      </c>
      <c r="AF386" s="149" t="s">
        <v>783</v>
      </c>
      <c r="AG386" s="149"/>
      <c r="AH386" s="194"/>
      <c r="AI386" s="194"/>
      <c r="AJ386" s="197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</row>
    <row r="387" spans="1:60" outlineLevel="1">
      <c r="A387" s="150"/>
      <c r="B387" s="191" t="s">
        <v>784</v>
      </c>
      <c r="C387" s="192"/>
      <c r="D387" s="183"/>
      <c r="E387" s="184">
        <v>742.61824999999999</v>
      </c>
      <c r="F387" s="163"/>
      <c r="G387" s="163"/>
      <c r="H387" s="163"/>
      <c r="I387" s="163"/>
      <c r="J387" s="163"/>
      <c r="K387" s="163"/>
      <c r="L387" s="163"/>
      <c r="M387" s="163"/>
      <c r="N387" s="163"/>
      <c r="O387" s="163"/>
      <c r="P387" s="163"/>
      <c r="Q387" s="163"/>
      <c r="R387" s="164"/>
      <c r="S387" s="164"/>
      <c r="T387" s="163"/>
      <c r="U387" s="163"/>
      <c r="V387" s="163"/>
      <c r="W387" s="164"/>
      <c r="X387" s="164"/>
      <c r="Y387" s="149"/>
      <c r="Z387" s="149"/>
      <c r="AA387" s="149"/>
      <c r="AB387" s="149"/>
      <c r="AC387" s="149"/>
      <c r="AD387" s="149"/>
      <c r="AE387" s="149" t="s">
        <v>205</v>
      </c>
      <c r="AF387" s="149">
        <v>0</v>
      </c>
      <c r="AG387" s="149"/>
      <c r="AH387" s="194"/>
      <c r="AI387" s="195" t="s">
        <v>784</v>
      </c>
      <c r="AJ387" s="197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</row>
    <row r="388" spans="1:60" outlineLevel="1">
      <c r="A388" s="176">
        <v>100</v>
      </c>
      <c r="B388" s="177" t="s">
        <v>785</v>
      </c>
      <c r="C388" s="177" t="s">
        <v>786</v>
      </c>
      <c r="D388" s="178" t="s">
        <v>0</v>
      </c>
      <c r="E388" s="179">
        <v>3103.5625</v>
      </c>
      <c r="F388" s="182"/>
      <c r="G388" s="180">
        <f>ROUND(E388*F388,2)</f>
        <v>0</v>
      </c>
      <c r="H388" s="182">
        <v>0</v>
      </c>
      <c r="I388" s="180">
        <f>ROUND(E388*H388,2)</f>
        <v>0</v>
      </c>
      <c r="J388" s="182">
        <v>5</v>
      </c>
      <c r="K388" s="180">
        <f>ROUND(E388*J388,2)</f>
        <v>15517.81</v>
      </c>
      <c r="L388" s="180">
        <v>21</v>
      </c>
      <c r="M388" s="180">
        <f>G388*(1+L388/100)</f>
        <v>0</v>
      </c>
      <c r="N388" s="180">
        <v>0</v>
      </c>
      <c r="O388" s="180">
        <f>ROUND(E388*N388,2)</f>
        <v>0</v>
      </c>
      <c r="P388" s="180">
        <v>0</v>
      </c>
      <c r="Q388" s="180">
        <f>ROUND(E388*P388,2)</f>
        <v>0</v>
      </c>
      <c r="R388" s="181" t="s">
        <v>760</v>
      </c>
      <c r="S388" s="181" t="s">
        <v>201</v>
      </c>
      <c r="T388" s="180" t="s">
        <v>201</v>
      </c>
      <c r="U388" s="180">
        <v>0</v>
      </c>
      <c r="V388" s="180">
        <f>ROUND(E388*U388,2)</f>
        <v>0</v>
      </c>
      <c r="W388" s="181"/>
      <c r="X388" s="181"/>
      <c r="Y388" s="149"/>
      <c r="Z388" s="149"/>
      <c r="AA388" s="149"/>
      <c r="AB388" s="149"/>
      <c r="AC388" s="149"/>
      <c r="AD388" s="149"/>
      <c r="AE388" s="149" t="s">
        <v>751</v>
      </c>
      <c r="AF388" s="149" t="s">
        <v>787</v>
      </c>
      <c r="AG388" s="149"/>
      <c r="AH388" s="194"/>
      <c r="AI388" s="194"/>
      <c r="AJ388" s="197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</row>
    <row r="389" spans="1:60" outlineLevel="1">
      <c r="A389" s="150"/>
      <c r="B389" s="191" t="s">
        <v>788</v>
      </c>
      <c r="C389" s="192"/>
      <c r="D389" s="183"/>
      <c r="E389" s="184"/>
      <c r="F389" s="163"/>
      <c r="G389" s="163"/>
      <c r="H389" s="163"/>
      <c r="I389" s="163"/>
      <c r="J389" s="163"/>
      <c r="K389" s="163"/>
      <c r="L389" s="163"/>
      <c r="M389" s="163"/>
      <c r="N389" s="163"/>
      <c r="O389" s="163"/>
      <c r="P389" s="163"/>
      <c r="Q389" s="163"/>
      <c r="R389" s="164"/>
      <c r="S389" s="164"/>
      <c r="T389" s="163"/>
      <c r="U389" s="163"/>
      <c r="V389" s="163"/>
      <c r="W389" s="164"/>
      <c r="X389" s="164"/>
      <c r="Y389" s="149"/>
      <c r="Z389" s="149"/>
      <c r="AA389" s="149"/>
      <c r="AB389" s="149"/>
      <c r="AC389" s="149"/>
      <c r="AD389" s="149"/>
      <c r="AE389" s="149" t="s">
        <v>205</v>
      </c>
      <c r="AF389" s="149">
        <v>0</v>
      </c>
      <c r="AG389" s="149"/>
      <c r="AH389" s="194"/>
      <c r="AI389" s="195" t="s">
        <v>788</v>
      </c>
      <c r="AJ389" s="197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</row>
    <row r="390" spans="1:60" outlineLevel="1">
      <c r="A390" s="150"/>
      <c r="B390" s="191" t="s">
        <v>789</v>
      </c>
      <c r="C390" s="192"/>
      <c r="D390" s="183"/>
      <c r="E390" s="184"/>
      <c r="F390" s="163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4"/>
      <c r="S390" s="164"/>
      <c r="T390" s="163"/>
      <c r="U390" s="163"/>
      <c r="V390" s="163"/>
      <c r="W390" s="164"/>
      <c r="X390" s="164"/>
      <c r="Y390" s="149"/>
      <c r="Z390" s="149"/>
      <c r="AA390" s="149"/>
      <c r="AB390" s="149"/>
      <c r="AC390" s="149"/>
      <c r="AD390" s="149"/>
      <c r="AE390" s="149" t="s">
        <v>205</v>
      </c>
      <c r="AF390" s="149">
        <v>0</v>
      </c>
      <c r="AG390" s="149"/>
      <c r="AH390" s="194"/>
      <c r="AI390" s="195" t="s">
        <v>789</v>
      </c>
      <c r="AJ390" s="197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</row>
    <row r="391" spans="1:60" outlineLevel="1">
      <c r="A391" s="150"/>
      <c r="B391" s="191" t="s">
        <v>790</v>
      </c>
      <c r="C391" s="192"/>
      <c r="D391" s="183"/>
      <c r="E391" s="184">
        <v>3103.5625</v>
      </c>
      <c r="F391" s="163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4"/>
      <c r="S391" s="164"/>
      <c r="T391" s="163"/>
      <c r="U391" s="163"/>
      <c r="V391" s="163"/>
      <c r="W391" s="164"/>
      <c r="X391" s="164"/>
      <c r="Y391" s="149"/>
      <c r="Z391" s="149"/>
      <c r="AA391" s="149"/>
      <c r="AB391" s="149"/>
      <c r="AC391" s="149"/>
      <c r="AD391" s="149"/>
      <c r="AE391" s="149" t="s">
        <v>205</v>
      </c>
      <c r="AF391" s="149">
        <v>0</v>
      </c>
      <c r="AG391" s="149"/>
      <c r="AH391" s="194"/>
      <c r="AI391" s="195" t="s">
        <v>790</v>
      </c>
      <c r="AJ391" s="197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</row>
    <row r="392" spans="1:60">
      <c r="A392" s="136"/>
      <c r="B392" s="154"/>
      <c r="C392" s="154"/>
      <c r="D392" s="157"/>
      <c r="E392" s="158"/>
      <c r="F392" s="159"/>
      <c r="G392" s="159"/>
      <c r="H392" s="159"/>
      <c r="I392" s="159"/>
      <c r="J392" s="159"/>
      <c r="K392" s="159"/>
      <c r="L392" s="159"/>
      <c r="M392" s="159"/>
      <c r="N392" s="159"/>
      <c r="O392" s="159"/>
      <c r="P392" s="159"/>
      <c r="Q392" s="159"/>
      <c r="R392" s="160"/>
      <c r="S392" s="160"/>
      <c r="T392" s="159"/>
      <c r="U392" s="159"/>
      <c r="V392" s="159"/>
      <c r="W392" s="160"/>
      <c r="X392" s="160"/>
      <c r="AH392" s="193"/>
      <c r="AI392" s="193"/>
      <c r="AJ392" s="196"/>
    </row>
    <row r="393" spans="1:60" ht="14">
      <c r="A393" s="152" t="s">
        <v>195</v>
      </c>
      <c r="B393" s="169" t="s">
        <v>124</v>
      </c>
      <c r="C393" s="169" t="s">
        <v>125</v>
      </c>
      <c r="D393" s="170"/>
      <c r="E393" s="171"/>
      <c r="F393" s="172"/>
      <c r="G393" s="173">
        <f>SUMIF(AE394:AE399,"&lt;&gt;NOR",G394:G399)</f>
        <v>0</v>
      </c>
      <c r="H393" s="172"/>
      <c r="I393" s="172">
        <f>SUM(I394:I399)</f>
        <v>902538.7</v>
      </c>
      <c r="J393" s="172"/>
      <c r="K393" s="172">
        <f>SUM(K394:K399)</f>
        <v>1041172.38</v>
      </c>
      <c r="L393" s="172"/>
      <c r="M393" s="172">
        <f>SUM(M394:M399)</f>
        <v>0</v>
      </c>
      <c r="N393" s="172"/>
      <c r="O393" s="172">
        <f>SUM(O394:O399)</f>
        <v>4.66</v>
      </c>
      <c r="P393" s="172"/>
      <c r="Q393" s="172">
        <f>SUM(Q394:Q399)</f>
        <v>0</v>
      </c>
      <c r="R393" s="174"/>
      <c r="S393" s="174"/>
      <c r="T393" s="172"/>
      <c r="U393" s="172"/>
      <c r="V393" s="172">
        <f>SUM(V394:V399)</f>
        <v>1315.97</v>
      </c>
      <c r="W393" s="174"/>
      <c r="X393" s="175"/>
      <c r="AE393" t="s">
        <v>196</v>
      </c>
      <c r="AH393" s="193"/>
      <c r="AI393" s="193"/>
      <c r="AJ393" s="196"/>
    </row>
    <row r="394" spans="1:60" ht="24" outlineLevel="1">
      <c r="A394" s="176">
        <v>101</v>
      </c>
      <c r="B394" s="177" t="s">
        <v>791</v>
      </c>
      <c r="C394" s="177" t="s">
        <v>792</v>
      </c>
      <c r="D394" s="178" t="s">
        <v>266</v>
      </c>
      <c r="E394" s="179">
        <v>1362.0758499999999</v>
      </c>
      <c r="F394" s="182"/>
      <c r="G394" s="180">
        <f>ROUND(E394*F394,2)</f>
        <v>0</v>
      </c>
      <c r="H394" s="182">
        <v>662.62</v>
      </c>
      <c r="I394" s="180">
        <f>ROUND(E394*H394,2)</f>
        <v>902538.7</v>
      </c>
      <c r="J394" s="182">
        <v>696.38</v>
      </c>
      <c r="K394" s="180">
        <f>ROUND(E394*J394,2)</f>
        <v>948522.38</v>
      </c>
      <c r="L394" s="180">
        <v>21</v>
      </c>
      <c r="M394" s="180">
        <f>G394*(1+L394/100)</f>
        <v>0</v>
      </c>
      <c r="N394" s="180">
        <v>3.4199999999999999E-3</v>
      </c>
      <c r="O394" s="180">
        <f>ROUND(E394*N394,2)</f>
        <v>4.66</v>
      </c>
      <c r="P394" s="180">
        <v>0</v>
      </c>
      <c r="Q394" s="180">
        <f>ROUND(E394*P394,2)</f>
        <v>0</v>
      </c>
      <c r="R394" s="181" t="s">
        <v>589</v>
      </c>
      <c r="S394" s="181" t="s">
        <v>201</v>
      </c>
      <c r="T394" s="180" t="s">
        <v>201</v>
      </c>
      <c r="U394" s="180">
        <v>0.96614999999999995</v>
      </c>
      <c r="V394" s="180">
        <f>ROUND(E394*U394,2)</f>
        <v>1315.97</v>
      </c>
      <c r="W394" s="181"/>
      <c r="X394" s="181"/>
      <c r="Y394" s="149"/>
      <c r="Z394" s="149"/>
      <c r="AA394" s="149"/>
      <c r="AB394" s="149"/>
      <c r="AC394" s="149"/>
      <c r="AD394" s="149"/>
      <c r="AE394" s="149" t="s">
        <v>590</v>
      </c>
      <c r="AF394" s="149" t="s">
        <v>793</v>
      </c>
      <c r="AG394" s="149"/>
      <c r="AH394" s="194"/>
      <c r="AI394" s="194"/>
      <c r="AJ394" s="197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</row>
    <row r="395" spans="1:60" outlineLevel="1">
      <c r="A395" s="150"/>
      <c r="B395" s="191" t="s">
        <v>794</v>
      </c>
      <c r="C395" s="192"/>
      <c r="D395" s="183"/>
      <c r="E395" s="184">
        <v>528.15170000000001</v>
      </c>
      <c r="F395" s="163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4"/>
      <c r="S395" s="164"/>
      <c r="T395" s="163"/>
      <c r="U395" s="163"/>
      <c r="V395" s="163"/>
      <c r="W395" s="164"/>
      <c r="X395" s="164"/>
      <c r="Y395" s="149"/>
      <c r="Z395" s="149"/>
      <c r="AA395" s="149"/>
      <c r="AB395" s="149"/>
      <c r="AC395" s="149"/>
      <c r="AD395" s="149"/>
      <c r="AE395" s="149" t="s">
        <v>205</v>
      </c>
      <c r="AF395" s="149">
        <v>0</v>
      </c>
      <c r="AG395" s="149"/>
      <c r="AH395" s="194"/>
      <c r="AI395" s="195" t="s">
        <v>794</v>
      </c>
      <c r="AJ395" s="197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</row>
    <row r="396" spans="1:60" outlineLevel="1">
      <c r="A396" s="150"/>
      <c r="B396" s="191" t="s">
        <v>795</v>
      </c>
      <c r="C396" s="192"/>
      <c r="D396" s="183"/>
      <c r="E396" s="184">
        <v>50.924149999999997</v>
      </c>
      <c r="F396" s="163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4"/>
      <c r="S396" s="164"/>
      <c r="T396" s="163"/>
      <c r="U396" s="163"/>
      <c r="V396" s="163"/>
      <c r="W396" s="164"/>
      <c r="X396" s="164"/>
      <c r="Y396" s="149"/>
      <c r="Z396" s="149"/>
      <c r="AA396" s="149"/>
      <c r="AB396" s="149"/>
      <c r="AC396" s="149"/>
      <c r="AD396" s="149"/>
      <c r="AE396" s="149" t="s">
        <v>205</v>
      </c>
      <c r="AF396" s="149">
        <v>0</v>
      </c>
      <c r="AG396" s="149"/>
      <c r="AH396" s="194"/>
      <c r="AI396" s="195" t="s">
        <v>795</v>
      </c>
      <c r="AJ396" s="197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</row>
    <row r="397" spans="1:60" outlineLevel="1">
      <c r="A397" s="150"/>
      <c r="B397" s="191" t="s">
        <v>796</v>
      </c>
      <c r="C397" s="192"/>
      <c r="D397" s="183"/>
      <c r="E397" s="184">
        <v>95</v>
      </c>
      <c r="F397" s="163"/>
      <c r="G397" s="163"/>
      <c r="H397" s="163"/>
      <c r="I397" s="163"/>
      <c r="J397" s="163"/>
      <c r="K397" s="163"/>
      <c r="L397" s="163"/>
      <c r="M397" s="163"/>
      <c r="N397" s="163"/>
      <c r="O397" s="163"/>
      <c r="P397" s="163"/>
      <c r="Q397" s="163"/>
      <c r="R397" s="164"/>
      <c r="S397" s="164"/>
      <c r="T397" s="163"/>
      <c r="U397" s="163"/>
      <c r="V397" s="163"/>
      <c r="W397" s="164"/>
      <c r="X397" s="164"/>
      <c r="Y397" s="149"/>
      <c r="Z397" s="149"/>
      <c r="AA397" s="149"/>
      <c r="AB397" s="149"/>
      <c r="AC397" s="149"/>
      <c r="AD397" s="149"/>
      <c r="AE397" s="149" t="s">
        <v>205</v>
      </c>
      <c r="AF397" s="149">
        <v>0</v>
      </c>
      <c r="AG397" s="149"/>
      <c r="AH397" s="194"/>
      <c r="AI397" s="195" t="s">
        <v>796</v>
      </c>
      <c r="AJ397" s="197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</row>
    <row r="398" spans="1:60" outlineLevel="1">
      <c r="A398" s="150"/>
      <c r="B398" s="191" t="s">
        <v>797</v>
      </c>
      <c r="C398" s="192"/>
      <c r="D398" s="183"/>
      <c r="E398" s="184">
        <v>688</v>
      </c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4"/>
      <c r="S398" s="164"/>
      <c r="T398" s="163"/>
      <c r="U398" s="163"/>
      <c r="V398" s="163"/>
      <c r="W398" s="164"/>
      <c r="X398" s="164"/>
      <c r="Y398" s="149"/>
      <c r="Z398" s="149"/>
      <c r="AA398" s="149"/>
      <c r="AB398" s="149"/>
      <c r="AC398" s="149"/>
      <c r="AD398" s="149"/>
      <c r="AE398" s="149" t="s">
        <v>205</v>
      </c>
      <c r="AF398" s="149">
        <v>0</v>
      </c>
      <c r="AG398" s="149"/>
      <c r="AH398" s="194"/>
      <c r="AI398" s="195" t="s">
        <v>797</v>
      </c>
      <c r="AJ398" s="197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</row>
    <row r="399" spans="1:60" outlineLevel="1">
      <c r="A399" s="176">
        <v>102</v>
      </c>
      <c r="B399" s="177" t="s">
        <v>798</v>
      </c>
      <c r="C399" s="177" t="s">
        <v>799</v>
      </c>
      <c r="D399" s="178" t="s">
        <v>744</v>
      </c>
      <c r="E399" s="179">
        <v>1</v>
      </c>
      <c r="F399" s="182"/>
      <c r="G399" s="180">
        <f>ROUND(E399*F399,2)</f>
        <v>0</v>
      </c>
      <c r="H399" s="182">
        <v>0</v>
      </c>
      <c r="I399" s="180">
        <f>ROUND(E399*H399,2)</f>
        <v>0</v>
      </c>
      <c r="J399" s="182">
        <v>92650</v>
      </c>
      <c r="K399" s="180">
        <f>ROUND(E399*J399,2)</f>
        <v>92650</v>
      </c>
      <c r="L399" s="180">
        <v>21</v>
      </c>
      <c r="M399" s="180">
        <f>G399*(1+L399/100)</f>
        <v>0</v>
      </c>
      <c r="N399" s="180">
        <v>0</v>
      </c>
      <c r="O399" s="180">
        <f>ROUND(E399*N399,2)</f>
        <v>0</v>
      </c>
      <c r="P399" s="180">
        <v>0</v>
      </c>
      <c r="Q399" s="180">
        <f>ROUND(E399*P399,2)</f>
        <v>0</v>
      </c>
      <c r="R399" s="181"/>
      <c r="S399" s="181" t="s">
        <v>392</v>
      </c>
      <c r="T399" s="180" t="s">
        <v>393</v>
      </c>
      <c r="U399" s="180">
        <v>0</v>
      </c>
      <c r="V399" s="180">
        <f>ROUND(E399*U399,2)</f>
        <v>0</v>
      </c>
      <c r="W399" s="181"/>
      <c r="X399" s="181"/>
      <c r="Y399" s="149"/>
      <c r="Z399" s="149"/>
      <c r="AA399" s="149"/>
      <c r="AB399" s="149"/>
      <c r="AC399" s="149"/>
      <c r="AD399" s="149"/>
      <c r="AE399" s="149" t="s">
        <v>590</v>
      </c>
      <c r="AF399" s="149" t="s">
        <v>800</v>
      </c>
      <c r="AG399" s="149"/>
      <c r="AH399" s="194"/>
      <c r="AI399" s="194"/>
      <c r="AJ399" s="197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</row>
    <row r="400" spans="1:60">
      <c r="A400" s="136"/>
      <c r="B400" s="154"/>
      <c r="C400" s="154"/>
      <c r="D400" s="157"/>
      <c r="E400" s="158"/>
      <c r="F400" s="159"/>
      <c r="G400" s="159"/>
      <c r="H400" s="159"/>
      <c r="I400" s="159"/>
      <c r="J400" s="159"/>
      <c r="K400" s="159"/>
      <c r="L400" s="159"/>
      <c r="M400" s="159"/>
      <c r="N400" s="159"/>
      <c r="O400" s="159"/>
      <c r="P400" s="159"/>
      <c r="Q400" s="159"/>
      <c r="R400" s="160"/>
      <c r="S400" s="160"/>
      <c r="T400" s="159"/>
      <c r="U400" s="159"/>
      <c r="V400" s="159"/>
      <c r="W400" s="160"/>
      <c r="X400" s="160"/>
      <c r="AH400" s="193"/>
      <c r="AI400" s="193"/>
      <c r="AJ400" s="196"/>
    </row>
    <row r="401" spans="1:60" ht="14">
      <c r="A401" s="152" t="s">
        <v>195</v>
      </c>
      <c r="B401" s="169" t="s">
        <v>126</v>
      </c>
      <c r="C401" s="169" t="s">
        <v>127</v>
      </c>
      <c r="D401" s="170"/>
      <c r="E401" s="171"/>
      <c r="F401" s="172"/>
      <c r="G401" s="173">
        <f>SUMIF(AE402:AE469,"&lt;&gt;NOR",G402:G469)</f>
        <v>0</v>
      </c>
      <c r="H401" s="172"/>
      <c r="I401" s="172">
        <f>SUM(I402:I469)</f>
        <v>1938885.2099999997</v>
      </c>
      <c r="J401" s="172"/>
      <c r="K401" s="172">
        <f>SUM(K402:K469)</f>
        <v>2573938.9500000002</v>
      </c>
      <c r="L401" s="172"/>
      <c r="M401" s="172">
        <f>SUM(M402:M469)</f>
        <v>0</v>
      </c>
      <c r="N401" s="172"/>
      <c r="O401" s="172">
        <f>SUM(O402:O469)</f>
        <v>24.19</v>
      </c>
      <c r="P401" s="172"/>
      <c r="Q401" s="172">
        <f>SUM(Q402:Q469)</f>
        <v>0</v>
      </c>
      <c r="R401" s="174"/>
      <c r="S401" s="174"/>
      <c r="T401" s="172"/>
      <c r="U401" s="172"/>
      <c r="V401" s="172">
        <f>SUM(V402:V469)</f>
        <v>1351.87</v>
      </c>
      <c r="W401" s="174"/>
      <c r="X401" s="175"/>
      <c r="AE401" t="s">
        <v>196</v>
      </c>
      <c r="AH401" s="193"/>
      <c r="AI401" s="193"/>
      <c r="AJ401" s="196"/>
    </row>
    <row r="402" spans="1:60" ht="24" outlineLevel="1">
      <c r="A402" s="176">
        <v>103</v>
      </c>
      <c r="B402" s="177" t="s">
        <v>801</v>
      </c>
      <c r="C402" s="177" t="s">
        <v>802</v>
      </c>
      <c r="D402" s="178" t="s">
        <v>568</v>
      </c>
      <c r="E402" s="179">
        <v>109.7</v>
      </c>
      <c r="F402" s="182"/>
      <c r="G402" s="180">
        <f>ROUND(E402*F402,2)</f>
        <v>0</v>
      </c>
      <c r="H402" s="182">
        <v>0</v>
      </c>
      <c r="I402" s="180">
        <f>ROUND(E402*H402,2)</f>
        <v>0</v>
      </c>
      <c r="J402" s="182">
        <v>400</v>
      </c>
      <c r="K402" s="180">
        <f>ROUND(E402*J402,2)</f>
        <v>43880</v>
      </c>
      <c r="L402" s="180">
        <v>21</v>
      </c>
      <c r="M402" s="180">
        <f>G402*(1+L402/100)</f>
        <v>0</v>
      </c>
      <c r="N402" s="180">
        <v>0</v>
      </c>
      <c r="O402" s="180">
        <f>ROUND(E402*N402,2)</f>
        <v>0</v>
      </c>
      <c r="P402" s="180">
        <v>0</v>
      </c>
      <c r="Q402" s="180">
        <f>ROUND(E402*P402,2)</f>
        <v>0</v>
      </c>
      <c r="R402" s="181"/>
      <c r="S402" s="181" t="s">
        <v>392</v>
      </c>
      <c r="T402" s="180" t="s">
        <v>689</v>
      </c>
      <c r="U402" s="180">
        <v>0</v>
      </c>
      <c r="V402" s="180">
        <f>ROUND(E402*U402,2)</f>
        <v>0</v>
      </c>
      <c r="W402" s="181"/>
      <c r="X402" s="181"/>
      <c r="Y402" s="149"/>
      <c r="Z402" s="149"/>
      <c r="AA402" s="149"/>
      <c r="AB402" s="149"/>
      <c r="AC402" s="149"/>
      <c r="AD402" s="149"/>
      <c r="AE402" s="149" t="s">
        <v>202</v>
      </c>
      <c r="AF402" s="149" t="s">
        <v>803</v>
      </c>
      <c r="AG402" s="149"/>
      <c r="AH402" s="194"/>
      <c r="AI402" s="194"/>
      <c r="AJ402" s="197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</row>
    <row r="403" spans="1:60" outlineLevel="1">
      <c r="A403" s="150"/>
      <c r="B403" s="191" t="s">
        <v>804</v>
      </c>
      <c r="C403" s="192"/>
      <c r="D403" s="183"/>
      <c r="E403" s="184">
        <v>109.7</v>
      </c>
      <c r="F403" s="163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4"/>
      <c r="S403" s="164"/>
      <c r="T403" s="163"/>
      <c r="U403" s="163"/>
      <c r="V403" s="163"/>
      <c r="W403" s="164"/>
      <c r="X403" s="164"/>
      <c r="Y403" s="149"/>
      <c r="Z403" s="149"/>
      <c r="AA403" s="149"/>
      <c r="AB403" s="149"/>
      <c r="AC403" s="149"/>
      <c r="AD403" s="149"/>
      <c r="AE403" s="149" t="s">
        <v>205</v>
      </c>
      <c r="AF403" s="149">
        <v>0</v>
      </c>
      <c r="AG403" s="149"/>
      <c r="AH403" s="194"/>
      <c r="AI403" s="195" t="s">
        <v>804</v>
      </c>
      <c r="AJ403" s="197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</row>
    <row r="404" spans="1:60" ht="24" outlineLevel="1">
      <c r="A404" s="176">
        <v>104</v>
      </c>
      <c r="B404" s="177" t="s">
        <v>805</v>
      </c>
      <c r="C404" s="177" t="s">
        <v>806</v>
      </c>
      <c r="D404" s="178" t="s">
        <v>266</v>
      </c>
      <c r="E404" s="179">
        <v>1296.6500000000001</v>
      </c>
      <c r="F404" s="182"/>
      <c r="G404" s="180">
        <f>ROUND(E404*F404,2)</f>
        <v>0</v>
      </c>
      <c r="H404" s="182">
        <v>0</v>
      </c>
      <c r="I404" s="180">
        <f>ROUND(E404*H404,2)</f>
        <v>0</v>
      </c>
      <c r="J404" s="182">
        <v>57.4</v>
      </c>
      <c r="K404" s="180">
        <f>ROUND(E404*J404,2)</f>
        <v>74427.710000000006</v>
      </c>
      <c r="L404" s="180">
        <v>21</v>
      </c>
      <c r="M404" s="180">
        <f>G404*(1+L404/100)</f>
        <v>0</v>
      </c>
      <c r="N404" s="180">
        <v>0</v>
      </c>
      <c r="O404" s="180">
        <f>ROUND(E404*N404,2)</f>
        <v>0</v>
      </c>
      <c r="P404" s="180">
        <v>0</v>
      </c>
      <c r="Q404" s="180">
        <f>ROUND(E404*P404,2)</f>
        <v>0</v>
      </c>
      <c r="R404" s="181" t="s">
        <v>807</v>
      </c>
      <c r="S404" s="181" t="s">
        <v>201</v>
      </c>
      <c r="T404" s="180" t="s">
        <v>201</v>
      </c>
      <c r="U404" s="180">
        <v>0.08</v>
      </c>
      <c r="V404" s="180">
        <f>ROUND(E404*U404,2)</f>
        <v>103.73</v>
      </c>
      <c r="W404" s="181"/>
      <c r="X404" s="181"/>
      <c r="Y404" s="149"/>
      <c r="Z404" s="149"/>
      <c r="AA404" s="149"/>
      <c r="AB404" s="149"/>
      <c r="AC404" s="149"/>
      <c r="AD404" s="149"/>
      <c r="AE404" s="149" t="s">
        <v>202</v>
      </c>
      <c r="AF404" s="149" t="s">
        <v>808</v>
      </c>
      <c r="AG404" s="149"/>
      <c r="AH404" s="194"/>
      <c r="AI404" s="194"/>
      <c r="AJ404" s="197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</row>
    <row r="405" spans="1:60" outlineLevel="1">
      <c r="A405" s="150"/>
      <c r="B405" s="191" t="s">
        <v>809</v>
      </c>
      <c r="C405" s="192"/>
      <c r="D405" s="183"/>
      <c r="E405" s="184"/>
      <c r="F405" s="163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4"/>
      <c r="S405" s="164"/>
      <c r="T405" s="163"/>
      <c r="U405" s="163"/>
      <c r="V405" s="163"/>
      <c r="W405" s="164"/>
      <c r="X405" s="164"/>
      <c r="Y405" s="149"/>
      <c r="Z405" s="149"/>
      <c r="AA405" s="149"/>
      <c r="AB405" s="149"/>
      <c r="AC405" s="149"/>
      <c r="AD405" s="149"/>
      <c r="AE405" s="149" t="s">
        <v>205</v>
      </c>
      <c r="AF405" s="149">
        <v>0</v>
      </c>
      <c r="AG405" s="149"/>
      <c r="AH405" s="194"/>
      <c r="AI405" s="195" t="s">
        <v>809</v>
      </c>
      <c r="AJ405" s="197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</row>
    <row r="406" spans="1:60" outlineLevel="1">
      <c r="A406" s="150"/>
      <c r="B406" s="191" t="s">
        <v>810</v>
      </c>
      <c r="C406" s="192"/>
      <c r="D406" s="183"/>
      <c r="E406" s="184">
        <v>1226</v>
      </c>
      <c r="F406" s="163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4"/>
      <c r="S406" s="164"/>
      <c r="T406" s="163"/>
      <c r="U406" s="163"/>
      <c r="V406" s="163"/>
      <c r="W406" s="164"/>
      <c r="X406" s="164"/>
      <c r="Y406" s="149"/>
      <c r="Z406" s="149"/>
      <c r="AA406" s="149"/>
      <c r="AB406" s="149"/>
      <c r="AC406" s="149"/>
      <c r="AD406" s="149"/>
      <c r="AE406" s="149" t="s">
        <v>205</v>
      </c>
      <c r="AF406" s="149">
        <v>0</v>
      </c>
      <c r="AG406" s="149"/>
      <c r="AH406" s="194"/>
      <c r="AI406" s="195" t="s">
        <v>810</v>
      </c>
      <c r="AJ406" s="197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</row>
    <row r="407" spans="1:60" outlineLevel="1">
      <c r="A407" s="150"/>
      <c r="B407" s="191" t="s">
        <v>811</v>
      </c>
      <c r="C407" s="192"/>
      <c r="D407" s="183"/>
      <c r="E407" s="184"/>
      <c r="F407" s="163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4"/>
      <c r="S407" s="164"/>
      <c r="T407" s="163"/>
      <c r="U407" s="163"/>
      <c r="V407" s="163"/>
      <c r="W407" s="164"/>
      <c r="X407" s="164"/>
      <c r="Y407" s="149"/>
      <c r="Z407" s="149"/>
      <c r="AA407" s="149"/>
      <c r="AB407" s="149"/>
      <c r="AC407" s="149"/>
      <c r="AD407" s="149"/>
      <c r="AE407" s="149" t="s">
        <v>205</v>
      </c>
      <c r="AF407" s="149">
        <v>0</v>
      </c>
      <c r="AG407" s="149"/>
      <c r="AH407" s="194"/>
      <c r="AI407" s="195" t="s">
        <v>811</v>
      </c>
      <c r="AJ407" s="197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</row>
    <row r="408" spans="1:60" outlineLevel="1">
      <c r="A408" s="150"/>
      <c r="B408" s="191" t="s">
        <v>812</v>
      </c>
      <c r="C408" s="192"/>
      <c r="D408" s="183"/>
      <c r="E408" s="184">
        <v>28.68</v>
      </c>
      <c r="F408" s="163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4"/>
      <c r="S408" s="164"/>
      <c r="T408" s="163"/>
      <c r="U408" s="163"/>
      <c r="V408" s="163"/>
      <c r="W408" s="164"/>
      <c r="X408" s="164"/>
      <c r="Y408" s="149"/>
      <c r="Z408" s="149"/>
      <c r="AA408" s="149"/>
      <c r="AB408" s="149"/>
      <c r="AC408" s="149"/>
      <c r="AD408" s="149"/>
      <c r="AE408" s="149" t="s">
        <v>205</v>
      </c>
      <c r="AF408" s="149">
        <v>0</v>
      </c>
      <c r="AG408" s="149"/>
      <c r="AH408" s="194"/>
      <c r="AI408" s="195" t="s">
        <v>812</v>
      </c>
      <c r="AJ408" s="197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</row>
    <row r="409" spans="1:60" outlineLevel="1">
      <c r="A409" s="150"/>
      <c r="B409" s="191" t="s">
        <v>813</v>
      </c>
      <c r="C409" s="192"/>
      <c r="D409" s="183"/>
      <c r="E409" s="184">
        <v>41.97</v>
      </c>
      <c r="F409" s="163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4"/>
      <c r="S409" s="164"/>
      <c r="T409" s="163"/>
      <c r="U409" s="163"/>
      <c r="V409" s="163"/>
      <c r="W409" s="164"/>
      <c r="X409" s="164"/>
      <c r="Y409" s="149"/>
      <c r="Z409" s="149"/>
      <c r="AA409" s="149"/>
      <c r="AB409" s="149"/>
      <c r="AC409" s="149"/>
      <c r="AD409" s="149"/>
      <c r="AE409" s="149" t="s">
        <v>205</v>
      </c>
      <c r="AF409" s="149">
        <v>0</v>
      </c>
      <c r="AG409" s="149"/>
      <c r="AH409" s="194"/>
      <c r="AI409" s="195" t="s">
        <v>813</v>
      </c>
      <c r="AJ409" s="197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</row>
    <row r="410" spans="1:60" outlineLevel="1">
      <c r="A410" s="176">
        <v>105</v>
      </c>
      <c r="B410" s="177" t="s">
        <v>814</v>
      </c>
      <c r="C410" s="177" t="s">
        <v>815</v>
      </c>
      <c r="D410" s="178" t="s">
        <v>266</v>
      </c>
      <c r="E410" s="179">
        <v>481.43</v>
      </c>
      <c r="F410" s="182"/>
      <c r="G410" s="180">
        <f>ROUND(E410*F410,2)</f>
        <v>0</v>
      </c>
      <c r="H410" s="182">
        <v>44.51</v>
      </c>
      <c r="I410" s="180">
        <f>ROUND(E410*H410,2)</f>
        <v>21428.45</v>
      </c>
      <c r="J410" s="182">
        <v>200.99</v>
      </c>
      <c r="K410" s="180">
        <f>ROUND(E410*J410,2)</f>
        <v>96762.62</v>
      </c>
      <c r="L410" s="180">
        <v>21</v>
      </c>
      <c r="M410" s="180">
        <f>G410*(1+L410/100)</f>
        <v>0</v>
      </c>
      <c r="N410" s="180">
        <v>3.0000000000000001E-3</v>
      </c>
      <c r="O410" s="180">
        <f>ROUND(E410*N410,2)</f>
        <v>1.44</v>
      </c>
      <c r="P410" s="180">
        <v>0</v>
      </c>
      <c r="Q410" s="180">
        <f>ROUND(E410*P410,2)</f>
        <v>0</v>
      </c>
      <c r="R410" s="181" t="s">
        <v>807</v>
      </c>
      <c r="S410" s="181" t="s">
        <v>201</v>
      </c>
      <c r="T410" s="180" t="s">
        <v>201</v>
      </c>
      <c r="U410" s="180">
        <v>0.28000000000000003</v>
      </c>
      <c r="V410" s="180">
        <f>ROUND(E410*U410,2)</f>
        <v>134.80000000000001</v>
      </c>
      <c r="W410" s="181"/>
      <c r="X410" s="181"/>
      <c r="Y410" s="149"/>
      <c r="Z410" s="149"/>
      <c r="AA410" s="149"/>
      <c r="AB410" s="149"/>
      <c r="AC410" s="149"/>
      <c r="AD410" s="149"/>
      <c r="AE410" s="149" t="s">
        <v>202</v>
      </c>
      <c r="AF410" s="149" t="s">
        <v>816</v>
      </c>
      <c r="AG410" s="149"/>
      <c r="AH410" s="194"/>
      <c r="AI410" s="194"/>
      <c r="AJ410" s="197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</row>
    <row r="411" spans="1:60" outlineLevel="1">
      <c r="A411" s="150"/>
      <c r="B411" s="191" t="s">
        <v>817</v>
      </c>
      <c r="C411" s="192"/>
      <c r="D411" s="183"/>
      <c r="E411" s="184">
        <v>481.43</v>
      </c>
      <c r="F411" s="163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4"/>
      <c r="S411" s="164"/>
      <c r="T411" s="163"/>
      <c r="U411" s="163"/>
      <c r="V411" s="163"/>
      <c r="W411" s="164"/>
      <c r="X411" s="164"/>
      <c r="Y411" s="149"/>
      <c r="Z411" s="149"/>
      <c r="AA411" s="149"/>
      <c r="AB411" s="149"/>
      <c r="AC411" s="149"/>
      <c r="AD411" s="149"/>
      <c r="AE411" s="149" t="s">
        <v>205</v>
      </c>
      <c r="AF411" s="149">
        <v>0</v>
      </c>
      <c r="AG411" s="149"/>
      <c r="AH411" s="194"/>
      <c r="AI411" s="195" t="s">
        <v>817</v>
      </c>
      <c r="AJ411" s="197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</row>
    <row r="412" spans="1:60" outlineLevel="1">
      <c r="A412" s="176">
        <v>106</v>
      </c>
      <c r="B412" s="177" t="s">
        <v>818</v>
      </c>
      <c r="C412" s="177" t="s">
        <v>819</v>
      </c>
      <c r="D412" s="178" t="s">
        <v>266</v>
      </c>
      <c r="E412" s="179">
        <v>2360.3249999999998</v>
      </c>
      <c r="F412" s="182"/>
      <c r="G412" s="180">
        <f>ROUND(E412*F412,2)</f>
        <v>0</v>
      </c>
      <c r="H412" s="182">
        <v>84.51</v>
      </c>
      <c r="I412" s="180">
        <f>ROUND(E412*H412,2)</f>
        <v>199471.07</v>
      </c>
      <c r="J412" s="182">
        <v>85.99</v>
      </c>
      <c r="K412" s="180">
        <f>ROUND(E412*J412,2)</f>
        <v>202964.35</v>
      </c>
      <c r="L412" s="180">
        <v>21</v>
      </c>
      <c r="M412" s="180">
        <f>G412*(1+L412/100)</f>
        <v>0</v>
      </c>
      <c r="N412" s="180">
        <v>1.6000000000000001E-4</v>
      </c>
      <c r="O412" s="180">
        <f>ROUND(E412*N412,2)</f>
        <v>0.38</v>
      </c>
      <c r="P412" s="180">
        <v>0</v>
      </c>
      <c r="Q412" s="180">
        <f>ROUND(E412*P412,2)</f>
        <v>0</v>
      </c>
      <c r="R412" s="181" t="s">
        <v>807</v>
      </c>
      <c r="S412" s="181" t="s">
        <v>201</v>
      </c>
      <c r="T412" s="180" t="s">
        <v>201</v>
      </c>
      <c r="U412" s="180">
        <v>0.12</v>
      </c>
      <c r="V412" s="180">
        <f>ROUND(E412*U412,2)</f>
        <v>283.24</v>
      </c>
      <c r="W412" s="181"/>
      <c r="X412" s="181"/>
      <c r="Y412" s="149"/>
      <c r="Z412" s="149"/>
      <c r="AA412" s="149"/>
      <c r="AB412" s="149"/>
      <c r="AC412" s="149"/>
      <c r="AD412" s="149"/>
      <c r="AE412" s="149" t="s">
        <v>202</v>
      </c>
      <c r="AF412" s="149" t="s">
        <v>820</v>
      </c>
      <c r="AG412" s="149"/>
      <c r="AH412" s="194"/>
      <c r="AI412" s="194"/>
      <c r="AJ412" s="197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</row>
    <row r="413" spans="1:60" outlineLevel="1">
      <c r="A413" s="150"/>
      <c r="B413" s="191" t="s">
        <v>821</v>
      </c>
      <c r="C413" s="192"/>
      <c r="D413" s="183"/>
      <c r="E413" s="184">
        <v>630</v>
      </c>
      <c r="F413" s="163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4"/>
      <c r="S413" s="164"/>
      <c r="T413" s="163"/>
      <c r="U413" s="163"/>
      <c r="V413" s="163"/>
      <c r="W413" s="164"/>
      <c r="X413" s="164"/>
      <c r="Y413" s="149"/>
      <c r="Z413" s="149"/>
      <c r="AA413" s="149"/>
      <c r="AB413" s="149"/>
      <c r="AC413" s="149"/>
      <c r="AD413" s="149"/>
      <c r="AE413" s="149" t="s">
        <v>205</v>
      </c>
      <c r="AF413" s="149">
        <v>0</v>
      </c>
      <c r="AG413" s="149"/>
      <c r="AH413" s="194"/>
      <c r="AI413" s="195" t="s">
        <v>821</v>
      </c>
      <c r="AJ413" s="197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</row>
    <row r="414" spans="1:60" outlineLevel="1">
      <c r="A414" s="150"/>
      <c r="B414" s="191" t="s">
        <v>822</v>
      </c>
      <c r="C414" s="192"/>
      <c r="D414" s="183"/>
      <c r="E414" s="184">
        <v>190</v>
      </c>
      <c r="F414" s="163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4"/>
      <c r="S414" s="164"/>
      <c r="T414" s="163"/>
      <c r="U414" s="163"/>
      <c r="V414" s="163"/>
      <c r="W414" s="164"/>
      <c r="X414" s="164"/>
      <c r="Y414" s="149"/>
      <c r="Z414" s="149"/>
      <c r="AA414" s="149"/>
      <c r="AB414" s="149"/>
      <c r="AC414" s="149"/>
      <c r="AD414" s="149"/>
      <c r="AE414" s="149" t="s">
        <v>205</v>
      </c>
      <c r="AF414" s="149">
        <v>0</v>
      </c>
      <c r="AG414" s="149"/>
      <c r="AH414" s="194"/>
      <c r="AI414" s="195" t="s">
        <v>822</v>
      </c>
      <c r="AJ414" s="197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</row>
    <row r="415" spans="1:60" outlineLevel="1">
      <c r="A415" s="150"/>
      <c r="B415" s="191" t="s">
        <v>823</v>
      </c>
      <c r="C415" s="192"/>
      <c r="D415" s="183"/>
      <c r="E415" s="184">
        <v>1376</v>
      </c>
      <c r="F415" s="163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4"/>
      <c r="S415" s="164"/>
      <c r="T415" s="163"/>
      <c r="U415" s="163"/>
      <c r="V415" s="163"/>
      <c r="W415" s="164"/>
      <c r="X415" s="164"/>
      <c r="Y415" s="149"/>
      <c r="Z415" s="149"/>
      <c r="AA415" s="149"/>
      <c r="AB415" s="149"/>
      <c r="AC415" s="149"/>
      <c r="AD415" s="149"/>
      <c r="AE415" s="149" t="s">
        <v>205</v>
      </c>
      <c r="AF415" s="149">
        <v>0</v>
      </c>
      <c r="AG415" s="149"/>
      <c r="AH415" s="194"/>
      <c r="AI415" s="195" t="s">
        <v>823</v>
      </c>
      <c r="AJ415" s="197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</row>
    <row r="416" spans="1:60" outlineLevel="1">
      <c r="A416" s="150"/>
      <c r="B416" s="191" t="s">
        <v>824</v>
      </c>
      <c r="C416" s="192"/>
      <c r="D416" s="183"/>
      <c r="E416" s="184">
        <v>164.32499999999999</v>
      </c>
      <c r="F416" s="163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4"/>
      <c r="S416" s="164"/>
      <c r="T416" s="163"/>
      <c r="U416" s="163"/>
      <c r="V416" s="163"/>
      <c r="W416" s="164"/>
      <c r="X416" s="164"/>
      <c r="Y416" s="149"/>
      <c r="Z416" s="149"/>
      <c r="AA416" s="149"/>
      <c r="AB416" s="149"/>
      <c r="AC416" s="149"/>
      <c r="AD416" s="149"/>
      <c r="AE416" s="149" t="s">
        <v>205</v>
      </c>
      <c r="AF416" s="149">
        <v>0</v>
      </c>
      <c r="AG416" s="149"/>
      <c r="AH416" s="194"/>
      <c r="AI416" s="195" t="s">
        <v>824</v>
      </c>
      <c r="AJ416" s="197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</row>
    <row r="417" spans="1:60" outlineLevel="1">
      <c r="A417" s="176">
        <v>107</v>
      </c>
      <c r="B417" s="177" t="s">
        <v>825</v>
      </c>
      <c r="C417" s="177" t="s">
        <v>826</v>
      </c>
      <c r="D417" s="178" t="s">
        <v>266</v>
      </c>
      <c r="E417" s="179">
        <v>2452</v>
      </c>
      <c r="F417" s="182"/>
      <c r="G417" s="180">
        <f>ROUND(E417*F417,2)</f>
        <v>0</v>
      </c>
      <c r="H417" s="182">
        <v>8.2799999999999994</v>
      </c>
      <c r="I417" s="180">
        <f>ROUND(E417*H417,2)</f>
        <v>20302.560000000001</v>
      </c>
      <c r="J417" s="182">
        <v>50.22</v>
      </c>
      <c r="K417" s="180">
        <f>ROUND(E417*J417,2)</f>
        <v>123139.44</v>
      </c>
      <c r="L417" s="180">
        <v>21</v>
      </c>
      <c r="M417" s="180">
        <f>G417*(1+L417/100)</f>
        <v>0</v>
      </c>
      <c r="N417" s="180">
        <v>3.0000000000000001E-5</v>
      </c>
      <c r="O417" s="180">
        <f>ROUND(E417*N417,2)</f>
        <v>7.0000000000000007E-2</v>
      </c>
      <c r="P417" s="180">
        <v>0</v>
      </c>
      <c r="Q417" s="180">
        <f>ROUND(E417*P417,2)</f>
        <v>0</v>
      </c>
      <c r="R417" s="181" t="s">
        <v>807</v>
      </c>
      <c r="S417" s="181" t="s">
        <v>201</v>
      </c>
      <c r="T417" s="180" t="s">
        <v>201</v>
      </c>
      <c r="U417" s="180">
        <v>7.0000000000000007E-2</v>
      </c>
      <c r="V417" s="180">
        <f>ROUND(E417*U417,2)</f>
        <v>171.64</v>
      </c>
      <c r="W417" s="181"/>
      <c r="X417" s="181"/>
      <c r="Y417" s="149"/>
      <c r="Z417" s="149"/>
      <c r="AA417" s="149"/>
      <c r="AB417" s="149"/>
      <c r="AC417" s="149"/>
      <c r="AD417" s="149"/>
      <c r="AE417" s="149" t="s">
        <v>202</v>
      </c>
      <c r="AF417" s="149" t="s">
        <v>827</v>
      </c>
      <c r="AG417" s="149"/>
      <c r="AH417" s="194"/>
      <c r="AI417" s="194"/>
      <c r="AJ417" s="197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</row>
    <row r="418" spans="1:60" outlineLevel="1">
      <c r="A418" s="150"/>
      <c r="B418" s="191" t="s">
        <v>828</v>
      </c>
      <c r="C418" s="192"/>
      <c r="D418" s="183"/>
      <c r="E418" s="184">
        <v>2452</v>
      </c>
      <c r="F418" s="163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4"/>
      <c r="S418" s="164"/>
      <c r="T418" s="163"/>
      <c r="U418" s="163"/>
      <c r="V418" s="163"/>
      <c r="W418" s="164"/>
      <c r="X418" s="164"/>
      <c r="Y418" s="149"/>
      <c r="Z418" s="149"/>
      <c r="AA418" s="149"/>
      <c r="AB418" s="149"/>
      <c r="AC418" s="149"/>
      <c r="AD418" s="149"/>
      <c r="AE418" s="149" t="s">
        <v>205</v>
      </c>
      <c r="AF418" s="149">
        <v>0</v>
      </c>
      <c r="AG418" s="149"/>
      <c r="AH418" s="194"/>
      <c r="AI418" s="195" t="s">
        <v>828</v>
      </c>
      <c r="AJ418" s="197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</row>
    <row r="419" spans="1:60" ht="24" outlineLevel="1">
      <c r="A419" s="176">
        <v>108</v>
      </c>
      <c r="B419" s="177" t="s">
        <v>829</v>
      </c>
      <c r="C419" s="177" t="s">
        <v>830</v>
      </c>
      <c r="D419" s="178" t="s">
        <v>266</v>
      </c>
      <c r="E419" s="179">
        <v>641.30999999999995</v>
      </c>
      <c r="F419" s="182"/>
      <c r="G419" s="180">
        <f>ROUND(E419*F419,2)</f>
        <v>0</v>
      </c>
      <c r="H419" s="182">
        <v>457.04</v>
      </c>
      <c r="I419" s="180">
        <f>ROUND(E419*H419,2)</f>
        <v>293104.32</v>
      </c>
      <c r="J419" s="182">
        <v>792.96</v>
      </c>
      <c r="K419" s="180">
        <f>ROUND(E419*J419,2)</f>
        <v>508533.18</v>
      </c>
      <c r="L419" s="180">
        <v>21</v>
      </c>
      <c r="M419" s="180">
        <f>G419*(1+L419/100)</f>
        <v>0</v>
      </c>
      <c r="N419" s="180">
        <v>3.3700000000000002E-3</v>
      </c>
      <c r="O419" s="180">
        <f>ROUND(E419*N419,2)</f>
        <v>2.16</v>
      </c>
      <c r="P419" s="180">
        <v>0</v>
      </c>
      <c r="Q419" s="180">
        <f>ROUND(E419*P419,2)</f>
        <v>0</v>
      </c>
      <c r="R419" s="181"/>
      <c r="S419" s="181" t="s">
        <v>392</v>
      </c>
      <c r="T419" s="180" t="s">
        <v>689</v>
      </c>
      <c r="U419" s="180">
        <v>0.441</v>
      </c>
      <c r="V419" s="180">
        <f>ROUND(E419*U419,2)</f>
        <v>282.82</v>
      </c>
      <c r="W419" s="181"/>
      <c r="X419" s="181"/>
      <c r="Y419" s="149"/>
      <c r="Z419" s="149"/>
      <c r="AA419" s="149"/>
      <c r="AB419" s="149"/>
      <c r="AC419" s="149"/>
      <c r="AD419" s="149"/>
      <c r="AE419" s="149" t="s">
        <v>202</v>
      </c>
      <c r="AF419" s="149" t="s">
        <v>831</v>
      </c>
      <c r="AG419" s="149"/>
      <c r="AH419" s="194"/>
      <c r="AI419" s="194"/>
      <c r="AJ419" s="197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</row>
    <row r="420" spans="1:60" outlineLevel="1">
      <c r="A420" s="150"/>
      <c r="B420" s="265" t="s">
        <v>832</v>
      </c>
      <c r="C420" s="265"/>
      <c r="D420" s="266"/>
      <c r="E420" s="184">
        <v>102.88</v>
      </c>
      <c r="F420" s="163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4"/>
      <c r="S420" s="164"/>
      <c r="T420" s="163"/>
      <c r="U420" s="163"/>
      <c r="V420" s="163"/>
      <c r="W420" s="164"/>
      <c r="X420" s="164"/>
      <c r="Y420" s="149"/>
      <c r="Z420" s="149"/>
      <c r="AA420" s="149"/>
      <c r="AB420" s="149"/>
      <c r="AC420" s="149"/>
      <c r="AD420" s="149"/>
      <c r="AE420" s="149" t="s">
        <v>205</v>
      </c>
      <c r="AF420" s="149">
        <v>0</v>
      </c>
      <c r="AG420" s="149"/>
      <c r="AH420" s="194"/>
      <c r="AI420" s="195" t="s">
        <v>832</v>
      </c>
      <c r="AJ420" s="197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</row>
    <row r="421" spans="1:60" ht="24" outlineLevel="1">
      <c r="A421" s="150"/>
      <c r="B421" s="265" t="s">
        <v>833</v>
      </c>
      <c r="C421" s="265"/>
      <c r="D421" s="266"/>
      <c r="E421" s="184">
        <v>538.42999999999995</v>
      </c>
      <c r="F421" s="163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4"/>
      <c r="S421" s="164"/>
      <c r="T421" s="163"/>
      <c r="U421" s="163"/>
      <c r="V421" s="163"/>
      <c r="W421" s="164"/>
      <c r="X421" s="164"/>
      <c r="Y421" s="149"/>
      <c r="Z421" s="149"/>
      <c r="AA421" s="149"/>
      <c r="AB421" s="149"/>
      <c r="AC421" s="149"/>
      <c r="AD421" s="149"/>
      <c r="AE421" s="149" t="s">
        <v>205</v>
      </c>
      <c r="AF421" s="149">
        <v>0</v>
      </c>
      <c r="AG421" s="149"/>
      <c r="AH421" s="194"/>
      <c r="AI421" s="195" t="s">
        <v>833</v>
      </c>
      <c r="AJ421" s="197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</row>
    <row r="422" spans="1:60" ht="24" outlineLevel="1">
      <c r="A422" s="176">
        <v>109</v>
      </c>
      <c r="B422" s="177" t="s">
        <v>834</v>
      </c>
      <c r="C422" s="177" t="s">
        <v>835</v>
      </c>
      <c r="D422" s="178" t="s">
        <v>266</v>
      </c>
      <c r="E422" s="179">
        <v>460.60899999999998</v>
      </c>
      <c r="F422" s="182"/>
      <c r="G422" s="180">
        <f>ROUND(E422*F422,2)</f>
        <v>0</v>
      </c>
      <c r="H422" s="182">
        <v>349.16</v>
      </c>
      <c r="I422" s="180">
        <f>ROUND(E422*H422,2)</f>
        <v>160826.23999999999</v>
      </c>
      <c r="J422" s="182">
        <v>650.84</v>
      </c>
      <c r="K422" s="180">
        <f>ROUND(E422*J422,2)</f>
        <v>299782.76</v>
      </c>
      <c r="L422" s="180">
        <v>21</v>
      </c>
      <c r="M422" s="180">
        <f>G422*(1+L422/100)</f>
        <v>0</v>
      </c>
      <c r="N422" s="180">
        <v>1.7099999999999999E-3</v>
      </c>
      <c r="O422" s="180">
        <f>ROUND(E422*N422,2)</f>
        <v>0.79</v>
      </c>
      <c r="P422" s="180">
        <v>0</v>
      </c>
      <c r="Q422" s="180">
        <f>ROUND(E422*P422,2)</f>
        <v>0</v>
      </c>
      <c r="R422" s="181"/>
      <c r="S422" s="181" t="s">
        <v>392</v>
      </c>
      <c r="T422" s="180" t="s">
        <v>689</v>
      </c>
      <c r="U422" s="180">
        <v>0.24</v>
      </c>
      <c r="V422" s="180">
        <f>ROUND(E422*U422,2)</f>
        <v>110.55</v>
      </c>
      <c r="W422" s="181"/>
      <c r="X422" s="181"/>
      <c r="Y422" s="149"/>
      <c r="Z422" s="149"/>
      <c r="AA422" s="149"/>
      <c r="AB422" s="149"/>
      <c r="AC422" s="149"/>
      <c r="AD422" s="149"/>
      <c r="AE422" s="149" t="s">
        <v>202</v>
      </c>
      <c r="AF422" s="149" t="s">
        <v>836</v>
      </c>
      <c r="AG422" s="149"/>
      <c r="AH422" s="194"/>
      <c r="AI422" s="194"/>
      <c r="AJ422" s="197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</row>
    <row r="423" spans="1:60" outlineLevel="1">
      <c r="A423" s="150"/>
      <c r="B423" s="191" t="s">
        <v>837</v>
      </c>
      <c r="C423" s="192"/>
      <c r="D423" s="183"/>
      <c r="E423" s="184">
        <v>139.2448</v>
      </c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4"/>
      <c r="S423" s="164"/>
      <c r="T423" s="163"/>
      <c r="U423" s="163"/>
      <c r="V423" s="163"/>
      <c r="W423" s="164"/>
      <c r="X423" s="164"/>
      <c r="Y423" s="149"/>
      <c r="Z423" s="149"/>
      <c r="AA423" s="149"/>
      <c r="AB423" s="149"/>
      <c r="AC423" s="149"/>
      <c r="AD423" s="149"/>
      <c r="AE423" s="149" t="s">
        <v>205</v>
      </c>
      <c r="AF423" s="149">
        <v>0</v>
      </c>
      <c r="AG423" s="149"/>
      <c r="AH423" s="194"/>
      <c r="AI423" s="195" t="s">
        <v>837</v>
      </c>
      <c r="AJ423" s="197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</row>
    <row r="424" spans="1:60" outlineLevel="1">
      <c r="A424" s="150"/>
      <c r="B424" s="191" t="s">
        <v>838</v>
      </c>
      <c r="C424" s="192"/>
      <c r="D424" s="183"/>
      <c r="E424" s="184">
        <v>82.8352</v>
      </c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4"/>
      <c r="S424" s="164"/>
      <c r="T424" s="163"/>
      <c r="U424" s="163"/>
      <c r="V424" s="163"/>
      <c r="W424" s="164"/>
      <c r="X424" s="164"/>
      <c r="Y424" s="149"/>
      <c r="Z424" s="149"/>
      <c r="AA424" s="149"/>
      <c r="AB424" s="149"/>
      <c r="AC424" s="149"/>
      <c r="AD424" s="149"/>
      <c r="AE424" s="149" t="s">
        <v>205</v>
      </c>
      <c r="AF424" s="149">
        <v>0</v>
      </c>
      <c r="AG424" s="149"/>
      <c r="AH424" s="194"/>
      <c r="AI424" s="195" t="s">
        <v>838</v>
      </c>
      <c r="AJ424" s="197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</row>
    <row r="425" spans="1:60" outlineLevel="1">
      <c r="A425" s="150"/>
      <c r="B425" s="191" t="s">
        <v>839</v>
      </c>
      <c r="C425" s="192"/>
      <c r="D425" s="183"/>
      <c r="E425" s="184">
        <v>-4.8</v>
      </c>
      <c r="F425" s="163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4"/>
      <c r="S425" s="164"/>
      <c r="T425" s="163"/>
      <c r="U425" s="163"/>
      <c r="V425" s="163"/>
      <c r="W425" s="164"/>
      <c r="X425" s="164"/>
      <c r="Y425" s="149"/>
      <c r="Z425" s="149"/>
      <c r="AA425" s="149"/>
      <c r="AB425" s="149"/>
      <c r="AC425" s="149"/>
      <c r="AD425" s="149"/>
      <c r="AE425" s="149" t="s">
        <v>205</v>
      </c>
      <c r="AF425" s="149">
        <v>0</v>
      </c>
      <c r="AG425" s="149"/>
      <c r="AH425" s="194"/>
      <c r="AI425" s="195" t="s">
        <v>839</v>
      </c>
      <c r="AJ425" s="197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</row>
    <row r="426" spans="1:60" outlineLevel="1">
      <c r="A426" s="150"/>
      <c r="B426" s="191" t="s">
        <v>840</v>
      </c>
      <c r="C426" s="192"/>
      <c r="D426" s="183"/>
      <c r="E426" s="184">
        <v>99.907200000000003</v>
      </c>
      <c r="F426" s="163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4"/>
      <c r="S426" s="164"/>
      <c r="T426" s="163"/>
      <c r="U426" s="163"/>
      <c r="V426" s="163"/>
      <c r="W426" s="164"/>
      <c r="X426" s="164"/>
      <c r="Y426" s="149"/>
      <c r="Z426" s="149"/>
      <c r="AA426" s="149"/>
      <c r="AB426" s="149"/>
      <c r="AC426" s="149"/>
      <c r="AD426" s="149"/>
      <c r="AE426" s="149" t="s">
        <v>205</v>
      </c>
      <c r="AF426" s="149">
        <v>0</v>
      </c>
      <c r="AG426" s="149"/>
      <c r="AH426" s="194"/>
      <c r="AI426" s="195" t="s">
        <v>840</v>
      </c>
      <c r="AJ426" s="197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</row>
    <row r="427" spans="1:60" outlineLevel="1">
      <c r="A427" s="150"/>
      <c r="B427" s="191" t="s">
        <v>841</v>
      </c>
      <c r="C427" s="192"/>
      <c r="D427" s="183"/>
      <c r="E427" s="184">
        <v>-11.55</v>
      </c>
      <c r="F427" s="163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4"/>
      <c r="S427" s="164"/>
      <c r="T427" s="163"/>
      <c r="U427" s="163"/>
      <c r="V427" s="163"/>
      <c r="W427" s="164"/>
      <c r="X427" s="164"/>
      <c r="Y427" s="149"/>
      <c r="Z427" s="149"/>
      <c r="AA427" s="149"/>
      <c r="AB427" s="149"/>
      <c r="AC427" s="149"/>
      <c r="AD427" s="149"/>
      <c r="AE427" s="149" t="s">
        <v>205</v>
      </c>
      <c r="AF427" s="149">
        <v>0</v>
      </c>
      <c r="AG427" s="149"/>
      <c r="AH427" s="194"/>
      <c r="AI427" s="195" t="s">
        <v>841</v>
      </c>
      <c r="AJ427" s="197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</row>
    <row r="428" spans="1:60" outlineLevel="1">
      <c r="A428" s="150"/>
      <c r="B428" s="191" t="s">
        <v>842</v>
      </c>
      <c r="C428" s="192"/>
      <c r="D428" s="183"/>
      <c r="E428" s="184">
        <v>-3.96</v>
      </c>
      <c r="F428" s="163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4"/>
      <c r="S428" s="164"/>
      <c r="T428" s="163"/>
      <c r="U428" s="163"/>
      <c r="V428" s="163"/>
      <c r="W428" s="164"/>
      <c r="X428" s="164"/>
      <c r="Y428" s="149"/>
      <c r="Z428" s="149"/>
      <c r="AA428" s="149"/>
      <c r="AB428" s="149"/>
      <c r="AC428" s="149"/>
      <c r="AD428" s="149"/>
      <c r="AE428" s="149" t="s">
        <v>205</v>
      </c>
      <c r="AF428" s="149">
        <v>0</v>
      </c>
      <c r="AG428" s="149"/>
      <c r="AH428" s="194"/>
      <c r="AI428" s="195" t="s">
        <v>842</v>
      </c>
      <c r="AJ428" s="197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</row>
    <row r="429" spans="1:60" outlineLevel="1">
      <c r="A429" s="150"/>
      <c r="B429" s="191" t="s">
        <v>843</v>
      </c>
      <c r="C429" s="192"/>
      <c r="D429" s="183"/>
      <c r="E429" s="184">
        <v>118.3232</v>
      </c>
      <c r="F429" s="163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4"/>
      <c r="S429" s="164"/>
      <c r="T429" s="163"/>
      <c r="U429" s="163"/>
      <c r="V429" s="163"/>
      <c r="W429" s="164"/>
      <c r="X429" s="164"/>
      <c r="Y429" s="149"/>
      <c r="Z429" s="149"/>
      <c r="AA429" s="149"/>
      <c r="AB429" s="149"/>
      <c r="AC429" s="149"/>
      <c r="AD429" s="149"/>
      <c r="AE429" s="149" t="s">
        <v>205</v>
      </c>
      <c r="AF429" s="149">
        <v>0</v>
      </c>
      <c r="AG429" s="149"/>
      <c r="AH429" s="194"/>
      <c r="AI429" s="195" t="s">
        <v>843</v>
      </c>
      <c r="AJ429" s="197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</row>
    <row r="430" spans="1:60" outlineLevel="1">
      <c r="A430" s="150"/>
      <c r="B430" s="191" t="s">
        <v>844</v>
      </c>
      <c r="C430" s="192"/>
      <c r="D430" s="183"/>
      <c r="E430" s="184">
        <v>-2</v>
      </c>
      <c r="F430" s="163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4"/>
      <c r="S430" s="164"/>
      <c r="T430" s="163"/>
      <c r="U430" s="163"/>
      <c r="V430" s="163"/>
      <c r="W430" s="164"/>
      <c r="X430" s="164"/>
      <c r="Y430" s="149"/>
      <c r="Z430" s="149"/>
      <c r="AA430" s="149"/>
      <c r="AB430" s="149"/>
      <c r="AC430" s="149"/>
      <c r="AD430" s="149"/>
      <c r="AE430" s="149" t="s">
        <v>205</v>
      </c>
      <c r="AF430" s="149">
        <v>0</v>
      </c>
      <c r="AG430" s="149"/>
      <c r="AH430" s="194"/>
      <c r="AI430" s="195" t="s">
        <v>844</v>
      </c>
      <c r="AJ430" s="197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</row>
    <row r="431" spans="1:60" outlineLevel="1">
      <c r="A431" s="150"/>
      <c r="B431" s="191" t="s">
        <v>513</v>
      </c>
      <c r="C431" s="192"/>
      <c r="D431" s="183"/>
      <c r="E431" s="184">
        <v>-20.125</v>
      </c>
      <c r="F431" s="163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4"/>
      <c r="S431" s="164"/>
      <c r="T431" s="163"/>
      <c r="U431" s="163"/>
      <c r="V431" s="163"/>
      <c r="W431" s="164"/>
      <c r="X431" s="164"/>
      <c r="Y431" s="149"/>
      <c r="Z431" s="149"/>
      <c r="AA431" s="149"/>
      <c r="AB431" s="149"/>
      <c r="AC431" s="149"/>
      <c r="AD431" s="149"/>
      <c r="AE431" s="149" t="s">
        <v>205</v>
      </c>
      <c r="AF431" s="149">
        <v>0</v>
      </c>
      <c r="AG431" s="149"/>
      <c r="AH431" s="194"/>
      <c r="AI431" s="195" t="s">
        <v>513</v>
      </c>
      <c r="AJ431" s="197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</row>
    <row r="432" spans="1:60" outlineLevel="1">
      <c r="A432" s="150"/>
      <c r="B432" s="191" t="s">
        <v>845</v>
      </c>
      <c r="C432" s="192"/>
      <c r="D432" s="183"/>
      <c r="E432" s="184">
        <v>76.433599999999998</v>
      </c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4"/>
      <c r="S432" s="164"/>
      <c r="T432" s="163"/>
      <c r="U432" s="163"/>
      <c r="V432" s="163"/>
      <c r="W432" s="164"/>
      <c r="X432" s="164"/>
      <c r="Y432" s="149"/>
      <c r="Z432" s="149"/>
      <c r="AA432" s="149"/>
      <c r="AB432" s="149"/>
      <c r="AC432" s="149"/>
      <c r="AD432" s="149"/>
      <c r="AE432" s="149" t="s">
        <v>205</v>
      </c>
      <c r="AF432" s="149">
        <v>0</v>
      </c>
      <c r="AG432" s="149"/>
      <c r="AH432" s="194"/>
      <c r="AI432" s="195" t="s">
        <v>845</v>
      </c>
      <c r="AJ432" s="197"/>
      <c r="AK432" s="149"/>
      <c r="AL432" s="149"/>
      <c r="AM432" s="149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49"/>
      <c r="BG432" s="149"/>
      <c r="BH432" s="149"/>
    </row>
    <row r="433" spans="1:60" outlineLevel="1">
      <c r="A433" s="150"/>
      <c r="B433" s="191" t="s">
        <v>839</v>
      </c>
      <c r="C433" s="192"/>
      <c r="D433" s="183"/>
      <c r="E433" s="184">
        <v>-4.8</v>
      </c>
      <c r="F433" s="163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4"/>
      <c r="S433" s="164"/>
      <c r="T433" s="163"/>
      <c r="U433" s="163"/>
      <c r="V433" s="163"/>
      <c r="W433" s="164"/>
      <c r="X433" s="164"/>
      <c r="Y433" s="149"/>
      <c r="Z433" s="149"/>
      <c r="AA433" s="149"/>
      <c r="AB433" s="149"/>
      <c r="AC433" s="149"/>
      <c r="AD433" s="149"/>
      <c r="AE433" s="149" t="s">
        <v>205</v>
      </c>
      <c r="AF433" s="149">
        <v>0</v>
      </c>
      <c r="AG433" s="149"/>
      <c r="AH433" s="194"/>
      <c r="AI433" s="195" t="s">
        <v>839</v>
      </c>
      <c r="AJ433" s="197"/>
      <c r="AK433" s="149"/>
      <c r="AL433" s="149"/>
      <c r="AM433" s="149"/>
      <c r="AN433" s="149"/>
      <c r="AO433" s="149"/>
      <c r="AP433" s="149"/>
      <c r="AQ433" s="149"/>
      <c r="AR433" s="149"/>
      <c r="AS433" s="149"/>
      <c r="AT433" s="149"/>
      <c r="AU433" s="149"/>
      <c r="AV433" s="149"/>
      <c r="AW433" s="149"/>
      <c r="AX433" s="149"/>
      <c r="AY433" s="149"/>
      <c r="AZ433" s="149"/>
      <c r="BA433" s="149"/>
      <c r="BB433" s="149"/>
      <c r="BC433" s="149"/>
      <c r="BD433" s="149"/>
      <c r="BE433" s="149"/>
      <c r="BF433" s="149"/>
      <c r="BG433" s="149"/>
      <c r="BH433" s="149"/>
    </row>
    <row r="434" spans="1:60" outlineLevel="1">
      <c r="A434" s="150"/>
      <c r="B434" s="191" t="s">
        <v>846</v>
      </c>
      <c r="C434" s="192"/>
      <c r="D434" s="183"/>
      <c r="E434" s="184">
        <v>-8.9</v>
      </c>
      <c r="F434" s="163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4"/>
      <c r="S434" s="164"/>
      <c r="T434" s="163"/>
      <c r="U434" s="163"/>
      <c r="V434" s="163"/>
      <c r="W434" s="164"/>
      <c r="X434" s="164"/>
      <c r="Y434" s="149"/>
      <c r="Z434" s="149"/>
      <c r="AA434" s="149"/>
      <c r="AB434" s="149"/>
      <c r="AC434" s="149"/>
      <c r="AD434" s="149"/>
      <c r="AE434" s="149" t="s">
        <v>205</v>
      </c>
      <c r="AF434" s="149">
        <v>0</v>
      </c>
      <c r="AG434" s="149"/>
      <c r="AH434" s="194"/>
      <c r="AI434" s="195" t="s">
        <v>846</v>
      </c>
      <c r="AJ434" s="197"/>
      <c r="AK434" s="149"/>
      <c r="AL434" s="149"/>
      <c r="AM434" s="149"/>
      <c r="AN434" s="149"/>
      <c r="AO434" s="149"/>
      <c r="AP434" s="149"/>
      <c r="AQ434" s="149"/>
      <c r="AR434" s="149"/>
      <c r="AS434" s="149"/>
      <c r="AT434" s="149"/>
      <c r="AU434" s="149"/>
      <c r="AV434" s="149"/>
      <c r="AW434" s="149"/>
      <c r="AX434" s="149"/>
      <c r="AY434" s="149"/>
      <c r="AZ434" s="149"/>
      <c r="BA434" s="149"/>
      <c r="BB434" s="149"/>
      <c r="BC434" s="149"/>
      <c r="BD434" s="149"/>
      <c r="BE434" s="149"/>
      <c r="BF434" s="149"/>
      <c r="BG434" s="149"/>
      <c r="BH434" s="149"/>
    </row>
    <row r="435" spans="1:60" ht="24" outlineLevel="1">
      <c r="A435" s="176">
        <v>110</v>
      </c>
      <c r="B435" s="177" t="s">
        <v>847</v>
      </c>
      <c r="C435" s="177" t="s">
        <v>848</v>
      </c>
      <c r="D435" s="178" t="s">
        <v>266</v>
      </c>
      <c r="E435" s="179">
        <v>1262.325</v>
      </c>
      <c r="F435" s="182"/>
      <c r="G435" s="180">
        <f>ROUND(E435*F435,2)</f>
        <v>0</v>
      </c>
      <c r="H435" s="182">
        <v>383.51</v>
      </c>
      <c r="I435" s="180">
        <f>ROUND(E435*H435,2)</f>
        <v>484114.26</v>
      </c>
      <c r="J435" s="182">
        <v>150.49</v>
      </c>
      <c r="K435" s="180">
        <f>ROUND(E435*J435,2)</f>
        <v>189967.29</v>
      </c>
      <c r="L435" s="180">
        <v>21</v>
      </c>
      <c r="M435" s="180">
        <f>G435*(1+L435/100)</f>
        <v>0</v>
      </c>
      <c r="N435" s="180">
        <v>1.0240000000000001E-2</v>
      </c>
      <c r="O435" s="180">
        <f>ROUND(E435*N435,2)</f>
        <v>12.93</v>
      </c>
      <c r="P435" s="180">
        <v>0</v>
      </c>
      <c r="Q435" s="180">
        <f>ROUND(E435*P435,2)</f>
        <v>0</v>
      </c>
      <c r="R435" s="181" t="s">
        <v>807</v>
      </c>
      <c r="S435" s="181" t="s">
        <v>201</v>
      </c>
      <c r="T435" s="180" t="s">
        <v>201</v>
      </c>
      <c r="U435" s="180">
        <v>0.21</v>
      </c>
      <c r="V435" s="180">
        <f>ROUND(E435*U435,2)</f>
        <v>265.08999999999997</v>
      </c>
      <c r="W435" s="181"/>
      <c r="X435" s="181"/>
      <c r="Y435" s="149"/>
      <c r="Z435" s="149"/>
      <c r="AA435" s="149"/>
      <c r="AB435" s="149"/>
      <c r="AC435" s="149"/>
      <c r="AD435" s="149"/>
      <c r="AE435" s="149" t="s">
        <v>202</v>
      </c>
      <c r="AF435" s="149" t="s">
        <v>849</v>
      </c>
      <c r="AG435" s="149"/>
      <c r="AH435" s="194"/>
      <c r="AI435" s="194"/>
      <c r="AJ435" s="197"/>
      <c r="AK435" s="149"/>
      <c r="AL435" s="149"/>
      <c r="AM435" s="149"/>
      <c r="AN435" s="149"/>
      <c r="AO435" s="149"/>
      <c r="AP435" s="149"/>
      <c r="AQ435" s="149"/>
      <c r="AR435" s="149"/>
      <c r="AS435" s="149"/>
      <c r="AT435" s="149"/>
      <c r="AU435" s="149"/>
      <c r="AV435" s="149"/>
      <c r="AW435" s="149"/>
      <c r="AX435" s="149"/>
      <c r="AY435" s="149"/>
      <c r="AZ435" s="149"/>
      <c r="BA435" s="149"/>
      <c r="BB435" s="149"/>
      <c r="BC435" s="149"/>
      <c r="BD435" s="149"/>
      <c r="BE435" s="149"/>
      <c r="BF435" s="149"/>
      <c r="BG435" s="149"/>
      <c r="BH435" s="149"/>
    </row>
    <row r="436" spans="1:60" outlineLevel="1">
      <c r="A436" s="150"/>
      <c r="B436" s="191" t="s">
        <v>850</v>
      </c>
      <c r="C436" s="192"/>
      <c r="D436" s="183"/>
      <c r="E436" s="184">
        <v>264.07585</v>
      </c>
      <c r="F436" s="163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4"/>
      <c r="S436" s="164"/>
      <c r="T436" s="163"/>
      <c r="U436" s="163"/>
      <c r="V436" s="163"/>
      <c r="W436" s="164"/>
      <c r="X436" s="164"/>
      <c r="Y436" s="149"/>
      <c r="Z436" s="149"/>
      <c r="AA436" s="149"/>
      <c r="AB436" s="149"/>
      <c r="AC436" s="149"/>
      <c r="AD436" s="149"/>
      <c r="AE436" s="149" t="s">
        <v>205</v>
      </c>
      <c r="AF436" s="149">
        <v>0</v>
      </c>
      <c r="AG436" s="149"/>
      <c r="AH436" s="194"/>
      <c r="AI436" s="195" t="s">
        <v>850</v>
      </c>
      <c r="AJ436" s="197"/>
      <c r="AK436" s="149"/>
      <c r="AL436" s="149"/>
      <c r="AM436" s="149"/>
      <c r="AN436" s="149"/>
      <c r="AO436" s="149"/>
      <c r="AP436" s="149"/>
      <c r="AQ436" s="149"/>
      <c r="AR436" s="149"/>
      <c r="AS436" s="149"/>
      <c r="AT436" s="149"/>
      <c r="AU436" s="149"/>
      <c r="AV436" s="149"/>
      <c r="AW436" s="149"/>
      <c r="AX436" s="149"/>
      <c r="AY436" s="149"/>
      <c r="AZ436" s="149"/>
      <c r="BA436" s="149"/>
      <c r="BB436" s="149"/>
      <c r="BC436" s="149"/>
      <c r="BD436" s="149"/>
      <c r="BE436" s="149"/>
      <c r="BF436" s="149"/>
      <c r="BG436" s="149"/>
      <c r="BH436" s="149"/>
    </row>
    <row r="437" spans="1:60" outlineLevel="1">
      <c r="A437" s="150"/>
      <c r="B437" s="191" t="s">
        <v>795</v>
      </c>
      <c r="C437" s="192"/>
      <c r="D437" s="183"/>
      <c r="E437" s="184">
        <v>50.924149999999997</v>
      </c>
      <c r="F437" s="163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4"/>
      <c r="S437" s="164"/>
      <c r="T437" s="163"/>
      <c r="U437" s="163"/>
      <c r="V437" s="163"/>
      <c r="W437" s="164"/>
      <c r="X437" s="164"/>
      <c r="Y437" s="149"/>
      <c r="Z437" s="149"/>
      <c r="AA437" s="149"/>
      <c r="AB437" s="149"/>
      <c r="AC437" s="149"/>
      <c r="AD437" s="149"/>
      <c r="AE437" s="149" t="s">
        <v>205</v>
      </c>
      <c r="AF437" s="149">
        <v>0</v>
      </c>
      <c r="AG437" s="149"/>
      <c r="AH437" s="194"/>
      <c r="AI437" s="195" t="s">
        <v>795</v>
      </c>
      <c r="AJ437" s="197"/>
      <c r="AK437" s="149"/>
      <c r="AL437" s="149"/>
      <c r="AM437" s="149"/>
      <c r="AN437" s="149"/>
      <c r="AO437" s="149"/>
      <c r="AP437" s="149"/>
      <c r="AQ437" s="149"/>
      <c r="AR437" s="149"/>
      <c r="AS437" s="149"/>
      <c r="AT437" s="149"/>
      <c r="AU437" s="149"/>
      <c r="AV437" s="149"/>
      <c r="AW437" s="149"/>
      <c r="AX437" s="149"/>
      <c r="AY437" s="149"/>
      <c r="AZ437" s="149"/>
      <c r="BA437" s="149"/>
      <c r="BB437" s="149"/>
      <c r="BC437" s="149"/>
      <c r="BD437" s="149"/>
      <c r="BE437" s="149"/>
      <c r="BF437" s="149"/>
      <c r="BG437" s="149"/>
      <c r="BH437" s="149"/>
    </row>
    <row r="438" spans="1:60" outlineLevel="1">
      <c r="A438" s="150"/>
      <c r="B438" s="191" t="s">
        <v>796</v>
      </c>
      <c r="C438" s="192"/>
      <c r="D438" s="183"/>
      <c r="E438" s="184">
        <v>95</v>
      </c>
      <c r="F438" s="163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4"/>
      <c r="S438" s="164"/>
      <c r="T438" s="163"/>
      <c r="U438" s="163"/>
      <c r="V438" s="163"/>
      <c r="W438" s="164"/>
      <c r="X438" s="164"/>
      <c r="Y438" s="149"/>
      <c r="Z438" s="149"/>
      <c r="AA438" s="149"/>
      <c r="AB438" s="149"/>
      <c r="AC438" s="149"/>
      <c r="AD438" s="149"/>
      <c r="AE438" s="149" t="s">
        <v>205</v>
      </c>
      <c r="AF438" s="149">
        <v>0</v>
      </c>
      <c r="AG438" s="149"/>
      <c r="AH438" s="194"/>
      <c r="AI438" s="195" t="s">
        <v>796</v>
      </c>
      <c r="AJ438" s="197"/>
      <c r="AK438" s="149"/>
      <c r="AL438" s="149"/>
      <c r="AM438" s="149"/>
      <c r="AN438" s="149"/>
      <c r="AO438" s="149"/>
      <c r="AP438" s="149"/>
      <c r="AQ438" s="149"/>
      <c r="AR438" s="149"/>
      <c r="AS438" s="149"/>
      <c r="AT438" s="149"/>
      <c r="AU438" s="149"/>
      <c r="AV438" s="149"/>
      <c r="AW438" s="149"/>
      <c r="AX438" s="149"/>
      <c r="AY438" s="149"/>
      <c r="AZ438" s="149"/>
      <c r="BA438" s="149"/>
      <c r="BB438" s="149"/>
      <c r="BC438" s="149"/>
      <c r="BD438" s="149"/>
      <c r="BE438" s="149"/>
      <c r="BF438" s="149"/>
      <c r="BG438" s="149"/>
      <c r="BH438" s="149"/>
    </row>
    <row r="439" spans="1:60" outlineLevel="1">
      <c r="A439" s="150"/>
      <c r="B439" s="191" t="s">
        <v>797</v>
      </c>
      <c r="C439" s="192"/>
      <c r="D439" s="183"/>
      <c r="E439" s="184">
        <v>688</v>
      </c>
      <c r="F439" s="163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4"/>
      <c r="S439" s="164"/>
      <c r="T439" s="163"/>
      <c r="U439" s="163"/>
      <c r="V439" s="163"/>
      <c r="W439" s="164"/>
      <c r="X439" s="164"/>
      <c r="Y439" s="149"/>
      <c r="Z439" s="149"/>
      <c r="AA439" s="149"/>
      <c r="AB439" s="149"/>
      <c r="AC439" s="149"/>
      <c r="AD439" s="149"/>
      <c r="AE439" s="149" t="s">
        <v>205</v>
      </c>
      <c r="AF439" s="149">
        <v>0</v>
      </c>
      <c r="AG439" s="149"/>
      <c r="AH439" s="194"/>
      <c r="AI439" s="195" t="s">
        <v>797</v>
      </c>
      <c r="AJ439" s="197"/>
      <c r="AK439" s="149"/>
      <c r="AL439" s="149"/>
      <c r="AM439" s="149"/>
      <c r="AN439" s="149"/>
      <c r="AO439" s="149"/>
      <c r="AP439" s="149"/>
      <c r="AQ439" s="149"/>
      <c r="AR439" s="149"/>
      <c r="AS439" s="149"/>
      <c r="AT439" s="149"/>
      <c r="AU439" s="149"/>
      <c r="AV439" s="149"/>
      <c r="AW439" s="149"/>
      <c r="AX439" s="149"/>
      <c r="AY439" s="149"/>
      <c r="AZ439" s="149"/>
      <c r="BA439" s="149"/>
      <c r="BB439" s="149"/>
      <c r="BC439" s="149"/>
      <c r="BD439" s="149"/>
      <c r="BE439" s="149"/>
      <c r="BF439" s="149"/>
      <c r="BG439" s="149"/>
      <c r="BH439" s="149"/>
    </row>
    <row r="440" spans="1:60" outlineLevel="1">
      <c r="A440" s="150"/>
      <c r="B440" s="191" t="s">
        <v>762</v>
      </c>
      <c r="C440" s="192"/>
      <c r="D440" s="183"/>
      <c r="E440" s="184">
        <v>164.32499999999999</v>
      </c>
      <c r="F440" s="163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4"/>
      <c r="S440" s="164"/>
      <c r="T440" s="163"/>
      <c r="U440" s="163"/>
      <c r="V440" s="163"/>
      <c r="W440" s="164"/>
      <c r="X440" s="164"/>
      <c r="Y440" s="149"/>
      <c r="Z440" s="149"/>
      <c r="AA440" s="149"/>
      <c r="AB440" s="149"/>
      <c r="AC440" s="149"/>
      <c r="AD440" s="149"/>
      <c r="AE440" s="149" t="s">
        <v>205</v>
      </c>
      <c r="AF440" s="149">
        <v>0</v>
      </c>
      <c r="AG440" s="149"/>
      <c r="AH440" s="194"/>
      <c r="AI440" s="195" t="s">
        <v>762</v>
      </c>
      <c r="AJ440" s="197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</row>
    <row r="441" spans="1:60" outlineLevel="1">
      <c r="A441" s="176">
        <v>111</v>
      </c>
      <c r="B441" s="177" t="s">
        <v>851</v>
      </c>
      <c r="C441" s="177" t="s">
        <v>852</v>
      </c>
      <c r="D441" s="178" t="s">
        <v>266</v>
      </c>
      <c r="E441" s="179">
        <v>443.00560000000002</v>
      </c>
      <c r="F441" s="182"/>
      <c r="G441" s="180">
        <f>ROUND(E441*F441,2)</f>
        <v>0</v>
      </c>
      <c r="H441" s="182">
        <v>0</v>
      </c>
      <c r="I441" s="180">
        <f>ROUND(E441*H441,2)</f>
        <v>0</v>
      </c>
      <c r="J441" s="182">
        <v>2038.3</v>
      </c>
      <c r="K441" s="180">
        <f>ROUND(E441*J441,2)</f>
        <v>902978.31</v>
      </c>
      <c r="L441" s="180">
        <v>21</v>
      </c>
      <c r="M441" s="180">
        <f>G441*(1+L441/100)</f>
        <v>0</v>
      </c>
      <c r="N441" s="180">
        <v>0</v>
      </c>
      <c r="O441" s="180">
        <f>ROUND(E441*N441,2)</f>
        <v>0</v>
      </c>
      <c r="P441" s="180">
        <v>0</v>
      </c>
      <c r="Q441" s="180">
        <f>ROUND(E441*P441,2)</f>
        <v>0</v>
      </c>
      <c r="R441" s="181"/>
      <c r="S441" s="181" t="s">
        <v>392</v>
      </c>
      <c r="T441" s="180" t="s">
        <v>393</v>
      </c>
      <c r="U441" s="180">
        <v>0</v>
      </c>
      <c r="V441" s="180">
        <f>ROUND(E441*U441,2)</f>
        <v>0</v>
      </c>
      <c r="W441" s="181"/>
      <c r="X441" s="181"/>
      <c r="Y441" s="149"/>
      <c r="Z441" s="149"/>
      <c r="AA441" s="149"/>
      <c r="AB441" s="149"/>
      <c r="AC441" s="149"/>
      <c r="AD441" s="149"/>
      <c r="AE441" s="149" t="s">
        <v>202</v>
      </c>
      <c r="AF441" s="149" t="s">
        <v>853</v>
      </c>
      <c r="AG441" s="149"/>
      <c r="AH441" s="194"/>
      <c r="AI441" s="194"/>
      <c r="AJ441" s="197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</row>
    <row r="442" spans="1:60" outlineLevel="1">
      <c r="A442" s="150"/>
      <c r="B442" s="265" t="s">
        <v>854</v>
      </c>
      <c r="C442" s="265"/>
      <c r="D442" s="266"/>
      <c r="E442" s="184">
        <v>140.86080000000001</v>
      </c>
      <c r="F442" s="163"/>
      <c r="G442" s="163"/>
      <c r="H442" s="163"/>
      <c r="I442" s="163"/>
      <c r="J442" s="163"/>
      <c r="K442" s="163"/>
      <c r="L442" s="163"/>
      <c r="M442" s="163"/>
      <c r="N442" s="163"/>
      <c r="O442" s="163"/>
      <c r="P442" s="163"/>
      <c r="Q442" s="163"/>
      <c r="R442" s="164"/>
      <c r="S442" s="164"/>
      <c r="T442" s="163"/>
      <c r="U442" s="163"/>
      <c r="V442" s="163"/>
      <c r="W442" s="164"/>
      <c r="X442" s="164"/>
      <c r="Y442" s="149"/>
      <c r="Z442" s="149"/>
      <c r="AA442" s="149"/>
      <c r="AB442" s="149"/>
      <c r="AC442" s="149"/>
      <c r="AD442" s="149"/>
      <c r="AE442" s="149" t="s">
        <v>205</v>
      </c>
      <c r="AF442" s="149">
        <v>0</v>
      </c>
      <c r="AG442" s="149"/>
      <c r="AH442" s="194"/>
      <c r="AI442" s="195" t="s">
        <v>854</v>
      </c>
      <c r="AJ442" s="197"/>
      <c r="AK442" s="149"/>
      <c r="AL442" s="149"/>
      <c r="AM442" s="149"/>
      <c r="AN442" s="149"/>
      <c r="AO442" s="149"/>
      <c r="AP442" s="149"/>
      <c r="AQ442" s="149"/>
      <c r="AR442" s="149"/>
      <c r="AS442" s="149"/>
      <c r="AT442" s="149"/>
      <c r="AU442" s="149"/>
      <c r="AV442" s="149"/>
      <c r="AW442" s="149"/>
      <c r="AX442" s="149"/>
      <c r="AY442" s="149"/>
      <c r="AZ442" s="149"/>
      <c r="BA442" s="149"/>
      <c r="BB442" s="149"/>
      <c r="BC442" s="149"/>
      <c r="BD442" s="149"/>
      <c r="BE442" s="149"/>
      <c r="BF442" s="149"/>
      <c r="BG442" s="149"/>
      <c r="BH442" s="149"/>
    </row>
    <row r="443" spans="1:60" outlineLevel="1">
      <c r="A443" s="150"/>
      <c r="B443" s="191" t="s">
        <v>855</v>
      </c>
      <c r="C443" s="192"/>
      <c r="D443" s="183"/>
      <c r="E443" s="184">
        <v>-11.25</v>
      </c>
      <c r="F443" s="163"/>
      <c r="G443" s="163"/>
      <c r="H443" s="163"/>
      <c r="I443" s="163"/>
      <c r="J443" s="163"/>
      <c r="K443" s="163"/>
      <c r="L443" s="163"/>
      <c r="M443" s="163"/>
      <c r="N443" s="163"/>
      <c r="O443" s="163"/>
      <c r="P443" s="163"/>
      <c r="Q443" s="163"/>
      <c r="R443" s="164"/>
      <c r="S443" s="164"/>
      <c r="T443" s="163"/>
      <c r="U443" s="163"/>
      <c r="V443" s="163"/>
      <c r="W443" s="164"/>
      <c r="X443" s="164"/>
      <c r="Y443" s="149"/>
      <c r="Z443" s="149"/>
      <c r="AA443" s="149"/>
      <c r="AB443" s="149"/>
      <c r="AC443" s="149"/>
      <c r="AD443" s="149"/>
      <c r="AE443" s="149" t="s">
        <v>205</v>
      </c>
      <c r="AF443" s="149">
        <v>0</v>
      </c>
      <c r="AG443" s="149"/>
      <c r="AH443" s="194"/>
      <c r="AI443" s="195" t="s">
        <v>855</v>
      </c>
      <c r="AJ443" s="197"/>
      <c r="AK443" s="149"/>
      <c r="AL443" s="149"/>
      <c r="AM443" s="149"/>
      <c r="AN443" s="149"/>
      <c r="AO443" s="149"/>
      <c r="AP443" s="149"/>
      <c r="AQ443" s="149"/>
      <c r="AR443" s="149"/>
      <c r="AS443" s="149"/>
      <c r="AT443" s="149"/>
      <c r="AU443" s="149"/>
      <c r="AV443" s="149"/>
      <c r="AW443" s="149"/>
      <c r="AX443" s="149"/>
      <c r="AY443" s="149"/>
      <c r="AZ443" s="149"/>
      <c r="BA443" s="149"/>
      <c r="BB443" s="149"/>
      <c r="BC443" s="149"/>
      <c r="BD443" s="149"/>
      <c r="BE443" s="149"/>
      <c r="BF443" s="149"/>
      <c r="BG443" s="149"/>
      <c r="BH443" s="149"/>
    </row>
    <row r="444" spans="1:60" outlineLevel="1">
      <c r="A444" s="150"/>
      <c r="B444" s="265" t="s">
        <v>856</v>
      </c>
      <c r="C444" s="265"/>
      <c r="D444" s="266"/>
      <c r="E444" s="184">
        <v>116.2176</v>
      </c>
      <c r="F444" s="163"/>
      <c r="G444" s="163"/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4"/>
      <c r="S444" s="164"/>
      <c r="T444" s="163"/>
      <c r="U444" s="163"/>
      <c r="V444" s="163"/>
      <c r="W444" s="164"/>
      <c r="X444" s="164"/>
      <c r="Y444" s="149"/>
      <c r="Z444" s="149"/>
      <c r="AA444" s="149"/>
      <c r="AB444" s="149"/>
      <c r="AC444" s="149"/>
      <c r="AD444" s="149"/>
      <c r="AE444" s="149" t="s">
        <v>205</v>
      </c>
      <c r="AF444" s="149">
        <v>0</v>
      </c>
      <c r="AG444" s="149"/>
      <c r="AH444" s="194"/>
      <c r="AI444" s="195" t="s">
        <v>856</v>
      </c>
      <c r="AJ444" s="197"/>
      <c r="AK444" s="149"/>
      <c r="AL444" s="149"/>
      <c r="AM444" s="149"/>
      <c r="AN444" s="149"/>
      <c r="AO444" s="149"/>
      <c r="AP444" s="149"/>
      <c r="AQ444" s="149"/>
      <c r="AR444" s="149"/>
      <c r="AS444" s="149"/>
      <c r="AT444" s="149"/>
      <c r="AU444" s="149"/>
      <c r="AV444" s="149"/>
      <c r="AW444" s="149"/>
      <c r="AX444" s="149"/>
      <c r="AY444" s="149"/>
      <c r="AZ444" s="149"/>
      <c r="BA444" s="149"/>
      <c r="BB444" s="149"/>
      <c r="BC444" s="149"/>
      <c r="BD444" s="149"/>
      <c r="BE444" s="149"/>
      <c r="BF444" s="149"/>
      <c r="BG444" s="149"/>
      <c r="BH444" s="149"/>
    </row>
    <row r="445" spans="1:60" outlineLevel="1">
      <c r="A445" s="150"/>
      <c r="B445" s="191" t="s">
        <v>857</v>
      </c>
      <c r="C445" s="192"/>
      <c r="D445" s="183"/>
      <c r="E445" s="184">
        <v>-15</v>
      </c>
      <c r="F445" s="163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4"/>
      <c r="S445" s="164"/>
      <c r="T445" s="163"/>
      <c r="U445" s="163"/>
      <c r="V445" s="163"/>
      <c r="W445" s="164"/>
      <c r="X445" s="164"/>
      <c r="Y445" s="149"/>
      <c r="Z445" s="149"/>
      <c r="AA445" s="149"/>
      <c r="AB445" s="149"/>
      <c r="AC445" s="149"/>
      <c r="AD445" s="149"/>
      <c r="AE445" s="149" t="s">
        <v>205</v>
      </c>
      <c r="AF445" s="149">
        <v>0</v>
      </c>
      <c r="AG445" s="149"/>
      <c r="AH445" s="194"/>
      <c r="AI445" s="195" t="s">
        <v>857</v>
      </c>
      <c r="AJ445" s="197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</row>
    <row r="446" spans="1:60" outlineLevel="1">
      <c r="A446" s="150"/>
      <c r="B446" s="191" t="s">
        <v>858</v>
      </c>
      <c r="C446" s="192"/>
      <c r="D446" s="183"/>
      <c r="E446" s="184">
        <v>-3.2</v>
      </c>
      <c r="F446" s="163"/>
      <c r="G446" s="163"/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4"/>
      <c r="S446" s="164"/>
      <c r="T446" s="163"/>
      <c r="U446" s="163"/>
      <c r="V446" s="163"/>
      <c r="W446" s="164"/>
      <c r="X446" s="164"/>
      <c r="Y446" s="149"/>
      <c r="Z446" s="149"/>
      <c r="AA446" s="149"/>
      <c r="AB446" s="149"/>
      <c r="AC446" s="149"/>
      <c r="AD446" s="149"/>
      <c r="AE446" s="149" t="s">
        <v>205</v>
      </c>
      <c r="AF446" s="149">
        <v>0</v>
      </c>
      <c r="AG446" s="149"/>
      <c r="AH446" s="194"/>
      <c r="AI446" s="195" t="s">
        <v>858</v>
      </c>
      <c r="AJ446" s="197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</row>
    <row r="447" spans="1:60" outlineLevel="1">
      <c r="A447" s="150"/>
      <c r="B447" s="191" t="s">
        <v>859</v>
      </c>
      <c r="C447" s="192"/>
      <c r="D447" s="183"/>
      <c r="E447" s="184">
        <v>96.419200000000004</v>
      </c>
      <c r="F447" s="163"/>
      <c r="G447" s="163"/>
      <c r="H447" s="163"/>
      <c r="I447" s="163"/>
      <c r="J447" s="163"/>
      <c r="K447" s="163"/>
      <c r="L447" s="163"/>
      <c r="M447" s="163"/>
      <c r="N447" s="163"/>
      <c r="O447" s="163"/>
      <c r="P447" s="163"/>
      <c r="Q447" s="163"/>
      <c r="R447" s="164"/>
      <c r="S447" s="164"/>
      <c r="T447" s="163"/>
      <c r="U447" s="163"/>
      <c r="V447" s="163"/>
      <c r="W447" s="164"/>
      <c r="X447" s="164"/>
      <c r="Y447" s="149"/>
      <c r="Z447" s="149"/>
      <c r="AA447" s="149"/>
      <c r="AB447" s="149"/>
      <c r="AC447" s="149"/>
      <c r="AD447" s="149"/>
      <c r="AE447" s="149" t="s">
        <v>205</v>
      </c>
      <c r="AF447" s="149">
        <v>0</v>
      </c>
      <c r="AG447" s="149"/>
      <c r="AH447" s="194"/>
      <c r="AI447" s="195" t="s">
        <v>859</v>
      </c>
      <c r="AJ447" s="197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49"/>
      <c r="BB447" s="149"/>
      <c r="BC447" s="149"/>
      <c r="BD447" s="149"/>
      <c r="BE447" s="149"/>
      <c r="BF447" s="149"/>
      <c r="BG447" s="149"/>
      <c r="BH447" s="149"/>
    </row>
    <row r="448" spans="1:60" outlineLevel="1">
      <c r="A448" s="150"/>
      <c r="B448" s="191" t="s">
        <v>857</v>
      </c>
      <c r="C448" s="192"/>
      <c r="D448" s="183"/>
      <c r="E448" s="184">
        <v>-15</v>
      </c>
      <c r="F448" s="163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4"/>
      <c r="S448" s="164"/>
      <c r="T448" s="163"/>
      <c r="U448" s="163"/>
      <c r="V448" s="163"/>
      <c r="W448" s="164"/>
      <c r="X448" s="164"/>
      <c r="Y448" s="149"/>
      <c r="Z448" s="149"/>
      <c r="AA448" s="149"/>
      <c r="AB448" s="149"/>
      <c r="AC448" s="149"/>
      <c r="AD448" s="149"/>
      <c r="AE448" s="149" t="s">
        <v>205</v>
      </c>
      <c r="AF448" s="149">
        <v>0</v>
      </c>
      <c r="AG448" s="149"/>
      <c r="AH448" s="194"/>
      <c r="AI448" s="195" t="s">
        <v>857</v>
      </c>
      <c r="AJ448" s="197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</row>
    <row r="449" spans="1:60" outlineLevel="1">
      <c r="A449" s="150"/>
      <c r="B449" s="191" t="s">
        <v>860</v>
      </c>
      <c r="C449" s="192"/>
      <c r="D449" s="183"/>
      <c r="E449" s="184">
        <v>43.503999999999998</v>
      </c>
      <c r="F449" s="163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4"/>
      <c r="S449" s="164"/>
      <c r="T449" s="163"/>
      <c r="U449" s="163"/>
      <c r="V449" s="163"/>
      <c r="W449" s="164"/>
      <c r="X449" s="164"/>
      <c r="Y449" s="149"/>
      <c r="Z449" s="149"/>
      <c r="AA449" s="149"/>
      <c r="AB449" s="149"/>
      <c r="AC449" s="149"/>
      <c r="AD449" s="149"/>
      <c r="AE449" s="149" t="s">
        <v>205</v>
      </c>
      <c r="AF449" s="149">
        <v>0</v>
      </c>
      <c r="AG449" s="149"/>
      <c r="AH449" s="194"/>
      <c r="AI449" s="195" t="s">
        <v>860</v>
      </c>
      <c r="AJ449" s="197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</row>
    <row r="450" spans="1:60" outlineLevel="1">
      <c r="A450" s="150"/>
      <c r="B450" s="191" t="s">
        <v>861</v>
      </c>
      <c r="C450" s="192"/>
      <c r="D450" s="183"/>
      <c r="E450" s="184">
        <v>-4.5999999999999996</v>
      </c>
      <c r="F450" s="163"/>
      <c r="G450" s="163"/>
      <c r="H450" s="163"/>
      <c r="I450" s="163"/>
      <c r="J450" s="163"/>
      <c r="K450" s="163"/>
      <c r="L450" s="163"/>
      <c r="M450" s="163"/>
      <c r="N450" s="163"/>
      <c r="O450" s="163"/>
      <c r="P450" s="163"/>
      <c r="Q450" s="163"/>
      <c r="R450" s="164"/>
      <c r="S450" s="164"/>
      <c r="T450" s="163"/>
      <c r="U450" s="163"/>
      <c r="V450" s="163"/>
      <c r="W450" s="164"/>
      <c r="X450" s="164"/>
      <c r="Y450" s="149"/>
      <c r="Z450" s="149"/>
      <c r="AA450" s="149"/>
      <c r="AB450" s="149"/>
      <c r="AC450" s="149"/>
      <c r="AD450" s="149"/>
      <c r="AE450" s="149" t="s">
        <v>205</v>
      </c>
      <c r="AF450" s="149">
        <v>0</v>
      </c>
      <c r="AG450" s="149"/>
      <c r="AH450" s="194"/>
      <c r="AI450" s="195" t="s">
        <v>861</v>
      </c>
      <c r="AJ450" s="197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</row>
    <row r="451" spans="1:60" outlineLevel="1">
      <c r="A451" s="150"/>
      <c r="B451" s="191" t="s">
        <v>862</v>
      </c>
      <c r="C451" s="192"/>
      <c r="D451" s="183"/>
      <c r="E451" s="184">
        <v>-1.92</v>
      </c>
      <c r="F451" s="163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4"/>
      <c r="S451" s="164"/>
      <c r="T451" s="163"/>
      <c r="U451" s="163"/>
      <c r="V451" s="163"/>
      <c r="W451" s="164"/>
      <c r="X451" s="164"/>
      <c r="Y451" s="149"/>
      <c r="Z451" s="149"/>
      <c r="AA451" s="149"/>
      <c r="AB451" s="149"/>
      <c r="AC451" s="149"/>
      <c r="AD451" s="149"/>
      <c r="AE451" s="149" t="s">
        <v>205</v>
      </c>
      <c r="AF451" s="149">
        <v>0</v>
      </c>
      <c r="AG451" s="149"/>
      <c r="AH451" s="194"/>
      <c r="AI451" s="195" t="s">
        <v>862</v>
      </c>
      <c r="AJ451" s="197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</row>
    <row r="452" spans="1:60" outlineLevel="1">
      <c r="A452" s="150"/>
      <c r="B452" s="191" t="s">
        <v>863</v>
      </c>
      <c r="C452" s="192"/>
      <c r="D452" s="183"/>
      <c r="E452" s="184">
        <v>112.224</v>
      </c>
      <c r="F452" s="163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4"/>
      <c r="S452" s="164"/>
      <c r="T452" s="163"/>
      <c r="U452" s="163"/>
      <c r="V452" s="163"/>
      <c r="W452" s="164"/>
      <c r="X452" s="164"/>
      <c r="Y452" s="149"/>
      <c r="Z452" s="149"/>
      <c r="AA452" s="149"/>
      <c r="AB452" s="149"/>
      <c r="AC452" s="149"/>
      <c r="AD452" s="149"/>
      <c r="AE452" s="149" t="s">
        <v>205</v>
      </c>
      <c r="AF452" s="149">
        <v>0</v>
      </c>
      <c r="AG452" s="149"/>
      <c r="AH452" s="194"/>
      <c r="AI452" s="195" t="s">
        <v>863</v>
      </c>
      <c r="AJ452" s="197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</row>
    <row r="453" spans="1:60" outlineLevel="1">
      <c r="A453" s="150"/>
      <c r="B453" s="191" t="s">
        <v>855</v>
      </c>
      <c r="C453" s="192"/>
      <c r="D453" s="183"/>
      <c r="E453" s="184">
        <v>-11.25</v>
      </c>
      <c r="F453" s="163"/>
      <c r="G453" s="163"/>
      <c r="H453" s="163"/>
      <c r="I453" s="163"/>
      <c r="J453" s="163"/>
      <c r="K453" s="163"/>
      <c r="L453" s="163"/>
      <c r="M453" s="163"/>
      <c r="N453" s="163"/>
      <c r="O453" s="163"/>
      <c r="P453" s="163"/>
      <c r="Q453" s="163"/>
      <c r="R453" s="164"/>
      <c r="S453" s="164"/>
      <c r="T453" s="163"/>
      <c r="U453" s="163"/>
      <c r="V453" s="163"/>
      <c r="W453" s="164"/>
      <c r="X453" s="164"/>
      <c r="Y453" s="149"/>
      <c r="Z453" s="149"/>
      <c r="AA453" s="149"/>
      <c r="AB453" s="149"/>
      <c r="AC453" s="149"/>
      <c r="AD453" s="149"/>
      <c r="AE453" s="149" t="s">
        <v>205</v>
      </c>
      <c r="AF453" s="149">
        <v>0</v>
      </c>
      <c r="AG453" s="149"/>
      <c r="AH453" s="194"/>
      <c r="AI453" s="195" t="s">
        <v>855</v>
      </c>
      <c r="AJ453" s="197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</row>
    <row r="454" spans="1:60" outlineLevel="1">
      <c r="A454" s="150"/>
      <c r="B454" s="191" t="s">
        <v>864</v>
      </c>
      <c r="C454" s="192"/>
      <c r="D454" s="183"/>
      <c r="E454" s="184">
        <v>-4</v>
      </c>
      <c r="F454" s="163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4"/>
      <c r="S454" s="164"/>
      <c r="T454" s="163"/>
      <c r="U454" s="163"/>
      <c r="V454" s="163"/>
      <c r="W454" s="164"/>
      <c r="X454" s="164"/>
      <c r="Y454" s="149"/>
      <c r="Z454" s="149"/>
      <c r="AA454" s="149"/>
      <c r="AB454" s="149"/>
      <c r="AC454" s="149"/>
      <c r="AD454" s="149"/>
      <c r="AE454" s="149" t="s">
        <v>205</v>
      </c>
      <c r="AF454" s="149">
        <v>0</v>
      </c>
      <c r="AG454" s="149"/>
      <c r="AH454" s="194"/>
      <c r="AI454" s="195" t="s">
        <v>864</v>
      </c>
      <c r="AJ454" s="197"/>
      <c r="AK454" s="149"/>
      <c r="AL454" s="149"/>
      <c r="AM454" s="149"/>
      <c r="AN454" s="149"/>
      <c r="AO454" s="149"/>
      <c r="AP454" s="149"/>
      <c r="AQ454" s="149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  <c r="BC454" s="149"/>
      <c r="BD454" s="149"/>
      <c r="BE454" s="149"/>
      <c r="BF454" s="149"/>
      <c r="BG454" s="149"/>
      <c r="BH454" s="149"/>
    </row>
    <row r="455" spans="1:60" outlineLevel="1">
      <c r="A455" s="176">
        <v>112</v>
      </c>
      <c r="B455" s="177" t="s">
        <v>865</v>
      </c>
      <c r="C455" s="177" t="s">
        <v>866</v>
      </c>
      <c r="D455" s="178" t="s">
        <v>266</v>
      </c>
      <c r="E455" s="179">
        <v>529.57299999999998</v>
      </c>
      <c r="F455" s="182"/>
      <c r="G455" s="180">
        <f>ROUND(E455*F455,2)</f>
        <v>0</v>
      </c>
      <c r="H455" s="182">
        <v>787</v>
      </c>
      <c r="I455" s="180">
        <f>ROUND(E455*H455,2)</f>
        <v>416773.95</v>
      </c>
      <c r="J455" s="182">
        <v>0</v>
      </c>
      <c r="K455" s="180">
        <f>ROUND(E455*J455,2)</f>
        <v>0</v>
      </c>
      <c r="L455" s="180">
        <v>21</v>
      </c>
      <c r="M455" s="180">
        <f>G455*(1+L455/100)</f>
        <v>0</v>
      </c>
      <c r="N455" s="180">
        <v>7.0000000000000001E-3</v>
      </c>
      <c r="O455" s="180">
        <f>ROUND(E455*N455,2)</f>
        <v>3.71</v>
      </c>
      <c r="P455" s="180">
        <v>0</v>
      </c>
      <c r="Q455" s="180">
        <f>ROUND(E455*P455,2)</f>
        <v>0</v>
      </c>
      <c r="R455" s="181" t="s">
        <v>781</v>
      </c>
      <c r="S455" s="181" t="s">
        <v>201</v>
      </c>
      <c r="T455" s="180" t="s">
        <v>201</v>
      </c>
      <c r="U455" s="180">
        <v>0</v>
      </c>
      <c r="V455" s="180">
        <f>ROUND(E455*U455,2)</f>
        <v>0</v>
      </c>
      <c r="W455" s="181"/>
      <c r="X455" s="181"/>
      <c r="Y455" s="149"/>
      <c r="Z455" s="149"/>
      <c r="AA455" s="149"/>
      <c r="AB455" s="149"/>
      <c r="AC455" s="149"/>
      <c r="AD455" s="149"/>
      <c r="AE455" s="149" t="s">
        <v>782</v>
      </c>
      <c r="AF455" s="149" t="s">
        <v>867</v>
      </c>
      <c r="AG455" s="149"/>
      <c r="AH455" s="194"/>
      <c r="AI455" s="194"/>
      <c r="AJ455" s="197"/>
      <c r="AK455" s="149"/>
      <c r="AL455" s="149"/>
      <c r="AM455" s="149"/>
      <c r="AN455" s="149"/>
      <c r="AO455" s="149"/>
      <c r="AP455" s="149"/>
      <c r="AQ455" s="149"/>
      <c r="AR455" s="149"/>
      <c r="AS455" s="149"/>
      <c r="AT455" s="149"/>
      <c r="AU455" s="149"/>
      <c r="AV455" s="149"/>
      <c r="AW455" s="149"/>
      <c r="AX455" s="149"/>
      <c r="AY455" s="149"/>
      <c r="AZ455" s="149"/>
      <c r="BA455" s="149"/>
      <c r="BB455" s="149"/>
      <c r="BC455" s="149"/>
      <c r="BD455" s="149"/>
      <c r="BE455" s="149"/>
      <c r="BF455" s="149"/>
      <c r="BG455" s="149"/>
      <c r="BH455" s="149"/>
    </row>
    <row r="456" spans="1:60" outlineLevel="1">
      <c r="A456" s="150"/>
      <c r="B456" s="191" t="s">
        <v>868</v>
      </c>
      <c r="C456" s="192"/>
      <c r="D456" s="183"/>
      <c r="E456" s="184">
        <v>529.57299999999998</v>
      </c>
      <c r="F456" s="163"/>
      <c r="G456" s="163"/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4"/>
      <c r="S456" s="164"/>
      <c r="T456" s="163"/>
      <c r="U456" s="163"/>
      <c r="V456" s="163"/>
      <c r="W456" s="164"/>
      <c r="X456" s="164"/>
      <c r="Y456" s="149"/>
      <c r="Z456" s="149"/>
      <c r="AA456" s="149"/>
      <c r="AB456" s="149"/>
      <c r="AC456" s="149"/>
      <c r="AD456" s="149"/>
      <c r="AE456" s="149" t="s">
        <v>205</v>
      </c>
      <c r="AF456" s="149">
        <v>0</v>
      </c>
      <c r="AG456" s="149"/>
      <c r="AH456" s="194"/>
      <c r="AI456" s="195" t="s">
        <v>868</v>
      </c>
      <c r="AJ456" s="197"/>
      <c r="AK456" s="149"/>
      <c r="AL456" s="149"/>
      <c r="AM456" s="149"/>
      <c r="AN456" s="149"/>
      <c r="AO456" s="149"/>
      <c r="AP456" s="149"/>
      <c r="AQ456" s="149"/>
      <c r="AR456" s="149"/>
      <c r="AS456" s="149"/>
      <c r="AT456" s="149"/>
      <c r="AU456" s="149"/>
      <c r="AV456" s="149"/>
      <c r="AW456" s="149"/>
      <c r="AX456" s="149"/>
      <c r="AY456" s="149"/>
      <c r="AZ456" s="149"/>
      <c r="BA456" s="149"/>
      <c r="BB456" s="149"/>
      <c r="BC456" s="149"/>
      <c r="BD456" s="149"/>
      <c r="BE456" s="149"/>
      <c r="BF456" s="149"/>
      <c r="BG456" s="149"/>
      <c r="BH456" s="149"/>
    </row>
    <row r="457" spans="1:60" outlineLevel="1">
      <c r="A457" s="176">
        <v>113</v>
      </c>
      <c r="B457" s="177" t="s">
        <v>869</v>
      </c>
      <c r="C457" s="177" t="s">
        <v>870</v>
      </c>
      <c r="D457" s="178" t="s">
        <v>199</v>
      </c>
      <c r="E457" s="179">
        <v>206.72594000000001</v>
      </c>
      <c r="F457" s="182"/>
      <c r="G457" s="180">
        <f>ROUND(E457*F457,2)</f>
        <v>0</v>
      </c>
      <c r="H457" s="182">
        <v>357</v>
      </c>
      <c r="I457" s="180">
        <f>ROUND(E457*H457,2)</f>
        <v>73801.16</v>
      </c>
      <c r="J457" s="182">
        <v>17.850000000000001</v>
      </c>
      <c r="K457" s="180">
        <f>ROUND(E457*J457,2)</f>
        <v>3690.06</v>
      </c>
      <c r="L457" s="180">
        <v>21</v>
      </c>
      <c r="M457" s="180">
        <f>G457*(1+L457/100)</f>
        <v>0</v>
      </c>
      <c r="N457" s="180">
        <v>3.0000000000000001E-3</v>
      </c>
      <c r="O457" s="180">
        <f>ROUND(E457*N457,2)</f>
        <v>0.62</v>
      </c>
      <c r="P457" s="180">
        <v>0</v>
      </c>
      <c r="Q457" s="180">
        <f>ROUND(E457*P457,2)</f>
        <v>0</v>
      </c>
      <c r="R457" s="181"/>
      <c r="S457" s="181" t="s">
        <v>392</v>
      </c>
      <c r="T457" s="180" t="s">
        <v>393</v>
      </c>
      <c r="U457" s="180">
        <v>0</v>
      </c>
      <c r="V457" s="180">
        <f>ROUND(E457*U457,2)</f>
        <v>0</v>
      </c>
      <c r="W457" s="181"/>
      <c r="X457" s="181"/>
      <c r="Y457" s="149"/>
      <c r="Z457" s="149"/>
      <c r="AA457" s="149"/>
      <c r="AB457" s="149"/>
      <c r="AC457" s="149"/>
      <c r="AD457" s="149"/>
      <c r="AE457" s="149" t="s">
        <v>782</v>
      </c>
      <c r="AF457" s="149" t="s">
        <v>871</v>
      </c>
      <c r="AG457" s="149"/>
      <c r="AH457" s="194"/>
      <c r="AI457" s="194"/>
      <c r="AJ457" s="197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</row>
    <row r="458" spans="1:60" outlineLevel="1">
      <c r="A458" s="150"/>
      <c r="B458" s="191" t="s">
        <v>872</v>
      </c>
      <c r="C458" s="192"/>
      <c r="D458" s="183"/>
      <c r="E458" s="184">
        <v>202.29</v>
      </c>
      <c r="F458" s="163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4"/>
      <c r="S458" s="164"/>
      <c r="T458" s="163"/>
      <c r="U458" s="163"/>
      <c r="V458" s="163"/>
      <c r="W458" s="164"/>
      <c r="X458" s="164"/>
      <c r="Y458" s="149"/>
      <c r="Z458" s="149"/>
      <c r="AA458" s="149"/>
      <c r="AB458" s="149"/>
      <c r="AC458" s="149"/>
      <c r="AD458" s="149"/>
      <c r="AE458" s="149" t="s">
        <v>205</v>
      </c>
      <c r="AF458" s="149">
        <v>0</v>
      </c>
      <c r="AG458" s="149"/>
      <c r="AH458" s="194"/>
      <c r="AI458" s="195" t="s">
        <v>872</v>
      </c>
      <c r="AJ458" s="197"/>
      <c r="AK458" s="149"/>
      <c r="AL458" s="149"/>
      <c r="AM458" s="149"/>
      <c r="AN458" s="149"/>
      <c r="AO458" s="149"/>
      <c r="AP458" s="149"/>
      <c r="AQ458" s="149"/>
      <c r="AR458" s="149"/>
      <c r="AS458" s="149"/>
      <c r="AT458" s="149"/>
      <c r="AU458" s="149"/>
      <c r="AV458" s="149"/>
      <c r="AW458" s="149"/>
      <c r="AX458" s="149"/>
      <c r="AY458" s="149"/>
      <c r="AZ458" s="149"/>
      <c r="BA458" s="149"/>
      <c r="BB458" s="149"/>
      <c r="BC458" s="149"/>
      <c r="BD458" s="149"/>
      <c r="BE458" s="149"/>
      <c r="BF458" s="149"/>
      <c r="BG458" s="149"/>
      <c r="BH458" s="149"/>
    </row>
    <row r="459" spans="1:60" outlineLevel="1">
      <c r="A459" s="150"/>
      <c r="B459" s="191" t="s">
        <v>873</v>
      </c>
      <c r="C459" s="192"/>
      <c r="D459" s="183"/>
      <c r="E459" s="184">
        <v>4.4359400000000004</v>
      </c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4"/>
      <c r="S459" s="164"/>
      <c r="T459" s="163"/>
      <c r="U459" s="163"/>
      <c r="V459" s="163"/>
      <c r="W459" s="164"/>
      <c r="X459" s="164"/>
      <c r="Y459" s="149"/>
      <c r="Z459" s="149"/>
      <c r="AA459" s="149"/>
      <c r="AB459" s="149"/>
      <c r="AC459" s="149"/>
      <c r="AD459" s="149"/>
      <c r="AE459" s="149" t="s">
        <v>205</v>
      </c>
      <c r="AF459" s="149">
        <v>0</v>
      </c>
      <c r="AG459" s="149"/>
      <c r="AH459" s="194"/>
      <c r="AI459" s="195" t="s">
        <v>873</v>
      </c>
      <c r="AJ459" s="197"/>
      <c r="AK459" s="149"/>
      <c r="AL459" s="149"/>
      <c r="AM459" s="149"/>
      <c r="AN459" s="149"/>
      <c r="AO459" s="149"/>
      <c r="AP459" s="149"/>
      <c r="AQ459" s="149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  <c r="BC459" s="149"/>
      <c r="BD459" s="149"/>
      <c r="BE459" s="149"/>
      <c r="BF459" s="149"/>
      <c r="BG459" s="149"/>
      <c r="BH459" s="149"/>
    </row>
    <row r="460" spans="1:60" outlineLevel="1">
      <c r="A460" s="176">
        <v>114</v>
      </c>
      <c r="B460" s="177" t="s">
        <v>874</v>
      </c>
      <c r="C460" s="177" t="s">
        <v>875</v>
      </c>
      <c r="D460" s="178" t="s">
        <v>199</v>
      </c>
      <c r="E460" s="179">
        <v>417.8</v>
      </c>
      <c r="F460" s="182"/>
      <c r="G460" s="180">
        <f>ROUND(E460*F460,2)</f>
        <v>0</v>
      </c>
      <c r="H460" s="182">
        <v>644</v>
      </c>
      <c r="I460" s="180">
        <f>ROUND(E460*H460,2)</f>
        <v>269063.2</v>
      </c>
      <c r="J460" s="182">
        <v>32.200000000000003</v>
      </c>
      <c r="K460" s="180">
        <f>ROUND(E460*J460,2)</f>
        <v>13453.16</v>
      </c>
      <c r="L460" s="180">
        <v>21</v>
      </c>
      <c r="M460" s="180">
        <f>G460*(1+L460/100)</f>
        <v>0</v>
      </c>
      <c r="N460" s="180">
        <v>5.0000000000000001E-3</v>
      </c>
      <c r="O460" s="180">
        <f>ROUND(E460*N460,2)</f>
        <v>2.09</v>
      </c>
      <c r="P460" s="180">
        <v>0</v>
      </c>
      <c r="Q460" s="180">
        <f>ROUND(E460*P460,2)</f>
        <v>0</v>
      </c>
      <c r="R460" s="181"/>
      <c r="S460" s="181" t="s">
        <v>392</v>
      </c>
      <c r="T460" s="180" t="s">
        <v>393</v>
      </c>
      <c r="U460" s="180">
        <v>0</v>
      </c>
      <c r="V460" s="180">
        <f>ROUND(E460*U460,2)</f>
        <v>0</v>
      </c>
      <c r="W460" s="181"/>
      <c r="X460" s="181"/>
      <c r="Y460" s="149"/>
      <c r="Z460" s="149"/>
      <c r="AA460" s="149"/>
      <c r="AB460" s="149"/>
      <c r="AC460" s="149"/>
      <c r="AD460" s="149"/>
      <c r="AE460" s="149" t="s">
        <v>782</v>
      </c>
      <c r="AF460" s="149" t="s">
        <v>876</v>
      </c>
      <c r="AG460" s="149"/>
      <c r="AH460" s="194"/>
      <c r="AI460" s="194"/>
      <c r="AJ460" s="197"/>
      <c r="AK460" s="149"/>
      <c r="AL460" s="149"/>
      <c r="AM460" s="149"/>
      <c r="AN460" s="149"/>
      <c r="AO460" s="149"/>
      <c r="AP460" s="149"/>
      <c r="AQ460" s="149"/>
      <c r="AR460" s="149"/>
      <c r="AS460" s="149"/>
      <c r="AT460" s="149"/>
      <c r="AU460" s="149"/>
      <c r="AV460" s="149"/>
      <c r="AW460" s="149"/>
      <c r="AX460" s="149"/>
      <c r="AY460" s="149"/>
      <c r="AZ460" s="149"/>
      <c r="BA460" s="149"/>
      <c r="BB460" s="149"/>
      <c r="BC460" s="149"/>
      <c r="BD460" s="149"/>
      <c r="BE460" s="149"/>
      <c r="BF460" s="149"/>
      <c r="BG460" s="149"/>
      <c r="BH460" s="149"/>
    </row>
    <row r="461" spans="1:60" outlineLevel="1">
      <c r="A461" s="150"/>
      <c r="B461" s="191" t="s">
        <v>877</v>
      </c>
      <c r="C461" s="192"/>
      <c r="D461" s="183"/>
      <c r="E461" s="184">
        <v>97.65</v>
      </c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4"/>
      <c r="S461" s="164"/>
      <c r="T461" s="163"/>
      <c r="U461" s="163"/>
      <c r="V461" s="163"/>
      <c r="W461" s="164"/>
      <c r="X461" s="164"/>
      <c r="Y461" s="149"/>
      <c r="Z461" s="149"/>
      <c r="AA461" s="149"/>
      <c r="AB461" s="149"/>
      <c r="AC461" s="149"/>
      <c r="AD461" s="149"/>
      <c r="AE461" s="149" t="s">
        <v>205</v>
      </c>
      <c r="AF461" s="149">
        <v>0</v>
      </c>
      <c r="AG461" s="149"/>
      <c r="AH461" s="194"/>
      <c r="AI461" s="195" t="s">
        <v>877</v>
      </c>
      <c r="AJ461" s="197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</row>
    <row r="462" spans="1:60" outlineLevel="1">
      <c r="A462" s="150"/>
      <c r="B462" s="191" t="s">
        <v>878</v>
      </c>
      <c r="C462" s="192"/>
      <c r="D462" s="183"/>
      <c r="E462" s="184">
        <v>29.45</v>
      </c>
      <c r="F462" s="163"/>
      <c r="G462" s="163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/>
      <c r="R462" s="164"/>
      <c r="S462" s="164"/>
      <c r="T462" s="163"/>
      <c r="U462" s="163"/>
      <c r="V462" s="163"/>
      <c r="W462" s="164"/>
      <c r="X462" s="164"/>
      <c r="Y462" s="149"/>
      <c r="Z462" s="149"/>
      <c r="AA462" s="149"/>
      <c r="AB462" s="149"/>
      <c r="AC462" s="149"/>
      <c r="AD462" s="149"/>
      <c r="AE462" s="149" t="s">
        <v>205</v>
      </c>
      <c r="AF462" s="149">
        <v>0</v>
      </c>
      <c r="AG462" s="149"/>
      <c r="AH462" s="194"/>
      <c r="AI462" s="195" t="s">
        <v>878</v>
      </c>
      <c r="AJ462" s="197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/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</row>
    <row r="463" spans="1:60" outlineLevel="1">
      <c r="A463" s="150"/>
      <c r="B463" s="191" t="s">
        <v>879</v>
      </c>
      <c r="C463" s="192"/>
      <c r="D463" s="183"/>
      <c r="E463" s="184">
        <v>213.28</v>
      </c>
      <c r="F463" s="163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4"/>
      <c r="S463" s="164"/>
      <c r="T463" s="163"/>
      <c r="U463" s="163"/>
      <c r="V463" s="163"/>
      <c r="W463" s="164"/>
      <c r="X463" s="164"/>
      <c r="Y463" s="149"/>
      <c r="Z463" s="149"/>
      <c r="AA463" s="149"/>
      <c r="AB463" s="149"/>
      <c r="AC463" s="149"/>
      <c r="AD463" s="149"/>
      <c r="AE463" s="149" t="s">
        <v>205</v>
      </c>
      <c r="AF463" s="149">
        <v>0</v>
      </c>
      <c r="AG463" s="149"/>
      <c r="AH463" s="194"/>
      <c r="AI463" s="195" t="s">
        <v>879</v>
      </c>
      <c r="AJ463" s="197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</row>
    <row r="464" spans="1:60" outlineLevel="1">
      <c r="A464" s="150"/>
      <c r="B464" s="191" t="s">
        <v>880</v>
      </c>
      <c r="C464" s="192"/>
      <c r="D464" s="183"/>
      <c r="E464" s="184">
        <v>39.438000000000002</v>
      </c>
      <c r="F464" s="163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4"/>
      <c r="S464" s="164"/>
      <c r="T464" s="163"/>
      <c r="U464" s="163"/>
      <c r="V464" s="163"/>
      <c r="W464" s="164"/>
      <c r="X464" s="164"/>
      <c r="Y464" s="149"/>
      <c r="Z464" s="149"/>
      <c r="AA464" s="149"/>
      <c r="AB464" s="149"/>
      <c r="AC464" s="149"/>
      <c r="AD464" s="149"/>
      <c r="AE464" s="149" t="s">
        <v>205</v>
      </c>
      <c r="AF464" s="149">
        <v>0</v>
      </c>
      <c r="AG464" s="149"/>
      <c r="AH464" s="194"/>
      <c r="AI464" s="195" t="s">
        <v>880</v>
      </c>
      <c r="AJ464" s="197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</row>
    <row r="465" spans="1:60" outlineLevel="1">
      <c r="A465" s="150"/>
      <c r="B465" s="191" t="s">
        <v>881</v>
      </c>
      <c r="C465" s="192"/>
      <c r="D465" s="183"/>
      <c r="E465" s="184">
        <v>37.981999999999999</v>
      </c>
      <c r="F465" s="163"/>
      <c r="G465" s="163"/>
      <c r="H465" s="163"/>
      <c r="I465" s="163"/>
      <c r="J465" s="163"/>
      <c r="K465" s="163"/>
      <c r="L465" s="163"/>
      <c r="M465" s="163"/>
      <c r="N465" s="163"/>
      <c r="O465" s="163"/>
      <c r="P465" s="163"/>
      <c r="Q465" s="163"/>
      <c r="R465" s="164"/>
      <c r="S465" s="164"/>
      <c r="T465" s="163"/>
      <c r="U465" s="163"/>
      <c r="V465" s="163"/>
      <c r="W465" s="164"/>
      <c r="X465" s="164"/>
      <c r="Y465" s="149"/>
      <c r="Z465" s="149"/>
      <c r="AA465" s="149"/>
      <c r="AB465" s="149"/>
      <c r="AC465" s="149"/>
      <c r="AD465" s="149"/>
      <c r="AE465" s="149" t="s">
        <v>205</v>
      </c>
      <c r="AF465" s="149">
        <v>0</v>
      </c>
      <c r="AG465" s="149"/>
      <c r="AH465" s="194"/>
      <c r="AI465" s="195" t="s">
        <v>881</v>
      </c>
      <c r="AJ465" s="197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</row>
    <row r="466" spans="1:60" outlineLevel="1">
      <c r="A466" s="176">
        <v>115</v>
      </c>
      <c r="B466" s="177" t="s">
        <v>882</v>
      </c>
      <c r="C466" s="177" t="s">
        <v>883</v>
      </c>
      <c r="D466" s="178" t="s">
        <v>0</v>
      </c>
      <c r="E466" s="179">
        <v>43984.640800000001</v>
      </c>
      <c r="F466" s="182"/>
      <c r="G466" s="180">
        <f>ROUND(E466*F466,2)</f>
        <v>0</v>
      </c>
      <c r="H466" s="182">
        <v>0</v>
      </c>
      <c r="I466" s="180">
        <f>ROUND(E466*H466,2)</f>
        <v>0</v>
      </c>
      <c r="J466" s="182">
        <v>2.6</v>
      </c>
      <c r="K466" s="180">
        <f>ROUND(E466*J466,2)</f>
        <v>114360.07</v>
      </c>
      <c r="L466" s="180">
        <v>21</v>
      </c>
      <c r="M466" s="180">
        <f>G466*(1+L466/100)</f>
        <v>0</v>
      </c>
      <c r="N466" s="180">
        <v>0</v>
      </c>
      <c r="O466" s="180">
        <f>ROUND(E466*N466,2)</f>
        <v>0</v>
      </c>
      <c r="P466" s="180">
        <v>0</v>
      </c>
      <c r="Q466" s="180">
        <f>ROUND(E466*P466,2)</f>
        <v>0</v>
      </c>
      <c r="R466" s="181" t="s">
        <v>807</v>
      </c>
      <c r="S466" s="181" t="s">
        <v>201</v>
      </c>
      <c r="T466" s="180" t="s">
        <v>201</v>
      </c>
      <c r="U466" s="180">
        <v>0</v>
      </c>
      <c r="V466" s="180">
        <f>ROUND(E466*U466,2)</f>
        <v>0</v>
      </c>
      <c r="W466" s="181"/>
      <c r="X466" s="181"/>
      <c r="Y466" s="149"/>
      <c r="Z466" s="149"/>
      <c r="AA466" s="149"/>
      <c r="AB466" s="149"/>
      <c r="AC466" s="149"/>
      <c r="AD466" s="149"/>
      <c r="AE466" s="149" t="s">
        <v>751</v>
      </c>
      <c r="AF466" s="149" t="s">
        <v>884</v>
      </c>
      <c r="AG466" s="149"/>
      <c r="AH466" s="194"/>
      <c r="AI466" s="194"/>
      <c r="AJ466" s="197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</row>
    <row r="467" spans="1:60" outlineLevel="1">
      <c r="A467" s="150"/>
      <c r="B467" s="191" t="s">
        <v>788</v>
      </c>
      <c r="C467" s="192"/>
      <c r="D467" s="183"/>
      <c r="E467" s="184"/>
      <c r="F467" s="163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4"/>
      <c r="S467" s="164"/>
      <c r="T467" s="163"/>
      <c r="U467" s="163"/>
      <c r="V467" s="163"/>
      <c r="W467" s="164"/>
      <c r="X467" s="164"/>
      <c r="Y467" s="149"/>
      <c r="Z467" s="149"/>
      <c r="AA467" s="149"/>
      <c r="AB467" s="149"/>
      <c r="AC467" s="149"/>
      <c r="AD467" s="149"/>
      <c r="AE467" s="149" t="s">
        <v>205</v>
      </c>
      <c r="AF467" s="149">
        <v>0</v>
      </c>
      <c r="AG467" s="149"/>
      <c r="AH467" s="194"/>
      <c r="AI467" s="195" t="s">
        <v>788</v>
      </c>
      <c r="AJ467" s="197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</row>
    <row r="468" spans="1:60" outlineLevel="1">
      <c r="A468" s="150"/>
      <c r="B468" s="265" t="s">
        <v>885</v>
      </c>
      <c r="C468" s="265"/>
      <c r="D468" s="266"/>
      <c r="E468" s="184"/>
      <c r="F468" s="163"/>
      <c r="G468" s="163"/>
      <c r="H468" s="163"/>
      <c r="I468" s="163"/>
      <c r="J468" s="163"/>
      <c r="K468" s="163"/>
      <c r="L468" s="163"/>
      <c r="M468" s="163"/>
      <c r="N468" s="163"/>
      <c r="O468" s="163"/>
      <c r="P468" s="163"/>
      <c r="Q468" s="163"/>
      <c r="R468" s="164"/>
      <c r="S468" s="164"/>
      <c r="T468" s="163"/>
      <c r="U468" s="163"/>
      <c r="V468" s="163"/>
      <c r="W468" s="164"/>
      <c r="X468" s="164"/>
      <c r="Y468" s="149"/>
      <c r="Z468" s="149"/>
      <c r="AA468" s="149"/>
      <c r="AB468" s="149"/>
      <c r="AC468" s="149"/>
      <c r="AD468" s="149"/>
      <c r="AE468" s="149" t="s">
        <v>205</v>
      </c>
      <c r="AF468" s="149">
        <v>0</v>
      </c>
      <c r="AG468" s="149"/>
      <c r="AH468" s="194"/>
      <c r="AI468" s="195" t="s">
        <v>885</v>
      </c>
      <c r="AJ468" s="197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</row>
    <row r="469" spans="1:60" outlineLevel="1">
      <c r="A469" s="150"/>
      <c r="B469" s="191" t="s">
        <v>886</v>
      </c>
      <c r="C469" s="192"/>
      <c r="D469" s="183"/>
      <c r="E469" s="184">
        <v>43984.640800000001</v>
      </c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4"/>
      <c r="S469" s="164"/>
      <c r="T469" s="163"/>
      <c r="U469" s="163"/>
      <c r="V469" s="163"/>
      <c r="W469" s="164"/>
      <c r="X469" s="164"/>
      <c r="Y469" s="149"/>
      <c r="Z469" s="149"/>
      <c r="AA469" s="149"/>
      <c r="AB469" s="149"/>
      <c r="AC469" s="149"/>
      <c r="AD469" s="149"/>
      <c r="AE469" s="149" t="s">
        <v>205</v>
      </c>
      <c r="AF469" s="149">
        <v>0</v>
      </c>
      <c r="AG469" s="149"/>
      <c r="AH469" s="194"/>
      <c r="AI469" s="195" t="s">
        <v>886</v>
      </c>
      <c r="AJ469" s="197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</row>
    <row r="470" spans="1:60">
      <c r="A470" s="136"/>
      <c r="B470" s="154"/>
      <c r="C470" s="154"/>
      <c r="D470" s="157"/>
      <c r="E470" s="158"/>
      <c r="F470" s="159"/>
      <c r="G470" s="159"/>
      <c r="H470" s="159"/>
      <c r="I470" s="159"/>
      <c r="J470" s="159"/>
      <c r="K470" s="159"/>
      <c r="L470" s="159"/>
      <c r="M470" s="159"/>
      <c r="N470" s="159"/>
      <c r="O470" s="159"/>
      <c r="P470" s="159"/>
      <c r="Q470" s="159"/>
      <c r="R470" s="160"/>
      <c r="S470" s="160"/>
      <c r="T470" s="159"/>
      <c r="U470" s="159"/>
      <c r="V470" s="159"/>
      <c r="W470" s="160"/>
      <c r="X470" s="160"/>
      <c r="AH470" s="193"/>
      <c r="AI470" s="193"/>
      <c r="AJ470" s="196"/>
    </row>
    <row r="471" spans="1:60" ht="14">
      <c r="A471" s="152" t="s">
        <v>195</v>
      </c>
      <c r="B471" s="169" t="s">
        <v>138</v>
      </c>
      <c r="C471" s="169" t="s">
        <v>139</v>
      </c>
      <c r="D471" s="170"/>
      <c r="E471" s="171"/>
      <c r="F471" s="172"/>
      <c r="G471" s="173">
        <f>SUMIF(AE472:AE473,"&lt;&gt;NOR",G472:G473)</f>
        <v>0</v>
      </c>
      <c r="H471" s="172"/>
      <c r="I471" s="172">
        <f>SUM(I472:I473)</f>
        <v>58735.1</v>
      </c>
      <c r="J471" s="172"/>
      <c r="K471" s="172">
        <f>SUM(K472:K473)</f>
        <v>118364.9</v>
      </c>
      <c r="L471" s="172"/>
      <c r="M471" s="172">
        <f>SUM(M472:M473)</f>
        <v>0</v>
      </c>
      <c r="N471" s="172"/>
      <c r="O471" s="172">
        <f>SUM(O472:O473)</f>
        <v>1.31</v>
      </c>
      <c r="P471" s="172"/>
      <c r="Q471" s="172">
        <f>SUM(Q472:Q473)</f>
        <v>0</v>
      </c>
      <c r="R471" s="174"/>
      <c r="S471" s="174"/>
      <c r="T471" s="172"/>
      <c r="U471" s="172"/>
      <c r="V471" s="172">
        <f>SUM(V472:V473)</f>
        <v>165.76</v>
      </c>
      <c r="W471" s="174"/>
      <c r="X471" s="175"/>
      <c r="AE471" t="s">
        <v>196</v>
      </c>
      <c r="AH471" s="193"/>
      <c r="AI471" s="193"/>
      <c r="AJ471" s="196"/>
    </row>
    <row r="472" spans="1:60" outlineLevel="1">
      <c r="A472" s="176">
        <v>116</v>
      </c>
      <c r="B472" s="177" t="s">
        <v>887</v>
      </c>
      <c r="C472" s="177" t="s">
        <v>888</v>
      </c>
      <c r="D472" s="178" t="s">
        <v>568</v>
      </c>
      <c r="E472" s="179">
        <v>230</v>
      </c>
      <c r="F472" s="182"/>
      <c r="G472" s="180">
        <f>ROUND(E472*F472,2)</f>
        <v>0</v>
      </c>
      <c r="H472" s="182">
        <v>255.37</v>
      </c>
      <c r="I472" s="180">
        <f>ROUND(E472*H472,2)</f>
        <v>58735.1</v>
      </c>
      <c r="J472" s="182">
        <v>514.63</v>
      </c>
      <c r="K472" s="180">
        <f>ROUND(E472*J472,2)</f>
        <v>118364.9</v>
      </c>
      <c r="L472" s="180">
        <v>21</v>
      </c>
      <c r="M472" s="180">
        <f>G472*(1+L472/100)</f>
        <v>0</v>
      </c>
      <c r="N472" s="180">
        <v>5.6899999999999997E-3</v>
      </c>
      <c r="O472" s="180">
        <f>ROUND(E472*N472,2)</f>
        <v>1.31</v>
      </c>
      <c r="P472" s="180">
        <v>0</v>
      </c>
      <c r="Q472" s="180">
        <f>ROUND(E472*P472,2)</f>
        <v>0</v>
      </c>
      <c r="R472" s="181" t="s">
        <v>589</v>
      </c>
      <c r="S472" s="181" t="s">
        <v>201</v>
      </c>
      <c r="T472" s="180" t="s">
        <v>201</v>
      </c>
      <c r="U472" s="180">
        <v>0.72067999999999999</v>
      </c>
      <c r="V472" s="180">
        <f>ROUND(E472*U472,2)</f>
        <v>165.76</v>
      </c>
      <c r="W472" s="181"/>
      <c r="X472" s="181"/>
      <c r="Y472" s="149"/>
      <c r="Z472" s="149"/>
      <c r="AA472" s="149"/>
      <c r="AB472" s="149"/>
      <c r="AC472" s="149"/>
      <c r="AD472" s="149"/>
      <c r="AE472" s="149" t="s">
        <v>590</v>
      </c>
      <c r="AF472" s="149" t="s">
        <v>889</v>
      </c>
      <c r="AG472" s="149"/>
      <c r="AH472" s="194"/>
      <c r="AI472" s="194"/>
      <c r="AJ472" s="197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</row>
    <row r="473" spans="1:60" outlineLevel="1">
      <c r="A473" s="150"/>
      <c r="B473" s="191" t="s">
        <v>890</v>
      </c>
      <c r="C473" s="192"/>
      <c r="D473" s="183"/>
      <c r="E473" s="184">
        <v>230</v>
      </c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4"/>
      <c r="S473" s="164"/>
      <c r="T473" s="163"/>
      <c r="U473" s="163"/>
      <c r="V473" s="163"/>
      <c r="W473" s="164"/>
      <c r="X473" s="164"/>
      <c r="Y473" s="149"/>
      <c r="Z473" s="149"/>
      <c r="AA473" s="149"/>
      <c r="AB473" s="149"/>
      <c r="AC473" s="149"/>
      <c r="AD473" s="149"/>
      <c r="AE473" s="149" t="s">
        <v>205</v>
      </c>
      <c r="AF473" s="149">
        <v>0</v>
      </c>
      <c r="AG473" s="149"/>
      <c r="AH473" s="194"/>
      <c r="AI473" s="195" t="s">
        <v>890</v>
      </c>
      <c r="AJ473" s="197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</row>
    <row r="474" spans="1:60">
      <c r="A474" s="136"/>
      <c r="B474" s="154"/>
      <c r="C474" s="154"/>
      <c r="D474" s="157"/>
      <c r="E474" s="158"/>
      <c r="F474" s="159"/>
      <c r="G474" s="159"/>
      <c r="H474" s="159"/>
      <c r="I474" s="159"/>
      <c r="J474" s="159"/>
      <c r="K474" s="159"/>
      <c r="L474" s="159"/>
      <c r="M474" s="159"/>
      <c r="N474" s="159"/>
      <c r="O474" s="159"/>
      <c r="P474" s="159"/>
      <c r="Q474" s="159"/>
      <c r="R474" s="160"/>
      <c r="S474" s="160"/>
      <c r="T474" s="159"/>
      <c r="U474" s="159"/>
      <c r="V474" s="159"/>
      <c r="W474" s="160"/>
      <c r="X474" s="160"/>
      <c r="AH474" s="193"/>
      <c r="AI474" s="193"/>
      <c r="AJ474" s="196"/>
    </row>
    <row r="475" spans="1:60" ht="14">
      <c r="A475" s="152" t="s">
        <v>195</v>
      </c>
      <c r="B475" s="169" t="s">
        <v>140</v>
      </c>
      <c r="C475" s="169" t="s">
        <v>141</v>
      </c>
      <c r="D475" s="170"/>
      <c r="E475" s="171"/>
      <c r="F475" s="172"/>
      <c r="G475" s="173">
        <f>SUMIF(AE476:AE499,"&lt;&gt;NOR",G476:G499)</f>
        <v>0</v>
      </c>
      <c r="H475" s="172"/>
      <c r="I475" s="172">
        <f>SUM(I476:I499)</f>
        <v>1367645.13</v>
      </c>
      <c r="J475" s="172"/>
      <c r="K475" s="172">
        <f>SUM(K476:K499)</f>
        <v>349583.85</v>
      </c>
      <c r="L475" s="172"/>
      <c r="M475" s="172">
        <f>SUM(M476:M499)</f>
        <v>0</v>
      </c>
      <c r="N475" s="172"/>
      <c r="O475" s="172">
        <f>SUM(O476:O499)</f>
        <v>6.76</v>
      </c>
      <c r="P475" s="172"/>
      <c r="Q475" s="172">
        <f>SUM(Q476:Q499)</f>
        <v>0</v>
      </c>
      <c r="R475" s="174"/>
      <c r="S475" s="174"/>
      <c r="T475" s="172"/>
      <c r="U475" s="172"/>
      <c r="V475" s="172">
        <f>SUM(V476:V499)</f>
        <v>466.18000000000006</v>
      </c>
      <c r="W475" s="174"/>
      <c r="X475" s="175"/>
      <c r="AE475" t="s">
        <v>196</v>
      </c>
      <c r="AH475" s="193"/>
      <c r="AI475" s="193"/>
      <c r="AJ475" s="196"/>
    </row>
    <row r="476" spans="1:60" outlineLevel="1">
      <c r="A476" s="176">
        <v>117</v>
      </c>
      <c r="B476" s="177" t="s">
        <v>891</v>
      </c>
      <c r="C476" s="177" t="s">
        <v>892</v>
      </c>
      <c r="D476" s="178" t="s">
        <v>266</v>
      </c>
      <c r="E476" s="179">
        <v>17.7</v>
      </c>
      <c r="F476" s="182"/>
      <c r="G476" s="180">
        <f>ROUND(E476*F476,2)</f>
        <v>0</v>
      </c>
      <c r="H476" s="182">
        <v>0</v>
      </c>
      <c r="I476" s="180">
        <f>ROUND(E476*H476,2)</f>
        <v>0</v>
      </c>
      <c r="J476" s="182">
        <v>1450</v>
      </c>
      <c r="K476" s="180">
        <f>ROUND(E476*J476,2)</f>
        <v>25665</v>
      </c>
      <c r="L476" s="180">
        <v>21</v>
      </c>
      <c r="M476" s="180">
        <f>G476*(1+L476/100)</f>
        <v>0</v>
      </c>
      <c r="N476" s="180">
        <v>0</v>
      </c>
      <c r="O476" s="180">
        <f>ROUND(E476*N476,2)</f>
        <v>0</v>
      </c>
      <c r="P476" s="180">
        <v>0</v>
      </c>
      <c r="Q476" s="180">
        <f>ROUND(E476*P476,2)</f>
        <v>0</v>
      </c>
      <c r="R476" s="181"/>
      <c r="S476" s="181" t="s">
        <v>392</v>
      </c>
      <c r="T476" s="180" t="s">
        <v>689</v>
      </c>
      <c r="U476" s="180">
        <v>0</v>
      </c>
      <c r="V476" s="180">
        <f>ROUND(E476*U476,2)</f>
        <v>0</v>
      </c>
      <c r="W476" s="181"/>
      <c r="X476" s="181"/>
      <c r="Y476" s="149"/>
      <c r="Z476" s="149"/>
      <c r="AA476" s="149"/>
      <c r="AB476" s="149"/>
      <c r="AC476" s="149"/>
      <c r="AD476" s="149"/>
      <c r="AE476" s="149" t="s">
        <v>202</v>
      </c>
      <c r="AF476" s="149" t="s">
        <v>893</v>
      </c>
      <c r="AG476" s="149"/>
      <c r="AH476" s="194"/>
      <c r="AI476" s="194"/>
      <c r="AJ476" s="197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</row>
    <row r="477" spans="1:60" outlineLevel="1">
      <c r="A477" s="150"/>
      <c r="B477" s="191" t="s">
        <v>894</v>
      </c>
      <c r="C477" s="192"/>
      <c r="D477" s="183"/>
      <c r="E477" s="184">
        <v>9.9</v>
      </c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4"/>
      <c r="S477" s="164"/>
      <c r="T477" s="163"/>
      <c r="U477" s="163"/>
      <c r="V477" s="163"/>
      <c r="W477" s="164"/>
      <c r="X477" s="164"/>
      <c r="Y477" s="149"/>
      <c r="Z477" s="149"/>
      <c r="AA477" s="149"/>
      <c r="AB477" s="149"/>
      <c r="AC477" s="149"/>
      <c r="AD477" s="149"/>
      <c r="AE477" s="149" t="s">
        <v>205</v>
      </c>
      <c r="AF477" s="149">
        <v>0</v>
      </c>
      <c r="AG477" s="149"/>
      <c r="AH477" s="194"/>
      <c r="AI477" s="195" t="s">
        <v>894</v>
      </c>
      <c r="AJ477" s="197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</row>
    <row r="478" spans="1:60" outlineLevel="1">
      <c r="A478" s="150"/>
      <c r="B478" s="191" t="s">
        <v>895</v>
      </c>
      <c r="C478" s="192"/>
      <c r="D478" s="183"/>
      <c r="E478" s="184">
        <v>7.8</v>
      </c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4"/>
      <c r="S478" s="164"/>
      <c r="T478" s="163"/>
      <c r="U478" s="163"/>
      <c r="V478" s="163"/>
      <c r="W478" s="164"/>
      <c r="X478" s="164"/>
      <c r="Y478" s="149"/>
      <c r="Z478" s="149"/>
      <c r="AA478" s="149"/>
      <c r="AB478" s="149"/>
      <c r="AC478" s="149"/>
      <c r="AD478" s="149"/>
      <c r="AE478" s="149" t="s">
        <v>205</v>
      </c>
      <c r="AF478" s="149">
        <v>0</v>
      </c>
      <c r="AG478" s="149"/>
      <c r="AH478" s="194"/>
      <c r="AI478" s="195" t="s">
        <v>895</v>
      </c>
      <c r="AJ478" s="197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</row>
    <row r="479" spans="1:60" ht="24" outlineLevel="1">
      <c r="A479" s="176">
        <v>118</v>
      </c>
      <c r="B479" s="177" t="s">
        <v>896</v>
      </c>
      <c r="C479" s="177" t="s">
        <v>897</v>
      </c>
      <c r="D479" s="178" t="s">
        <v>426</v>
      </c>
      <c r="E479" s="179">
        <v>45</v>
      </c>
      <c r="F479" s="182"/>
      <c r="G479" s="180">
        <f>ROUND(E479*F479,2)</f>
        <v>0</v>
      </c>
      <c r="H479" s="182">
        <v>10148.73</v>
      </c>
      <c r="I479" s="180">
        <f>ROUND(E479*H479,2)</f>
        <v>456692.85</v>
      </c>
      <c r="J479" s="182">
        <v>3091.27</v>
      </c>
      <c r="K479" s="180">
        <f>ROUND(E479*J479,2)</f>
        <v>139107.15</v>
      </c>
      <c r="L479" s="180">
        <v>21</v>
      </c>
      <c r="M479" s="180">
        <f>G479*(1+L479/100)</f>
        <v>0</v>
      </c>
      <c r="N479" s="180">
        <v>5.3429999999999998E-2</v>
      </c>
      <c r="O479" s="180">
        <f>ROUND(E479*N479,2)</f>
        <v>2.4</v>
      </c>
      <c r="P479" s="180">
        <v>0</v>
      </c>
      <c r="Q479" s="180">
        <f>ROUND(E479*P479,2)</f>
        <v>0</v>
      </c>
      <c r="R479" s="181" t="s">
        <v>898</v>
      </c>
      <c r="S479" s="181" t="s">
        <v>201</v>
      </c>
      <c r="T479" s="180" t="s">
        <v>201</v>
      </c>
      <c r="U479" s="180">
        <v>4.51633</v>
      </c>
      <c r="V479" s="180">
        <f>ROUND(E479*U479,2)</f>
        <v>203.23</v>
      </c>
      <c r="W479" s="181"/>
      <c r="X479" s="181"/>
      <c r="Y479" s="149"/>
      <c r="Z479" s="149"/>
      <c r="AA479" s="149"/>
      <c r="AB479" s="149"/>
      <c r="AC479" s="149"/>
      <c r="AD479" s="149"/>
      <c r="AE479" s="149" t="s">
        <v>590</v>
      </c>
      <c r="AF479" s="149" t="s">
        <v>899</v>
      </c>
      <c r="AG479" s="149"/>
      <c r="AH479" s="194"/>
      <c r="AI479" s="194"/>
      <c r="AJ479" s="197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</row>
    <row r="480" spans="1:60" outlineLevel="1">
      <c r="A480" s="150"/>
      <c r="B480" s="191" t="s">
        <v>900</v>
      </c>
      <c r="C480" s="192"/>
      <c r="D480" s="183"/>
      <c r="E480" s="184">
        <v>40</v>
      </c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4"/>
      <c r="S480" s="164"/>
      <c r="T480" s="163"/>
      <c r="U480" s="163"/>
      <c r="V480" s="163"/>
      <c r="W480" s="164"/>
      <c r="X480" s="164"/>
      <c r="Y480" s="149"/>
      <c r="Z480" s="149"/>
      <c r="AA480" s="149"/>
      <c r="AB480" s="149"/>
      <c r="AC480" s="149"/>
      <c r="AD480" s="149"/>
      <c r="AE480" s="149" t="s">
        <v>205</v>
      </c>
      <c r="AF480" s="149">
        <v>0</v>
      </c>
      <c r="AG480" s="149"/>
      <c r="AH480" s="194"/>
      <c r="AI480" s="195" t="s">
        <v>900</v>
      </c>
      <c r="AJ480" s="197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</row>
    <row r="481" spans="1:60" outlineLevel="1">
      <c r="A481" s="150"/>
      <c r="B481" s="191" t="s">
        <v>901</v>
      </c>
      <c r="C481" s="192"/>
      <c r="D481" s="183"/>
      <c r="E481" s="184">
        <v>5</v>
      </c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4"/>
      <c r="S481" s="164"/>
      <c r="T481" s="163"/>
      <c r="U481" s="163"/>
      <c r="V481" s="163"/>
      <c r="W481" s="164"/>
      <c r="X481" s="164"/>
      <c r="Y481" s="149"/>
      <c r="Z481" s="149"/>
      <c r="AA481" s="149"/>
      <c r="AB481" s="149"/>
      <c r="AC481" s="149"/>
      <c r="AD481" s="149"/>
      <c r="AE481" s="149" t="s">
        <v>205</v>
      </c>
      <c r="AF481" s="149">
        <v>0</v>
      </c>
      <c r="AG481" s="149"/>
      <c r="AH481" s="194"/>
      <c r="AI481" s="195" t="s">
        <v>901</v>
      </c>
      <c r="AJ481" s="197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</row>
    <row r="482" spans="1:60" ht="24" outlineLevel="1">
      <c r="A482" s="176">
        <v>119</v>
      </c>
      <c r="B482" s="177" t="s">
        <v>902</v>
      </c>
      <c r="C482" s="177" t="s">
        <v>903</v>
      </c>
      <c r="D482" s="178" t="s">
        <v>266</v>
      </c>
      <c r="E482" s="179">
        <v>28.8856</v>
      </c>
      <c r="F482" s="182"/>
      <c r="G482" s="180">
        <f>ROUND(E482*F482,2)</f>
        <v>0</v>
      </c>
      <c r="H482" s="182">
        <v>10601.63</v>
      </c>
      <c r="I482" s="180">
        <f>ROUND(E482*H482,2)</f>
        <v>306234.44</v>
      </c>
      <c r="J482" s="182">
        <v>3918.37</v>
      </c>
      <c r="K482" s="180">
        <f>ROUND(E482*J482,2)</f>
        <v>113184.47</v>
      </c>
      <c r="L482" s="180">
        <v>21</v>
      </c>
      <c r="M482" s="180">
        <f>G482*(1+L482/100)</f>
        <v>0</v>
      </c>
      <c r="N482" s="180">
        <v>3.1910000000000001E-2</v>
      </c>
      <c r="O482" s="180">
        <f>ROUND(E482*N482,2)</f>
        <v>0.92</v>
      </c>
      <c r="P482" s="180">
        <v>0</v>
      </c>
      <c r="Q482" s="180">
        <f>ROUND(E482*P482,2)</f>
        <v>0</v>
      </c>
      <c r="R482" s="181" t="s">
        <v>898</v>
      </c>
      <c r="S482" s="181" t="s">
        <v>201</v>
      </c>
      <c r="T482" s="180" t="s">
        <v>201</v>
      </c>
      <c r="U482" s="180">
        <v>5.5475199999999996</v>
      </c>
      <c r="V482" s="180">
        <f>ROUND(E482*U482,2)</f>
        <v>160.24</v>
      </c>
      <c r="W482" s="181"/>
      <c r="X482" s="181"/>
      <c r="Y482" s="149"/>
      <c r="Z482" s="149"/>
      <c r="AA482" s="149"/>
      <c r="AB482" s="149"/>
      <c r="AC482" s="149"/>
      <c r="AD482" s="149"/>
      <c r="AE482" s="149" t="s">
        <v>590</v>
      </c>
      <c r="AF482" s="149" t="s">
        <v>904</v>
      </c>
      <c r="AG482" s="149"/>
      <c r="AH482" s="194"/>
      <c r="AI482" s="194"/>
      <c r="AJ482" s="197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</row>
    <row r="483" spans="1:60" outlineLevel="1">
      <c r="A483" s="150"/>
      <c r="B483" s="191" t="s">
        <v>905</v>
      </c>
      <c r="C483" s="192"/>
      <c r="D483" s="183"/>
      <c r="E483" s="184">
        <v>12.076000000000001</v>
      </c>
      <c r="F483" s="163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4"/>
      <c r="S483" s="164"/>
      <c r="T483" s="163"/>
      <c r="U483" s="163"/>
      <c r="V483" s="163"/>
      <c r="W483" s="164"/>
      <c r="X483" s="164"/>
      <c r="Y483" s="149"/>
      <c r="Z483" s="149"/>
      <c r="AA483" s="149"/>
      <c r="AB483" s="149"/>
      <c r="AC483" s="149"/>
      <c r="AD483" s="149"/>
      <c r="AE483" s="149" t="s">
        <v>205</v>
      </c>
      <c r="AF483" s="149">
        <v>0</v>
      </c>
      <c r="AG483" s="149"/>
      <c r="AH483" s="194"/>
      <c r="AI483" s="195" t="s">
        <v>905</v>
      </c>
      <c r="AJ483" s="197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49"/>
      <c r="AX483" s="149"/>
      <c r="AY483" s="149"/>
      <c r="AZ483" s="149"/>
      <c r="BA483" s="149"/>
      <c r="BB483" s="149"/>
      <c r="BC483" s="149"/>
      <c r="BD483" s="149"/>
      <c r="BE483" s="149"/>
      <c r="BF483" s="149"/>
      <c r="BG483" s="149"/>
      <c r="BH483" s="149"/>
    </row>
    <row r="484" spans="1:60" outlineLevel="1">
      <c r="A484" s="150"/>
      <c r="B484" s="191" t="s">
        <v>906</v>
      </c>
      <c r="C484" s="192"/>
      <c r="D484" s="183"/>
      <c r="E484" s="184">
        <v>3.6</v>
      </c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4"/>
      <c r="S484" s="164"/>
      <c r="T484" s="163"/>
      <c r="U484" s="163"/>
      <c r="V484" s="163"/>
      <c r="W484" s="164"/>
      <c r="X484" s="164"/>
      <c r="Y484" s="149"/>
      <c r="Z484" s="149"/>
      <c r="AA484" s="149"/>
      <c r="AB484" s="149"/>
      <c r="AC484" s="149"/>
      <c r="AD484" s="149"/>
      <c r="AE484" s="149" t="s">
        <v>205</v>
      </c>
      <c r="AF484" s="149">
        <v>0</v>
      </c>
      <c r="AG484" s="149"/>
      <c r="AH484" s="194"/>
      <c r="AI484" s="195" t="s">
        <v>906</v>
      </c>
      <c r="AJ484" s="197"/>
      <c r="AK484" s="149"/>
      <c r="AL484" s="149"/>
      <c r="AM484" s="149"/>
      <c r="AN484" s="149"/>
      <c r="AO484" s="149"/>
      <c r="AP484" s="149"/>
      <c r="AQ484" s="149"/>
      <c r="AR484" s="149"/>
      <c r="AS484" s="149"/>
      <c r="AT484" s="149"/>
      <c r="AU484" s="149"/>
      <c r="AV484" s="149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</row>
    <row r="485" spans="1:60" outlineLevel="1">
      <c r="A485" s="150"/>
      <c r="B485" s="191" t="s">
        <v>907</v>
      </c>
      <c r="C485" s="192"/>
      <c r="D485" s="183"/>
      <c r="E485" s="184">
        <v>1.8</v>
      </c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4"/>
      <c r="S485" s="164"/>
      <c r="T485" s="163"/>
      <c r="U485" s="163"/>
      <c r="V485" s="163"/>
      <c r="W485" s="164"/>
      <c r="X485" s="164"/>
      <c r="Y485" s="149"/>
      <c r="Z485" s="149"/>
      <c r="AA485" s="149"/>
      <c r="AB485" s="149"/>
      <c r="AC485" s="149"/>
      <c r="AD485" s="149"/>
      <c r="AE485" s="149" t="s">
        <v>205</v>
      </c>
      <c r="AF485" s="149">
        <v>0</v>
      </c>
      <c r="AG485" s="149"/>
      <c r="AH485" s="194"/>
      <c r="AI485" s="195" t="s">
        <v>907</v>
      </c>
      <c r="AJ485" s="197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</row>
    <row r="486" spans="1:60" outlineLevel="1">
      <c r="A486" s="150"/>
      <c r="B486" s="191" t="s">
        <v>908</v>
      </c>
      <c r="C486" s="192"/>
      <c r="D486" s="183"/>
      <c r="E486" s="184">
        <v>7.8095999999999997</v>
      </c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4"/>
      <c r="S486" s="164"/>
      <c r="T486" s="163"/>
      <c r="U486" s="163"/>
      <c r="V486" s="163"/>
      <c r="W486" s="164"/>
      <c r="X486" s="164"/>
      <c r="Y486" s="149"/>
      <c r="Z486" s="149"/>
      <c r="AA486" s="149"/>
      <c r="AB486" s="149"/>
      <c r="AC486" s="149"/>
      <c r="AD486" s="149"/>
      <c r="AE486" s="149" t="s">
        <v>205</v>
      </c>
      <c r="AF486" s="149">
        <v>0</v>
      </c>
      <c r="AG486" s="149"/>
      <c r="AH486" s="194"/>
      <c r="AI486" s="195" t="s">
        <v>908</v>
      </c>
      <c r="AJ486" s="197"/>
      <c r="AK486" s="149"/>
      <c r="AL486" s="149"/>
      <c r="AM486" s="149"/>
      <c r="AN486" s="149"/>
      <c r="AO486" s="149"/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/>
      <c r="BA486" s="149"/>
      <c r="BB486" s="149"/>
      <c r="BC486" s="149"/>
      <c r="BD486" s="149"/>
      <c r="BE486" s="149"/>
      <c r="BF486" s="149"/>
      <c r="BG486" s="149"/>
      <c r="BH486" s="149"/>
    </row>
    <row r="487" spans="1:60" outlineLevel="1">
      <c r="A487" s="150"/>
      <c r="B487" s="191" t="s">
        <v>909</v>
      </c>
      <c r="C487" s="192"/>
      <c r="D487" s="183"/>
      <c r="E487" s="184">
        <v>3.6</v>
      </c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P487" s="163"/>
      <c r="Q487" s="163"/>
      <c r="R487" s="164"/>
      <c r="S487" s="164"/>
      <c r="T487" s="163"/>
      <c r="U487" s="163"/>
      <c r="V487" s="163"/>
      <c r="W487" s="164"/>
      <c r="X487" s="164"/>
      <c r="Y487" s="149"/>
      <c r="Z487" s="149"/>
      <c r="AA487" s="149"/>
      <c r="AB487" s="149"/>
      <c r="AC487" s="149"/>
      <c r="AD487" s="149"/>
      <c r="AE487" s="149" t="s">
        <v>205</v>
      </c>
      <c r="AF487" s="149">
        <v>0</v>
      </c>
      <c r="AG487" s="149"/>
      <c r="AH487" s="194"/>
      <c r="AI487" s="195" t="s">
        <v>909</v>
      </c>
      <c r="AJ487" s="197"/>
      <c r="AK487" s="149"/>
      <c r="AL487" s="149"/>
      <c r="AM487" s="149"/>
      <c r="AN487" s="149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9"/>
      <c r="BA487" s="149"/>
      <c r="BB487" s="149"/>
      <c r="BC487" s="149"/>
      <c r="BD487" s="149"/>
      <c r="BE487" s="149"/>
      <c r="BF487" s="149"/>
      <c r="BG487" s="149"/>
      <c r="BH487" s="149"/>
    </row>
    <row r="488" spans="1:60" ht="24" outlineLevel="1">
      <c r="A488" s="176">
        <v>120</v>
      </c>
      <c r="B488" s="177" t="s">
        <v>910</v>
      </c>
      <c r="C488" s="177" t="s">
        <v>911</v>
      </c>
      <c r="D488" s="178" t="s">
        <v>266</v>
      </c>
      <c r="E488" s="179">
        <v>18.895</v>
      </c>
      <c r="F488" s="182"/>
      <c r="G488" s="180">
        <f>ROUND(E488*F488,2)</f>
        <v>0</v>
      </c>
      <c r="H488" s="182">
        <v>9710.6299999999992</v>
      </c>
      <c r="I488" s="180">
        <f>ROUND(E488*H488,2)</f>
        <v>183482.35</v>
      </c>
      <c r="J488" s="182">
        <v>1789.37</v>
      </c>
      <c r="K488" s="180">
        <f>ROUND(E488*J488,2)</f>
        <v>33810.15</v>
      </c>
      <c r="L488" s="180">
        <v>21</v>
      </c>
      <c r="M488" s="180">
        <f>G488*(1+L488/100)</f>
        <v>0</v>
      </c>
      <c r="N488" s="180">
        <v>3.2399999999999998E-2</v>
      </c>
      <c r="O488" s="180">
        <f>ROUND(E488*N488,2)</f>
        <v>0.61</v>
      </c>
      <c r="P488" s="180">
        <v>0</v>
      </c>
      <c r="Q488" s="180">
        <f>ROUND(E488*P488,2)</f>
        <v>0</v>
      </c>
      <c r="R488" s="181" t="s">
        <v>898</v>
      </c>
      <c r="S488" s="181" t="s">
        <v>201</v>
      </c>
      <c r="T488" s="180" t="s">
        <v>201</v>
      </c>
      <c r="U488" s="180">
        <v>2.5582199999999999</v>
      </c>
      <c r="V488" s="180">
        <f>ROUND(E488*U488,2)</f>
        <v>48.34</v>
      </c>
      <c r="W488" s="181"/>
      <c r="X488" s="181"/>
      <c r="Y488" s="149"/>
      <c r="Z488" s="149"/>
      <c r="AA488" s="149"/>
      <c r="AB488" s="149"/>
      <c r="AC488" s="149"/>
      <c r="AD488" s="149"/>
      <c r="AE488" s="149" t="s">
        <v>590</v>
      </c>
      <c r="AF488" s="149" t="s">
        <v>912</v>
      </c>
      <c r="AG488" s="149"/>
      <c r="AH488" s="194"/>
      <c r="AI488" s="194"/>
      <c r="AJ488" s="197"/>
      <c r="AK488" s="149"/>
      <c r="AL488" s="149"/>
      <c r="AM488" s="149"/>
      <c r="AN488" s="149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9"/>
      <c r="BA488" s="149"/>
      <c r="BB488" s="149"/>
      <c r="BC488" s="149"/>
      <c r="BD488" s="149"/>
      <c r="BE488" s="149"/>
      <c r="BF488" s="149"/>
      <c r="BG488" s="149"/>
      <c r="BH488" s="149"/>
    </row>
    <row r="489" spans="1:60" outlineLevel="1">
      <c r="A489" s="150"/>
      <c r="B489" s="191" t="s">
        <v>913</v>
      </c>
      <c r="C489" s="192"/>
      <c r="D489" s="183"/>
      <c r="E489" s="184">
        <v>8.125</v>
      </c>
      <c r="F489" s="163"/>
      <c r="G489" s="163"/>
      <c r="H489" s="163"/>
      <c r="I489" s="163"/>
      <c r="J489" s="163"/>
      <c r="K489" s="163"/>
      <c r="L489" s="163"/>
      <c r="M489" s="163"/>
      <c r="N489" s="163"/>
      <c r="O489" s="163"/>
      <c r="P489" s="163"/>
      <c r="Q489" s="163"/>
      <c r="R489" s="164"/>
      <c r="S489" s="164"/>
      <c r="T489" s="163"/>
      <c r="U489" s="163"/>
      <c r="V489" s="163"/>
      <c r="W489" s="164"/>
      <c r="X489" s="164"/>
      <c r="Y489" s="149"/>
      <c r="Z489" s="149"/>
      <c r="AA489" s="149"/>
      <c r="AB489" s="149"/>
      <c r="AC489" s="149"/>
      <c r="AD489" s="149"/>
      <c r="AE489" s="149" t="s">
        <v>205</v>
      </c>
      <c r="AF489" s="149">
        <v>0</v>
      </c>
      <c r="AG489" s="149"/>
      <c r="AH489" s="194"/>
      <c r="AI489" s="195" t="s">
        <v>913</v>
      </c>
      <c r="AJ489" s="197"/>
      <c r="AK489" s="149"/>
      <c r="AL489" s="149"/>
      <c r="AM489" s="149"/>
      <c r="AN489" s="149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9"/>
      <c r="BA489" s="149"/>
      <c r="BB489" s="149"/>
      <c r="BC489" s="149"/>
      <c r="BD489" s="149"/>
      <c r="BE489" s="149"/>
      <c r="BF489" s="149"/>
      <c r="BG489" s="149"/>
      <c r="BH489" s="149"/>
    </row>
    <row r="490" spans="1:60" outlineLevel="1">
      <c r="A490" s="150"/>
      <c r="B490" s="191" t="s">
        <v>914</v>
      </c>
      <c r="C490" s="192"/>
      <c r="D490" s="183"/>
      <c r="E490" s="184">
        <v>5.25</v>
      </c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4"/>
      <c r="S490" s="164"/>
      <c r="T490" s="163"/>
      <c r="U490" s="163"/>
      <c r="V490" s="163"/>
      <c r="W490" s="164"/>
      <c r="X490" s="164"/>
      <c r="Y490" s="149"/>
      <c r="Z490" s="149"/>
      <c r="AA490" s="149"/>
      <c r="AB490" s="149"/>
      <c r="AC490" s="149"/>
      <c r="AD490" s="149"/>
      <c r="AE490" s="149" t="s">
        <v>205</v>
      </c>
      <c r="AF490" s="149">
        <v>0</v>
      </c>
      <c r="AG490" s="149"/>
      <c r="AH490" s="194"/>
      <c r="AI490" s="195" t="s">
        <v>914</v>
      </c>
      <c r="AJ490" s="197"/>
      <c r="AK490" s="149"/>
      <c r="AL490" s="149"/>
      <c r="AM490" s="149"/>
      <c r="AN490" s="149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9"/>
      <c r="BA490" s="149"/>
      <c r="BB490" s="149"/>
      <c r="BC490" s="149"/>
      <c r="BD490" s="149"/>
      <c r="BE490" s="149"/>
      <c r="BF490" s="149"/>
      <c r="BG490" s="149"/>
      <c r="BH490" s="149"/>
    </row>
    <row r="491" spans="1:60" outlineLevel="1">
      <c r="A491" s="150"/>
      <c r="B491" s="191" t="s">
        <v>915</v>
      </c>
      <c r="C491" s="192"/>
      <c r="D491" s="183"/>
      <c r="E491" s="184">
        <v>5.52</v>
      </c>
      <c r="F491" s="163"/>
      <c r="G491" s="163"/>
      <c r="H491" s="163"/>
      <c r="I491" s="163"/>
      <c r="J491" s="163"/>
      <c r="K491" s="163"/>
      <c r="L491" s="163"/>
      <c r="M491" s="163"/>
      <c r="N491" s="163"/>
      <c r="O491" s="163"/>
      <c r="P491" s="163"/>
      <c r="Q491" s="163"/>
      <c r="R491" s="164"/>
      <c r="S491" s="164"/>
      <c r="T491" s="163"/>
      <c r="U491" s="163"/>
      <c r="V491" s="163"/>
      <c r="W491" s="164"/>
      <c r="X491" s="164"/>
      <c r="Y491" s="149"/>
      <c r="Z491" s="149"/>
      <c r="AA491" s="149"/>
      <c r="AB491" s="149"/>
      <c r="AC491" s="149"/>
      <c r="AD491" s="149"/>
      <c r="AE491" s="149" t="s">
        <v>205</v>
      </c>
      <c r="AF491" s="149">
        <v>0</v>
      </c>
      <c r="AG491" s="149"/>
      <c r="AH491" s="194"/>
      <c r="AI491" s="195" t="s">
        <v>915</v>
      </c>
      <c r="AJ491" s="197"/>
      <c r="AK491" s="149"/>
      <c r="AL491" s="149"/>
      <c r="AM491" s="149"/>
      <c r="AN491" s="149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9"/>
      <c r="BA491" s="149"/>
      <c r="BB491" s="149"/>
      <c r="BC491" s="149"/>
      <c r="BD491" s="149"/>
      <c r="BE491" s="149"/>
      <c r="BF491" s="149"/>
      <c r="BG491" s="149"/>
      <c r="BH491" s="149"/>
    </row>
    <row r="492" spans="1:60" outlineLevel="1">
      <c r="A492" s="176">
        <v>121</v>
      </c>
      <c r="B492" s="177" t="s">
        <v>916</v>
      </c>
      <c r="C492" s="177" t="s">
        <v>917</v>
      </c>
      <c r="D492" s="178" t="s">
        <v>266</v>
      </c>
      <c r="E492" s="179">
        <v>70.114999999999995</v>
      </c>
      <c r="F492" s="182"/>
      <c r="G492" s="180">
        <f>ROUND(E492*F492,2)</f>
        <v>0</v>
      </c>
      <c r="H492" s="182">
        <v>6007.78</v>
      </c>
      <c r="I492" s="180">
        <f>ROUND(E492*H492,2)</f>
        <v>421235.49</v>
      </c>
      <c r="J492" s="182">
        <v>532.22</v>
      </c>
      <c r="K492" s="180">
        <f>ROUND(E492*J492,2)</f>
        <v>37316.61</v>
      </c>
      <c r="L492" s="180">
        <v>21</v>
      </c>
      <c r="M492" s="180">
        <f>G492*(1+L492/100)</f>
        <v>0</v>
      </c>
      <c r="N492" s="180">
        <v>4.0370000000000003E-2</v>
      </c>
      <c r="O492" s="180">
        <f>ROUND(E492*N492,2)</f>
        <v>2.83</v>
      </c>
      <c r="P492" s="180">
        <v>0</v>
      </c>
      <c r="Q492" s="180">
        <f>ROUND(E492*P492,2)</f>
        <v>0</v>
      </c>
      <c r="R492" s="181" t="s">
        <v>589</v>
      </c>
      <c r="S492" s="181" t="s">
        <v>201</v>
      </c>
      <c r="T492" s="180" t="s">
        <v>201</v>
      </c>
      <c r="U492" s="180">
        <v>0.77544999999999997</v>
      </c>
      <c r="V492" s="180">
        <f>ROUND(E492*U492,2)</f>
        <v>54.37</v>
      </c>
      <c r="W492" s="181"/>
      <c r="X492" s="181"/>
      <c r="Y492" s="149"/>
      <c r="Z492" s="149"/>
      <c r="AA492" s="149"/>
      <c r="AB492" s="149"/>
      <c r="AC492" s="149"/>
      <c r="AD492" s="149"/>
      <c r="AE492" s="149" t="s">
        <v>590</v>
      </c>
      <c r="AF492" s="149" t="s">
        <v>918</v>
      </c>
      <c r="AG492" s="149"/>
      <c r="AH492" s="194"/>
      <c r="AI492" s="194"/>
      <c r="AJ492" s="197"/>
      <c r="AK492" s="149"/>
      <c r="AL492" s="149"/>
      <c r="AM492" s="149"/>
      <c r="AN492" s="149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9"/>
      <c r="BA492" s="149"/>
      <c r="BB492" s="149"/>
      <c r="BC492" s="149"/>
      <c r="BD492" s="149"/>
      <c r="BE492" s="149"/>
      <c r="BF492" s="149"/>
      <c r="BG492" s="149"/>
      <c r="BH492" s="149"/>
    </row>
    <row r="493" spans="1:60" outlineLevel="1">
      <c r="A493" s="150"/>
      <c r="B493" s="191" t="s">
        <v>919</v>
      </c>
      <c r="C493" s="192"/>
      <c r="D493" s="183"/>
      <c r="E493" s="184">
        <v>49.484999999999999</v>
      </c>
      <c r="F493" s="163"/>
      <c r="G493" s="163"/>
      <c r="H493" s="163"/>
      <c r="I493" s="163"/>
      <c r="J493" s="163"/>
      <c r="K493" s="163"/>
      <c r="L493" s="163"/>
      <c r="M493" s="163"/>
      <c r="N493" s="163"/>
      <c r="O493" s="163"/>
      <c r="P493" s="163"/>
      <c r="Q493" s="163"/>
      <c r="R493" s="164"/>
      <c r="S493" s="164"/>
      <c r="T493" s="163"/>
      <c r="U493" s="163"/>
      <c r="V493" s="163"/>
      <c r="W493" s="164"/>
      <c r="X493" s="164"/>
      <c r="Y493" s="149"/>
      <c r="Z493" s="149"/>
      <c r="AA493" s="149"/>
      <c r="AB493" s="149"/>
      <c r="AC493" s="149"/>
      <c r="AD493" s="149"/>
      <c r="AE493" s="149" t="s">
        <v>205</v>
      </c>
      <c r="AF493" s="149">
        <v>0</v>
      </c>
      <c r="AG493" s="149"/>
      <c r="AH493" s="194"/>
      <c r="AI493" s="195" t="s">
        <v>919</v>
      </c>
      <c r="AJ493" s="197"/>
      <c r="AK493" s="149"/>
      <c r="AL493" s="149"/>
      <c r="AM493" s="149"/>
      <c r="AN493" s="149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9"/>
      <c r="BA493" s="149"/>
      <c r="BB493" s="149"/>
      <c r="BC493" s="149"/>
      <c r="BD493" s="149"/>
      <c r="BE493" s="149"/>
      <c r="BF493" s="149"/>
      <c r="BG493" s="149"/>
      <c r="BH493" s="149"/>
    </row>
    <row r="494" spans="1:60" outlineLevel="1">
      <c r="A494" s="150"/>
      <c r="B494" s="191" t="s">
        <v>920</v>
      </c>
      <c r="C494" s="192"/>
      <c r="D494" s="183"/>
      <c r="E494" s="184">
        <v>18.649999999999999</v>
      </c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4"/>
      <c r="S494" s="164"/>
      <c r="T494" s="163"/>
      <c r="U494" s="163"/>
      <c r="V494" s="163"/>
      <c r="W494" s="164"/>
      <c r="X494" s="164"/>
      <c r="Y494" s="149"/>
      <c r="Z494" s="149"/>
      <c r="AA494" s="149"/>
      <c r="AB494" s="149"/>
      <c r="AC494" s="149"/>
      <c r="AD494" s="149"/>
      <c r="AE494" s="149" t="s">
        <v>205</v>
      </c>
      <c r="AF494" s="149">
        <v>0</v>
      </c>
      <c r="AG494" s="149"/>
      <c r="AH494" s="194"/>
      <c r="AI494" s="195" t="s">
        <v>920</v>
      </c>
      <c r="AJ494" s="197"/>
      <c r="AK494" s="149"/>
      <c r="AL494" s="149"/>
      <c r="AM494" s="149"/>
      <c r="AN494" s="149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9"/>
      <c r="BA494" s="149"/>
      <c r="BB494" s="149"/>
      <c r="BC494" s="149"/>
      <c r="BD494" s="149"/>
      <c r="BE494" s="149"/>
      <c r="BF494" s="149"/>
      <c r="BG494" s="149"/>
      <c r="BH494" s="149"/>
    </row>
    <row r="495" spans="1:60" outlineLevel="1">
      <c r="A495" s="150"/>
      <c r="B495" s="191" t="s">
        <v>921</v>
      </c>
      <c r="C495" s="192"/>
      <c r="D495" s="183"/>
      <c r="E495" s="184">
        <v>1.98</v>
      </c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4"/>
      <c r="S495" s="164"/>
      <c r="T495" s="163"/>
      <c r="U495" s="163"/>
      <c r="V495" s="163"/>
      <c r="W495" s="164"/>
      <c r="X495" s="164"/>
      <c r="Y495" s="149"/>
      <c r="Z495" s="149"/>
      <c r="AA495" s="149"/>
      <c r="AB495" s="149"/>
      <c r="AC495" s="149"/>
      <c r="AD495" s="149"/>
      <c r="AE495" s="149" t="s">
        <v>205</v>
      </c>
      <c r="AF495" s="149">
        <v>0</v>
      </c>
      <c r="AG495" s="149"/>
      <c r="AH495" s="194"/>
      <c r="AI495" s="195" t="s">
        <v>921</v>
      </c>
      <c r="AJ495" s="197"/>
      <c r="AK495" s="149"/>
      <c r="AL495" s="149"/>
      <c r="AM495" s="149"/>
      <c r="AN495" s="149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9"/>
      <c r="BA495" s="149"/>
      <c r="BB495" s="149"/>
      <c r="BC495" s="149"/>
      <c r="BD495" s="149"/>
      <c r="BE495" s="149"/>
      <c r="BF495" s="149"/>
      <c r="BG495" s="149"/>
      <c r="BH495" s="149"/>
    </row>
    <row r="496" spans="1:60" ht="24" outlineLevel="1">
      <c r="A496" s="176">
        <v>122</v>
      </c>
      <c r="B496" s="177" t="s">
        <v>922</v>
      </c>
      <c r="C496" s="177" t="s">
        <v>923</v>
      </c>
      <c r="D496" s="178" t="s">
        <v>0</v>
      </c>
      <c r="E496" s="179">
        <v>256.64999999999998</v>
      </c>
      <c r="F496" s="182"/>
      <c r="G496" s="180">
        <f>ROUND(E496*F496,2)</f>
        <v>0</v>
      </c>
      <c r="H496" s="182">
        <v>0</v>
      </c>
      <c r="I496" s="180">
        <f>ROUND(E496*H496,2)</f>
        <v>0</v>
      </c>
      <c r="J496" s="182">
        <v>1.95</v>
      </c>
      <c r="K496" s="180">
        <f>ROUND(E496*J496,2)</f>
        <v>500.47</v>
      </c>
      <c r="L496" s="180">
        <v>21</v>
      </c>
      <c r="M496" s="180">
        <f>G496*(1+L496/100)</f>
        <v>0</v>
      </c>
      <c r="N496" s="180">
        <v>0</v>
      </c>
      <c r="O496" s="180">
        <f>ROUND(E496*N496,2)</f>
        <v>0</v>
      </c>
      <c r="P496" s="180">
        <v>0</v>
      </c>
      <c r="Q496" s="180">
        <f>ROUND(E496*P496,2)</f>
        <v>0</v>
      </c>
      <c r="R496" s="181" t="s">
        <v>924</v>
      </c>
      <c r="S496" s="181" t="s">
        <v>201</v>
      </c>
      <c r="T496" s="180" t="s">
        <v>201</v>
      </c>
      <c r="U496" s="180">
        <v>0</v>
      </c>
      <c r="V496" s="180">
        <f>ROUND(E496*U496,2)</f>
        <v>0</v>
      </c>
      <c r="W496" s="181"/>
      <c r="X496" s="181"/>
      <c r="Y496" s="149"/>
      <c r="Z496" s="149"/>
      <c r="AA496" s="149"/>
      <c r="AB496" s="149"/>
      <c r="AC496" s="149"/>
      <c r="AD496" s="149"/>
      <c r="AE496" s="149" t="s">
        <v>751</v>
      </c>
      <c r="AF496" s="149" t="s">
        <v>925</v>
      </c>
      <c r="AG496" s="149"/>
      <c r="AH496" s="194"/>
      <c r="AI496" s="194"/>
      <c r="AJ496" s="197"/>
      <c r="AK496" s="149"/>
      <c r="AL496" s="149"/>
      <c r="AM496" s="149"/>
      <c r="AN496" s="149"/>
      <c r="AO496" s="149"/>
      <c r="AP496" s="149"/>
      <c r="AQ496" s="149"/>
      <c r="AR496" s="149"/>
      <c r="AS496" s="149"/>
      <c r="AT496" s="149"/>
      <c r="AU496" s="149"/>
      <c r="AV496" s="149"/>
      <c r="AW496" s="149"/>
      <c r="AX496" s="149"/>
      <c r="AY496" s="149"/>
      <c r="AZ496" s="149"/>
      <c r="BA496" s="149"/>
      <c r="BB496" s="149"/>
      <c r="BC496" s="149"/>
      <c r="BD496" s="149"/>
      <c r="BE496" s="149"/>
      <c r="BF496" s="149"/>
      <c r="BG496" s="149"/>
      <c r="BH496" s="149"/>
    </row>
    <row r="497" spans="1:60" outlineLevel="1">
      <c r="A497" s="150"/>
      <c r="B497" s="191" t="s">
        <v>788</v>
      </c>
      <c r="C497" s="192"/>
      <c r="D497" s="183"/>
      <c r="E497" s="184"/>
      <c r="F497" s="163"/>
      <c r="G497" s="163"/>
      <c r="H497" s="163"/>
      <c r="I497" s="163"/>
      <c r="J497" s="163"/>
      <c r="K497" s="163"/>
      <c r="L497" s="163"/>
      <c r="M497" s="163"/>
      <c r="N497" s="163"/>
      <c r="O497" s="163"/>
      <c r="P497" s="163"/>
      <c r="Q497" s="163"/>
      <c r="R497" s="164"/>
      <c r="S497" s="164"/>
      <c r="T497" s="163"/>
      <c r="U497" s="163"/>
      <c r="V497" s="163"/>
      <c r="W497" s="164"/>
      <c r="X497" s="164"/>
      <c r="Y497" s="149"/>
      <c r="Z497" s="149"/>
      <c r="AA497" s="149"/>
      <c r="AB497" s="149"/>
      <c r="AC497" s="149"/>
      <c r="AD497" s="149"/>
      <c r="AE497" s="149" t="s">
        <v>205</v>
      </c>
      <c r="AF497" s="149">
        <v>0</v>
      </c>
      <c r="AG497" s="149"/>
      <c r="AH497" s="194"/>
      <c r="AI497" s="195" t="s">
        <v>788</v>
      </c>
      <c r="AJ497" s="197"/>
      <c r="AK497" s="149"/>
      <c r="AL497" s="149"/>
      <c r="AM497" s="149"/>
      <c r="AN497" s="149"/>
      <c r="AO497" s="149"/>
      <c r="AP497" s="149"/>
      <c r="AQ497" s="149"/>
      <c r="AR497" s="149"/>
      <c r="AS497" s="149"/>
      <c r="AT497" s="149"/>
      <c r="AU497" s="149"/>
      <c r="AV497" s="149"/>
      <c r="AW497" s="149"/>
      <c r="AX497" s="149"/>
      <c r="AY497" s="149"/>
      <c r="AZ497" s="149"/>
      <c r="BA497" s="149"/>
      <c r="BB497" s="149"/>
      <c r="BC497" s="149"/>
      <c r="BD497" s="149"/>
      <c r="BE497" s="149"/>
      <c r="BF497" s="149"/>
      <c r="BG497" s="149"/>
      <c r="BH497" s="149"/>
    </row>
    <row r="498" spans="1:60" outlineLevel="1">
      <c r="A498" s="150"/>
      <c r="B498" s="191" t="s">
        <v>926</v>
      </c>
      <c r="C498" s="192"/>
      <c r="D498" s="183"/>
      <c r="E498" s="184"/>
      <c r="F498" s="163"/>
      <c r="G498" s="163"/>
      <c r="H498" s="163"/>
      <c r="I498" s="163"/>
      <c r="J498" s="163"/>
      <c r="K498" s="163"/>
      <c r="L498" s="163"/>
      <c r="M498" s="163"/>
      <c r="N498" s="163"/>
      <c r="O498" s="163"/>
      <c r="P498" s="163"/>
      <c r="Q498" s="163"/>
      <c r="R498" s="164"/>
      <c r="S498" s="164"/>
      <c r="T498" s="163"/>
      <c r="U498" s="163"/>
      <c r="V498" s="163"/>
      <c r="W498" s="164"/>
      <c r="X498" s="164"/>
      <c r="Y498" s="149"/>
      <c r="Z498" s="149"/>
      <c r="AA498" s="149"/>
      <c r="AB498" s="149"/>
      <c r="AC498" s="149"/>
      <c r="AD498" s="149"/>
      <c r="AE498" s="149" t="s">
        <v>205</v>
      </c>
      <c r="AF498" s="149">
        <v>0</v>
      </c>
      <c r="AG498" s="149"/>
      <c r="AH498" s="194"/>
      <c r="AI498" s="195" t="s">
        <v>926</v>
      </c>
      <c r="AJ498" s="197"/>
      <c r="AK498" s="149"/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49"/>
      <c r="AW498" s="149"/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</row>
    <row r="499" spans="1:60" outlineLevel="1">
      <c r="A499" s="150"/>
      <c r="B499" s="191" t="s">
        <v>927</v>
      </c>
      <c r="C499" s="192"/>
      <c r="D499" s="183"/>
      <c r="E499" s="184">
        <v>256.64999999999998</v>
      </c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4"/>
      <c r="S499" s="164"/>
      <c r="T499" s="163"/>
      <c r="U499" s="163"/>
      <c r="V499" s="163"/>
      <c r="W499" s="164"/>
      <c r="X499" s="164"/>
      <c r="Y499" s="149"/>
      <c r="Z499" s="149"/>
      <c r="AA499" s="149"/>
      <c r="AB499" s="149"/>
      <c r="AC499" s="149"/>
      <c r="AD499" s="149"/>
      <c r="AE499" s="149" t="s">
        <v>205</v>
      </c>
      <c r="AF499" s="149">
        <v>0</v>
      </c>
      <c r="AG499" s="149"/>
      <c r="AH499" s="194"/>
      <c r="AI499" s="195" t="s">
        <v>927</v>
      </c>
      <c r="AJ499" s="197"/>
      <c r="AK499" s="149"/>
      <c r="AL499" s="149"/>
      <c r="AM499" s="149"/>
      <c r="AN499" s="149"/>
      <c r="AO499" s="149"/>
      <c r="AP499" s="149"/>
      <c r="AQ499" s="149"/>
      <c r="AR499" s="149"/>
      <c r="AS499" s="149"/>
      <c r="AT499" s="149"/>
      <c r="AU499" s="149"/>
      <c r="AV499" s="149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</row>
    <row r="500" spans="1:60">
      <c r="A500" s="136"/>
      <c r="B500" s="154"/>
      <c r="C500" s="154"/>
      <c r="D500" s="157"/>
      <c r="E500" s="158"/>
      <c r="F500" s="159"/>
      <c r="G500" s="159"/>
      <c r="H500" s="159"/>
      <c r="I500" s="159"/>
      <c r="J500" s="159"/>
      <c r="K500" s="159"/>
      <c r="L500" s="159"/>
      <c r="M500" s="159"/>
      <c r="N500" s="159"/>
      <c r="O500" s="159"/>
      <c r="P500" s="159"/>
      <c r="Q500" s="159"/>
      <c r="R500" s="160"/>
      <c r="S500" s="160"/>
      <c r="T500" s="159"/>
      <c r="U500" s="159"/>
      <c r="V500" s="159"/>
      <c r="W500" s="160"/>
      <c r="X500" s="160"/>
      <c r="AH500" s="193"/>
      <c r="AI500" s="193"/>
      <c r="AJ500" s="196"/>
    </row>
    <row r="501" spans="1:60" ht="14">
      <c r="A501" s="152" t="s">
        <v>195</v>
      </c>
      <c r="B501" s="169" t="s">
        <v>142</v>
      </c>
      <c r="C501" s="169" t="s">
        <v>143</v>
      </c>
      <c r="D501" s="170"/>
      <c r="E501" s="171"/>
      <c r="F501" s="172"/>
      <c r="G501" s="173">
        <f>SUMIF(AE502:AE509,"&lt;&gt;NOR",G502:G509)</f>
        <v>0</v>
      </c>
      <c r="H501" s="172"/>
      <c r="I501" s="172">
        <f>SUM(I502:I509)</f>
        <v>732351.55</v>
      </c>
      <c r="J501" s="172"/>
      <c r="K501" s="172">
        <f>SUM(K502:K509)</f>
        <v>324337.7</v>
      </c>
      <c r="L501" s="172"/>
      <c r="M501" s="172">
        <f>SUM(M502:M509)</f>
        <v>0</v>
      </c>
      <c r="N501" s="172"/>
      <c r="O501" s="172">
        <f>SUM(O502:O509)</f>
        <v>1.94</v>
      </c>
      <c r="P501" s="172"/>
      <c r="Q501" s="172">
        <f>SUM(Q502:Q509)</f>
        <v>0</v>
      </c>
      <c r="R501" s="174"/>
      <c r="S501" s="174"/>
      <c r="T501" s="172"/>
      <c r="U501" s="172"/>
      <c r="V501" s="172">
        <f>SUM(V502:V509)</f>
        <v>458.96</v>
      </c>
      <c r="W501" s="174"/>
      <c r="X501" s="175"/>
      <c r="AE501" t="s">
        <v>196</v>
      </c>
      <c r="AH501" s="193"/>
      <c r="AI501" s="193"/>
      <c r="AJ501" s="196"/>
    </row>
    <row r="502" spans="1:60" ht="24" outlineLevel="1">
      <c r="A502" s="176">
        <v>123</v>
      </c>
      <c r="B502" s="177" t="s">
        <v>928</v>
      </c>
      <c r="C502" s="177" t="s">
        <v>929</v>
      </c>
      <c r="D502" s="178" t="s">
        <v>266</v>
      </c>
      <c r="E502" s="179">
        <v>454.49</v>
      </c>
      <c r="F502" s="182"/>
      <c r="G502" s="180">
        <f>ROUND(E502*F502,2)</f>
        <v>0</v>
      </c>
      <c r="H502" s="182">
        <v>1611.37</v>
      </c>
      <c r="I502" s="180">
        <f>ROUND(E502*H502,2)</f>
        <v>732351.55</v>
      </c>
      <c r="J502" s="182">
        <v>713.63</v>
      </c>
      <c r="K502" s="180">
        <f>ROUND(E502*J502,2)</f>
        <v>324337.7</v>
      </c>
      <c r="L502" s="180">
        <v>21</v>
      </c>
      <c r="M502" s="180">
        <f>G502*(1+L502/100)</f>
        <v>0</v>
      </c>
      <c r="N502" s="180">
        <v>4.2700000000000004E-3</v>
      </c>
      <c r="O502" s="180">
        <f>ROUND(E502*N502,2)</f>
        <v>1.94</v>
      </c>
      <c r="P502" s="180">
        <v>0</v>
      </c>
      <c r="Q502" s="180">
        <f>ROUND(E502*P502,2)</f>
        <v>0</v>
      </c>
      <c r="R502" s="181" t="s">
        <v>589</v>
      </c>
      <c r="S502" s="181" t="s">
        <v>201</v>
      </c>
      <c r="T502" s="180" t="s">
        <v>201</v>
      </c>
      <c r="U502" s="180">
        <v>1.00983</v>
      </c>
      <c r="V502" s="180">
        <f>ROUND(E502*U502,2)</f>
        <v>458.96</v>
      </c>
      <c r="W502" s="181"/>
      <c r="X502" s="181"/>
      <c r="Y502" s="149"/>
      <c r="Z502" s="149"/>
      <c r="AA502" s="149"/>
      <c r="AB502" s="149"/>
      <c r="AC502" s="149"/>
      <c r="AD502" s="149"/>
      <c r="AE502" s="149" t="s">
        <v>590</v>
      </c>
      <c r="AF502" s="149" t="s">
        <v>930</v>
      </c>
      <c r="AG502" s="149"/>
      <c r="AH502" s="194"/>
      <c r="AI502" s="194"/>
      <c r="AJ502" s="197"/>
      <c r="AK502" s="149"/>
      <c r="AL502" s="149"/>
      <c r="AM502" s="149"/>
      <c r="AN502" s="149"/>
      <c r="AO502" s="149"/>
      <c r="AP502" s="149"/>
      <c r="AQ502" s="149"/>
      <c r="AR502" s="149"/>
      <c r="AS502" s="149"/>
      <c r="AT502" s="149"/>
      <c r="AU502" s="149"/>
      <c r="AV502" s="149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</row>
    <row r="503" spans="1:60" outlineLevel="1">
      <c r="A503" s="150"/>
      <c r="B503" s="191" t="s">
        <v>931</v>
      </c>
      <c r="C503" s="192"/>
      <c r="D503" s="183"/>
      <c r="E503" s="184">
        <v>71.02</v>
      </c>
      <c r="F503" s="163"/>
      <c r="G503" s="163"/>
      <c r="H503" s="163"/>
      <c r="I503" s="163"/>
      <c r="J503" s="163"/>
      <c r="K503" s="163"/>
      <c r="L503" s="163"/>
      <c r="M503" s="163"/>
      <c r="N503" s="163"/>
      <c r="O503" s="163"/>
      <c r="P503" s="163"/>
      <c r="Q503" s="163"/>
      <c r="R503" s="164"/>
      <c r="S503" s="164"/>
      <c r="T503" s="163"/>
      <c r="U503" s="163"/>
      <c r="V503" s="163"/>
      <c r="W503" s="164"/>
      <c r="X503" s="164"/>
      <c r="Y503" s="149"/>
      <c r="Z503" s="149"/>
      <c r="AA503" s="149"/>
      <c r="AB503" s="149"/>
      <c r="AC503" s="149"/>
      <c r="AD503" s="149"/>
      <c r="AE503" s="149" t="s">
        <v>205</v>
      </c>
      <c r="AF503" s="149">
        <v>0</v>
      </c>
      <c r="AG503" s="149"/>
      <c r="AH503" s="194"/>
      <c r="AI503" s="195" t="s">
        <v>931</v>
      </c>
      <c r="AJ503" s="197"/>
      <c r="AK503" s="149"/>
      <c r="AL503" s="149"/>
      <c r="AM503" s="149"/>
      <c r="AN503" s="149"/>
      <c r="AO503" s="149"/>
      <c r="AP503" s="149"/>
      <c r="AQ503" s="149"/>
      <c r="AR503" s="149"/>
      <c r="AS503" s="149"/>
      <c r="AT503" s="149"/>
      <c r="AU503" s="149"/>
      <c r="AV503" s="149"/>
      <c r="AW503" s="149"/>
      <c r="AX503" s="149"/>
      <c r="AY503" s="149"/>
      <c r="AZ503" s="149"/>
      <c r="BA503" s="149"/>
      <c r="BB503" s="149"/>
      <c r="BC503" s="149"/>
      <c r="BD503" s="149"/>
      <c r="BE503" s="149"/>
      <c r="BF503" s="149"/>
      <c r="BG503" s="149"/>
      <c r="BH503" s="149"/>
    </row>
    <row r="504" spans="1:60" outlineLevel="1">
      <c r="A504" s="150"/>
      <c r="B504" s="191" t="s">
        <v>932</v>
      </c>
      <c r="C504" s="192"/>
      <c r="D504" s="183"/>
      <c r="E504" s="184">
        <v>69.11</v>
      </c>
      <c r="F504" s="163"/>
      <c r="G504" s="163"/>
      <c r="H504" s="163"/>
      <c r="I504" s="163"/>
      <c r="J504" s="163"/>
      <c r="K504" s="163"/>
      <c r="L504" s="163"/>
      <c r="M504" s="163"/>
      <c r="N504" s="163"/>
      <c r="O504" s="163"/>
      <c r="P504" s="163"/>
      <c r="Q504" s="163"/>
      <c r="R504" s="164"/>
      <c r="S504" s="164"/>
      <c r="T504" s="163"/>
      <c r="U504" s="163"/>
      <c r="V504" s="163"/>
      <c r="W504" s="164"/>
      <c r="X504" s="164"/>
      <c r="Y504" s="149"/>
      <c r="Z504" s="149"/>
      <c r="AA504" s="149"/>
      <c r="AB504" s="149"/>
      <c r="AC504" s="149"/>
      <c r="AD504" s="149"/>
      <c r="AE504" s="149" t="s">
        <v>205</v>
      </c>
      <c r="AF504" s="149">
        <v>0</v>
      </c>
      <c r="AG504" s="149"/>
      <c r="AH504" s="194"/>
      <c r="AI504" s="195" t="s">
        <v>932</v>
      </c>
      <c r="AJ504" s="197"/>
      <c r="AK504" s="149"/>
      <c r="AL504" s="149"/>
      <c r="AM504" s="149"/>
      <c r="AN504" s="149"/>
      <c r="AO504" s="149"/>
      <c r="AP504" s="149"/>
      <c r="AQ504" s="149"/>
      <c r="AR504" s="149"/>
      <c r="AS504" s="149"/>
      <c r="AT504" s="149"/>
      <c r="AU504" s="149"/>
      <c r="AV504" s="149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</row>
    <row r="505" spans="1:60" outlineLevel="1">
      <c r="A505" s="150"/>
      <c r="B505" s="191" t="s">
        <v>933</v>
      </c>
      <c r="C505" s="192"/>
      <c r="D505" s="183"/>
      <c r="E505" s="184">
        <v>110.37</v>
      </c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P505" s="163"/>
      <c r="Q505" s="163"/>
      <c r="R505" s="164"/>
      <c r="S505" s="164"/>
      <c r="T505" s="163"/>
      <c r="U505" s="163"/>
      <c r="V505" s="163"/>
      <c r="W505" s="164"/>
      <c r="X505" s="164"/>
      <c r="Y505" s="149"/>
      <c r="Z505" s="149"/>
      <c r="AA505" s="149"/>
      <c r="AB505" s="149"/>
      <c r="AC505" s="149"/>
      <c r="AD505" s="149"/>
      <c r="AE505" s="149" t="s">
        <v>205</v>
      </c>
      <c r="AF505" s="149">
        <v>0</v>
      </c>
      <c r="AG505" s="149"/>
      <c r="AH505" s="194"/>
      <c r="AI505" s="195" t="s">
        <v>933</v>
      </c>
      <c r="AJ505" s="197"/>
      <c r="AK505" s="149"/>
      <c r="AL505" s="149"/>
      <c r="AM505" s="149"/>
      <c r="AN505" s="149"/>
      <c r="AO505" s="149"/>
      <c r="AP505" s="149"/>
      <c r="AQ505" s="149"/>
      <c r="AR505" s="149"/>
      <c r="AS505" s="149"/>
      <c r="AT505" s="149"/>
      <c r="AU505" s="149"/>
      <c r="AV505" s="149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</row>
    <row r="506" spans="1:60" outlineLevel="1">
      <c r="A506" s="150"/>
      <c r="B506" s="265" t="s">
        <v>934</v>
      </c>
      <c r="C506" s="265"/>
      <c r="D506" s="266"/>
      <c r="E506" s="184">
        <v>50.6</v>
      </c>
      <c r="F506" s="163"/>
      <c r="G506" s="163"/>
      <c r="H506" s="163"/>
      <c r="I506" s="163"/>
      <c r="J506" s="163"/>
      <c r="K506" s="163"/>
      <c r="L506" s="163"/>
      <c r="M506" s="163"/>
      <c r="N506" s="163"/>
      <c r="O506" s="163"/>
      <c r="P506" s="163"/>
      <c r="Q506" s="163"/>
      <c r="R506" s="164"/>
      <c r="S506" s="164"/>
      <c r="T506" s="163"/>
      <c r="U506" s="163"/>
      <c r="V506" s="163"/>
      <c r="W506" s="164"/>
      <c r="X506" s="164"/>
      <c r="Y506" s="149"/>
      <c r="Z506" s="149"/>
      <c r="AA506" s="149"/>
      <c r="AB506" s="149"/>
      <c r="AC506" s="149"/>
      <c r="AD506" s="149"/>
      <c r="AE506" s="149" t="s">
        <v>205</v>
      </c>
      <c r="AF506" s="149">
        <v>0</v>
      </c>
      <c r="AG506" s="149"/>
      <c r="AH506" s="194"/>
      <c r="AI506" s="195" t="s">
        <v>934</v>
      </c>
      <c r="AJ506" s="197"/>
      <c r="AK506" s="149"/>
      <c r="AL506" s="149"/>
      <c r="AM506" s="149"/>
      <c r="AN506" s="149"/>
      <c r="AO506" s="149"/>
      <c r="AP506" s="149"/>
      <c r="AQ506" s="149"/>
      <c r="AR506" s="149"/>
      <c r="AS506" s="149"/>
      <c r="AT506" s="149"/>
      <c r="AU506" s="149"/>
      <c r="AV506" s="149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</row>
    <row r="507" spans="1:60" outlineLevel="1">
      <c r="A507" s="150"/>
      <c r="B507" s="191" t="s">
        <v>935</v>
      </c>
      <c r="C507" s="192"/>
      <c r="D507" s="183"/>
      <c r="E507" s="184">
        <v>48.71</v>
      </c>
      <c r="F507" s="163"/>
      <c r="G507" s="163"/>
      <c r="H507" s="163"/>
      <c r="I507" s="163"/>
      <c r="J507" s="163"/>
      <c r="K507" s="163"/>
      <c r="L507" s="163"/>
      <c r="M507" s="163"/>
      <c r="N507" s="163"/>
      <c r="O507" s="163"/>
      <c r="P507" s="163"/>
      <c r="Q507" s="163"/>
      <c r="R507" s="164"/>
      <c r="S507" s="164"/>
      <c r="T507" s="163"/>
      <c r="U507" s="163"/>
      <c r="V507" s="163"/>
      <c r="W507" s="164"/>
      <c r="X507" s="164"/>
      <c r="Y507" s="149"/>
      <c r="Z507" s="149"/>
      <c r="AA507" s="149"/>
      <c r="AB507" s="149"/>
      <c r="AC507" s="149"/>
      <c r="AD507" s="149"/>
      <c r="AE507" s="149" t="s">
        <v>205</v>
      </c>
      <c r="AF507" s="149">
        <v>0</v>
      </c>
      <c r="AG507" s="149"/>
      <c r="AH507" s="194"/>
      <c r="AI507" s="195" t="s">
        <v>935</v>
      </c>
      <c r="AJ507" s="197"/>
      <c r="AK507" s="149"/>
      <c r="AL507" s="149"/>
      <c r="AM507" s="149"/>
      <c r="AN507" s="149"/>
      <c r="AO507" s="149"/>
      <c r="AP507" s="149"/>
      <c r="AQ507" s="149"/>
      <c r="AR507" s="149"/>
      <c r="AS507" s="149"/>
      <c r="AT507" s="149"/>
      <c r="AU507" s="149"/>
      <c r="AV507" s="149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</row>
    <row r="508" spans="1:60" outlineLevel="1">
      <c r="A508" s="150"/>
      <c r="B508" s="191" t="s">
        <v>936</v>
      </c>
      <c r="C508" s="192"/>
      <c r="D508" s="183"/>
      <c r="E508" s="184">
        <v>34.03</v>
      </c>
      <c r="F508" s="163"/>
      <c r="G508" s="163"/>
      <c r="H508" s="163"/>
      <c r="I508" s="163"/>
      <c r="J508" s="163"/>
      <c r="K508" s="163"/>
      <c r="L508" s="163"/>
      <c r="M508" s="163"/>
      <c r="N508" s="163"/>
      <c r="O508" s="163"/>
      <c r="P508" s="163"/>
      <c r="Q508" s="163"/>
      <c r="R508" s="164"/>
      <c r="S508" s="164"/>
      <c r="T508" s="163"/>
      <c r="U508" s="163"/>
      <c r="V508" s="163"/>
      <c r="W508" s="164"/>
      <c r="X508" s="164"/>
      <c r="Y508" s="149"/>
      <c r="Z508" s="149"/>
      <c r="AA508" s="149"/>
      <c r="AB508" s="149"/>
      <c r="AC508" s="149"/>
      <c r="AD508" s="149"/>
      <c r="AE508" s="149" t="s">
        <v>205</v>
      </c>
      <c r="AF508" s="149">
        <v>0</v>
      </c>
      <c r="AG508" s="149"/>
      <c r="AH508" s="194"/>
      <c r="AI508" s="195" t="s">
        <v>936</v>
      </c>
      <c r="AJ508" s="197"/>
      <c r="AK508" s="149"/>
      <c r="AL508" s="149"/>
      <c r="AM508" s="149"/>
      <c r="AN508" s="149"/>
      <c r="AO508" s="149"/>
      <c r="AP508" s="149"/>
      <c r="AQ508" s="149"/>
      <c r="AR508" s="149"/>
      <c r="AS508" s="149"/>
      <c r="AT508" s="149"/>
      <c r="AU508" s="149"/>
      <c r="AV508" s="14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</row>
    <row r="509" spans="1:60" outlineLevel="1">
      <c r="A509" s="150"/>
      <c r="B509" s="191" t="s">
        <v>937</v>
      </c>
      <c r="C509" s="192"/>
      <c r="D509" s="183"/>
      <c r="E509" s="184">
        <v>70.650000000000006</v>
      </c>
      <c r="F509" s="163"/>
      <c r="G509" s="163"/>
      <c r="H509" s="163"/>
      <c r="I509" s="163"/>
      <c r="J509" s="163"/>
      <c r="K509" s="163"/>
      <c r="L509" s="163"/>
      <c r="M509" s="163"/>
      <c r="N509" s="163"/>
      <c r="O509" s="163"/>
      <c r="P509" s="163"/>
      <c r="Q509" s="163"/>
      <c r="R509" s="164"/>
      <c r="S509" s="164"/>
      <c r="T509" s="163"/>
      <c r="U509" s="163"/>
      <c r="V509" s="163"/>
      <c r="W509" s="164"/>
      <c r="X509" s="164"/>
      <c r="Y509" s="149"/>
      <c r="Z509" s="149"/>
      <c r="AA509" s="149"/>
      <c r="AB509" s="149"/>
      <c r="AC509" s="149"/>
      <c r="AD509" s="149"/>
      <c r="AE509" s="149" t="s">
        <v>205</v>
      </c>
      <c r="AF509" s="149">
        <v>0</v>
      </c>
      <c r="AG509" s="149"/>
      <c r="AH509" s="194"/>
      <c r="AI509" s="195" t="s">
        <v>937</v>
      </c>
      <c r="AJ509" s="197"/>
      <c r="AK509" s="149"/>
      <c r="AL509" s="149"/>
      <c r="AM509" s="149"/>
      <c r="AN509" s="149"/>
      <c r="AO509" s="149"/>
      <c r="AP509" s="149"/>
      <c r="AQ509" s="149"/>
      <c r="AR509" s="149"/>
      <c r="AS509" s="149"/>
      <c r="AT509" s="149"/>
      <c r="AU509" s="149"/>
      <c r="AV509" s="149"/>
      <c r="AW509" s="149"/>
      <c r="AX509" s="149"/>
      <c r="AY509" s="149"/>
      <c r="AZ509" s="149"/>
      <c r="BA509" s="149"/>
      <c r="BB509" s="149"/>
      <c r="BC509" s="149"/>
      <c r="BD509" s="149"/>
      <c r="BE509" s="149"/>
      <c r="BF509" s="149"/>
      <c r="BG509" s="149"/>
      <c r="BH509" s="149"/>
    </row>
    <row r="510" spans="1:60">
      <c r="A510" s="136"/>
      <c r="B510" s="154"/>
      <c r="C510" s="154"/>
      <c r="D510" s="157"/>
      <c r="E510" s="158"/>
      <c r="F510" s="159"/>
      <c r="G510" s="159"/>
      <c r="H510" s="159"/>
      <c r="I510" s="159"/>
      <c r="J510" s="159"/>
      <c r="K510" s="159"/>
      <c r="L510" s="159"/>
      <c r="M510" s="159"/>
      <c r="N510" s="159"/>
      <c r="O510" s="159"/>
      <c r="P510" s="159"/>
      <c r="Q510" s="159"/>
      <c r="R510" s="160"/>
      <c r="S510" s="160"/>
      <c r="T510" s="159"/>
      <c r="U510" s="159"/>
      <c r="V510" s="159"/>
      <c r="W510" s="160"/>
      <c r="X510" s="160"/>
      <c r="AH510" s="193"/>
      <c r="AI510" s="193"/>
      <c r="AJ510" s="196"/>
    </row>
    <row r="511" spans="1:60" ht="14">
      <c r="A511" s="152" t="s">
        <v>195</v>
      </c>
      <c r="B511" s="169" t="s">
        <v>144</v>
      </c>
      <c r="C511" s="169" t="s">
        <v>145</v>
      </c>
      <c r="D511" s="170"/>
      <c r="E511" s="171"/>
      <c r="F511" s="172"/>
      <c r="G511" s="173">
        <f>SUMIF(AE512:AE518,"&lt;&gt;NOR",G512:G518)</f>
        <v>0</v>
      </c>
      <c r="H511" s="172"/>
      <c r="I511" s="172">
        <f>SUM(I512:I518)</f>
        <v>356139.83999999997</v>
      </c>
      <c r="J511" s="172"/>
      <c r="K511" s="172">
        <f>SUM(K512:K518)</f>
        <v>477724.16000000003</v>
      </c>
      <c r="L511" s="172"/>
      <c r="M511" s="172">
        <f>SUM(M512:M518)</f>
        <v>0</v>
      </c>
      <c r="N511" s="172"/>
      <c r="O511" s="172">
        <f>SUM(O512:O518)</f>
        <v>14.15</v>
      </c>
      <c r="P511" s="172"/>
      <c r="Q511" s="172">
        <f>SUM(Q512:Q518)</f>
        <v>0</v>
      </c>
      <c r="R511" s="174"/>
      <c r="S511" s="174"/>
      <c r="T511" s="172"/>
      <c r="U511" s="172"/>
      <c r="V511" s="172">
        <f>SUM(V512:V518)</f>
        <v>667</v>
      </c>
      <c r="W511" s="174"/>
      <c r="X511" s="175"/>
      <c r="AE511" t="s">
        <v>196</v>
      </c>
      <c r="AH511" s="193"/>
      <c r="AI511" s="193"/>
      <c r="AJ511" s="196"/>
    </row>
    <row r="512" spans="1:60" outlineLevel="1">
      <c r="A512" s="176">
        <v>124</v>
      </c>
      <c r="B512" s="177" t="s">
        <v>938</v>
      </c>
      <c r="C512" s="177" t="s">
        <v>939</v>
      </c>
      <c r="D512" s="178" t="s">
        <v>568</v>
      </c>
      <c r="E512" s="179">
        <v>24</v>
      </c>
      <c r="F512" s="182"/>
      <c r="G512" s="180">
        <f>ROUND(E512*F512,2)</f>
        <v>0</v>
      </c>
      <c r="H512" s="182">
        <v>423.39</v>
      </c>
      <c r="I512" s="180">
        <f>ROUND(E512*H512,2)</f>
        <v>10161.36</v>
      </c>
      <c r="J512" s="182">
        <v>750.61</v>
      </c>
      <c r="K512" s="180">
        <f>ROUND(E512*J512,2)</f>
        <v>18014.64</v>
      </c>
      <c r="L512" s="180">
        <v>21</v>
      </c>
      <c r="M512" s="180">
        <f>G512*(1+L512/100)</f>
        <v>0</v>
      </c>
      <c r="N512" s="180">
        <v>1.0619999999999999E-2</v>
      </c>
      <c r="O512" s="180">
        <f>ROUND(E512*N512,2)</f>
        <v>0.25</v>
      </c>
      <c r="P512" s="180">
        <v>0</v>
      </c>
      <c r="Q512" s="180">
        <f>ROUND(E512*P512,2)</f>
        <v>0</v>
      </c>
      <c r="R512" s="181" t="s">
        <v>589</v>
      </c>
      <c r="S512" s="181" t="s">
        <v>201</v>
      </c>
      <c r="T512" s="180" t="s">
        <v>201</v>
      </c>
      <c r="U512" s="180">
        <v>1.0387200000000001</v>
      </c>
      <c r="V512" s="180">
        <f>ROUND(E512*U512,2)</f>
        <v>24.93</v>
      </c>
      <c r="W512" s="181"/>
      <c r="X512" s="181"/>
      <c r="Y512" s="149"/>
      <c r="Z512" s="149"/>
      <c r="AA512" s="149"/>
      <c r="AB512" s="149"/>
      <c r="AC512" s="149"/>
      <c r="AD512" s="149"/>
      <c r="AE512" s="149" t="s">
        <v>590</v>
      </c>
      <c r="AF512" s="149" t="s">
        <v>940</v>
      </c>
      <c r="AG512" s="149"/>
      <c r="AH512" s="194"/>
      <c r="AI512" s="194"/>
      <c r="AJ512" s="197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</row>
    <row r="513" spans="1:60" outlineLevel="1">
      <c r="A513" s="150"/>
      <c r="B513" s="191" t="s">
        <v>941</v>
      </c>
      <c r="C513" s="192"/>
      <c r="D513" s="183"/>
      <c r="E513" s="184">
        <v>24</v>
      </c>
      <c r="F513" s="163"/>
      <c r="G513" s="163"/>
      <c r="H513" s="163"/>
      <c r="I513" s="163"/>
      <c r="J513" s="163"/>
      <c r="K513" s="163"/>
      <c r="L513" s="163"/>
      <c r="M513" s="163"/>
      <c r="N513" s="163"/>
      <c r="O513" s="163"/>
      <c r="P513" s="163"/>
      <c r="Q513" s="163"/>
      <c r="R513" s="164"/>
      <c r="S513" s="164"/>
      <c r="T513" s="163"/>
      <c r="U513" s="163"/>
      <c r="V513" s="163"/>
      <c r="W513" s="164"/>
      <c r="X513" s="164"/>
      <c r="Y513" s="149"/>
      <c r="Z513" s="149"/>
      <c r="AA513" s="149"/>
      <c r="AB513" s="149"/>
      <c r="AC513" s="149"/>
      <c r="AD513" s="149"/>
      <c r="AE513" s="149" t="s">
        <v>205</v>
      </c>
      <c r="AF513" s="149">
        <v>0</v>
      </c>
      <c r="AG513" s="149"/>
      <c r="AH513" s="194"/>
      <c r="AI513" s="195" t="s">
        <v>941</v>
      </c>
      <c r="AJ513" s="197"/>
      <c r="AK513" s="149"/>
      <c r="AL513" s="149"/>
      <c r="AM513" s="149"/>
      <c r="AN513" s="149"/>
      <c r="AO513" s="149"/>
      <c r="AP513" s="149"/>
      <c r="AQ513" s="149"/>
      <c r="AR513" s="149"/>
      <c r="AS513" s="149"/>
      <c r="AT513" s="149"/>
      <c r="AU513" s="149"/>
      <c r="AV513" s="149"/>
      <c r="AW513" s="149"/>
      <c r="AX513" s="149"/>
      <c r="AY513" s="149"/>
      <c r="AZ513" s="149"/>
      <c r="BA513" s="149"/>
      <c r="BB513" s="149"/>
      <c r="BC513" s="149"/>
      <c r="BD513" s="149"/>
      <c r="BE513" s="149"/>
      <c r="BF513" s="149"/>
      <c r="BG513" s="149"/>
      <c r="BH513" s="149"/>
    </row>
    <row r="514" spans="1:60" outlineLevel="1">
      <c r="A514" s="176">
        <v>125</v>
      </c>
      <c r="B514" s="177" t="s">
        <v>942</v>
      </c>
      <c r="C514" s="177" t="s">
        <v>943</v>
      </c>
      <c r="D514" s="178" t="s">
        <v>266</v>
      </c>
      <c r="E514" s="179">
        <v>508</v>
      </c>
      <c r="F514" s="182"/>
      <c r="G514" s="180">
        <f>ROUND(E514*F514,2)</f>
        <v>0</v>
      </c>
      <c r="H514" s="182">
        <v>681.06</v>
      </c>
      <c r="I514" s="180">
        <f>ROUND(E514*H514,2)</f>
        <v>345978.48</v>
      </c>
      <c r="J514" s="182">
        <v>904.94</v>
      </c>
      <c r="K514" s="180">
        <f>ROUND(E514*J514,2)</f>
        <v>459709.52</v>
      </c>
      <c r="L514" s="180">
        <v>21</v>
      </c>
      <c r="M514" s="180">
        <f>G514*(1+L514/100)</f>
        <v>0</v>
      </c>
      <c r="N514" s="180">
        <v>2.7369999999999998E-2</v>
      </c>
      <c r="O514" s="180">
        <f>ROUND(E514*N514,2)</f>
        <v>13.9</v>
      </c>
      <c r="P514" s="180">
        <v>0</v>
      </c>
      <c r="Q514" s="180">
        <f>ROUND(E514*P514,2)</f>
        <v>0</v>
      </c>
      <c r="R514" s="181" t="s">
        <v>589</v>
      </c>
      <c r="S514" s="181" t="s">
        <v>201</v>
      </c>
      <c r="T514" s="180" t="s">
        <v>201</v>
      </c>
      <c r="U514" s="180">
        <v>1.2639199999999999</v>
      </c>
      <c r="V514" s="180">
        <f>ROUND(E514*U514,2)</f>
        <v>642.07000000000005</v>
      </c>
      <c r="W514" s="181"/>
      <c r="X514" s="181"/>
      <c r="Y514" s="149"/>
      <c r="Z514" s="149"/>
      <c r="AA514" s="149"/>
      <c r="AB514" s="149"/>
      <c r="AC514" s="149"/>
      <c r="AD514" s="149"/>
      <c r="AE514" s="149" t="s">
        <v>590</v>
      </c>
      <c r="AF514" s="149" t="s">
        <v>944</v>
      </c>
      <c r="AG514" s="149"/>
      <c r="AH514" s="194"/>
      <c r="AI514" s="194"/>
      <c r="AJ514" s="197"/>
      <c r="AK514" s="149"/>
      <c r="AL514" s="149"/>
      <c r="AM514" s="149"/>
      <c r="AN514" s="149"/>
      <c r="AO514" s="149"/>
      <c r="AP514" s="149"/>
      <c r="AQ514" s="149"/>
      <c r="AR514" s="149"/>
      <c r="AS514" s="149"/>
      <c r="AT514" s="149"/>
      <c r="AU514" s="149"/>
      <c r="AV514" s="149"/>
      <c r="AW514" s="149"/>
      <c r="AX514" s="149"/>
      <c r="AY514" s="149"/>
      <c r="AZ514" s="149"/>
      <c r="BA514" s="149"/>
      <c r="BB514" s="149"/>
      <c r="BC514" s="149"/>
      <c r="BD514" s="149"/>
      <c r="BE514" s="149"/>
      <c r="BF514" s="149"/>
      <c r="BG514" s="149"/>
      <c r="BH514" s="149"/>
    </row>
    <row r="515" spans="1:60" outlineLevel="1">
      <c r="A515" s="150"/>
      <c r="B515" s="265" t="s">
        <v>945</v>
      </c>
      <c r="C515" s="265"/>
      <c r="D515" s="266"/>
      <c r="E515" s="184">
        <v>143.21</v>
      </c>
      <c r="F515" s="163"/>
      <c r="G515" s="163"/>
      <c r="H515" s="163"/>
      <c r="I515" s="163"/>
      <c r="J515" s="163"/>
      <c r="K515" s="163"/>
      <c r="L515" s="163"/>
      <c r="M515" s="163"/>
      <c r="N515" s="163"/>
      <c r="O515" s="163"/>
      <c r="P515" s="163"/>
      <c r="Q515" s="163"/>
      <c r="R515" s="164"/>
      <c r="S515" s="164"/>
      <c r="T515" s="163"/>
      <c r="U515" s="163"/>
      <c r="V515" s="163"/>
      <c r="W515" s="164"/>
      <c r="X515" s="164"/>
      <c r="Y515" s="149"/>
      <c r="Z515" s="149"/>
      <c r="AA515" s="149"/>
      <c r="AB515" s="149"/>
      <c r="AC515" s="149"/>
      <c r="AD515" s="149"/>
      <c r="AE515" s="149" t="s">
        <v>205</v>
      </c>
      <c r="AF515" s="149">
        <v>0</v>
      </c>
      <c r="AG515" s="149"/>
      <c r="AH515" s="194"/>
      <c r="AI515" s="195" t="s">
        <v>945</v>
      </c>
      <c r="AJ515" s="197"/>
      <c r="AK515" s="149"/>
      <c r="AL515" s="149"/>
      <c r="AM515" s="149"/>
      <c r="AN515" s="149"/>
      <c r="AO515" s="149"/>
      <c r="AP515" s="149"/>
      <c r="AQ515" s="149"/>
      <c r="AR515" s="149"/>
      <c r="AS515" s="149"/>
      <c r="AT515" s="149"/>
      <c r="AU515" s="149"/>
      <c r="AV515" s="149"/>
      <c r="AW515" s="149"/>
      <c r="AX515" s="149"/>
      <c r="AY515" s="149"/>
      <c r="AZ515" s="149"/>
      <c r="BA515" s="149"/>
      <c r="BB515" s="149"/>
      <c r="BC515" s="149"/>
      <c r="BD515" s="149"/>
      <c r="BE515" s="149"/>
      <c r="BF515" s="149"/>
      <c r="BG515" s="149"/>
      <c r="BH515" s="149"/>
    </row>
    <row r="516" spans="1:60" outlineLevel="1">
      <c r="A516" s="150"/>
      <c r="B516" s="191" t="s">
        <v>946</v>
      </c>
      <c r="C516" s="192"/>
      <c r="D516" s="183"/>
      <c r="E516" s="184">
        <v>198.04</v>
      </c>
      <c r="F516" s="163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4"/>
      <c r="S516" s="164"/>
      <c r="T516" s="163"/>
      <c r="U516" s="163"/>
      <c r="V516" s="163"/>
      <c r="W516" s="164"/>
      <c r="X516" s="164"/>
      <c r="Y516" s="149"/>
      <c r="Z516" s="149"/>
      <c r="AA516" s="149"/>
      <c r="AB516" s="149"/>
      <c r="AC516" s="149"/>
      <c r="AD516" s="149"/>
      <c r="AE516" s="149" t="s">
        <v>205</v>
      </c>
      <c r="AF516" s="149">
        <v>0</v>
      </c>
      <c r="AG516" s="149"/>
      <c r="AH516" s="194"/>
      <c r="AI516" s="195" t="s">
        <v>946</v>
      </c>
      <c r="AJ516" s="197"/>
      <c r="AK516" s="149"/>
      <c r="AL516" s="149"/>
      <c r="AM516" s="149"/>
      <c r="AN516" s="149"/>
      <c r="AO516" s="149"/>
      <c r="AP516" s="149"/>
      <c r="AQ516" s="149"/>
      <c r="AR516" s="149"/>
      <c r="AS516" s="149"/>
      <c r="AT516" s="149"/>
      <c r="AU516" s="149"/>
      <c r="AV516" s="149"/>
      <c r="AW516" s="149"/>
      <c r="AX516" s="149"/>
      <c r="AY516" s="149"/>
      <c r="AZ516" s="149"/>
      <c r="BA516" s="149"/>
      <c r="BB516" s="149"/>
      <c r="BC516" s="149"/>
      <c r="BD516" s="149"/>
      <c r="BE516" s="149"/>
      <c r="BF516" s="149"/>
      <c r="BG516" s="149"/>
      <c r="BH516" s="149"/>
    </row>
    <row r="517" spans="1:60" outlineLevel="1">
      <c r="A517" s="150"/>
      <c r="B517" s="191" t="s">
        <v>947</v>
      </c>
      <c r="C517" s="192"/>
      <c r="D517" s="183"/>
      <c r="E517" s="184">
        <v>96.1</v>
      </c>
      <c r="F517" s="163"/>
      <c r="G517" s="163"/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4"/>
      <c r="S517" s="164"/>
      <c r="T517" s="163"/>
      <c r="U517" s="163"/>
      <c r="V517" s="163"/>
      <c r="W517" s="164"/>
      <c r="X517" s="164"/>
      <c r="Y517" s="149"/>
      <c r="Z517" s="149"/>
      <c r="AA517" s="149"/>
      <c r="AB517" s="149"/>
      <c r="AC517" s="149"/>
      <c r="AD517" s="149"/>
      <c r="AE517" s="149" t="s">
        <v>205</v>
      </c>
      <c r="AF517" s="149">
        <v>0</v>
      </c>
      <c r="AG517" s="149"/>
      <c r="AH517" s="194"/>
      <c r="AI517" s="195" t="s">
        <v>947</v>
      </c>
      <c r="AJ517" s="197"/>
      <c r="AK517" s="149"/>
      <c r="AL517" s="149"/>
      <c r="AM517" s="149"/>
      <c r="AN517" s="149"/>
      <c r="AO517" s="149"/>
      <c r="AP517" s="149"/>
      <c r="AQ517" s="149"/>
      <c r="AR517" s="149"/>
      <c r="AS517" s="149"/>
      <c r="AT517" s="149"/>
      <c r="AU517" s="149"/>
      <c r="AV517" s="149"/>
      <c r="AW517" s="149"/>
      <c r="AX517" s="149"/>
      <c r="AY517" s="149"/>
      <c r="AZ517" s="149"/>
      <c r="BA517" s="149"/>
      <c r="BB517" s="149"/>
      <c r="BC517" s="149"/>
      <c r="BD517" s="149"/>
      <c r="BE517" s="149"/>
      <c r="BF517" s="149"/>
      <c r="BG517" s="149"/>
      <c r="BH517" s="149"/>
    </row>
    <row r="518" spans="1:60" outlineLevel="1">
      <c r="A518" s="150"/>
      <c r="B518" s="191" t="s">
        <v>937</v>
      </c>
      <c r="C518" s="192"/>
      <c r="D518" s="183"/>
      <c r="E518" s="184">
        <v>70.650000000000006</v>
      </c>
      <c r="F518" s="163"/>
      <c r="G518" s="163"/>
      <c r="H518" s="163"/>
      <c r="I518" s="163"/>
      <c r="J518" s="163"/>
      <c r="K518" s="163"/>
      <c r="L518" s="163"/>
      <c r="M518" s="163"/>
      <c r="N518" s="163"/>
      <c r="O518" s="163"/>
      <c r="P518" s="163"/>
      <c r="Q518" s="163"/>
      <c r="R518" s="164"/>
      <c r="S518" s="164"/>
      <c r="T518" s="163"/>
      <c r="U518" s="163"/>
      <c r="V518" s="163"/>
      <c r="W518" s="164"/>
      <c r="X518" s="164"/>
      <c r="Y518" s="149"/>
      <c r="Z518" s="149"/>
      <c r="AA518" s="149"/>
      <c r="AB518" s="149"/>
      <c r="AC518" s="149"/>
      <c r="AD518" s="149"/>
      <c r="AE518" s="149" t="s">
        <v>205</v>
      </c>
      <c r="AF518" s="149">
        <v>0</v>
      </c>
      <c r="AG518" s="149"/>
      <c r="AH518" s="194"/>
      <c r="AI518" s="195" t="s">
        <v>937</v>
      </c>
      <c r="AJ518" s="197"/>
      <c r="AK518" s="149"/>
      <c r="AL518" s="149"/>
      <c r="AM518" s="149"/>
      <c r="AN518" s="149"/>
      <c r="AO518" s="149"/>
      <c r="AP518" s="149"/>
      <c r="AQ518" s="149"/>
      <c r="AR518" s="149"/>
      <c r="AS518" s="149"/>
      <c r="AT518" s="149"/>
      <c r="AU518" s="149"/>
      <c r="AV518" s="149"/>
      <c r="AW518" s="149"/>
      <c r="AX518" s="149"/>
      <c r="AY518" s="149"/>
      <c r="AZ518" s="149"/>
      <c r="BA518" s="149"/>
      <c r="BB518" s="149"/>
      <c r="BC518" s="149"/>
      <c r="BD518" s="149"/>
      <c r="BE518" s="149"/>
      <c r="BF518" s="149"/>
      <c r="BG518" s="149"/>
      <c r="BH518" s="149"/>
    </row>
    <row r="519" spans="1:60">
      <c r="A519" s="136"/>
      <c r="B519" s="154"/>
      <c r="C519" s="154"/>
      <c r="D519" s="157"/>
      <c r="E519" s="158"/>
      <c r="F519" s="159"/>
      <c r="G519" s="159"/>
      <c r="H519" s="159"/>
      <c r="I519" s="159"/>
      <c r="J519" s="159"/>
      <c r="K519" s="159"/>
      <c r="L519" s="159"/>
      <c r="M519" s="159"/>
      <c r="N519" s="159"/>
      <c r="O519" s="159"/>
      <c r="P519" s="159"/>
      <c r="Q519" s="159"/>
      <c r="R519" s="160"/>
      <c r="S519" s="160"/>
      <c r="T519" s="159"/>
      <c r="U519" s="159"/>
      <c r="V519" s="159"/>
      <c r="W519" s="160"/>
      <c r="X519" s="160"/>
      <c r="AH519" s="193"/>
      <c r="AI519" s="193"/>
      <c r="AJ519" s="196"/>
    </row>
    <row r="520" spans="1:60" ht="14">
      <c r="A520" s="152" t="s">
        <v>195</v>
      </c>
      <c r="B520" s="169" t="s">
        <v>146</v>
      </c>
      <c r="C520" s="169" t="s">
        <v>147</v>
      </c>
      <c r="D520" s="170"/>
      <c r="E520" s="171"/>
      <c r="F520" s="172"/>
      <c r="G520" s="173">
        <f>SUMIF(AE521:AE554,"&lt;&gt;NOR",G521:G554)</f>
        <v>0</v>
      </c>
      <c r="H520" s="172"/>
      <c r="I520" s="172">
        <f>SUM(I521:I554)</f>
        <v>852216.6</v>
      </c>
      <c r="J520" s="172"/>
      <c r="K520" s="172">
        <f>SUM(K521:K554)</f>
        <v>967975.22</v>
      </c>
      <c r="L520" s="172"/>
      <c r="M520" s="172">
        <f>SUM(M521:M554)</f>
        <v>0</v>
      </c>
      <c r="N520" s="172"/>
      <c r="O520" s="172">
        <f>SUM(O521:O554)</f>
        <v>21.6</v>
      </c>
      <c r="P520" s="172"/>
      <c r="Q520" s="172">
        <f>SUM(Q521:Q554)</f>
        <v>0</v>
      </c>
      <c r="R520" s="174"/>
      <c r="S520" s="174"/>
      <c r="T520" s="172"/>
      <c r="U520" s="172"/>
      <c r="V520" s="172">
        <f>SUM(V521:V554)</f>
        <v>1350.69</v>
      </c>
      <c r="W520" s="174"/>
      <c r="X520" s="175"/>
      <c r="AE520" t="s">
        <v>196</v>
      </c>
      <c r="AH520" s="193"/>
      <c r="AI520" s="193"/>
      <c r="AJ520" s="196"/>
    </row>
    <row r="521" spans="1:60" outlineLevel="1">
      <c r="A521" s="176">
        <v>126</v>
      </c>
      <c r="B521" s="177" t="s">
        <v>948</v>
      </c>
      <c r="C521" s="177" t="s">
        <v>949</v>
      </c>
      <c r="D521" s="178" t="s">
        <v>266</v>
      </c>
      <c r="E521" s="179">
        <v>1160.83662</v>
      </c>
      <c r="F521" s="182"/>
      <c r="G521" s="180">
        <f>ROUND(E521*F521,2)</f>
        <v>0</v>
      </c>
      <c r="H521" s="182">
        <v>734.14</v>
      </c>
      <c r="I521" s="180">
        <f>ROUND(E521*H521,2)</f>
        <v>852216.6</v>
      </c>
      <c r="J521" s="182">
        <v>833.86</v>
      </c>
      <c r="K521" s="180">
        <f>ROUND(E521*J521,2)</f>
        <v>967975.22</v>
      </c>
      <c r="L521" s="180">
        <v>21</v>
      </c>
      <c r="M521" s="180">
        <f>G521*(1+L521/100)</f>
        <v>0</v>
      </c>
      <c r="N521" s="180">
        <v>1.8610000000000002E-2</v>
      </c>
      <c r="O521" s="180">
        <f>ROUND(E521*N521,2)</f>
        <v>21.6</v>
      </c>
      <c r="P521" s="180">
        <v>0</v>
      </c>
      <c r="Q521" s="180">
        <f>ROUND(E521*P521,2)</f>
        <v>0</v>
      </c>
      <c r="R521" s="181" t="s">
        <v>589</v>
      </c>
      <c r="S521" s="181" t="s">
        <v>201</v>
      </c>
      <c r="T521" s="180" t="s">
        <v>201</v>
      </c>
      <c r="U521" s="180">
        <v>1.1635500000000001</v>
      </c>
      <c r="V521" s="180">
        <f>ROUND(E521*U521,2)</f>
        <v>1350.69</v>
      </c>
      <c r="W521" s="181"/>
      <c r="X521" s="181"/>
      <c r="Y521" s="149"/>
      <c r="Z521" s="149"/>
      <c r="AA521" s="149"/>
      <c r="AB521" s="149"/>
      <c r="AC521" s="149"/>
      <c r="AD521" s="149"/>
      <c r="AE521" s="149" t="s">
        <v>590</v>
      </c>
      <c r="AF521" s="149" t="s">
        <v>950</v>
      </c>
      <c r="AG521" s="149"/>
      <c r="AH521" s="194"/>
      <c r="AI521" s="194"/>
      <c r="AJ521" s="197"/>
      <c r="AK521" s="149"/>
      <c r="AL521" s="149"/>
      <c r="AM521" s="149"/>
      <c r="AN521" s="149"/>
      <c r="AO521" s="149"/>
      <c r="AP521" s="149"/>
      <c r="AQ521" s="149"/>
      <c r="AR521" s="149"/>
      <c r="AS521" s="149"/>
      <c r="AT521" s="149"/>
      <c r="AU521" s="149"/>
      <c r="AV521" s="149"/>
      <c r="AW521" s="149"/>
      <c r="AX521" s="149"/>
      <c r="AY521" s="149"/>
      <c r="AZ521" s="149"/>
      <c r="BA521" s="149"/>
      <c r="BB521" s="149"/>
      <c r="BC521" s="149"/>
      <c r="BD521" s="149"/>
      <c r="BE521" s="149"/>
      <c r="BF521" s="149"/>
      <c r="BG521" s="149"/>
      <c r="BH521" s="149"/>
    </row>
    <row r="522" spans="1:60" outlineLevel="1">
      <c r="A522" s="150"/>
      <c r="B522" s="191" t="s">
        <v>951</v>
      </c>
      <c r="C522" s="192"/>
      <c r="D522" s="183"/>
      <c r="E522" s="184">
        <v>72.355999999999995</v>
      </c>
      <c r="F522" s="163"/>
      <c r="G522" s="163"/>
      <c r="H522" s="163"/>
      <c r="I522" s="163"/>
      <c r="J522" s="163"/>
      <c r="K522" s="163"/>
      <c r="L522" s="163"/>
      <c r="M522" s="163"/>
      <c r="N522" s="163"/>
      <c r="O522" s="163"/>
      <c r="P522" s="163"/>
      <c r="Q522" s="163"/>
      <c r="R522" s="164"/>
      <c r="S522" s="164"/>
      <c r="T522" s="163"/>
      <c r="U522" s="163"/>
      <c r="V522" s="163"/>
      <c r="W522" s="164"/>
      <c r="X522" s="164"/>
      <c r="Y522" s="149"/>
      <c r="Z522" s="149"/>
      <c r="AA522" s="149"/>
      <c r="AB522" s="149"/>
      <c r="AC522" s="149"/>
      <c r="AD522" s="149"/>
      <c r="AE522" s="149" t="s">
        <v>205</v>
      </c>
      <c r="AF522" s="149">
        <v>0</v>
      </c>
      <c r="AG522" s="149"/>
      <c r="AH522" s="194"/>
      <c r="AI522" s="195" t="s">
        <v>951</v>
      </c>
      <c r="AJ522" s="197"/>
      <c r="AK522" s="149"/>
      <c r="AL522" s="149"/>
      <c r="AM522" s="149"/>
      <c r="AN522" s="149"/>
      <c r="AO522" s="149"/>
      <c r="AP522" s="149"/>
      <c r="AQ522" s="149"/>
      <c r="AR522" s="149"/>
      <c r="AS522" s="149"/>
      <c r="AT522" s="149"/>
      <c r="AU522" s="149"/>
      <c r="AV522" s="149"/>
      <c r="AW522" s="149"/>
      <c r="AX522" s="149"/>
      <c r="AY522" s="149"/>
      <c r="AZ522" s="149"/>
      <c r="BA522" s="149"/>
      <c r="BB522" s="149"/>
      <c r="BC522" s="149"/>
      <c r="BD522" s="149"/>
      <c r="BE522" s="149"/>
      <c r="BF522" s="149"/>
      <c r="BG522" s="149"/>
      <c r="BH522" s="149"/>
    </row>
    <row r="523" spans="1:60" outlineLevel="1">
      <c r="A523" s="150"/>
      <c r="B523" s="191" t="s">
        <v>952</v>
      </c>
      <c r="C523" s="192"/>
      <c r="D523" s="183"/>
      <c r="E523" s="184">
        <v>32.415999999999997</v>
      </c>
      <c r="F523" s="163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4"/>
      <c r="S523" s="164"/>
      <c r="T523" s="163"/>
      <c r="U523" s="163"/>
      <c r="V523" s="163"/>
      <c r="W523" s="164"/>
      <c r="X523" s="164"/>
      <c r="Y523" s="149"/>
      <c r="Z523" s="149"/>
      <c r="AA523" s="149"/>
      <c r="AB523" s="149"/>
      <c r="AC523" s="149"/>
      <c r="AD523" s="149"/>
      <c r="AE523" s="149" t="s">
        <v>205</v>
      </c>
      <c r="AF523" s="149">
        <v>0</v>
      </c>
      <c r="AG523" s="149"/>
      <c r="AH523" s="194"/>
      <c r="AI523" s="195" t="s">
        <v>952</v>
      </c>
      <c r="AJ523" s="197"/>
      <c r="AK523" s="149"/>
      <c r="AL523" s="149"/>
      <c r="AM523" s="149"/>
      <c r="AN523" s="149"/>
      <c r="AO523" s="149"/>
      <c r="AP523" s="149"/>
      <c r="AQ523" s="149"/>
      <c r="AR523" s="149"/>
      <c r="AS523" s="149"/>
      <c r="AT523" s="149"/>
      <c r="AU523" s="149"/>
      <c r="AV523" s="149"/>
      <c r="AW523" s="149"/>
      <c r="AX523" s="149"/>
      <c r="AY523" s="149"/>
      <c r="AZ523" s="149"/>
      <c r="BA523" s="149"/>
      <c r="BB523" s="149"/>
      <c r="BC523" s="149"/>
      <c r="BD523" s="149"/>
      <c r="BE523" s="149"/>
      <c r="BF523" s="149"/>
      <c r="BG523" s="149"/>
      <c r="BH523" s="149"/>
    </row>
    <row r="524" spans="1:60" outlineLevel="1">
      <c r="A524" s="150"/>
      <c r="B524" s="191" t="s">
        <v>953</v>
      </c>
      <c r="C524" s="192"/>
      <c r="D524" s="183"/>
      <c r="E524" s="184">
        <v>24.544</v>
      </c>
      <c r="F524" s="163"/>
      <c r="G524" s="163"/>
      <c r="H524" s="163"/>
      <c r="I524" s="163"/>
      <c r="J524" s="163"/>
      <c r="K524" s="163"/>
      <c r="L524" s="163"/>
      <c r="M524" s="163"/>
      <c r="N524" s="163"/>
      <c r="O524" s="163"/>
      <c r="P524" s="163"/>
      <c r="Q524" s="163"/>
      <c r="R524" s="164"/>
      <c r="S524" s="164"/>
      <c r="T524" s="163"/>
      <c r="U524" s="163"/>
      <c r="V524" s="163"/>
      <c r="W524" s="164"/>
      <c r="X524" s="164"/>
      <c r="Y524" s="149"/>
      <c r="Z524" s="149"/>
      <c r="AA524" s="149"/>
      <c r="AB524" s="149"/>
      <c r="AC524" s="149"/>
      <c r="AD524" s="149"/>
      <c r="AE524" s="149" t="s">
        <v>205</v>
      </c>
      <c r="AF524" s="149">
        <v>0</v>
      </c>
      <c r="AG524" s="149"/>
      <c r="AH524" s="194"/>
      <c r="AI524" s="195" t="s">
        <v>953</v>
      </c>
      <c r="AJ524" s="197"/>
      <c r="AK524" s="149"/>
      <c r="AL524" s="149"/>
      <c r="AM524" s="149"/>
      <c r="AN524" s="149"/>
      <c r="AO524" s="149"/>
      <c r="AP524" s="149"/>
      <c r="AQ524" s="149"/>
      <c r="AR524" s="149"/>
      <c r="AS524" s="149"/>
      <c r="AT524" s="149"/>
      <c r="AU524" s="149"/>
      <c r="AV524" s="149"/>
      <c r="AW524" s="149"/>
      <c r="AX524" s="149"/>
      <c r="AY524" s="149"/>
      <c r="AZ524" s="149"/>
      <c r="BA524" s="149"/>
      <c r="BB524" s="149"/>
      <c r="BC524" s="149"/>
      <c r="BD524" s="149"/>
      <c r="BE524" s="149"/>
      <c r="BF524" s="149"/>
      <c r="BG524" s="149"/>
      <c r="BH524" s="149"/>
    </row>
    <row r="525" spans="1:60" outlineLevel="1">
      <c r="A525" s="150"/>
      <c r="B525" s="191" t="s">
        <v>954</v>
      </c>
      <c r="C525" s="192"/>
      <c r="D525" s="183"/>
      <c r="E525" s="184">
        <v>22.824000000000002</v>
      </c>
      <c r="F525" s="163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4"/>
      <c r="S525" s="164"/>
      <c r="T525" s="163"/>
      <c r="U525" s="163"/>
      <c r="V525" s="163"/>
      <c r="W525" s="164"/>
      <c r="X525" s="164"/>
      <c r="Y525" s="149"/>
      <c r="Z525" s="149"/>
      <c r="AA525" s="149"/>
      <c r="AB525" s="149"/>
      <c r="AC525" s="149"/>
      <c r="AD525" s="149"/>
      <c r="AE525" s="149" t="s">
        <v>205</v>
      </c>
      <c r="AF525" s="149">
        <v>0</v>
      </c>
      <c r="AG525" s="149"/>
      <c r="AH525" s="194"/>
      <c r="AI525" s="195" t="s">
        <v>954</v>
      </c>
      <c r="AJ525" s="197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</row>
    <row r="526" spans="1:60" outlineLevel="1">
      <c r="A526" s="150"/>
      <c r="B526" s="191" t="s">
        <v>955</v>
      </c>
      <c r="C526" s="192"/>
      <c r="D526" s="183"/>
      <c r="E526" s="184">
        <v>20.263999999999999</v>
      </c>
      <c r="F526" s="163"/>
      <c r="G526" s="163"/>
      <c r="H526" s="163"/>
      <c r="I526" s="163"/>
      <c r="J526" s="163"/>
      <c r="K526" s="163"/>
      <c r="L526" s="163"/>
      <c r="M526" s="163"/>
      <c r="N526" s="163"/>
      <c r="O526" s="163"/>
      <c r="P526" s="163"/>
      <c r="Q526" s="163"/>
      <c r="R526" s="164"/>
      <c r="S526" s="164"/>
      <c r="T526" s="163"/>
      <c r="U526" s="163"/>
      <c r="V526" s="163"/>
      <c r="W526" s="164"/>
      <c r="X526" s="164"/>
      <c r="Y526" s="149"/>
      <c r="Z526" s="149"/>
      <c r="AA526" s="149"/>
      <c r="AB526" s="149"/>
      <c r="AC526" s="149"/>
      <c r="AD526" s="149"/>
      <c r="AE526" s="149" t="s">
        <v>205</v>
      </c>
      <c r="AF526" s="149">
        <v>0</v>
      </c>
      <c r="AG526" s="149"/>
      <c r="AH526" s="194"/>
      <c r="AI526" s="195" t="s">
        <v>955</v>
      </c>
      <c r="AJ526" s="197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</row>
    <row r="527" spans="1:60" outlineLevel="1">
      <c r="A527" s="150"/>
      <c r="B527" s="191" t="s">
        <v>956</v>
      </c>
      <c r="C527" s="192"/>
      <c r="D527" s="183"/>
      <c r="E527" s="184">
        <v>25.384</v>
      </c>
      <c r="F527" s="163"/>
      <c r="G527" s="163"/>
      <c r="H527" s="163"/>
      <c r="I527" s="163"/>
      <c r="J527" s="163"/>
      <c r="K527" s="163"/>
      <c r="L527" s="163"/>
      <c r="M527" s="163"/>
      <c r="N527" s="163"/>
      <c r="O527" s="163"/>
      <c r="P527" s="163"/>
      <c r="Q527" s="163"/>
      <c r="R527" s="164"/>
      <c r="S527" s="164"/>
      <c r="T527" s="163"/>
      <c r="U527" s="163"/>
      <c r="V527" s="163"/>
      <c r="W527" s="164"/>
      <c r="X527" s="164"/>
      <c r="Y527" s="149"/>
      <c r="Z527" s="149"/>
      <c r="AA527" s="149"/>
      <c r="AB527" s="149"/>
      <c r="AC527" s="149"/>
      <c r="AD527" s="149"/>
      <c r="AE527" s="149" t="s">
        <v>205</v>
      </c>
      <c r="AF527" s="149">
        <v>0</v>
      </c>
      <c r="AG527" s="149"/>
      <c r="AH527" s="194"/>
      <c r="AI527" s="195" t="s">
        <v>956</v>
      </c>
      <c r="AJ527" s="197"/>
      <c r="AK527" s="149"/>
      <c r="AL527" s="149"/>
      <c r="AM527" s="149"/>
      <c r="AN527" s="149"/>
      <c r="AO527" s="149"/>
      <c r="AP527" s="149"/>
      <c r="AQ527" s="149"/>
      <c r="AR527" s="149"/>
      <c r="AS527" s="149"/>
      <c r="AT527" s="149"/>
      <c r="AU527" s="149"/>
      <c r="AV527" s="149"/>
      <c r="AW527" s="149"/>
      <c r="AX527" s="149"/>
      <c r="AY527" s="149"/>
      <c r="AZ527" s="149"/>
      <c r="BA527" s="149"/>
      <c r="BB527" s="149"/>
      <c r="BC527" s="149"/>
      <c r="BD527" s="149"/>
      <c r="BE527" s="149"/>
      <c r="BF527" s="149"/>
      <c r="BG527" s="149"/>
      <c r="BH527" s="149"/>
    </row>
    <row r="528" spans="1:60" outlineLevel="1">
      <c r="A528" s="150"/>
      <c r="B528" s="191" t="s">
        <v>957</v>
      </c>
      <c r="C528" s="192"/>
      <c r="D528" s="183"/>
      <c r="E528" s="184">
        <v>21.984000000000002</v>
      </c>
      <c r="F528" s="163"/>
      <c r="G528" s="163"/>
      <c r="H528" s="163"/>
      <c r="I528" s="163"/>
      <c r="J528" s="163"/>
      <c r="K528" s="163"/>
      <c r="L528" s="163"/>
      <c r="M528" s="163"/>
      <c r="N528" s="163"/>
      <c r="O528" s="163"/>
      <c r="P528" s="163"/>
      <c r="Q528" s="163"/>
      <c r="R528" s="164"/>
      <c r="S528" s="164"/>
      <c r="T528" s="163"/>
      <c r="U528" s="163"/>
      <c r="V528" s="163"/>
      <c r="W528" s="164"/>
      <c r="X528" s="164"/>
      <c r="Y528" s="149"/>
      <c r="Z528" s="149"/>
      <c r="AA528" s="149"/>
      <c r="AB528" s="149"/>
      <c r="AC528" s="149"/>
      <c r="AD528" s="149"/>
      <c r="AE528" s="149" t="s">
        <v>205</v>
      </c>
      <c r="AF528" s="149">
        <v>0</v>
      </c>
      <c r="AG528" s="149"/>
      <c r="AH528" s="194"/>
      <c r="AI528" s="195" t="s">
        <v>957</v>
      </c>
      <c r="AJ528" s="197"/>
      <c r="AK528" s="149"/>
      <c r="AL528" s="149"/>
      <c r="AM528" s="149"/>
      <c r="AN528" s="149"/>
      <c r="AO528" s="149"/>
      <c r="AP528" s="149"/>
      <c r="AQ528" s="149"/>
      <c r="AR528" s="149"/>
      <c r="AS528" s="149"/>
      <c r="AT528" s="149"/>
      <c r="AU528" s="149"/>
      <c r="AV528" s="149"/>
      <c r="AW528" s="149"/>
      <c r="AX528" s="149"/>
      <c r="AY528" s="149"/>
      <c r="AZ528" s="149"/>
      <c r="BA528" s="149"/>
      <c r="BB528" s="149"/>
      <c r="BC528" s="149"/>
      <c r="BD528" s="149"/>
      <c r="BE528" s="149"/>
      <c r="BF528" s="149"/>
      <c r="BG528" s="149"/>
      <c r="BH528" s="149"/>
    </row>
    <row r="529" spans="1:60" outlineLevel="1">
      <c r="A529" s="150"/>
      <c r="B529" s="191" t="s">
        <v>958</v>
      </c>
      <c r="C529" s="192"/>
      <c r="D529" s="183"/>
      <c r="E529" s="184">
        <v>19.52</v>
      </c>
      <c r="F529" s="163"/>
      <c r="G529" s="163"/>
      <c r="H529" s="163"/>
      <c r="I529" s="163"/>
      <c r="J529" s="163"/>
      <c r="K529" s="163"/>
      <c r="L529" s="163"/>
      <c r="M529" s="163"/>
      <c r="N529" s="163"/>
      <c r="O529" s="163"/>
      <c r="P529" s="163"/>
      <c r="Q529" s="163"/>
      <c r="R529" s="164"/>
      <c r="S529" s="164"/>
      <c r="T529" s="163"/>
      <c r="U529" s="163"/>
      <c r="V529" s="163"/>
      <c r="W529" s="164"/>
      <c r="X529" s="164"/>
      <c r="Y529" s="149"/>
      <c r="Z529" s="149"/>
      <c r="AA529" s="149"/>
      <c r="AB529" s="149"/>
      <c r="AC529" s="149"/>
      <c r="AD529" s="149"/>
      <c r="AE529" s="149" t="s">
        <v>205</v>
      </c>
      <c r="AF529" s="149">
        <v>0</v>
      </c>
      <c r="AG529" s="149"/>
      <c r="AH529" s="194"/>
      <c r="AI529" s="195" t="s">
        <v>958</v>
      </c>
      <c r="AJ529" s="197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</row>
    <row r="530" spans="1:60" outlineLevel="1">
      <c r="A530" s="150"/>
      <c r="B530" s="191" t="s">
        <v>959</v>
      </c>
      <c r="C530" s="192"/>
      <c r="D530" s="183"/>
      <c r="E530" s="184">
        <v>185.07172</v>
      </c>
      <c r="F530" s="163"/>
      <c r="G530" s="163"/>
      <c r="H530" s="163"/>
      <c r="I530" s="163"/>
      <c r="J530" s="163"/>
      <c r="K530" s="163"/>
      <c r="L530" s="163"/>
      <c r="M530" s="163"/>
      <c r="N530" s="163"/>
      <c r="O530" s="163"/>
      <c r="P530" s="163"/>
      <c r="Q530" s="163"/>
      <c r="R530" s="164"/>
      <c r="S530" s="164"/>
      <c r="T530" s="163"/>
      <c r="U530" s="163"/>
      <c r="V530" s="163"/>
      <c r="W530" s="164"/>
      <c r="X530" s="164"/>
      <c r="Y530" s="149"/>
      <c r="Z530" s="149"/>
      <c r="AA530" s="149"/>
      <c r="AB530" s="149"/>
      <c r="AC530" s="149"/>
      <c r="AD530" s="149"/>
      <c r="AE530" s="149" t="s">
        <v>205</v>
      </c>
      <c r="AF530" s="149">
        <v>0</v>
      </c>
      <c r="AG530" s="149"/>
      <c r="AH530" s="194"/>
      <c r="AI530" s="195" t="s">
        <v>959</v>
      </c>
      <c r="AJ530" s="197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</row>
    <row r="531" spans="1:60" outlineLevel="1">
      <c r="A531" s="150"/>
      <c r="B531" s="191" t="s">
        <v>960</v>
      </c>
      <c r="C531" s="192"/>
      <c r="D531" s="183"/>
      <c r="E531" s="184">
        <v>23.827200000000001</v>
      </c>
      <c r="F531" s="163"/>
      <c r="G531" s="163"/>
      <c r="H531" s="163"/>
      <c r="I531" s="163"/>
      <c r="J531" s="163"/>
      <c r="K531" s="163"/>
      <c r="L531" s="163"/>
      <c r="M531" s="163"/>
      <c r="N531" s="163"/>
      <c r="O531" s="163"/>
      <c r="P531" s="163"/>
      <c r="Q531" s="163"/>
      <c r="R531" s="164"/>
      <c r="S531" s="164"/>
      <c r="T531" s="163"/>
      <c r="U531" s="163"/>
      <c r="V531" s="163"/>
      <c r="W531" s="164"/>
      <c r="X531" s="164"/>
      <c r="Y531" s="149"/>
      <c r="Z531" s="149"/>
      <c r="AA531" s="149"/>
      <c r="AB531" s="149"/>
      <c r="AC531" s="149"/>
      <c r="AD531" s="149"/>
      <c r="AE531" s="149" t="s">
        <v>205</v>
      </c>
      <c r="AF531" s="149">
        <v>0</v>
      </c>
      <c r="AG531" s="149"/>
      <c r="AH531" s="194"/>
      <c r="AI531" s="195" t="s">
        <v>960</v>
      </c>
      <c r="AJ531" s="197"/>
      <c r="AK531" s="149"/>
      <c r="AL531" s="149"/>
      <c r="AM531" s="149"/>
      <c r="AN531" s="149"/>
      <c r="AO531" s="149"/>
      <c r="AP531" s="149"/>
      <c r="AQ531" s="149"/>
      <c r="AR531" s="149"/>
      <c r="AS531" s="149"/>
      <c r="AT531" s="149"/>
      <c r="AU531" s="149"/>
      <c r="AV531" s="149"/>
      <c r="AW531" s="149"/>
      <c r="AX531" s="149"/>
      <c r="AY531" s="149"/>
      <c r="AZ531" s="149"/>
      <c r="BA531" s="149"/>
      <c r="BB531" s="149"/>
      <c r="BC531" s="149"/>
      <c r="BD531" s="149"/>
      <c r="BE531" s="149"/>
      <c r="BF531" s="149"/>
      <c r="BG531" s="149"/>
      <c r="BH531" s="149"/>
    </row>
    <row r="532" spans="1:60" outlineLevel="1">
      <c r="A532" s="150"/>
      <c r="B532" s="191" t="s">
        <v>961</v>
      </c>
      <c r="C532" s="192"/>
      <c r="D532" s="183"/>
      <c r="E532" s="184">
        <v>25.427199999999999</v>
      </c>
      <c r="F532" s="163"/>
      <c r="G532" s="163"/>
      <c r="H532" s="163"/>
      <c r="I532" s="163"/>
      <c r="J532" s="163"/>
      <c r="K532" s="163"/>
      <c r="L532" s="163"/>
      <c r="M532" s="163"/>
      <c r="N532" s="163"/>
      <c r="O532" s="163"/>
      <c r="P532" s="163"/>
      <c r="Q532" s="163"/>
      <c r="R532" s="164"/>
      <c r="S532" s="164"/>
      <c r="T532" s="163"/>
      <c r="U532" s="163"/>
      <c r="V532" s="163"/>
      <c r="W532" s="164"/>
      <c r="X532" s="164"/>
      <c r="Y532" s="149"/>
      <c r="Z532" s="149"/>
      <c r="AA532" s="149"/>
      <c r="AB532" s="149"/>
      <c r="AC532" s="149"/>
      <c r="AD532" s="149"/>
      <c r="AE532" s="149" t="s">
        <v>205</v>
      </c>
      <c r="AF532" s="149">
        <v>0</v>
      </c>
      <c r="AG532" s="149"/>
      <c r="AH532" s="194"/>
      <c r="AI532" s="195" t="s">
        <v>961</v>
      </c>
      <c r="AJ532" s="197"/>
      <c r="AK532" s="149"/>
      <c r="AL532" s="149"/>
      <c r="AM532" s="149"/>
      <c r="AN532" s="149"/>
      <c r="AO532" s="149"/>
      <c r="AP532" s="149"/>
      <c r="AQ532" s="149"/>
      <c r="AR532" s="149"/>
      <c r="AS532" s="149"/>
      <c r="AT532" s="149"/>
      <c r="AU532" s="149"/>
      <c r="AV532" s="149"/>
      <c r="AW532" s="149"/>
      <c r="AX532" s="149"/>
      <c r="AY532" s="149"/>
      <c r="AZ532" s="149"/>
      <c r="BA532" s="149"/>
      <c r="BB532" s="149"/>
      <c r="BC532" s="149"/>
      <c r="BD532" s="149"/>
      <c r="BE532" s="149"/>
      <c r="BF532" s="149"/>
      <c r="BG532" s="149"/>
      <c r="BH532" s="149"/>
    </row>
    <row r="533" spans="1:60" outlineLevel="1">
      <c r="A533" s="150"/>
      <c r="B533" s="191" t="s">
        <v>962</v>
      </c>
      <c r="C533" s="192"/>
      <c r="D533" s="183"/>
      <c r="E533" s="184">
        <v>27.1312</v>
      </c>
      <c r="F533" s="163"/>
      <c r="G533" s="163"/>
      <c r="H533" s="163"/>
      <c r="I533" s="163"/>
      <c r="J533" s="163"/>
      <c r="K533" s="163"/>
      <c r="L533" s="163"/>
      <c r="M533" s="163"/>
      <c r="N533" s="163"/>
      <c r="O533" s="163"/>
      <c r="P533" s="163"/>
      <c r="Q533" s="163"/>
      <c r="R533" s="164"/>
      <c r="S533" s="164"/>
      <c r="T533" s="163"/>
      <c r="U533" s="163"/>
      <c r="V533" s="163"/>
      <c r="W533" s="164"/>
      <c r="X533" s="164"/>
      <c r="Y533" s="149"/>
      <c r="Z533" s="149"/>
      <c r="AA533" s="149"/>
      <c r="AB533" s="149"/>
      <c r="AC533" s="149"/>
      <c r="AD533" s="149"/>
      <c r="AE533" s="149" t="s">
        <v>205</v>
      </c>
      <c r="AF533" s="149">
        <v>0</v>
      </c>
      <c r="AG533" s="149"/>
      <c r="AH533" s="194"/>
      <c r="AI533" s="195" t="s">
        <v>962</v>
      </c>
      <c r="AJ533" s="197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</row>
    <row r="534" spans="1:60" outlineLevel="1">
      <c r="A534" s="150"/>
      <c r="B534" s="191" t="s">
        <v>963</v>
      </c>
      <c r="C534" s="192"/>
      <c r="D534" s="183"/>
      <c r="E534" s="184">
        <v>34.185600000000001</v>
      </c>
      <c r="F534" s="163"/>
      <c r="G534" s="163"/>
      <c r="H534" s="163"/>
      <c r="I534" s="163"/>
      <c r="J534" s="163"/>
      <c r="K534" s="163"/>
      <c r="L534" s="163"/>
      <c r="M534" s="163"/>
      <c r="N534" s="163"/>
      <c r="O534" s="163"/>
      <c r="P534" s="163"/>
      <c r="Q534" s="163"/>
      <c r="R534" s="164"/>
      <c r="S534" s="164"/>
      <c r="T534" s="163"/>
      <c r="U534" s="163"/>
      <c r="V534" s="163"/>
      <c r="W534" s="164"/>
      <c r="X534" s="164"/>
      <c r="Y534" s="149"/>
      <c r="Z534" s="149"/>
      <c r="AA534" s="149"/>
      <c r="AB534" s="149"/>
      <c r="AC534" s="149"/>
      <c r="AD534" s="149"/>
      <c r="AE534" s="149" t="s">
        <v>205</v>
      </c>
      <c r="AF534" s="149">
        <v>0</v>
      </c>
      <c r="AG534" s="149"/>
      <c r="AH534" s="194"/>
      <c r="AI534" s="195" t="s">
        <v>963</v>
      </c>
      <c r="AJ534" s="197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</row>
    <row r="535" spans="1:60" outlineLevel="1">
      <c r="A535" s="150"/>
      <c r="B535" s="191" t="s">
        <v>964</v>
      </c>
      <c r="C535" s="192"/>
      <c r="D535" s="183"/>
      <c r="E535" s="184">
        <v>18.344000000000001</v>
      </c>
      <c r="F535" s="163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4"/>
      <c r="S535" s="164"/>
      <c r="T535" s="163"/>
      <c r="U535" s="163"/>
      <c r="V535" s="163"/>
      <c r="W535" s="164"/>
      <c r="X535" s="164"/>
      <c r="Y535" s="149"/>
      <c r="Z535" s="149"/>
      <c r="AA535" s="149"/>
      <c r="AB535" s="149"/>
      <c r="AC535" s="149"/>
      <c r="AD535" s="149"/>
      <c r="AE535" s="149" t="s">
        <v>205</v>
      </c>
      <c r="AF535" s="149">
        <v>0</v>
      </c>
      <c r="AG535" s="149"/>
      <c r="AH535" s="194"/>
      <c r="AI535" s="195" t="s">
        <v>964</v>
      </c>
      <c r="AJ535" s="197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</row>
    <row r="536" spans="1:60" outlineLevel="1">
      <c r="A536" s="150"/>
      <c r="B536" s="191" t="s">
        <v>965</v>
      </c>
      <c r="C536" s="192"/>
      <c r="D536" s="183"/>
      <c r="E536" s="184">
        <v>25.904</v>
      </c>
      <c r="F536" s="163"/>
      <c r="G536" s="163"/>
      <c r="H536" s="163"/>
      <c r="I536" s="163"/>
      <c r="J536" s="163"/>
      <c r="K536" s="163"/>
      <c r="L536" s="163"/>
      <c r="M536" s="163"/>
      <c r="N536" s="163"/>
      <c r="O536" s="163"/>
      <c r="P536" s="163"/>
      <c r="Q536" s="163"/>
      <c r="R536" s="164"/>
      <c r="S536" s="164"/>
      <c r="T536" s="163"/>
      <c r="U536" s="163"/>
      <c r="V536" s="163"/>
      <c r="W536" s="164"/>
      <c r="X536" s="164"/>
      <c r="Y536" s="149"/>
      <c r="Z536" s="149"/>
      <c r="AA536" s="149"/>
      <c r="AB536" s="149"/>
      <c r="AC536" s="149"/>
      <c r="AD536" s="149"/>
      <c r="AE536" s="149" t="s">
        <v>205</v>
      </c>
      <c r="AF536" s="149">
        <v>0</v>
      </c>
      <c r="AG536" s="149"/>
      <c r="AH536" s="194"/>
      <c r="AI536" s="195" t="s">
        <v>965</v>
      </c>
      <c r="AJ536" s="197"/>
      <c r="AK536" s="149"/>
      <c r="AL536" s="149"/>
      <c r="AM536" s="149"/>
      <c r="AN536" s="149"/>
      <c r="AO536" s="149"/>
      <c r="AP536" s="149"/>
      <c r="AQ536" s="149"/>
      <c r="AR536" s="149"/>
      <c r="AS536" s="149"/>
      <c r="AT536" s="149"/>
      <c r="AU536" s="149"/>
      <c r="AV536" s="149"/>
      <c r="AW536" s="149"/>
      <c r="AX536" s="149"/>
      <c r="AY536" s="149"/>
      <c r="AZ536" s="149"/>
      <c r="BA536" s="149"/>
      <c r="BB536" s="149"/>
      <c r="BC536" s="149"/>
      <c r="BD536" s="149"/>
      <c r="BE536" s="149"/>
      <c r="BF536" s="149"/>
      <c r="BG536" s="149"/>
      <c r="BH536" s="149"/>
    </row>
    <row r="537" spans="1:60" outlineLevel="1">
      <c r="A537" s="150"/>
      <c r="B537" s="191" t="s">
        <v>966</v>
      </c>
      <c r="C537" s="192"/>
      <c r="D537" s="183"/>
      <c r="E537" s="184">
        <v>25.5136</v>
      </c>
      <c r="F537" s="163"/>
      <c r="G537" s="163"/>
      <c r="H537" s="163"/>
      <c r="I537" s="163"/>
      <c r="J537" s="163"/>
      <c r="K537" s="163"/>
      <c r="L537" s="163"/>
      <c r="M537" s="163"/>
      <c r="N537" s="163"/>
      <c r="O537" s="163"/>
      <c r="P537" s="163"/>
      <c r="Q537" s="163"/>
      <c r="R537" s="164"/>
      <c r="S537" s="164"/>
      <c r="T537" s="163"/>
      <c r="U537" s="163"/>
      <c r="V537" s="163"/>
      <c r="W537" s="164"/>
      <c r="X537" s="164"/>
      <c r="Y537" s="149"/>
      <c r="Z537" s="149"/>
      <c r="AA537" s="149"/>
      <c r="AB537" s="149"/>
      <c r="AC537" s="149"/>
      <c r="AD537" s="149"/>
      <c r="AE537" s="149" t="s">
        <v>205</v>
      </c>
      <c r="AF537" s="149">
        <v>0</v>
      </c>
      <c r="AG537" s="149"/>
      <c r="AH537" s="194"/>
      <c r="AI537" s="195" t="s">
        <v>966</v>
      </c>
      <c r="AJ537" s="197"/>
      <c r="AK537" s="149"/>
      <c r="AL537" s="149"/>
      <c r="AM537" s="149"/>
      <c r="AN537" s="149"/>
      <c r="AO537" s="149"/>
      <c r="AP537" s="149"/>
      <c r="AQ537" s="149"/>
      <c r="AR537" s="149"/>
      <c r="AS537" s="149"/>
      <c r="AT537" s="149"/>
      <c r="AU537" s="149"/>
      <c r="AV537" s="149"/>
      <c r="AW537" s="149"/>
      <c r="AX537" s="149"/>
      <c r="AY537" s="149"/>
      <c r="AZ537" s="149"/>
      <c r="BA537" s="149"/>
      <c r="BB537" s="149"/>
      <c r="BC537" s="149"/>
      <c r="BD537" s="149"/>
      <c r="BE537" s="149"/>
      <c r="BF537" s="149"/>
      <c r="BG537" s="149"/>
      <c r="BH537" s="149"/>
    </row>
    <row r="538" spans="1:60" outlineLevel="1">
      <c r="A538" s="150"/>
      <c r="B538" s="191" t="s">
        <v>967</v>
      </c>
      <c r="C538" s="192"/>
      <c r="D538" s="183"/>
      <c r="E538" s="184">
        <v>25.985600000000002</v>
      </c>
      <c r="F538" s="163"/>
      <c r="G538" s="163"/>
      <c r="H538" s="163"/>
      <c r="I538" s="163"/>
      <c r="J538" s="163"/>
      <c r="K538" s="163"/>
      <c r="L538" s="163"/>
      <c r="M538" s="163"/>
      <c r="N538" s="163"/>
      <c r="O538" s="163"/>
      <c r="P538" s="163"/>
      <c r="Q538" s="163"/>
      <c r="R538" s="164"/>
      <c r="S538" s="164"/>
      <c r="T538" s="163"/>
      <c r="U538" s="163"/>
      <c r="V538" s="163"/>
      <c r="W538" s="164"/>
      <c r="X538" s="164"/>
      <c r="Y538" s="149"/>
      <c r="Z538" s="149"/>
      <c r="AA538" s="149"/>
      <c r="AB538" s="149"/>
      <c r="AC538" s="149"/>
      <c r="AD538" s="149"/>
      <c r="AE538" s="149" t="s">
        <v>205</v>
      </c>
      <c r="AF538" s="149">
        <v>0</v>
      </c>
      <c r="AG538" s="149"/>
      <c r="AH538" s="194"/>
      <c r="AI538" s="195" t="s">
        <v>967</v>
      </c>
      <c r="AJ538" s="197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</row>
    <row r="539" spans="1:60" outlineLevel="1">
      <c r="A539" s="150"/>
      <c r="B539" s="191" t="s">
        <v>968</v>
      </c>
      <c r="C539" s="192"/>
      <c r="D539" s="183"/>
      <c r="E539" s="184">
        <v>26.584</v>
      </c>
      <c r="F539" s="163"/>
      <c r="G539" s="163"/>
      <c r="H539" s="163"/>
      <c r="I539" s="163"/>
      <c r="J539" s="163"/>
      <c r="K539" s="163"/>
      <c r="L539" s="163"/>
      <c r="M539" s="163"/>
      <c r="N539" s="163"/>
      <c r="O539" s="163"/>
      <c r="P539" s="163"/>
      <c r="Q539" s="163"/>
      <c r="R539" s="164"/>
      <c r="S539" s="164"/>
      <c r="T539" s="163"/>
      <c r="U539" s="163"/>
      <c r="V539" s="163"/>
      <c r="W539" s="164"/>
      <c r="X539" s="164"/>
      <c r="Y539" s="149"/>
      <c r="Z539" s="149"/>
      <c r="AA539" s="149"/>
      <c r="AB539" s="149"/>
      <c r="AC539" s="149"/>
      <c r="AD539" s="149"/>
      <c r="AE539" s="149" t="s">
        <v>205</v>
      </c>
      <c r="AF539" s="149">
        <v>0</v>
      </c>
      <c r="AG539" s="149"/>
      <c r="AH539" s="194"/>
      <c r="AI539" s="195" t="s">
        <v>968</v>
      </c>
      <c r="AJ539" s="197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</row>
    <row r="540" spans="1:60" outlineLevel="1">
      <c r="A540" s="150"/>
      <c r="B540" s="191" t="s">
        <v>969</v>
      </c>
      <c r="C540" s="192"/>
      <c r="D540" s="183"/>
      <c r="E540" s="184">
        <v>12.68</v>
      </c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4"/>
      <c r="S540" s="164"/>
      <c r="T540" s="163"/>
      <c r="U540" s="163"/>
      <c r="V540" s="163"/>
      <c r="W540" s="164"/>
      <c r="X540" s="164"/>
      <c r="Y540" s="149"/>
      <c r="Z540" s="149"/>
      <c r="AA540" s="149"/>
      <c r="AB540" s="149"/>
      <c r="AC540" s="149"/>
      <c r="AD540" s="149"/>
      <c r="AE540" s="149" t="s">
        <v>205</v>
      </c>
      <c r="AF540" s="149">
        <v>0</v>
      </c>
      <c r="AG540" s="149"/>
      <c r="AH540" s="194"/>
      <c r="AI540" s="195" t="s">
        <v>969</v>
      </c>
      <c r="AJ540" s="197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</row>
    <row r="541" spans="1:60" outlineLevel="1">
      <c r="A541" s="150"/>
      <c r="B541" s="191" t="s">
        <v>970</v>
      </c>
      <c r="C541" s="192"/>
      <c r="D541" s="183"/>
      <c r="E541" s="184">
        <v>25.52</v>
      </c>
      <c r="F541" s="163"/>
      <c r="G541" s="163"/>
      <c r="H541" s="163"/>
      <c r="I541" s="163"/>
      <c r="J541" s="163"/>
      <c r="K541" s="163"/>
      <c r="L541" s="163"/>
      <c r="M541" s="163"/>
      <c r="N541" s="163"/>
      <c r="O541" s="163"/>
      <c r="P541" s="163"/>
      <c r="Q541" s="163"/>
      <c r="R541" s="164"/>
      <c r="S541" s="164"/>
      <c r="T541" s="163"/>
      <c r="U541" s="163"/>
      <c r="V541" s="163"/>
      <c r="W541" s="164"/>
      <c r="X541" s="164"/>
      <c r="Y541" s="149"/>
      <c r="Z541" s="149"/>
      <c r="AA541" s="149"/>
      <c r="AB541" s="149"/>
      <c r="AC541" s="149"/>
      <c r="AD541" s="149"/>
      <c r="AE541" s="149" t="s">
        <v>205</v>
      </c>
      <c r="AF541" s="149">
        <v>0</v>
      </c>
      <c r="AG541" s="149"/>
      <c r="AH541" s="194"/>
      <c r="AI541" s="195" t="s">
        <v>970</v>
      </c>
      <c r="AJ541" s="197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</row>
    <row r="542" spans="1:60" outlineLevel="1">
      <c r="A542" s="150"/>
      <c r="B542" s="191" t="s">
        <v>971</v>
      </c>
      <c r="C542" s="192"/>
      <c r="D542" s="183"/>
      <c r="E542" s="184">
        <v>22.216000000000001</v>
      </c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4"/>
      <c r="S542" s="164"/>
      <c r="T542" s="163"/>
      <c r="U542" s="163"/>
      <c r="V542" s="163"/>
      <c r="W542" s="164"/>
      <c r="X542" s="164"/>
      <c r="Y542" s="149"/>
      <c r="Z542" s="149"/>
      <c r="AA542" s="149"/>
      <c r="AB542" s="149"/>
      <c r="AC542" s="149"/>
      <c r="AD542" s="149"/>
      <c r="AE542" s="149" t="s">
        <v>205</v>
      </c>
      <c r="AF542" s="149">
        <v>0</v>
      </c>
      <c r="AG542" s="149"/>
      <c r="AH542" s="194"/>
      <c r="AI542" s="195" t="s">
        <v>971</v>
      </c>
      <c r="AJ542" s="197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</row>
    <row r="543" spans="1:60" outlineLevel="1">
      <c r="A543" s="150"/>
      <c r="B543" s="191" t="s">
        <v>972</v>
      </c>
      <c r="C543" s="192"/>
      <c r="D543" s="183"/>
      <c r="E543" s="184">
        <v>23.801600000000001</v>
      </c>
      <c r="F543" s="163"/>
      <c r="G543" s="163"/>
      <c r="H543" s="163"/>
      <c r="I543" s="163"/>
      <c r="J543" s="163"/>
      <c r="K543" s="163"/>
      <c r="L543" s="163"/>
      <c r="M543" s="163"/>
      <c r="N543" s="163"/>
      <c r="O543" s="163"/>
      <c r="P543" s="163"/>
      <c r="Q543" s="163"/>
      <c r="R543" s="164"/>
      <c r="S543" s="164"/>
      <c r="T543" s="163"/>
      <c r="U543" s="163"/>
      <c r="V543" s="163"/>
      <c r="W543" s="164"/>
      <c r="X543" s="164"/>
      <c r="Y543" s="149"/>
      <c r="Z543" s="149"/>
      <c r="AA543" s="149"/>
      <c r="AB543" s="149"/>
      <c r="AC543" s="149"/>
      <c r="AD543" s="149"/>
      <c r="AE543" s="149" t="s">
        <v>205</v>
      </c>
      <c r="AF543" s="149">
        <v>0</v>
      </c>
      <c r="AG543" s="149"/>
      <c r="AH543" s="194"/>
      <c r="AI543" s="195" t="s">
        <v>972</v>
      </c>
      <c r="AJ543" s="197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</row>
    <row r="544" spans="1:60" outlineLevel="1">
      <c r="A544" s="150"/>
      <c r="B544" s="191" t="s">
        <v>973</v>
      </c>
      <c r="C544" s="192"/>
      <c r="D544" s="183"/>
      <c r="E544" s="184">
        <v>94.532799999999995</v>
      </c>
      <c r="F544" s="163"/>
      <c r="G544" s="163"/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4"/>
      <c r="S544" s="164"/>
      <c r="T544" s="163"/>
      <c r="U544" s="163"/>
      <c r="V544" s="163"/>
      <c r="W544" s="164"/>
      <c r="X544" s="164"/>
      <c r="Y544" s="149"/>
      <c r="Z544" s="149"/>
      <c r="AA544" s="149"/>
      <c r="AB544" s="149"/>
      <c r="AC544" s="149"/>
      <c r="AD544" s="149"/>
      <c r="AE544" s="149" t="s">
        <v>205</v>
      </c>
      <c r="AF544" s="149">
        <v>0</v>
      </c>
      <c r="AG544" s="149"/>
      <c r="AH544" s="194"/>
      <c r="AI544" s="195" t="s">
        <v>973</v>
      </c>
      <c r="AJ544" s="197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</row>
    <row r="545" spans="1:60" outlineLevel="1">
      <c r="A545" s="150"/>
      <c r="B545" s="191" t="s">
        <v>974</v>
      </c>
      <c r="C545" s="192"/>
      <c r="D545" s="183"/>
      <c r="E545" s="184">
        <v>91.108999999999995</v>
      </c>
      <c r="F545" s="163"/>
      <c r="G545" s="163"/>
      <c r="H545" s="163"/>
      <c r="I545" s="163"/>
      <c r="J545" s="163"/>
      <c r="K545" s="163"/>
      <c r="L545" s="163"/>
      <c r="M545" s="163"/>
      <c r="N545" s="163"/>
      <c r="O545" s="163"/>
      <c r="P545" s="163"/>
      <c r="Q545" s="163"/>
      <c r="R545" s="164"/>
      <c r="S545" s="164"/>
      <c r="T545" s="163"/>
      <c r="U545" s="163"/>
      <c r="V545" s="163"/>
      <c r="W545" s="164"/>
      <c r="X545" s="164"/>
      <c r="Y545" s="149"/>
      <c r="Z545" s="149"/>
      <c r="AA545" s="149"/>
      <c r="AB545" s="149"/>
      <c r="AC545" s="149"/>
      <c r="AD545" s="149"/>
      <c r="AE545" s="149" t="s">
        <v>205</v>
      </c>
      <c r="AF545" s="149">
        <v>0</v>
      </c>
      <c r="AG545" s="149"/>
      <c r="AH545" s="194"/>
      <c r="AI545" s="195" t="s">
        <v>974</v>
      </c>
      <c r="AJ545" s="197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</row>
    <row r="546" spans="1:60" outlineLevel="1">
      <c r="A546" s="150"/>
      <c r="B546" s="191" t="s">
        <v>975</v>
      </c>
      <c r="C546" s="192"/>
      <c r="D546" s="183"/>
      <c r="E546" s="184">
        <v>14.023999999999999</v>
      </c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4"/>
      <c r="S546" s="164"/>
      <c r="T546" s="163"/>
      <c r="U546" s="163"/>
      <c r="V546" s="163"/>
      <c r="W546" s="164"/>
      <c r="X546" s="164"/>
      <c r="Y546" s="149"/>
      <c r="Z546" s="149"/>
      <c r="AA546" s="149"/>
      <c r="AB546" s="149"/>
      <c r="AC546" s="149"/>
      <c r="AD546" s="149"/>
      <c r="AE546" s="149" t="s">
        <v>205</v>
      </c>
      <c r="AF546" s="149">
        <v>0</v>
      </c>
      <c r="AG546" s="149"/>
      <c r="AH546" s="194"/>
      <c r="AI546" s="195" t="s">
        <v>975</v>
      </c>
      <c r="AJ546" s="197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</row>
    <row r="547" spans="1:60" outlineLevel="1">
      <c r="A547" s="150"/>
      <c r="B547" s="191" t="s">
        <v>976</v>
      </c>
      <c r="C547" s="192"/>
      <c r="D547" s="183"/>
      <c r="E547" s="184">
        <v>15.78</v>
      </c>
      <c r="F547" s="163"/>
      <c r="G547" s="163"/>
      <c r="H547" s="163"/>
      <c r="I547" s="163"/>
      <c r="J547" s="163"/>
      <c r="K547" s="163"/>
      <c r="L547" s="163"/>
      <c r="M547" s="163"/>
      <c r="N547" s="163"/>
      <c r="O547" s="163"/>
      <c r="P547" s="163"/>
      <c r="Q547" s="163"/>
      <c r="R547" s="164"/>
      <c r="S547" s="164"/>
      <c r="T547" s="163"/>
      <c r="U547" s="163"/>
      <c r="V547" s="163"/>
      <c r="W547" s="164"/>
      <c r="X547" s="164"/>
      <c r="Y547" s="149"/>
      <c r="Z547" s="149"/>
      <c r="AA547" s="149"/>
      <c r="AB547" s="149"/>
      <c r="AC547" s="149"/>
      <c r="AD547" s="149"/>
      <c r="AE547" s="149" t="s">
        <v>205</v>
      </c>
      <c r="AF547" s="149">
        <v>0</v>
      </c>
      <c r="AG547" s="149"/>
      <c r="AH547" s="194"/>
      <c r="AI547" s="195" t="s">
        <v>976</v>
      </c>
      <c r="AJ547" s="197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</row>
    <row r="548" spans="1:60" outlineLevel="1">
      <c r="A548" s="150"/>
      <c r="B548" s="191" t="s">
        <v>977</v>
      </c>
      <c r="C548" s="192"/>
      <c r="D548" s="183"/>
      <c r="E548" s="184">
        <v>22.69</v>
      </c>
      <c r="F548" s="163"/>
      <c r="G548" s="163"/>
      <c r="H548" s="163"/>
      <c r="I548" s="163"/>
      <c r="J548" s="163"/>
      <c r="K548" s="163"/>
      <c r="L548" s="163"/>
      <c r="M548" s="163"/>
      <c r="N548" s="163"/>
      <c r="O548" s="163"/>
      <c r="P548" s="163"/>
      <c r="Q548" s="163"/>
      <c r="R548" s="164"/>
      <c r="S548" s="164"/>
      <c r="T548" s="163"/>
      <c r="U548" s="163"/>
      <c r="V548" s="163"/>
      <c r="W548" s="164"/>
      <c r="X548" s="164"/>
      <c r="Y548" s="149"/>
      <c r="Z548" s="149"/>
      <c r="AA548" s="149"/>
      <c r="AB548" s="149"/>
      <c r="AC548" s="149"/>
      <c r="AD548" s="149"/>
      <c r="AE548" s="149" t="s">
        <v>205</v>
      </c>
      <c r="AF548" s="149">
        <v>0</v>
      </c>
      <c r="AG548" s="149"/>
      <c r="AH548" s="194"/>
      <c r="AI548" s="195" t="s">
        <v>977</v>
      </c>
      <c r="AJ548" s="197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</row>
    <row r="549" spans="1:60" outlineLevel="1">
      <c r="A549" s="150"/>
      <c r="B549" s="191" t="s">
        <v>978</v>
      </c>
      <c r="C549" s="192"/>
      <c r="D549" s="183"/>
      <c r="E549" s="184">
        <v>74.757099999999994</v>
      </c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4"/>
      <c r="S549" s="164"/>
      <c r="T549" s="163"/>
      <c r="U549" s="163"/>
      <c r="V549" s="163"/>
      <c r="W549" s="164"/>
      <c r="X549" s="164"/>
      <c r="Y549" s="149"/>
      <c r="Z549" s="149"/>
      <c r="AA549" s="149"/>
      <c r="AB549" s="149"/>
      <c r="AC549" s="149"/>
      <c r="AD549" s="149"/>
      <c r="AE549" s="149" t="s">
        <v>205</v>
      </c>
      <c r="AF549" s="149">
        <v>0</v>
      </c>
      <c r="AG549" s="149"/>
      <c r="AH549" s="194"/>
      <c r="AI549" s="195" t="s">
        <v>978</v>
      </c>
      <c r="AJ549" s="197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</row>
    <row r="550" spans="1:60" outlineLevel="1">
      <c r="A550" s="150"/>
      <c r="B550" s="191" t="s">
        <v>979</v>
      </c>
      <c r="C550" s="192"/>
      <c r="D550" s="183"/>
      <c r="E550" s="184">
        <v>29.375</v>
      </c>
      <c r="F550" s="163"/>
      <c r="G550" s="163"/>
      <c r="H550" s="163"/>
      <c r="I550" s="163"/>
      <c r="J550" s="163"/>
      <c r="K550" s="163"/>
      <c r="L550" s="163"/>
      <c r="M550" s="163"/>
      <c r="N550" s="163"/>
      <c r="O550" s="163"/>
      <c r="P550" s="163"/>
      <c r="Q550" s="163"/>
      <c r="R550" s="164"/>
      <c r="S550" s="164"/>
      <c r="T550" s="163"/>
      <c r="U550" s="163"/>
      <c r="V550" s="163"/>
      <c r="W550" s="164"/>
      <c r="X550" s="164"/>
      <c r="Y550" s="149"/>
      <c r="Z550" s="149"/>
      <c r="AA550" s="149"/>
      <c r="AB550" s="149"/>
      <c r="AC550" s="149"/>
      <c r="AD550" s="149"/>
      <c r="AE550" s="149" t="s">
        <v>205</v>
      </c>
      <c r="AF550" s="149">
        <v>0</v>
      </c>
      <c r="AG550" s="149"/>
      <c r="AH550" s="194"/>
      <c r="AI550" s="195" t="s">
        <v>979</v>
      </c>
      <c r="AJ550" s="197"/>
      <c r="AK550" s="149"/>
      <c r="AL550" s="149"/>
      <c r="AM550" s="149"/>
      <c r="AN550" s="149"/>
      <c r="AO550" s="149"/>
      <c r="AP550" s="149"/>
      <c r="AQ550" s="149"/>
      <c r="AR550" s="149"/>
      <c r="AS550" s="149"/>
      <c r="AT550" s="149"/>
      <c r="AU550" s="149"/>
      <c r="AV550" s="149"/>
      <c r="AW550" s="149"/>
      <c r="AX550" s="149"/>
      <c r="AY550" s="149"/>
      <c r="AZ550" s="149"/>
      <c r="BA550" s="149"/>
      <c r="BB550" s="149"/>
      <c r="BC550" s="149"/>
      <c r="BD550" s="149"/>
      <c r="BE550" s="149"/>
      <c r="BF550" s="149"/>
      <c r="BG550" s="149"/>
      <c r="BH550" s="149"/>
    </row>
    <row r="551" spans="1:60" outlineLevel="1">
      <c r="A551" s="150"/>
      <c r="B551" s="191" t="s">
        <v>980</v>
      </c>
      <c r="C551" s="192"/>
      <c r="D551" s="183"/>
      <c r="E551" s="184">
        <v>20.309999999999999</v>
      </c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4"/>
      <c r="S551" s="164"/>
      <c r="T551" s="163"/>
      <c r="U551" s="163"/>
      <c r="V551" s="163"/>
      <c r="W551" s="164"/>
      <c r="X551" s="164"/>
      <c r="Y551" s="149"/>
      <c r="Z551" s="149"/>
      <c r="AA551" s="149"/>
      <c r="AB551" s="149"/>
      <c r="AC551" s="149"/>
      <c r="AD551" s="149"/>
      <c r="AE551" s="149" t="s">
        <v>205</v>
      </c>
      <c r="AF551" s="149">
        <v>0</v>
      </c>
      <c r="AG551" s="149"/>
      <c r="AH551" s="194"/>
      <c r="AI551" s="195" t="s">
        <v>980</v>
      </c>
      <c r="AJ551" s="197"/>
      <c r="AK551" s="149"/>
      <c r="AL551" s="149"/>
      <c r="AM551" s="149"/>
      <c r="AN551" s="149"/>
      <c r="AO551" s="149"/>
      <c r="AP551" s="149"/>
      <c r="AQ551" s="149"/>
      <c r="AR551" s="149"/>
      <c r="AS551" s="149"/>
      <c r="AT551" s="149"/>
      <c r="AU551" s="149"/>
      <c r="AV551" s="149"/>
      <c r="AW551" s="149"/>
      <c r="AX551" s="149"/>
      <c r="AY551" s="149"/>
      <c r="AZ551" s="149"/>
      <c r="BA551" s="149"/>
      <c r="BB551" s="149"/>
      <c r="BC551" s="149"/>
      <c r="BD551" s="149"/>
      <c r="BE551" s="149"/>
      <c r="BF551" s="149"/>
      <c r="BG551" s="149"/>
      <c r="BH551" s="149"/>
    </row>
    <row r="552" spans="1:60" outlineLevel="1">
      <c r="A552" s="150"/>
      <c r="B552" s="191" t="s">
        <v>981</v>
      </c>
      <c r="C552" s="192"/>
      <c r="D552" s="183"/>
      <c r="E552" s="184">
        <v>23.995000000000001</v>
      </c>
      <c r="F552" s="163"/>
      <c r="G552" s="163"/>
      <c r="H552" s="163"/>
      <c r="I552" s="163"/>
      <c r="J552" s="163"/>
      <c r="K552" s="163"/>
      <c r="L552" s="163"/>
      <c r="M552" s="163"/>
      <c r="N552" s="163"/>
      <c r="O552" s="163"/>
      <c r="P552" s="163"/>
      <c r="Q552" s="163"/>
      <c r="R552" s="164"/>
      <c r="S552" s="164"/>
      <c r="T552" s="163"/>
      <c r="U552" s="163"/>
      <c r="V552" s="163"/>
      <c r="W552" s="164"/>
      <c r="X552" s="164"/>
      <c r="Y552" s="149"/>
      <c r="Z552" s="149"/>
      <c r="AA552" s="149"/>
      <c r="AB552" s="149"/>
      <c r="AC552" s="149"/>
      <c r="AD552" s="149"/>
      <c r="AE552" s="149" t="s">
        <v>205</v>
      </c>
      <c r="AF552" s="149">
        <v>0</v>
      </c>
      <c r="AG552" s="149"/>
      <c r="AH552" s="194"/>
      <c r="AI552" s="195" t="s">
        <v>981</v>
      </c>
      <c r="AJ552" s="197"/>
      <c r="AK552" s="149"/>
      <c r="AL552" s="149"/>
      <c r="AM552" s="149"/>
      <c r="AN552" s="149"/>
      <c r="AO552" s="149"/>
      <c r="AP552" s="149"/>
      <c r="AQ552" s="149"/>
      <c r="AR552" s="149"/>
      <c r="AS552" s="149"/>
      <c r="AT552" s="149"/>
      <c r="AU552" s="149"/>
      <c r="AV552" s="149"/>
      <c r="AW552" s="149"/>
      <c r="AX552" s="149"/>
      <c r="AY552" s="149"/>
      <c r="AZ552" s="149"/>
      <c r="BA552" s="149"/>
      <c r="BB552" s="149"/>
      <c r="BC552" s="149"/>
      <c r="BD552" s="149"/>
      <c r="BE552" s="149"/>
      <c r="BF552" s="149"/>
      <c r="BG552" s="149"/>
      <c r="BH552" s="149"/>
    </row>
    <row r="553" spans="1:60" outlineLevel="1">
      <c r="A553" s="150"/>
      <c r="B553" s="191" t="s">
        <v>982</v>
      </c>
      <c r="C553" s="192"/>
      <c r="D553" s="183"/>
      <c r="E553" s="184">
        <v>14.58</v>
      </c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4"/>
      <c r="S553" s="164"/>
      <c r="T553" s="163"/>
      <c r="U553" s="163"/>
      <c r="V553" s="163"/>
      <c r="W553" s="164"/>
      <c r="X553" s="164"/>
      <c r="Y553" s="149"/>
      <c r="Z553" s="149"/>
      <c r="AA553" s="149"/>
      <c r="AB553" s="149"/>
      <c r="AC553" s="149"/>
      <c r="AD553" s="149"/>
      <c r="AE553" s="149" t="s">
        <v>205</v>
      </c>
      <c r="AF553" s="149">
        <v>0</v>
      </c>
      <c r="AG553" s="149"/>
      <c r="AH553" s="194"/>
      <c r="AI553" s="195" t="s">
        <v>982</v>
      </c>
      <c r="AJ553" s="197"/>
      <c r="AK553" s="149"/>
      <c r="AL553" s="149"/>
      <c r="AM553" s="149"/>
      <c r="AN553" s="149"/>
      <c r="AO553" s="149"/>
      <c r="AP553" s="149"/>
      <c r="AQ553" s="149"/>
      <c r="AR553" s="149"/>
      <c r="AS553" s="149"/>
      <c r="AT553" s="149"/>
      <c r="AU553" s="149"/>
      <c r="AV553" s="149"/>
      <c r="AW553" s="149"/>
      <c r="AX553" s="149"/>
      <c r="AY553" s="149"/>
      <c r="AZ553" s="149"/>
      <c r="BA553" s="149"/>
      <c r="BB553" s="149"/>
      <c r="BC553" s="149"/>
      <c r="BD553" s="149"/>
      <c r="BE553" s="149"/>
      <c r="BF553" s="149"/>
      <c r="BG553" s="149"/>
      <c r="BH553" s="149"/>
    </row>
    <row r="554" spans="1:60" outlineLevel="1">
      <c r="A554" s="150"/>
      <c r="B554" s="191" t="s">
        <v>983</v>
      </c>
      <c r="C554" s="192"/>
      <c r="D554" s="183"/>
      <c r="E554" s="184">
        <v>18.2</v>
      </c>
      <c r="F554" s="163"/>
      <c r="G554" s="163"/>
      <c r="H554" s="163"/>
      <c r="I554" s="163"/>
      <c r="J554" s="163"/>
      <c r="K554" s="163"/>
      <c r="L554" s="163"/>
      <c r="M554" s="163"/>
      <c r="N554" s="163"/>
      <c r="O554" s="163"/>
      <c r="P554" s="163"/>
      <c r="Q554" s="163"/>
      <c r="R554" s="164"/>
      <c r="S554" s="164"/>
      <c r="T554" s="163"/>
      <c r="U554" s="163"/>
      <c r="V554" s="163"/>
      <c r="W554" s="164"/>
      <c r="X554" s="164"/>
      <c r="Y554" s="149"/>
      <c r="Z554" s="149"/>
      <c r="AA554" s="149"/>
      <c r="AB554" s="149"/>
      <c r="AC554" s="149"/>
      <c r="AD554" s="149"/>
      <c r="AE554" s="149" t="s">
        <v>205</v>
      </c>
      <c r="AF554" s="149">
        <v>0</v>
      </c>
      <c r="AG554" s="149"/>
      <c r="AH554" s="194"/>
      <c r="AI554" s="195" t="s">
        <v>983</v>
      </c>
      <c r="AJ554" s="197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</row>
    <row r="555" spans="1:60">
      <c r="A555" s="136"/>
      <c r="B555" s="154"/>
      <c r="C555" s="154"/>
      <c r="D555" s="157"/>
      <c r="E555" s="158"/>
      <c r="F555" s="159"/>
      <c r="G555" s="159"/>
      <c r="H555" s="159"/>
      <c r="I555" s="159"/>
      <c r="J555" s="159"/>
      <c r="K555" s="159"/>
      <c r="L555" s="159"/>
      <c r="M555" s="159"/>
      <c r="N555" s="159"/>
      <c r="O555" s="159"/>
      <c r="P555" s="159"/>
      <c r="Q555" s="159"/>
      <c r="R555" s="160"/>
      <c r="S555" s="160"/>
      <c r="T555" s="159"/>
      <c r="U555" s="159"/>
      <c r="V555" s="159"/>
      <c r="W555" s="160"/>
      <c r="X555" s="160"/>
      <c r="AC555">
        <v>12</v>
      </c>
      <c r="AD555">
        <v>21</v>
      </c>
      <c r="AH555" s="193"/>
      <c r="AI555" s="193"/>
      <c r="AJ555" s="196"/>
    </row>
    <row r="556" spans="1:60">
      <c r="A556" s="151"/>
      <c r="B556" s="156" t="s">
        <v>30</v>
      </c>
      <c r="C556" s="156"/>
      <c r="D556" s="165"/>
      <c r="E556" s="166"/>
      <c r="F556" s="167"/>
      <c r="G556" s="168">
        <f>G10+G37+G107+G224+G247+G299+G308+G337+G362+G366+G374+G393+G401+G471+G475+G501+G511+G520</f>
        <v>0</v>
      </c>
      <c r="H556" s="159"/>
      <c r="I556" s="159"/>
      <c r="J556" s="159"/>
      <c r="K556" s="159"/>
      <c r="L556" s="159"/>
      <c r="M556" s="159"/>
      <c r="N556" s="159"/>
      <c r="O556" s="159"/>
      <c r="P556" s="159"/>
      <c r="Q556" s="159"/>
      <c r="R556" s="160"/>
      <c r="S556" s="160"/>
      <c r="T556" s="159"/>
      <c r="U556" s="159"/>
      <c r="V556" s="159"/>
      <c r="W556" s="160"/>
      <c r="X556" s="160"/>
      <c r="AC556">
        <f>SUMIF(L7:L554,AC555,G7:G554)</f>
        <v>0</v>
      </c>
      <c r="AD556">
        <f>SUMIF(L7:L554,AD555,G7:G554)</f>
        <v>0</v>
      </c>
      <c r="AE556" t="s">
        <v>215</v>
      </c>
      <c r="AH556" s="193"/>
      <c r="AI556" s="193"/>
      <c r="AJ556" s="196"/>
    </row>
    <row r="557" spans="1:60">
      <c r="A557" s="150"/>
      <c r="B557" s="155"/>
      <c r="C557" s="155"/>
      <c r="D557" s="161"/>
      <c r="E557" s="162"/>
      <c r="F557" s="163"/>
      <c r="G557" s="163"/>
      <c r="H557" s="159"/>
      <c r="I557" s="159"/>
      <c r="J557" s="159"/>
      <c r="K557" s="159"/>
      <c r="L557" s="159"/>
      <c r="M557" s="159"/>
      <c r="N557" s="159"/>
      <c r="O557" s="159"/>
      <c r="P557" s="159"/>
      <c r="Q557" s="159"/>
      <c r="R557" s="160"/>
      <c r="S557" s="160"/>
      <c r="T557" s="159"/>
      <c r="U557" s="159"/>
      <c r="V557" s="159"/>
      <c r="W557" s="160"/>
      <c r="X557" s="160"/>
      <c r="AH557" s="193"/>
      <c r="AI557" s="193"/>
      <c r="AJ557" s="196"/>
    </row>
    <row r="558" spans="1:60">
      <c r="A558" s="150"/>
      <c r="B558" s="155"/>
      <c r="C558" s="155"/>
      <c r="D558" s="161"/>
      <c r="E558" s="162"/>
      <c r="F558" s="163"/>
      <c r="G558" s="163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60"/>
      <c r="S558" s="160"/>
      <c r="T558" s="159"/>
      <c r="U558" s="159"/>
      <c r="V558" s="159"/>
      <c r="W558" s="160"/>
      <c r="X558" s="160"/>
      <c r="AH558" s="193"/>
      <c r="AI558" s="193"/>
      <c r="AJ558" s="196"/>
    </row>
    <row r="559" spans="1:60">
      <c r="A559" s="153" t="s">
        <v>216</v>
      </c>
      <c r="B559" s="155"/>
      <c r="C559" s="155"/>
      <c r="D559" s="161"/>
      <c r="E559" s="162"/>
      <c r="F559" s="163"/>
      <c r="G559" s="163"/>
      <c r="H559" s="159"/>
      <c r="I559" s="159"/>
      <c r="J559" s="159"/>
      <c r="K559" s="159"/>
      <c r="L559" s="159"/>
      <c r="M559" s="159"/>
      <c r="N559" s="159"/>
      <c r="O559" s="159"/>
      <c r="P559" s="159"/>
      <c r="Q559" s="159"/>
      <c r="R559" s="160"/>
      <c r="S559" s="160"/>
      <c r="T559" s="159"/>
      <c r="U559" s="159"/>
      <c r="V559" s="159"/>
      <c r="W559" s="160"/>
      <c r="X559" s="160"/>
      <c r="AH559" s="193"/>
      <c r="AI559" s="193"/>
      <c r="AJ559" s="196"/>
    </row>
    <row r="560" spans="1:60">
      <c r="A560" s="240"/>
      <c r="B560" s="241"/>
      <c r="C560" s="241"/>
      <c r="D560" s="242"/>
      <c r="E560" s="243"/>
      <c r="F560" s="244"/>
      <c r="G560" s="245"/>
      <c r="H560" s="159"/>
      <c r="I560" s="159"/>
      <c r="J560" s="159"/>
      <c r="K560" s="159"/>
      <c r="L560" s="159"/>
      <c r="M560" s="159"/>
      <c r="N560" s="159"/>
      <c r="O560" s="159"/>
      <c r="P560" s="159"/>
      <c r="Q560" s="159"/>
      <c r="R560" s="160"/>
      <c r="S560" s="160"/>
      <c r="T560" s="159"/>
      <c r="U560" s="159"/>
      <c r="V560" s="159"/>
      <c r="W560" s="160"/>
      <c r="X560" s="160"/>
      <c r="AE560" t="s">
        <v>217</v>
      </c>
      <c r="AH560" s="193"/>
      <c r="AI560" s="193"/>
      <c r="AJ560" s="196"/>
    </row>
    <row r="561" spans="1:36">
      <c r="A561" s="246"/>
      <c r="B561" s="247"/>
      <c r="C561" s="247"/>
      <c r="D561" s="248"/>
      <c r="E561" s="249"/>
      <c r="F561" s="250"/>
      <c r="G561" s="251"/>
      <c r="H561" s="159"/>
      <c r="I561" s="159"/>
      <c r="J561" s="159"/>
      <c r="K561" s="159"/>
      <c r="L561" s="159"/>
      <c r="M561" s="159"/>
      <c r="N561" s="159"/>
      <c r="O561" s="159"/>
      <c r="P561" s="159"/>
      <c r="Q561" s="159"/>
      <c r="R561" s="160"/>
      <c r="S561" s="160"/>
      <c r="T561" s="159"/>
      <c r="U561" s="159"/>
      <c r="V561" s="159"/>
      <c r="W561" s="160"/>
      <c r="X561" s="160"/>
      <c r="AH561" s="193"/>
      <c r="AI561" s="193"/>
      <c r="AJ561" s="196"/>
    </row>
    <row r="562" spans="1:36">
      <c r="A562" s="246"/>
      <c r="B562" s="247"/>
      <c r="C562" s="247"/>
      <c r="D562" s="248"/>
      <c r="E562" s="249"/>
      <c r="F562" s="250"/>
      <c r="G562" s="251"/>
      <c r="H562" s="159"/>
      <c r="I562" s="159"/>
      <c r="J562" s="159"/>
      <c r="K562" s="159"/>
      <c r="L562" s="159"/>
      <c r="M562" s="159"/>
      <c r="N562" s="159"/>
      <c r="O562" s="159"/>
      <c r="P562" s="159"/>
      <c r="Q562" s="159"/>
      <c r="R562" s="160"/>
      <c r="S562" s="160"/>
      <c r="T562" s="159"/>
      <c r="U562" s="159"/>
      <c r="V562" s="159"/>
      <c r="W562" s="160"/>
      <c r="X562" s="160"/>
      <c r="AH562" s="193"/>
      <c r="AI562" s="193"/>
      <c r="AJ562" s="196"/>
    </row>
    <row r="563" spans="1:36">
      <c r="A563" s="246"/>
      <c r="B563" s="247"/>
      <c r="C563" s="247"/>
      <c r="D563" s="248"/>
      <c r="E563" s="249"/>
      <c r="F563" s="250"/>
      <c r="G563" s="251"/>
      <c r="H563" s="159"/>
      <c r="I563" s="159"/>
      <c r="J563" s="159"/>
      <c r="K563" s="159"/>
      <c r="L563" s="159"/>
      <c r="M563" s="159"/>
      <c r="N563" s="159"/>
      <c r="O563" s="159"/>
      <c r="P563" s="159"/>
      <c r="Q563" s="159"/>
      <c r="R563" s="160"/>
      <c r="S563" s="160"/>
      <c r="T563" s="159"/>
      <c r="U563" s="159"/>
      <c r="V563" s="159"/>
      <c r="W563" s="160"/>
      <c r="X563" s="160"/>
      <c r="AH563" s="193"/>
      <c r="AI563" s="193"/>
      <c r="AJ563" s="196"/>
    </row>
    <row r="564" spans="1:36">
      <c r="A564" s="252"/>
      <c r="B564" s="253"/>
      <c r="C564" s="253"/>
      <c r="D564" s="254"/>
      <c r="E564" s="255"/>
      <c r="F564" s="256"/>
      <c r="G564" s="257"/>
      <c r="H564" s="159"/>
      <c r="I564" s="159"/>
      <c r="J564" s="159"/>
      <c r="K564" s="159"/>
      <c r="L564" s="159"/>
      <c r="M564" s="159"/>
      <c r="N564" s="159"/>
      <c r="O564" s="159"/>
      <c r="P564" s="159"/>
      <c r="Q564" s="159"/>
      <c r="R564" s="160"/>
      <c r="S564" s="160"/>
      <c r="T564" s="159"/>
      <c r="U564" s="159"/>
      <c r="V564" s="159"/>
      <c r="W564" s="160"/>
      <c r="X564" s="160"/>
      <c r="AH564" s="193"/>
      <c r="AI564" s="193"/>
      <c r="AJ564" s="196"/>
    </row>
    <row r="565" spans="1:36">
      <c r="A565" s="150"/>
      <c r="B565" s="155"/>
      <c r="C565" s="155"/>
      <c r="D565" s="161"/>
      <c r="E565" s="162"/>
      <c r="F565" s="163"/>
      <c r="G565" s="163"/>
      <c r="H565" s="159"/>
      <c r="I565" s="159"/>
      <c r="J565" s="159"/>
      <c r="K565" s="159"/>
      <c r="L565" s="159"/>
      <c r="M565" s="159"/>
      <c r="N565" s="159"/>
      <c r="O565" s="159"/>
      <c r="P565" s="159"/>
      <c r="Q565" s="159"/>
      <c r="R565" s="160"/>
      <c r="S565" s="160"/>
      <c r="T565" s="159"/>
      <c r="U565" s="159"/>
      <c r="V565" s="159"/>
      <c r="W565" s="160"/>
      <c r="X565" s="160"/>
      <c r="AH565" s="193"/>
      <c r="AI565" s="193"/>
      <c r="AJ565" s="196"/>
    </row>
    <row r="566" spans="1:36">
      <c r="A566" s="146"/>
      <c r="B566" s="147"/>
      <c r="C566" s="147"/>
      <c r="D566" s="148"/>
      <c r="E566" s="149"/>
      <c r="F566" s="149"/>
      <c r="G566" s="149"/>
      <c r="AE566" t="s">
        <v>218</v>
      </c>
    </row>
    <row r="567" spans="1:36">
      <c r="A567" s="133"/>
      <c r="D567" s="8"/>
    </row>
    <row r="568" spans="1:36">
      <c r="A568" s="133"/>
      <c r="D568" s="8"/>
    </row>
    <row r="569" spans="1:36">
      <c r="A569" s="133"/>
      <c r="D569" s="8"/>
    </row>
    <row r="570" spans="1:36">
      <c r="A570" s="133"/>
      <c r="D570" s="8"/>
    </row>
    <row r="571" spans="1:36">
      <c r="A571" s="133"/>
      <c r="D571" s="8"/>
    </row>
    <row r="572" spans="1:36">
      <c r="A572" s="133"/>
      <c r="D572" s="8"/>
    </row>
    <row r="573" spans="1:36">
      <c r="A573" s="133"/>
      <c r="D573" s="8"/>
    </row>
    <row r="574" spans="1:36">
      <c r="A574" s="133"/>
      <c r="D574" s="8"/>
    </row>
    <row r="575" spans="1:36">
      <c r="A575" s="133"/>
      <c r="D575" s="8"/>
    </row>
    <row r="576" spans="1:36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39">
    <mergeCell ref="C6:G6"/>
    <mergeCell ref="A1:G1"/>
    <mergeCell ref="C2:G2"/>
    <mergeCell ref="C3:G3"/>
    <mergeCell ref="C4:G4"/>
    <mergeCell ref="C5:G5"/>
    <mergeCell ref="B102:D102"/>
    <mergeCell ref="B13:D13"/>
    <mergeCell ref="B15:D15"/>
    <mergeCell ref="B16:D16"/>
    <mergeCell ref="B40:D40"/>
    <mergeCell ref="B56:D56"/>
    <mergeCell ref="B57:D57"/>
    <mergeCell ref="B63:D63"/>
    <mergeCell ref="B64:D64"/>
    <mergeCell ref="B86:D86"/>
    <mergeCell ref="B91:D91"/>
    <mergeCell ref="B96:D96"/>
    <mergeCell ref="B370:D370"/>
    <mergeCell ref="B126:D126"/>
    <mergeCell ref="B133:D133"/>
    <mergeCell ref="B144:D144"/>
    <mergeCell ref="B146:D146"/>
    <mergeCell ref="B190:D190"/>
    <mergeCell ref="B192:D192"/>
    <mergeCell ref="B212:D212"/>
    <mergeCell ref="B214:D214"/>
    <mergeCell ref="B216:D216"/>
    <mergeCell ref="B217:D217"/>
    <mergeCell ref="B369:D369"/>
    <mergeCell ref="B506:D506"/>
    <mergeCell ref="A560:G564"/>
    <mergeCell ref="B515:D515"/>
    <mergeCell ref="B380:D380"/>
    <mergeCell ref="B420:D420"/>
    <mergeCell ref="B421:D421"/>
    <mergeCell ref="B442:D442"/>
    <mergeCell ref="B444:D444"/>
    <mergeCell ref="B468:D468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topLeftCell="A57" workbookViewId="0">
      <selection activeCell="F167" sqref="F167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55</v>
      </c>
      <c r="C6" s="259" t="s">
        <v>56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57</v>
      </c>
      <c r="C7" s="263" t="s">
        <v>56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86</v>
      </c>
      <c r="C11" s="169" t="s">
        <v>87</v>
      </c>
      <c r="D11" s="170"/>
      <c r="E11" s="171"/>
      <c r="F11" s="172"/>
      <c r="G11" s="173">
        <f>SUMIF(AE12:AE24,"&lt;&gt;NOR",G12:G24)</f>
        <v>0</v>
      </c>
      <c r="H11" s="172"/>
      <c r="I11" s="172">
        <f>SUM(I12:I24)</f>
        <v>77514.259999999995</v>
      </c>
      <c r="J11" s="172"/>
      <c r="K11" s="172">
        <f>SUM(K12:K24)</f>
        <v>379303.86</v>
      </c>
      <c r="L11" s="172"/>
      <c r="M11" s="172">
        <f>SUM(M12:M24)</f>
        <v>0</v>
      </c>
      <c r="N11" s="172"/>
      <c r="O11" s="172">
        <f>SUM(O12:O24)</f>
        <v>146.34</v>
      </c>
      <c r="P11" s="172"/>
      <c r="Q11" s="172">
        <f>SUM(Q12:Q24)</f>
        <v>0</v>
      </c>
      <c r="R11" s="174"/>
      <c r="S11" s="174"/>
      <c r="T11" s="172"/>
      <c r="U11" s="172"/>
      <c r="V11" s="172">
        <f>SUM(V12:V24)</f>
        <v>503.29999999999995</v>
      </c>
      <c r="W11" s="174"/>
      <c r="X11" s="175"/>
      <c r="AE11" t="s">
        <v>196</v>
      </c>
      <c r="AH11" s="193"/>
      <c r="AI11" s="193"/>
      <c r="AJ11" s="196"/>
    </row>
    <row r="12" spans="1:60" outlineLevel="1">
      <c r="A12" s="176">
        <v>1</v>
      </c>
      <c r="B12" s="177" t="s">
        <v>985</v>
      </c>
      <c r="C12" s="177" t="s">
        <v>986</v>
      </c>
      <c r="D12" s="178" t="s">
        <v>199</v>
      </c>
      <c r="E12" s="179">
        <v>95.053449999999998</v>
      </c>
      <c r="F12" s="182"/>
      <c r="G12" s="180">
        <f t="shared" ref="G12:G24" si="0">ROUND(E12*F12,2)</f>
        <v>0</v>
      </c>
      <c r="H12" s="182">
        <v>0</v>
      </c>
      <c r="I12" s="180">
        <f t="shared" ref="I12:I24" si="1">ROUND(E12*H12,2)</f>
        <v>0</v>
      </c>
      <c r="J12" s="182">
        <v>220.5</v>
      </c>
      <c r="K12" s="180">
        <f t="shared" ref="K12:K24" si="2">ROUND(E12*J12,2)</f>
        <v>20959.29</v>
      </c>
      <c r="L12" s="180">
        <v>21</v>
      </c>
      <c r="M12" s="180">
        <f t="shared" ref="M12:M24" si="3">G12*(1+L12/100)</f>
        <v>0</v>
      </c>
      <c r="N12" s="180">
        <v>0</v>
      </c>
      <c r="O12" s="180">
        <f t="shared" ref="O12:O24" si="4">ROUND(E12*N12,2)</f>
        <v>0</v>
      </c>
      <c r="P12" s="180">
        <v>0</v>
      </c>
      <c r="Q12" s="180">
        <f t="shared" ref="Q12:Q24" si="5">ROUND(E12*P12,2)</f>
        <v>0</v>
      </c>
      <c r="R12" s="181" t="s">
        <v>200</v>
      </c>
      <c r="S12" s="181" t="s">
        <v>201</v>
      </c>
      <c r="T12" s="180" t="s">
        <v>201</v>
      </c>
      <c r="U12" s="180">
        <v>0.156</v>
      </c>
      <c r="V12" s="180">
        <f t="shared" ref="V12:V24" si="6">ROUND(E12*U12,2)</f>
        <v>14.83</v>
      </c>
      <c r="W12" s="181"/>
      <c r="X12" s="181">
        <v>1</v>
      </c>
      <c r="Y12" s="149"/>
      <c r="Z12" s="149"/>
      <c r="AA12" s="149"/>
      <c r="AB12" s="149"/>
      <c r="AC12" s="149"/>
      <c r="AD12" s="149"/>
      <c r="AE12" s="149" t="s">
        <v>987</v>
      </c>
      <c r="AF12" s="149" t="s">
        <v>988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>
      <c r="A13" s="176">
        <v>2</v>
      </c>
      <c r="B13" s="177" t="s">
        <v>232</v>
      </c>
      <c r="C13" s="177" t="s">
        <v>233</v>
      </c>
      <c r="D13" s="178" t="s">
        <v>199</v>
      </c>
      <c r="E13" s="179">
        <v>95.053449999999998</v>
      </c>
      <c r="F13" s="182"/>
      <c r="G13" s="180">
        <f t="shared" si="0"/>
        <v>0</v>
      </c>
      <c r="H13" s="182">
        <v>0</v>
      </c>
      <c r="I13" s="180">
        <f t="shared" si="1"/>
        <v>0</v>
      </c>
      <c r="J13" s="182">
        <v>53.2</v>
      </c>
      <c r="K13" s="180">
        <f t="shared" si="2"/>
        <v>5056.84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1" t="s">
        <v>200</v>
      </c>
      <c r="S13" s="181" t="s">
        <v>201</v>
      </c>
      <c r="T13" s="180" t="s">
        <v>201</v>
      </c>
      <c r="U13" s="180">
        <v>8.4000000000000005E-2</v>
      </c>
      <c r="V13" s="180">
        <f t="shared" si="6"/>
        <v>7.98</v>
      </c>
      <c r="W13" s="181"/>
      <c r="X13" s="181">
        <v>2</v>
      </c>
      <c r="Y13" s="149"/>
      <c r="Z13" s="149"/>
      <c r="AA13" s="149"/>
      <c r="AB13" s="149"/>
      <c r="AC13" s="149"/>
      <c r="AD13" s="149"/>
      <c r="AE13" s="149" t="s">
        <v>987</v>
      </c>
      <c r="AF13" s="149" t="s">
        <v>989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3</v>
      </c>
      <c r="B14" s="177" t="s">
        <v>990</v>
      </c>
      <c r="C14" s="177" t="s">
        <v>991</v>
      </c>
      <c r="D14" s="178" t="s">
        <v>199</v>
      </c>
      <c r="E14" s="179">
        <v>95.053449999999998</v>
      </c>
      <c r="F14" s="182"/>
      <c r="G14" s="180">
        <f t="shared" si="0"/>
        <v>0</v>
      </c>
      <c r="H14" s="182">
        <v>0</v>
      </c>
      <c r="I14" s="180">
        <f t="shared" si="1"/>
        <v>0</v>
      </c>
      <c r="J14" s="182">
        <v>473.5</v>
      </c>
      <c r="K14" s="180">
        <f t="shared" si="2"/>
        <v>45007.81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1" t="s">
        <v>200</v>
      </c>
      <c r="S14" s="181" t="s">
        <v>201</v>
      </c>
      <c r="T14" s="180" t="s">
        <v>201</v>
      </c>
      <c r="U14" s="180">
        <v>0.29099999999999998</v>
      </c>
      <c r="V14" s="180">
        <f t="shared" si="6"/>
        <v>27.66</v>
      </c>
      <c r="W14" s="181"/>
      <c r="X14" s="181">
        <v>3</v>
      </c>
      <c r="Y14" s="149"/>
      <c r="Z14" s="149"/>
      <c r="AA14" s="149"/>
      <c r="AB14" s="149"/>
      <c r="AC14" s="149"/>
      <c r="AD14" s="149"/>
      <c r="AE14" s="149" t="s">
        <v>987</v>
      </c>
      <c r="AF14" s="149" t="s">
        <v>992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6">
        <v>4</v>
      </c>
      <c r="B15" s="177" t="s">
        <v>993</v>
      </c>
      <c r="C15" s="177" t="s">
        <v>994</v>
      </c>
      <c r="D15" s="178" t="s">
        <v>199</v>
      </c>
      <c r="E15" s="179">
        <v>95.053449999999998</v>
      </c>
      <c r="F15" s="182"/>
      <c r="G15" s="180">
        <f t="shared" si="0"/>
        <v>0</v>
      </c>
      <c r="H15" s="182">
        <v>0</v>
      </c>
      <c r="I15" s="180">
        <f t="shared" si="1"/>
        <v>0</v>
      </c>
      <c r="J15" s="182">
        <v>105</v>
      </c>
      <c r="K15" s="180">
        <f t="shared" si="2"/>
        <v>9980.61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1" t="s">
        <v>200</v>
      </c>
      <c r="S15" s="181" t="s">
        <v>201</v>
      </c>
      <c r="T15" s="180" t="s">
        <v>201</v>
      </c>
      <c r="U15" s="180">
        <v>0.14829999999999999</v>
      </c>
      <c r="V15" s="180">
        <f t="shared" si="6"/>
        <v>14.1</v>
      </c>
      <c r="W15" s="181"/>
      <c r="X15" s="181">
        <v>4</v>
      </c>
      <c r="Y15" s="149"/>
      <c r="Z15" s="149"/>
      <c r="AA15" s="149"/>
      <c r="AB15" s="149"/>
      <c r="AC15" s="149"/>
      <c r="AD15" s="149"/>
      <c r="AE15" s="149" t="s">
        <v>987</v>
      </c>
      <c r="AF15" s="149" t="s">
        <v>995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76">
        <v>5</v>
      </c>
      <c r="B16" s="177" t="s">
        <v>996</v>
      </c>
      <c r="C16" s="177" t="s">
        <v>997</v>
      </c>
      <c r="D16" s="178" t="s">
        <v>266</v>
      </c>
      <c r="E16" s="179">
        <v>471.08460000000002</v>
      </c>
      <c r="F16" s="182"/>
      <c r="G16" s="180">
        <f t="shared" si="0"/>
        <v>0</v>
      </c>
      <c r="H16" s="182">
        <v>14.74</v>
      </c>
      <c r="I16" s="180">
        <f t="shared" si="1"/>
        <v>6943.79</v>
      </c>
      <c r="J16" s="182">
        <v>165.26</v>
      </c>
      <c r="K16" s="180">
        <f t="shared" si="2"/>
        <v>77851.44</v>
      </c>
      <c r="L16" s="180">
        <v>21</v>
      </c>
      <c r="M16" s="180">
        <f t="shared" si="3"/>
        <v>0</v>
      </c>
      <c r="N16" s="180">
        <v>9.7999999999999997E-4</v>
      </c>
      <c r="O16" s="180">
        <f t="shared" si="4"/>
        <v>0.46</v>
      </c>
      <c r="P16" s="180">
        <v>0</v>
      </c>
      <c r="Q16" s="180">
        <f t="shared" si="5"/>
        <v>0</v>
      </c>
      <c r="R16" s="181" t="s">
        <v>200</v>
      </c>
      <c r="S16" s="181" t="s">
        <v>201</v>
      </c>
      <c r="T16" s="180" t="s">
        <v>201</v>
      </c>
      <c r="U16" s="180">
        <v>0.23599999999999999</v>
      </c>
      <c r="V16" s="180">
        <f t="shared" si="6"/>
        <v>111.18</v>
      </c>
      <c r="W16" s="181"/>
      <c r="X16" s="181">
        <v>5</v>
      </c>
      <c r="Y16" s="149"/>
      <c r="Z16" s="149"/>
      <c r="AA16" s="149"/>
      <c r="AB16" s="149"/>
      <c r="AC16" s="149"/>
      <c r="AD16" s="149"/>
      <c r="AE16" s="149" t="s">
        <v>987</v>
      </c>
      <c r="AF16" s="149" t="s">
        <v>998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>
      <c r="A17" s="176">
        <v>6</v>
      </c>
      <c r="B17" s="177" t="s">
        <v>999</v>
      </c>
      <c r="C17" s="177" t="s">
        <v>1000</v>
      </c>
      <c r="D17" s="178" t="s">
        <v>266</v>
      </c>
      <c r="E17" s="179">
        <v>471.08460000000002</v>
      </c>
      <c r="F17" s="182"/>
      <c r="G17" s="180">
        <f t="shared" si="0"/>
        <v>0</v>
      </c>
      <c r="H17" s="182">
        <v>0</v>
      </c>
      <c r="I17" s="180">
        <f t="shared" si="1"/>
        <v>0</v>
      </c>
      <c r="J17" s="182">
        <v>40.200000000000003</v>
      </c>
      <c r="K17" s="180">
        <f t="shared" si="2"/>
        <v>18937.599999999999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1" t="s">
        <v>200</v>
      </c>
      <c r="S17" s="181" t="s">
        <v>201</v>
      </c>
      <c r="T17" s="180" t="s">
        <v>201</v>
      </c>
      <c r="U17" s="180">
        <v>7.0000000000000007E-2</v>
      </c>
      <c r="V17" s="180">
        <f t="shared" si="6"/>
        <v>32.979999999999997</v>
      </c>
      <c r="W17" s="181"/>
      <c r="X17" s="181">
        <v>6</v>
      </c>
      <c r="Y17" s="149"/>
      <c r="Z17" s="149"/>
      <c r="AA17" s="149"/>
      <c r="AB17" s="149"/>
      <c r="AC17" s="149"/>
      <c r="AD17" s="149"/>
      <c r="AE17" s="149" t="s">
        <v>987</v>
      </c>
      <c r="AF17" s="149" t="s">
        <v>1001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6">
        <v>7</v>
      </c>
      <c r="B18" s="177" t="s">
        <v>1002</v>
      </c>
      <c r="C18" s="177" t="s">
        <v>1003</v>
      </c>
      <c r="D18" s="178" t="s">
        <v>199</v>
      </c>
      <c r="E18" s="179">
        <v>190.1069</v>
      </c>
      <c r="F18" s="182"/>
      <c r="G18" s="180">
        <f t="shared" si="0"/>
        <v>0</v>
      </c>
      <c r="H18" s="182">
        <v>0</v>
      </c>
      <c r="I18" s="180">
        <f t="shared" si="1"/>
        <v>0</v>
      </c>
      <c r="J18" s="182">
        <v>187</v>
      </c>
      <c r="K18" s="180">
        <f t="shared" si="2"/>
        <v>35549.99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1" t="s">
        <v>200</v>
      </c>
      <c r="S18" s="181" t="s">
        <v>201</v>
      </c>
      <c r="T18" s="180" t="s">
        <v>201</v>
      </c>
      <c r="U18" s="180">
        <v>0.34499999999999997</v>
      </c>
      <c r="V18" s="180">
        <f t="shared" si="6"/>
        <v>65.59</v>
      </c>
      <c r="W18" s="181"/>
      <c r="X18" s="181">
        <v>7</v>
      </c>
      <c r="Y18" s="149"/>
      <c r="Z18" s="149"/>
      <c r="AA18" s="149"/>
      <c r="AB18" s="149"/>
      <c r="AC18" s="149"/>
      <c r="AD18" s="149"/>
      <c r="AE18" s="149" t="s">
        <v>987</v>
      </c>
      <c r="AF18" s="149" t="s">
        <v>1004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76">
        <v>8</v>
      </c>
      <c r="B19" s="177" t="s">
        <v>1005</v>
      </c>
      <c r="C19" s="177" t="s">
        <v>1006</v>
      </c>
      <c r="D19" s="178" t="s">
        <v>199</v>
      </c>
      <c r="E19" s="179">
        <v>190.1069</v>
      </c>
      <c r="F19" s="182"/>
      <c r="G19" s="180">
        <f t="shared" si="0"/>
        <v>0</v>
      </c>
      <c r="H19" s="182">
        <v>0</v>
      </c>
      <c r="I19" s="180">
        <f t="shared" si="1"/>
        <v>0</v>
      </c>
      <c r="J19" s="182">
        <v>62.7</v>
      </c>
      <c r="K19" s="180">
        <f t="shared" si="2"/>
        <v>11919.7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1" t="s">
        <v>200</v>
      </c>
      <c r="S19" s="181" t="s">
        <v>201</v>
      </c>
      <c r="T19" s="180" t="s">
        <v>201</v>
      </c>
      <c r="U19" s="180">
        <v>7.3999999999999996E-2</v>
      </c>
      <c r="V19" s="180">
        <f t="shared" si="6"/>
        <v>14.07</v>
      </c>
      <c r="W19" s="181"/>
      <c r="X19" s="181">
        <v>8</v>
      </c>
      <c r="Y19" s="149"/>
      <c r="Z19" s="149"/>
      <c r="AA19" s="149"/>
      <c r="AB19" s="149"/>
      <c r="AC19" s="149"/>
      <c r="AD19" s="149"/>
      <c r="AE19" s="149" t="s">
        <v>987</v>
      </c>
      <c r="AF19" s="149" t="s">
        <v>1007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9</v>
      </c>
      <c r="B20" s="177" t="s">
        <v>1008</v>
      </c>
      <c r="C20" s="177" t="s">
        <v>1009</v>
      </c>
      <c r="D20" s="178" t="s">
        <v>199</v>
      </c>
      <c r="E20" s="179">
        <v>190.1069</v>
      </c>
      <c r="F20" s="182"/>
      <c r="G20" s="180">
        <f t="shared" si="0"/>
        <v>0</v>
      </c>
      <c r="H20" s="182">
        <v>0</v>
      </c>
      <c r="I20" s="180">
        <f t="shared" si="1"/>
        <v>0</v>
      </c>
      <c r="J20" s="182">
        <v>21.3</v>
      </c>
      <c r="K20" s="180">
        <f t="shared" si="2"/>
        <v>4049.28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1" t="s">
        <v>200</v>
      </c>
      <c r="S20" s="181" t="s">
        <v>201</v>
      </c>
      <c r="T20" s="180" t="s">
        <v>201</v>
      </c>
      <c r="U20" s="180">
        <v>8.9999999999999993E-3</v>
      </c>
      <c r="V20" s="180">
        <f t="shared" si="6"/>
        <v>1.71</v>
      </c>
      <c r="W20" s="181"/>
      <c r="X20" s="181">
        <v>9</v>
      </c>
      <c r="Y20" s="149"/>
      <c r="Z20" s="149"/>
      <c r="AA20" s="149"/>
      <c r="AB20" s="149"/>
      <c r="AC20" s="149"/>
      <c r="AD20" s="149"/>
      <c r="AE20" s="149" t="s">
        <v>987</v>
      </c>
      <c r="AF20" s="149" t="s">
        <v>1010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t="24" outlineLevel="1">
      <c r="A21" s="176">
        <v>10</v>
      </c>
      <c r="B21" s="177" t="s">
        <v>1011</v>
      </c>
      <c r="C21" s="177" t="s">
        <v>1012</v>
      </c>
      <c r="D21" s="178" t="s">
        <v>199</v>
      </c>
      <c r="E21" s="179">
        <v>85.810400000000001</v>
      </c>
      <c r="F21" s="182"/>
      <c r="G21" s="180">
        <f t="shared" si="0"/>
        <v>0</v>
      </c>
      <c r="H21" s="182">
        <v>822.4</v>
      </c>
      <c r="I21" s="180">
        <f t="shared" si="1"/>
        <v>70570.47</v>
      </c>
      <c r="J21" s="182">
        <v>858.6</v>
      </c>
      <c r="K21" s="180">
        <f t="shared" si="2"/>
        <v>73676.81</v>
      </c>
      <c r="L21" s="180">
        <v>21</v>
      </c>
      <c r="M21" s="180">
        <f t="shared" si="3"/>
        <v>0</v>
      </c>
      <c r="N21" s="180">
        <v>1.7</v>
      </c>
      <c r="O21" s="180">
        <f t="shared" si="4"/>
        <v>145.88</v>
      </c>
      <c r="P21" s="180">
        <v>0</v>
      </c>
      <c r="Q21" s="180">
        <f t="shared" si="5"/>
        <v>0</v>
      </c>
      <c r="R21" s="181" t="s">
        <v>200</v>
      </c>
      <c r="S21" s="181" t="s">
        <v>201</v>
      </c>
      <c r="T21" s="180" t="s">
        <v>201</v>
      </c>
      <c r="U21" s="180">
        <v>1.587</v>
      </c>
      <c r="V21" s="180">
        <f t="shared" si="6"/>
        <v>136.18</v>
      </c>
      <c r="W21" s="181"/>
      <c r="X21" s="181">
        <v>10</v>
      </c>
      <c r="Y21" s="149"/>
      <c r="Z21" s="149"/>
      <c r="AA21" s="149"/>
      <c r="AB21" s="149"/>
      <c r="AC21" s="149"/>
      <c r="AD21" s="149"/>
      <c r="AE21" s="149" t="s">
        <v>987</v>
      </c>
      <c r="AF21" s="149" t="s">
        <v>1013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>
      <c r="A22" s="176">
        <v>11</v>
      </c>
      <c r="B22" s="177" t="s">
        <v>1014</v>
      </c>
      <c r="C22" s="177" t="s">
        <v>1015</v>
      </c>
      <c r="D22" s="178" t="s">
        <v>199</v>
      </c>
      <c r="E22" s="179">
        <v>104.29649999999999</v>
      </c>
      <c r="F22" s="182"/>
      <c r="G22" s="180">
        <f t="shared" si="0"/>
        <v>0</v>
      </c>
      <c r="H22" s="182">
        <v>0</v>
      </c>
      <c r="I22" s="180">
        <f t="shared" si="1"/>
        <v>0</v>
      </c>
      <c r="J22" s="182">
        <v>171</v>
      </c>
      <c r="K22" s="180">
        <f t="shared" si="2"/>
        <v>17834.7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1" t="s">
        <v>200</v>
      </c>
      <c r="S22" s="181" t="s">
        <v>201</v>
      </c>
      <c r="T22" s="180" t="s">
        <v>201</v>
      </c>
      <c r="U22" s="180">
        <v>0.20200000000000001</v>
      </c>
      <c r="V22" s="180">
        <f t="shared" si="6"/>
        <v>21.07</v>
      </c>
      <c r="W22" s="181"/>
      <c r="X22" s="181">
        <v>11</v>
      </c>
      <c r="Y22" s="149"/>
      <c r="Z22" s="149"/>
      <c r="AA22" s="149"/>
      <c r="AB22" s="149"/>
      <c r="AC22" s="149"/>
      <c r="AD22" s="149"/>
      <c r="AE22" s="149" t="s">
        <v>987</v>
      </c>
      <c r="AF22" s="149" t="s">
        <v>1016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>
      <c r="A23" s="176">
        <v>12</v>
      </c>
      <c r="B23" s="177" t="s">
        <v>1017</v>
      </c>
      <c r="C23" s="177" t="s">
        <v>1018</v>
      </c>
      <c r="D23" s="178" t="s">
        <v>199</v>
      </c>
      <c r="E23" s="179">
        <v>85.810400000000001</v>
      </c>
      <c r="F23" s="182"/>
      <c r="G23" s="180">
        <f t="shared" si="0"/>
        <v>0</v>
      </c>
      <c r="H23" s="182">
        <v>0</v>
      </c>
      <c r="I23" s="180">
        <f t="shared" si="1"/>
        <v>0</v>
      </c>
      <c r="J23" s="182">
        <v>381.5</v>
      </c>
      <c r="K23" s="180">
        <f t="shared" si="2"/>
        <v>32736.67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1" t="s">
        <v>200</v>
      </c>
      <c r="S23" s="181" t="s">
        <v>201</v>
      </c>
      <c r="T23" s="180" t="s">
        <v>201</v>
      </c>
      <c r="U23" s="180">
        <v>0.65200000000000002</v>
      </c>
      <c r="V23" s="180">
        <f t="shared" si="6"/>
        <v>55.95</v>
      </c>
      <c r="W23" s="181"/>
      <c r="X23" s="181">
        <v>12</v>
      </c>
      <c r="Y23" s="149"/>
      <c r="Z23" s="149"/>
      <c r="AA23" s="149"/>
      <c r="AB23" s="149"/>
      <c r="AC23" s="149"/>
      <c r="AD23" s="149"/>
      <c r="AE23" s="149" t="s">
        <v>987</v>
      </c>
      <c r="AF23" s="149" t="s">
        <v>1019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4" outlineLevel="1">
      <c r="A24" s="176">
        <v>13</v>
      </c>
      <c r="B24" s="177" t="s">
        <v>1020</v>
      </c>
      <c r="C24" s="177" t="s">
        <v>1021</v>
      </c>
      <c r="D24" s="178" t="s">
        <v>199</v>
      </c>
      <c r="E24" s="179">
        <v>85.810400000000001</v>
      </c>
      <c r="F24" s="182"/>
      <c r="G24" s="180">
        <f t="shared" si="0"/>
        <v>0</v>
      </c>
      <c r="H24" s="182">
        <v>0</v>
      </c>
      <c r="I24" s="180">
        <f t="shared" si="1"/>
        <v>0</v>
      </c>
      <c r="J24" s="182">
        <v>300</v>
      </c>
      <c r="K24" s="180">
        <f t="shared" si="2"/>
        <v>25743.119999999999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1"/>
      <c r="S24" s="181" t="s">
        <v>392</v>
      </c>
      <c r="T24" s="180" t="s">
        <v>689</v>
      </c>
      <c r="U24" s="180">
        <v>0</v>
      </c>
      <c r="V24" s="180">
        <f t="shared" si="6"/>
        <v>0</v>
      </c>
      <c r="W24" s="181"/>
      <c r="X24" s="181">
        <v>13</v>
      </c>
      <c r="Y24" s="149"/>
      <c r="Z24" s="149"/>
      <c r="AA24" s="149"/>
      <c r="AB24" s="149"/>
      <c r="AC24" s="149"/>
      <c r="AD24" s="149"/>
      <c r="AE24" s="149" t="s">
        <v>987</v>
      </c>
      <c r="AF24" s="149" t="s">
        <v>1022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>
      <c r="A25" s="136"/>
      <c r="B25" s="154"/>
      <c r="C25" s="154"/>
      <c r="D25" s="157"/>
      <c r="E25" s="158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60"/>
      <c r="S25" s="160"/>
      <c r="T25" s="159"/>
      <c r="U25" s="159"/>
      <c r="V25" s="159"/>
      <c r="W25" s="160"/>
      <c r="X25" s="160"/>
      <c r="AH25" s="193"/>
      <c r="AI25" s="193"/>
      <c r="AJ25" s="196"/>
    </row>
    <row r="26" spans="1:60" ht="14">
      <c r="A26" s="152" t="s">
        <v>195</v>
      </c>
      <c r="B26" s="169" t="s">
        <v>128</v>
      </c>
      <c r="C26" s="169" t="s">
        <v>129</v>
      </c>
      <c r="D26" s="170"/>
      <c r="E26" s="171"/>
      <c r="F26" s="172"/>
      <c r="G26" s="173">
        <f>SUMIF(AE27:AE49,"&lt;&gt;NOR",G27:G49)</f>
        <v>0</v>
      </c>
      <c r="H26" s="172"/>
      <c r="I26" s="172">
        <f>SUM(I27:I49)</f>
        <v>272094.08999999991</v>
      </c>
      <c r="J26" s="172"/>
      <c r="K26" s="172">
        <f>SUM(K27:K49)</f>
        <v>387666.3600000001</v>
      </c>
      <c r="L26" s="172"/>
      <c r="M26" s="172">
        <f>SUM(M27:M49)</f>
        <v>0</v>
      </c>
      <c r="N26" s="172"/>
      <c r="O26" s="172">
        <f>SUM(O27:O49)</f>
        <v>14.149999999999999</v>
      </c>
      <c r="P26" s="172"/>
      <c r="Q26" s="172">
        <f>SUM(Q27:Q49)</f>
        <v>0</v>
      </c>
      <c r="R26" s="174"/>
      <c r="S26" s="174"/>
      <c r="T26" s="172"/>
      <c r="U26" s="172"/>
      <c r="V26" s="172">
        <f>SUM(V27:V49)</f>
        <v>403.2000000000001</v>
      </c>
      <c r="W26" s="174"/>
      <c r="X26" s="175"/>
      <c r="AE26" t="s">
        <v>196</v>
      </c>
      <c r="AH26" s="193"/>
      <c r="AI26" s="193"/>
      <c r="AJ26" s="196"/>
    </row>
    <row r="27" spans="1:60" outlineLevel="1">
      <c r="A27" s="176">
        <v>14</v>
      </c>
      <c r="B27" s="177" t="s">
        <v>1023</v>
      </c>
      <c r="C27" s="177" t="s">
        <v>1024</v>
      </c>
      <c r="D27" s="178" t="s">
        <v>568</v>
      </c>
      <c r="E27" s="179">
        <v>8.9</v>
      </c>
      <c r="F27" s="182"/>
      <c r="G27" s="180">
        <f t="shared" ref="G27:G49" si="7">ROUND(E27*F27,2)</f>
        <v>0</v>
      </c>
      <c r="H27" s="182">
        <v>203.92</v>
      </c>
      <c r="I27" s="180">
        <f t="shared" ref="I27:I49" si="8">ROUND(E27*H27,2)</f>
        <v>1814.89</v>
      </c>
      <c r="J27" s="182">
        <v>586.08000000000004</v>
      </c>
      <c r="K27" s="180">
        <f t="shared" ref="K27:K49" si="9">ROUND(E27*J27,2)</f>
        <v>5216.1099999999997</v>
      </c>
      <c r="L27" s="180">
        <v>21</v>
      </c>
      <c r="M27" s="180">
        <f t="shared" ref="M27:M49" si="10">G27*(1+L27/100)</f>
        <v>0</v>
      </c>
      <c r="N27" s="180">
        <v>8.7000000000000001E-4</v>
      </c>
      <c r="O27" s="180">
        <f t="shared" ref="O27:O49" si="11">ROUND(E27*N27,2)</f>
        <v>0.01</v>
      </c>
      <c r="P27" s="180">
        <v>0</v>
      </c>
      <c r="Q27" s="180">
        <f t="shared" ref="Q27:Q49" si="12">ROUND(E27*P27,2)</f>
        <v>0</v>
      </c>
      <c r="R27" s="181" t="s">
        <v>1025</v>
      </c>
      <c r="S27" s="181" t="s">
        <v>201</v>
      </c>
      <c r="T27" s="180" t="s">
        <v>201</v>
      </c>
      <c r="U27" s="180">
        <v>0.81899999999999995</v>
      </c>
      <c r="V27" s="180">
        <f t="shared" ref="V27:V49" si="13">ROUND(E27*U27,2)</f>
        <v>7.29</v>
      </c>
      <c r="W27" s="181"/>
      <c r="X27" s="181">
        <v>14</v>
      </c>
      <c r="Y27" s="149"/>
      <c r="Z27" s="149"/>
      <c r="AA27" s="149"/>
      <c r="AB27" s="149"/>
      <c r="AC27" s="149"/>
      <c r="AD27" s="149"/>
      <c r="AE27" s="149" t="s">
        <v>987</v>
      </c>
      <c r="AF27" s="149" t="s">
        <v>1026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>
      <c r="A28" s="176">
        <v>15</v>
      </c>
      <c r="B28" s="177" t="s">
        <v>1027</v>
      </c>
      <c r="C28" s="177" t="s">
        <v>1028</v>
      </c>
      <c r="D28" s="178" t="s">
        <v>568</v>
      </c>
      <c r="E28" s="179">
        <v>13.9</v>
      </c>
      <c r="F28" s="182"/>
      <c r="G28" s="180">
        <f t="shared" si="7"/>
        <v>0</v>
      </c>
      <c r="H28" s="182">
        <v>276.69</v>
      </c>
      <c r="I28" s="180">
        <f t="shared" si="8"/>
        <v>3845.99</v>
      </c>
      <c r="J28" s="182">
        <v>570.30999999999995</v>
      </c>
      <c r="K28" s="180">
        <f t="shared" si="9"/>
        <v>7927.31</v>
      </c>
      <c r="L28" s="180">
        <v>21</v>
      </c>
      <c r="M28" s="180">
        <f t="shared" si="10"/>
        <v>0</v>
      </c>
      <c r="N28" s="180">
        <v>1.33E-3</v>
      </c>
      <c r="O28" s="180">
        <f t="shared" si="11"/>
        <v>0.02</v>
      </c>
      <c r="P28" s="180">
        <v>0</v>
      </c>
      <c r="Q28" s="180">
        <f t="shared" si="12"/>
        <v>0</v>
      </c>
      <c r="R28" s="181" t="s">
        <v>1025</v>
      </c>
      <c r="S28" s="181" t="s">
        <v>201</v>
      </c>
      <c r="T28" s="180" t="s">
        <v>201</v>
      </c>
      <c r="U28" s="180">
        <v>0.79700000000000004</v>
      </c>
      <c r="V28" s="180">
        <f t="shared" si="13"/>
        <v>11.08</v>
      </c>
      <c r="W28" s="181"/>
      <c r="X28" s="181">
        <v>15</v>
      </c>
      <c r="Y28" s="149"/>
      <c r="Z28" s="149"/>
      <c r="AA28" s="149"/>
      <c r="AB28" s="149"/>
      <c r="AC28" s="149"/>
      <c r="AD28" s="149"/>
      <c r="AE28" s="149" t="s">
        <v>987</v>
      </c>
      <c r="AF28" s="149" t="s">
        <v>1029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76">
        <v>16</v>
      </c>
      <c r="B29" s="177" t="s">
        <v>1030</v>
      </c>
      <c r="C29" s="177" t="s">
        <v>1031</v>
      </c>
      <c r="D29" s="178" t="s">
        <v>568</v>
      </c>
      <c r="E29" s="179">
        <v>13</v>
      </c>
      <c r="F29" s="182"/>
      <c r="G29" s="180">
        <f t="shared" si="7"/>
        <v>0</v>
      </c>
      <c r="H29" s="182">
        <v>554.24</v>
      </c>
      <c r="I29" s="180">
        <f t="shared" si="8"/>
        <v>7205.12</v>
      </c>
      <c r="J29" s="182">
        <v>528.76</v>
      </c>
      <c r="K29" s="180">
        <f t="shared" si="9"/>
        <v>6873.88</v>
      </c>
      <c r="L29" s="180">
        <v>21</v>
      </c>
      <c r="M29" s="180">
        <f t="shared" si="10"/>
        <v>0</v>
      </c>
      <c r="N29" s="180">
        <v>1.73E-3</v>
      </c>
      <c r="O29" s="180">
        <f t="shared" si="11"/>
        <v>0.02</v>
      </c>
      <c r="P29" s="180">
        <v>0</v>
      </c>
      <c r="Q29" s="180">
        <f t="shared" si="12"/>
        <v>0</v>
      </c>
      <c r="R29" s="181" t="s">
        <v>1025</v>
      </c>
      <c r="S29" s="181" t="s">
        <v>201</v>
      </c>
      <c r="T29" s="180" t="s">
        <v>201</v>
      </c>
      <c r="U29" s="180">
        <v>0.73899999999999999</v>
      </c>
      <c r="V29" s="180">
        <f t="shared" si="13"/>
        <v>9.61</v>
      </c>
      <c r="W29" s="181"/>
      <c r="X29" s="181">
        <v>16</v>
      </c>
      <c r="Y29" s="149"/>
      <c r="Z29" s="149"/>
      <c r="AA29" s="149"/>
      <c r="AB29" s="149"/>
      <c r="AC29" s="149"/>
      <c r="AD29" s="149"/>
      <c r="AE29" s="149" t="s">
        <v>987</v>
      </c>
      <c r="AF29" s="149" t="s">
        <v>1032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>
      <c r="A30" s="176">
        <v>17</v>
      </c>
      <c r="B30" s="177" t="s">
        <v>1033</v>
      </c>
      <c r="C30" s="177" t="s">
        <v>1034</v>
      </c>
      <c r="D30" s="178" t="s">
        <v>568</v>
      </c>
      <c r="E30" s="179">
        <v>25.2</v>
      </c>
      <c r="F30" s="182"/>
      <c r="G30" s="180">
        <f t="shared" si="7"/>
        <v>0</v>
      </c>
      <c r="H30" s="182">
        <v>244.71</v>
      </c>
      <c r="I30" s="180">
        <f t="shared" si="8"/>
        <v>6166.69</v>
      </c>
      <c r="J30" s="182">
        <v>573.29</v>
      </c>
      <c r="K30" s="180">
        <f t="shared" si="9"/>
        <v>14446.91</v>
      </c>
      <c r="L30" s="180">
        <v>21</v>
      </c>
      <c r="M30" s="180">
        <f t="shared" si="10"/>
        <v>0</v>
      </c>
      <c r="N30" s="180">
        <v>1.7700000000000001E-3</v>
      </c>
      <c r="O30" s="180">
        <f t="shared" si="11"/>
        <v>0.04</v>
      </c>
      <c r="P30" s="180">
        <v>0</v>
      </c>
      <c r="Q30" s="180">
        <f t="shared" si="12"/>
        <v>0</v>
      </c>
      <c r="R30" s="181" t="s">
        <v>1025</v>
      </c>
      <c r="S30" s="181" t="s">
        <v>201</v>
      </c>
      <c r="T30" s="180" t="s">
        <v>201</v>
      </c>
      <c r="U30" s="180">
        <v>0.8</v>
      </c>
      <c r="V30" s="180">
        <f t="shared" si="13"/>
        <v>20.16</v>
      </c>
      <c r="W30" s="181"/>
      <c r="X30" s="181">
        <v>17</v>
      </c>
      <c r="Y30" s="149"/>
      <c r="Z30" s="149"/>
      <c r="AA30" s="149"/>
      <c r="AB30" s="149"/>
      <c r="AC30" s="149"/>
      <c r="AD30" s="149"/>
      <c r="AE30" s="149" t="s">
        <v>987</v>
      </c>
      <c r="AF30" s="149" t="s">
        <v>1035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>
      <c r="A31" s="176">
        <v>18</v>
      </c>
      <c r="B31" s="177" t="s">
        <v>1036</v>
      </c>
      <c r="C31" s="177" t="s">
        <v>1037</v>
      </c>
      <c r="D31" s="178" t="s">
        <v>568</v>
      </c>
      <c r="E31" s="179">
        <v>129.9</v>
      </c>
      <c r="F31" s="182"/>
      <c r="G31" s="180">
        <f t="shared" si="7"/>
        <v>0</v>
      </c>
      <c r="H31" s="182">
        <v>358.71</v>
      </c>
      <c r="I31" s="180">
        <f t="shared" si="8"/>
        <v>46596.43</v>
      </c>
      <c r="J31" s="182">
        <v>573.29</v>
      </c>
      <c r="K31" s="180">
        <f t="shared" si="9"/>
        <v>74470.37</v>
      </c>
      <c r="L31" s="180">
        <v>21</v>
      </c>
      <c r="M31" s="180">
        <f t="shared" si="10"/>
        <v>0</v>
      </c>
      <c r="N31" s="180">
        <v>2.2000000000000001E-3</v>
      </c>
      <c r="O31" s="180">
        <f t="shared" si="11"/>
        <v>0.28999999999999998</v>
      </c>
      <c r="P31" s="180">
        <v>0</v>
      </c>
      <c r="Q31" s="180">
        <f t="shared" si="12"/>
        <v>0</v>
      </c>
      <c r="R31" s="181" t="s">
        <v>1025</v>
      </c>
      <c r="S31" s="181" t="s">
        <v>201</v>
      </c>
      <c r="T31" s="180" t="s">
        <v>201</v>
      </c>
      <c r="U31" s="180">
        <v>0.8</v>
      </c>
      <c r="V31" s="180">
        <f t="shared" si="13"/>
        <v>103.92</v>
      </c>
      <c r="W31" s="181"/>
      <c r="X31" s="181">
        <v>18</v>
      </c>
      <c r="Y31" s="149"/>
      <c r="Z31" s="149"/>
      <c r="AA31" s="149"/>
      <c r="AB31" s="149"/>
      <c r="AC31" s="149"/>
      <c r="AD31" s="149"/>
      <c r="AE31" s="149" t="s">
        <v>987</v>
      </c>
      <c r="AF31" s="149" t="s">
        <v>1038</v>
      </c>
      <c r="AG31" s="149"/>
      <c r="AH31" s="194"/>
      <c r="AI31" s="194"/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>
      <c r="A32" s="176">
        <v>19</v>
      </c>
      <c r="B32" s="177" t="s">
        <v>1039</v>
      </c>
      <c r="C32" s="177" t="s">
        <v>1040</v>
      </c>
      <c r="D32" s="178" t="s">
        <v>568</v>
      </c>
      <c r="E32" s="179">
        <v>38.9</v>
      </c>
      <c r="F32" s="182"/>
      <c r="G32" s="180">
        <f t="shared" si="7"/>
        <v>0</v>
      </c>
      <c r="H32" s="182">
        <v>446.87</v>
      </c>
      <c r="I32" s="180">
        <f t="shared" si="8"/>
        <v>17383.240000000002</v>
      </c>
      <c r="J32" s="182">
        <v>394.13</v>
      </c>
      <c r="K32" s="180">
        <f t="shared" si="9"/>
        <v>15331.66</v>
      </c>
      <c r="L32" s="180">
        <v>21</v>
      </c>
      <c r="M32" s="180">
        <f t="shared" si="10"/>
        <v>0</v>
      </c>
      <c r="N32" s="180">
        <v>3.2000000000000002E-3</v>
      </c>
      <c r="O32" s="180">
        <f t="shared" si="11"/>
        <v>0.12</v>
      </c>
      <c r="P32" s="180">
        <v>0</v>
      </c>
      <c r="Q32" s="180">
        <f t="shared" si="12"/>
        <v>0</v>
      </c>
      <c r="R32" s="181" t="s">
        <v>1025</v>
      </c>
      <c r="S32" s="181" t="s">
        <v>201</v>
      </c>
      <c r="T32" s="180" t="s">
        <v>201</v>
      </c>
      <c r="U32" s="180">
        <v>0.55000000000000004</v>
      </c>
      <c r="V32" s="180">
        <f t="shared" si="13"/>
        <v>21.4</v>
      </c>
      <c r="W32" s="181"/>
      <c r="X32" s="181">
        <v>19</v>
      </c>
      <c r="Y32" s="149"/>
      <c r="Z32" s="149"/>
      <c r="AA32" s="149"/>
      <c r="AB32" s="149"/>
      <c r="AC32" s="149"/>
      <c r="AD32" s="149"/>
      <c r="AE32" s="149" t="s">
        <v>987</v>
      </c>
      <c r="AF32" s="149" t="s">
        <v>1041</v>
      </c>
      <c r="AG32" s="149"/>
      <c r="AH32" s="194"/>
      <c r="AI32" s="194"/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>
      <c r="A33" s="176">
        <v>20</v>
      </c>
      <c r="B33" s="177" t="s">
        <v>1042</v>
      </c>
      <c r="C33" s="177" t="s">
        <v>1043</v>
      </c>
      <c r="D33" s="178" t="s">
        <v>568</v>
      </c>
      <c r="E33" s="179">
        <v>26.4</v>
      </c>
      <c r="F33" s="182"/>
      <c r="G33" s="180">
        <f t="shared" si="7"/>
        <v>0</v>
      </c>
      <c r="H33" s="182">
        <v>445.04</v>
      </c>
      <c r="I33" s="180">
        <f t="shared" si="8"/>
        <v>11749.06</v>
      </c>
      <c r="J33" s="182">
        <v>429.96</v>
      </c>
      <c r="K33" s="180">
        <f t="shared" si="9"/>
        <v>11350.94</v>
      </c>
      <c r="L33" s="180">
        <v>21</v>
      </c>
      <c r="M33" s="180">
        <f t="shared" si="10"/>
        <v>0</v>
      </c>
      <c r="N33" s="180">
        <v>3.49E-3</v>
      </c>
      <c r="O33" s="180">
        <f t="shared" si="11"/>
        <v>0.09</v>
      </c>
      <c r="P33" s="180">
        <v>0</v>
      </c>
      <c r="Q33" s="180">
        <f t="shared" si="12"/>
        <v>0</v>
      </c>
      <c r="R33" s="181" t="s">
        <v>1025</v>
      </c>
      <c r="S33" s="181" t="s">
        <v>201</v>
      </c>
      <c r="T33" s="180" t="s">
        <v>201</v>
      </c>
      <c r="U33" s="180">
        <v>0.6</v>
      </c>
      <c r="V33" s="180">
        <f t="shared" si="13"/>
        <v>15.84</v>
      </c>
      <c r="W33" s="181"/>
      <c r="X33" s="181">
        <v>20</v>
      </c>
      <c r="Y33" s="149"/>
      <c r="Z33" s="149"/>
      <c r="AA33" s="149"/>
      <c r="AB33" s="149"/>
      <c r="AC33" s="149"/>
      <c r="AD33" s="149"/>
      <c r="AE33" s="149" t="s">
        <v>987</v>
      </c>
      <c r="AF33" s="149" t="s">
        <v>1044</v>
      </c>
      <c r="AG33" s="149"/>
      <c r="AH33" s="194"/>
      <c r="AI33" s="194"/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>
      <c r="A34" s="176">
        <v>21</v>
      </c>
      <c r="B34" s="177" t="s">
        <v>1045</v>
      </c>
      <c r="C34" s="177" t="s">
        <v>1046</v>
      </c>
      <c r="D34" s="178" t="s">
        <v>568</v>
      </c>
      <c r="E34" s="179">
        <v>108</v>
      </c>
      <c r="F34" s="182"/>
      <c r="G34" s="180">
        <f t="shared" si="7"/>
        <v>0</v>
      </c>
      <c r="H34" s="182">
        <v>79.02</v>
      </c>
      <c r="I34" s="180">
        <f t="shared" si="8"/>
        <v>8534.16</v>
      </c>
      <c r="J34" s="182">
        <v>229.48</v>
      </c>
      <c r="K34" s="180">
        <f t="shared" si="9"/>
        <v>24783.84</v>
      </c>
      <c r="L34" s="180">
        <v>21</v>
      </c>
      <c r="M34" s="180">
        <f t="shared" si="10"/>
        <v>0</v>
      </c>
      <c r="N34" s="180">
        <v>3.8999999999999999E-4</v>
      </c>
      <c r="O34" s="180">
        <f t="shared" si="11"/>
        <v>0.04</v>
      </c>
      <c r="P34" s="180">
        <v>0</v>
      </c>
      <c r="Q34" s="180">
        <f t="shared" si="12"/>
        <v>0</v>
      </c>
      <c r="R34" s="181" t="s">
        <v>1025</v>
      </c>
      <c r="S34" s="181" t="s">
        <v>201</v>
      </c>
      <c r="T34" s="180" t="s">
        <v>201</v>
      </c>
      <c r="U34" s="180">
        <v>0.32</v>
      </c>
      <c r="V34" s="180">
        <f t="shared" si="13"/>
        <v>34.56</v>
      </c>
      <c r="W34" s="181"/>
      <c r="X34" s="181">
        <v>21</v>
      </c>
      <c r="Y34" s="149"/>
      <c r="Z34" s="149"/>
      <c r="AA34" s="149"/>
      <c r="AB34" s="149"/>
      <c r="AC34" s="149"/>
      <c r="AD34" s="149"/>
      <c r="AE34" s="149" t="s">
        <v>987</v>
      </c>
      <c r="AF34" s="149" t="s">
        <v>1047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>
      <c r="A35" s="176">
        <v>22</v>
      </c>
      <c r="B35" s="177" t="s">
        <v>1048</v>
      </c>
      <c r="C35" s="177" t="s">
        <v>1049</v>
      </c>
      <c r="D35" s="178" t="s">
        <v>568</v>
      </c>
      <c r="E35" s="179">
        <v>11</v>
      </c>
      <c r="F35" s="182"/>
      <c r="G35" s="180">
        <f t="shared" si="7"/>
        <v>0</v>
      </c>
      <c r="H35" s="182">
        <v>96.69</v>
      </c>
      <c r="I35" s="180">
        <f t="shared" si="8"/>
        <v>1063.5899999999999</v>
      </c>
      <c r="J35" s="182">
        <v>257.31</v>
      </c>
      <c r="K35" s="180">
        <f t="shared" si="9"/>
        <v>2830.41</v>
      </c>
      <c r="L35" s="180">
        <v>21</v>
      </c>
      <c r="M35" s="180">
        <f t="shared" si="10"/>
        <v>0</v>
      </c>
      <c r="N35" s="180">
        <v>4.8000000000000001E-4</v>
      </c>
      <c r="O35" s="180">
        <f t="shared" si="11"/>
        <v>0.01</v>
      </c>
      <c r="P35" s="180">
        <v>0</v>
      </c>
      <c r="Q35" s="180">
        <f t="shared" si="12"/>
        <v>0</v>
      </c>
      <c r="R35" s="181" t="s">
        <v>1025</v>
      </c>
      <c r="S35" s="181" t="s">
        <v>201</v>
      </c>
      <c r="T35" s="180" t="s">
        <v>201</v>
      </c>
      <c r="U35" s="180">
        <v>0.35899999999999999</v>
      </c>
      <c r="V35" s="180">
        <f t="shared" si="13"/>
        <v>3.95</v>
      </c>
      <c r="W35" s="181"/>
      <c r="X35" s="181">
        <v>22</v>
      </c>
      <c r="Y35" s="149"/>
      <c r="Z35" s="149"/>
      <c r="AA35" s="149"/>
      <c r="AB35" s="149"/>
      <c r="AC35" s="149"/>
      <c r="AD35" s="149"/>
      <c r="AE35" s="149" t="s">
        <v>987</v>
      </c>
      <c r="AF35" s="149" t="s">
        <v>1050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>
      <c r="A36" s="176">
        <v>23</v>
      </c>
      <c r="B36" s="177" t="s">
        <v>1051</v>
      </c>
      <c r="C36" s="177" t="s">
        <v>1052</v>
      </c>
      <c r="D36" s="178" t="s">
        <v>568</v>
      </c>
      <c r="E36" s="179">
        <v>3</v>
      </c>
      <c r="F36" s="182"/>
      <c r="G36" s="180">
        <f t="shared" si="7"/>
        <v>0</v>
      </c>
      <c r="H36" s="182">
        <v>128.16999999999999</v>
      </c>
      <c r="I36" s="180">
        <f t="shared" si="8"/>
        <v>384.51</v>
      </c>
      <c r="J36" s="182">
        <v>324.33</v>
      </c>
      <c r="K36" s="180">
        <f t="shared" si="9"/>
        <v>972.99</v>
      </c>
      <c r="L36" s="180">
        <v>21</v>
      </c>
      <c r="M36" s="180">
        <f t="shared" si="10"/>
        <v>0</v>
      </c>
      <c r="N36" s="180">
        <v>7.1000000000000002E-4</v>
      </c>
      <c r="O36" s="180">
        <f t="shared" si="11"/>
        <v>0</v>
      </c>
      <c r="P36" s="180">
        <v>0</v>
      </c>
      <c r="Q36" s="180">
        <f t="shared" si="12"/>
        <v>0</v>
      </c>
      <c r="R36" s="181" t="s">
        <v>1025</v>
      </c>
      <c r="S36" s="181" t="s">
        <v>201</v>
      </c>
      <c r="T36" s="180" t="s">
        <v>201</v>
      </c>
      <c r="U36" s="180">
        <v>0.45200000000000001</v>
      </c>
      <c r="V36" s="180">
        <f t="shared" si="13"/>
        <v>1.36</v>
      </c>
      <c r="W36" s="181"/>
      <c r="X36" s="181">
        <v>23</v>
      </c>
      <c r="Y36" s="149"/>
      <c r="Z36" s="149"/>
      <c r="AA36" s="149"/>
      <c r="AB36" s="149"/>
      <c r="AC36" s="149"/>
      <c r="AD36" s="149"/>
      <c r="AE36" s="149" t="s">
        <v>987</v>
      </c>
      <c r="AF36" s="149" t="s">
        <v>1053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>
      <c r="A37" s="176">
        <v>24</v>
      </c>
      <c r="B37" s="177" t="s">
        <v>1054</v>
      </c>
      <c r="C37" s="177" t="s">
        <v>1055</v>
      </c>
      <c r="D37" s="178" t="s">
        <v>568</v>
      </c>
      <c r="E37" s="179">
        <v>31</v>
      </c>
      <c r="F37" s="182"/>
      <c r="G37" s="180">
        <f t="shared" si="7"/>
        <v>0</v>
      </c>
      <c r="H37" s="182">
        <v>269.60000000000002</v>
      </c>
      <c r="I37" s="180">
        <f t="shared" si="8"/>
        <v>8357.6</v>
      </c>
      <c r="J37" s="182">
        <v>841.4</v>
      </c>
      <c r="K37" s="180">
        <f t="shared" si="9"/>
        <v>26083.4</v>
      </c>
      <c r="L37" s="180">
        <v>21</v>
      </c>
      <c r="M37" s="180">
        <f t="shared" si="10"/>
        <v>0</v>
      </c>
      <c r="N37" s="180">
        <v>1.49E-3</v>
      </c>
      <c r="O37" s="180">
        <f t="shared" si="11"/>
        <v>0.05</v>
      </c>
      <c r="P37" s="180">
        <v>0</v>
      </c>
      <c r="Q37" s="180">
        <f t="shared" si="12"/>
        <v>0</v>
      </c>
      <c r="R37" s="181" t="s">
        <v>1025</v>
      </c>
      <c r="S37" s="181" t="s">
        <v>201</v>
      </c>
      <c r="T37" s="180" t="s">
        <v>201</v>
      </c>
      <c r="U37" s="180">
        <v>1.173</v>
      </c>
      <c r="V37" s="180">
        <f t="shared" si="13"/>
        <v>36.36</v>
      </c>
      <c r="W37" s="181"/>
      <c r="X37" s="181">
        <v>24</v>
      </c>
      <c r="Y37" s="149"/>
      <c r="Z37" s="149"/>
      <c r="AA37" s="149"/>
      <c r="AB37" s="149"/>
      <c r="AC37" s="149"/>
      <c r="AD37" s="149"/>
      <c r="AE37" s="149" t="s">
        <v>987</v>
      </c>
      <c r="AF37" s="149" t="s">
        <v>1056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>
      <c r="A38" s="176">
        <v>25</v>
      </c>
      <c r="B38" s="177" t="s">
        <v>1057</v>
      </c>
      <c r="C38" s="177" t="s">
        <v>1058</v>
      </c>
      <c r="D38" s="178" t="s">
        <v>426</v>
      </c>
      <c r="E38" s="179">
        <v>18</v>
      </c>
      <c r="F38" s="182"/>
      <c r="G38" s="180">
        <f t="shared" si="7"/>
        <v>0</v>
      </c>
      <c r="H38" s="182">
        <v>0</v>
      </c>
      <c r="I38" s="180">
        <f t="shared" si="8"/>
        <v>0</v>
      </c>
      <c r="J38" s="182">
        <v>112.5</v>
      </c>
      <c r="K38" s="180">
        <f t="shared" si="9"/>
        <v>2025</v>
      </c>
      <c r="L38" s="180">
        <v>21</v>
      </c>
      <c r="M38" s="180">
        <f t="shared" si="10"/>
        <v>0</v>
      </c>
      <c r="N38" s="180">
        <v>0</v>
      </c>
      <c r="O38" s="180">
        <f t="shared" si="11"/>
        <v>0</v>
      </c>
      <c r="P38" s="180">
        <v>0</v>
      </c>
      <c r="Q38" s="180">
        <f t="shared" si="12"/>
        <v>0</v>
      </c>
      <c r="R38" s="181" t="s">
        <v>1025</v>
      </c>
      <c r="S38" s="181" t="s">
        <v>201</v>
      </c>
      <c r="T38" s="180" t="s">
        <v>201</v>
      </c>
      <c r="U38" s="180">
        <v>0.157</v>
      </c>
      <c r="V38" s="180">
        <f t="shared" si="13"/>
        <v>2.83</v>
      </c>
      <c r="W38" s="181"/>
      <c r="X38" s="181">
        <v>25</v>
      </c>
      <c r="Y38" s="149"/>
      <c r="Z38" s="149"/>
      <c r="AA38" s="149"/>
      <c r="AB38" s="149"/>
      <c r="AC38" s="149"/>
      <c r="AD38" s="149"/>
      <c r="AE38" s="149" t="s">
        <v>987</v>
      </c>
      <c r="AF38" s="149" t="s">
        <v>1059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1">
      <c r="A39" s="176">
        <v>26</v>
      </c>
      <c r="B39" s="177" t="s">
        <v>1060</v>
      </c>
      <c r="C39" s="177" t="s">
        <v>1061</v>
      </c>
      <c r="D39" s="178" t="s">
        <v>426</v>
      </c>
      <c r="E39" s="179">
        <v>6</v>
      </c>
      <c r="F39" s="182"/>
      <c r="G39" s="180">
        <f t="shared" si="7"/>
        <v>0</v>
      </c>
      <c r="H39" s="182">
        <v>0</v>
      </c>
      <c r="I39" s="180">
        <f t="shared" si="8"/>
        <v>0</v>
      </c>
      <c r="J39" s="182">
        <v>125</v>
      </c>
      <c r="K39" s="180">
        <f t="shared" si="9"/>
        <v>750</v>
      </c>
      <c r="L39" s="180">
        <v>21</v>
      </c>
      <c r="M39" s="180">
        <f t="shared" si="10"/>
        <v>0</v>
      </c>
      <c r="N39" s="180">
        <v>0</v>
      </c>
      <c r="O39" s="180">
        <f t="shared" si="11"/>
        <v>0</v>
      </c>
      <c r="P39" s="180">
        <v>0</v>
      </c>
      <c r="Q39" s="180">
        <f t="shared" si="12"/>
        <v>0</v>
      </c>
      <c r="R39" s="181" t="s">
        <v>1025</v>
      </c>
      <c r="S39" s="181" t="s">
        <v>201</v>
      </c>
      <c r="T39" s="180" t="s">
        <v>201</v>
      </c>
      <c r="U39" s="180">
        <v>0.17399999999999999</v>
      </c>
      <c r="V39" s="180">
        <f t="shared" si="13"/>
        <v>1.04</v>
      </c>
      <c r="W39" s="181"/>
      <c r="X39" s="181">
        <v>26</v>
      </c>
      <c r="Y39" s="149"/>
      <c r="Z39" s="149"/>
      <c r="AA39" s="149"/>
      <c r="AB39" s="149"/>
      <c r="AC39" s="149"/>
      <c r="AD39" s="149"/>
      <c r="AE39" s="149" t="s">
        <v>987</v>
      </c>
      <c r="AF39" s="149" t="s">
        <v>1062</v>
      </c>
      <c r="AG39" s="149"/>
      <c r="AH39" s="194"/>
      <c r="AI39" s="194"/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1">
      <c r="A40" s="176">
        <v>27</v>
      </c>
      <c r="B40" s="177" t="s">
        <v>1063</v>
      </c>
      <c r="C40" s="177" t="s">
        <v>1064</v>
      </c>
      <c r="D40" s="178" t="s">
        <v>426</v>
      </c>
      <c r="E40" s="179">
        <v>41</v>
      </c>
      <c r="F40" s="182"/>
      <c r="G40" s="180">
        <f t="shared" si="7"/>
        <v>0</v>
      </c>
      <c r="H40" s="182">
        <v>0</v>
      </c>
      <c r="I40" s="180">
        <f t="shared" si="8"/>
        <v>0</v>
      </c>
      <c r="J40" s="182">
        <v>186</v>
      </c>
      <c r="K40" s="180">
        <f t="shared" si="9"/>
        <v>7626</v>
      </c>
      <c r="L40" s="180">
        <v>21</v>
      </c>
      <c r="M40" s="180">
        <f t="shared" si="10"/>
        <v>0</v>
      </c>
      <c r="N40" s="180">
        <v>0</v>
      </c>
      <c r="O40" s="180">
        <f t="shared" si="11"/>
        <v>0</v>
      </c>
      <c r="P40" s="180">
        <v>0</v>
      </c>
      <c r="Q40" s="180">
        <f t="shared" si="12"/>
        <v>0</v>
      </c>
      <c r="R40" s="181" t="s">
        <v>1025</v>
      </c>
      <c r="S40" s="181" t="s">
        <v>201</v>
      </c>
      <c r="T40" s="180" t="s">
        <v>201</v>
      </c>
      <c r="U40" s="180">
        <v>0.25900000000000001</v>
      </c>
      <c r="V40" s="180">
        <f t="shared" si="13"/>
        <v>10.62</v>
      </c>
      <c r="W40" s="181"/>
      <c r="X40" s="181">
        <v>27</v>
      </c>
      <c r="Y40" s="149"/>
      <c r="Z40" s="149"/>
      <c r="AA40" s="149"/>
      <c r="AB40" s="149"/>
      <c r="AC40" s="149"/>
      <c r="AD40" s="149"/>
      <c r="AE40" s="149" t="s">
        <v>987</v>
      </c>
      <c r="AF40" s="149" t="s">
        <v>1065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4" outlineLevel="1">
      <c r="A41" s="176">
        <v>28</v>
      </c>
      <c r="B41" s="177" t="s">
        <v>1066</v>
      </c>
      <c r="C41" s="177" t="s">
        <v>1067</v>
      </c>
      <c r="D41" s="178" t="s">
        <v>568</v>
      </c>
      <c r="E41" s="179">
        <v>52</v>
      </c>
      <c r="F41" s="182"/>
      <c r="G41" s="180">
        <f t="shared" si="7"/>
        <v>0</v>
      </c>
      <c r="H41" s="182">
        <v>1719.03</v>
      </c>
      <c r="I41" s="180">
        <f t="shared" si="8"/>
        <v>89389.56</v>
      </c>
      <c r="J41" s="182">
        <v>2935.97</v>
      </c>
      <c r="K41" s="180">
        <f t="shared" si="9"/>
        <v>152670.44</v>
      </c>
      <c r="L41" s="180">
        <v>21</v>
      </c>
      <c r="M41" s="180">
        <f t="shared" si="10"/>
        <v>0</v>
      </c>
      <c r="N41" s="180">
        <v>0.25768000000000002</v>
      </c>
      <c r="O41" s="180">
        <f t="shared" si="11"/>
        <v>13.4</v>
      </c>
      <c r="P41" s="180">
        <v>0</v>
      </c>
      <c r="Q41" s="180">
        <f t="shared" si="12"/>
        <v>0</v>
      </c>
      <c r="R41" s="181"/>
      <c r="S41" s="181" t="s">
        <v>392</v>
      </c>
      <c r="T41" s="180" t="s">
        <v>689</v>
      </c>
      <c r="U41" s="180">
        <v>1.4363999999999999</v>
      </c>
      <c r="V41" s="180">
        <f t="shared" si="13"/>
        <v>74.69</v>
      </c>
      <c r="W41" s="181"/>
      <c r="X41" s="181">
        <v>28</v>
      </c>
      <c r="Y41" s="149"/>
      <c r="Z41" s="149"/>
      <c r="AA41" s="149"/>
      <c r="AB41" s="149"/>
      <c r="AC41" s="149"/>
      <c r="AD41" s="149"/>
      <c r="AE41" s="149" t="s">
        <v>987</v>
      </c>
      <c r="AF41" s="149" t="s">
        <v>1068</v>
      </c>
      <c r="AG41" s="149"/>
      <c r="AH41" s="194"/>
      <c r="AI41" s="194"/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ht="24" outlineLevel="1">
      <c r="A42" s="176">
        <v>29</v>
      </c>
      <c r="B42" s="177" t="s">
        <v>1069</v>
      </c>
      <c r="C42" s="177" t="s">
        <v>1070</v>
      </c>
      <c r="D42" s="178" t="s">
        <v>426</v>
      </c>
      <c r="E42" s="179">
        <v>30</v>
      </c>
      <c r="F42" s="182"/>
      <c r="G42" s="180">
        <f t="shared" si="7"/>
        <v>0</v>
      </c>
      <c r="H42" s="182">
        <v>2169.63</v>
      </c>
      <c r="I42" s="180">
        <f t="shared" si="8"/>
        <v>65088.9</v>
      </c>
      <c r="J42" s="182">
        <v>110.37</v>
      </c>
      <c r="K42" s="180">
        <f t="shared" si="9"/>
        <v>3311.1</v>
      </c>
      <c r="L42" s="180">
        <v>21</v>
      </c>
      <c r="M42" s="180">
        <f t="shared" si="10"/>
        <v>0</v>
      </c>
      <c r="N42" s="180">
        <v>1.17E-3</v>
      </c>
      <c r="O42" s="180">
        <f t="shared" si="11"/>
        <v>0.04</v>
      </c>
      <c r="P42" s="180">
        <v>0</v>
      </c>
      <c r="Q42" s="180">
        <f t="shared" si="12"/>
        <v>0</v>
      </c>
      <c r="R42" s="181" t="s">
        <v>1025</v>
      </c>
      <c r="S42" s="181" t="s">
        <v>201</v>
      </c>
      <c r="T42" s="180" t="s">
        <v>201</v>
      </c>
      <c r="U42" s="180">
        <v>0.154</v>
      </c>
      <c r="V42" s="180">
        <f t="shared" si="13"/>
        <v>4.62</v>
      </c>
      <c r="W42" s="181"/>
      <c r="X42" s="181">
        <v>29</v>
      </c>
      <c r="Y42" s="149"/>
      <c r="Z42" s="149"/>
      <c r="AA42" s="149"/>
      <c r="AB42" s="149"/>
      <c r="AC42" s="149"/>
      <c r="AD42" s="149"/>
      <c r="AE42" s="149" t="s">
        <v>987</v>
      </c>
      <c r="AF42" s="149" t="s">
        <v>1071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>
      <c r="A43" s="176">
        <v>30</v>
      </c>
      <c r="B43" s="177" t="s">
        <v>1072</v>
      </c>
      <c r="C43" s="177" t="s">
        <v>1073</v>
      </c>
      <c r="D43" s="178" t="s">
        <v>426</v>
      </c>
      <c r="E43" s="179">
        <v>2</v>
      </c>
      <c r="F43" s="182"/>
      <c r="G43" s="180">
        <f t="shared" si="7"/>
        <v>0</v>
      </c>
      <c r="H43" s="182">
        <v>166.83</v>
      </c>
      <c r="I43" s="180">
        <f t="shared" si="8"/>
        <v>333.66</v>
      </c>
      <c r="J43" s="182">
        <v>218.67</v>
      </c>
      <c r="K43" s="180">
        <f t="shared" si="9"/>
        <v>437.34</v>
      </c>
      <c r="L43" s="180">
        <v>21</v>
      </c>
      <c r="M43" s="180">
        <f t="shared" si="10"/>
        <v>0</v>
      </c>
      <c r="N43" s="180">
        <v>2.8E-3</v>
      </c>
      <c r="O43" s="180">
        <f t="shared" si="11"/>
        <v>0.01</v>
      </c>
      <c r="P43" s="180">
        <v>0</v>
      </c>
      <c r="Q43" s="180">
        <f t="shared" si="12"/>
        <v>0</v>
      </c>
      <c r="R43" s="181" t="s">
        <v>1025</v>
      </c>
      <c r="S43" s="181" t="s">
        <v>201</v>
      </c>
      <c r="T43" s="180" t="s">
        <v>201</v>
      </c>
      <c r="U43" s="180">
        <v>0.33300000000000002</v>
      </c>
      <c r="V43" s="180">
        <f t="shared" si="13"/>
        <v>0.67</v>
      </c>
      <c r="W43" s="181"/>
      <c r="X43" s="181">
        <v>30</v>
      </c>
      <c r="Y43" s="149"/>
      <c r="Z43" s="149"/>
      <c r="AA43" s="149"/>
      <c r="AB43" s="149"/>
      <c r="AC43" s="149"/>
      <c r="AD43" s="149"/>
      <c r="AE43" s="149" t="s">
        <v>987</v>
      </c>
      <c r="AF43" s="149" t="s">
        <v>1074</v>
      </c>
      <c r="AG43" s="149"/>
      <c r="AH43" s="194"/>
      <c r="AI43" s="194"/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>
      <c r="A44" s="176">
        <v>31</v>
      </c>
      <c r="B44" s="177" t="s">
        <v>1075</v>
      </c>
      <c r="C44" s="177" t="s">
        <v>1076</v>
      </c>
      <c r="D44" s="178" t="s">
        <v>426</v>
      </c>
      <c r="E44" s="179">
        <v>2</v>
      </c>
      <c r="F44" s="182"/>
      <c r="G44" s="180">
        <f t="shared" si="7"/>
        <v>0</v>
      </c>
      <c r="H44" s="182">
        <v>204.33</v>
      </c>
      <c r="I44" s="180">
        <f t="shared" si="8"/>
        <v>408.66</v>
      </c>
      <c r="J44" s="182">
        <v>218.67</v>
      </c>
      <c r="K44" s="180">
        <f t="shared" si="9"/>
        <v>437.34</v>
      </c>
      <c r="L44" s="180">
        <v>21</v>
      </c>
      <c r="M44" s="180">
        <f t="shared" si="10"/>
        <v>0</v>
      </c>
      <c r="N44" s="180">
        <v>3.8E-3</v>
      </c>
      <c r="O44" s="180">
        <f t="shared" si="11"/>
        <v>0.01</v>
      </c>
      <c r="P44" s="180">
        <v>0</v>
      </c>
      <c r="Q44" s="180">
        <f t="shared" si="12"/>
        <v>0</v>
      </c>
      <c r="R44" s="181" t="s">
        <v>1025</v>
      </c>
      <c r="S44" s="181" t="s">
        <v>201</v>
      </c>
      <c r="T44" s="180" t="s">
        <v>201</v>
      </c>
      <c r="U44" s="180">
        <v>0.33300000000000002</v>
      </c>
      <c r="V44" s="180">
        <f t="shared" si="13"/>
        <v>0.67</v>
      </c>
      <c r="W44" s="181"/>
      <c r="X44" s="181">
        <v>31</v>
      </c>
      <c r="Y44" s="149"/>
      <c r="Z44" s="149"/>
      <c r="AA44" s="149"/>
      <c r="AB44" s="149"/>
      <c r="AC44" s="149"/>
      <c r="AD44" s="149"/>
      <c r="AE44" s="149" t="s">
        <v>987</v>
      </c>
      <c r="AF44" s="149" t="s">
        <v>1077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ht="24" outlineLevel="1">
      <c r="A45" s="176">
        <v>32</v>
      </c>
      <c r="B45" s="177" t="s">
        <v>1078</v>
      </c>
      <c r="C45" s="177" t="s">
        <v>1079</v>
      </c>
      <c r="D45" s="178" t="s">
        <v>426</v>
      </c>
      <c r="E45" s="179">
        <v>2</v>
      </c>
      <c r="F45" s="182"/>
      <c r="G45" s="180">
        <f t="shared" si="7"/>
        <v>0</v>
      </c>
      <c r="H45" s="182">
        <v>895.33</v>
      </c>
      <c r="I45" s="180">
        <f t="shared" si="8"/>
        <v>1790.66</v>
      </c>
      <c r="J45" s="182">
        <v>218.67</v>
      </c>
      <c r="K45" s="180">
        <f t="shared" si="9"/>
        <v>437.34</v>
      </c>
      <c r="L45" s="180">
        <v>21</v>
      </c>
      <c r="M45" s="180">
        <f t="shared" si="10"/>
        <v>0</v>
      </c>
      <c r="N45" s="180">
        <v>1.2999999999999999E-4</v>
      </c>
      <c r="O45" s="180">
        <f t="shared" si="11"/>
        <v>0</v>
      </c>
      <c r="P45" s="180">
        <v>0</v>
      </c>
      <c r="Q45" s="180">
        <f t="shared" si="12"/>
        <v>0</v>
      </c>
      <c r="R45" s="181" t="s">
        <v>1025</v>
      </c>
      <c r="S45" s="181" t="s">
        <v>201</v>
      </c>
      <c r="T45" s="180" t="s">
        <v>201</v>
      </c>
      <c r="U45" s="180">
        <v>0.33300000000000002</v>
      </c>
      <c r="V45" s="180">
        <f t="shared" si="13"/>
        <v>0.67</v>
      </c>
      <c r="W45" s="181"/>
      <c r="X45" s="181">
        <v>32</v>
      </c>
      <c r="Y45" s="149"/>
      <c r="Z45" s="149"/>
      <c r="AA45" s="149"/>
      <c r="AB45" s="149"/>
      <c r="AC45" s="149"/>
      <c r="AD45" s="149"/>
      <c r="AE45" s="149" t="s">
        <v>987</v>
      </c>
      <c r="AF45" s="149" t="s">
        <v>1080</v>
      </c>
      <c r="AG45" s="149"/>
      <c r="AH45" s="194"/>
      <c r="AI45" s="194"/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ht="24" outlineLevel="1">
      <c r="A46" s="176">
        <v>33</v>
      </c>
      <c r="B46" s="177" t="s">
        <v>1081</v>
      </c>
      <c r="C46" s="177" t="s">
        <v>1082</v>
      </c>
      <c r="D46" s="178" t="s">
        <v>426</v>
      </c>
      <c r="E46" s="179">
        <v>2</v>
      </c>
      <c r="F46" s="182"/>
      <c r="G46" s="180">
        <f t="shared" si="7"/>
        <v>0</v>
      </c>
      <c r="H46" s="182">
        <v>666.33</v>
      </c>
      <c r="I46" s="180">
        <f t="shared" si="8"/>
        <v>1332.66</v>
      </c>
      <c r="J46" s="182">
        <v>218.67</v>
      </c>
      <c r="K46" s="180">
        <f t="shared" si="9"/>
        <v>437.34</v>
      </c>
      <c r="L46" s="180">
        <v>21</v>
      </c>
      <c r="M46" s="180">
        <f t="shared" si="10"/>
        <v>0</v>
      </c>
      <c r="N46" s="180">
        <v>2.7E-4</v>
      </c>
      <c r="O46" s="180">
        <f t="shared" si="11"/>
        <v>0</v>
      </c>
      <c r="P46" s="180">
        <v>0</v>
      </c>
      <c r="Q46" s="180">
        <f t="shared" si="12"/>
        <v>0</v>
      </c>
      <c r="R46" s="181" t="s">
        <v>1025</v>
      </c>
      <c r="S46" s="181" t="s">
        <v>201</v>
      </c>
      <c r="T46" s="180" t="s">
        <v>201</v>
      </c>
      <c r="U46" s="180">
        <v>0.33300000000000002</v>
      </c>
      <c r="V46" s="180">
        <f t="shared" si="13"/>
        <v>0.67</v>
      </c>
      <c r="W46" s="181"/>
      <c r="X46" s="181">
        <v>33</v>
      </c>
      <c r="Y46" s="149"/>
      <c r="Z46" s="149"/>
      <c r="AA46" s="149"/>
      <c r="AB46" s="149"/>
      <c r="AC46" s="149"/>
      <c r="AD46" s="149"/>
      <c r="AE46" s="149" t="s">
        <v>987</v>
      </c>
      <c r="AF46" s="149" t="s">
        <v>1083</v>
      </c>
      <c r="AG46" s="149"/>
      <c r="AH46" s="194"/>
      <c r="AI46" s="194"/>
      <c r="AJ46" s="197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>
      <c r="A47" s="176">
        <v>34</v>
      </c>
      <c r="B47" s="177" t="s">
        <v>1084</v>
      </c>
      <c r="C47" s="177" t="s">
        <v>1085</v>
      </c>
      <c r="D47" s="178" t="s">
        <v>568</v>
      </c>
      <c r="E47" s="179">
        <v>309.89999999999998</v>
      </c>
      <c r="F47" s="182"/>
      <c r="G47" s="180">
        <f t="shared" si="7"/>
        <v>0</v>
      </c>
      <c r="H47" s="182">
        <v>0.96</v>
      </c>
      <c r="I47" s="180">
        <f t="shared" si="8"/>
        <v>297.5</v>
      </c>
      <c r="J47" s="182">
        <v>34.44</v>
      </c>
      <c r="K47" s="180">
        <f t="shared" si="9"/>
        <v>10672.96</v>
      </c>
      <c r="L47" s="180">
        <v>21</v>
      </c>
      <c r="M47" s="180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1" t="s">
        <v>1025</v>
      </c>
      <c r="S47" s="181" t="s">
        <v>201</v>
      </c>
      <c r="T47" s="180" t="s">
        <v>201</v>
      </c>
      <c r="U47" s="180">
        <v>4.8000000000000001E-2</v>
      </c>
      <c r="V47" s="180">
        <f t="shared" si="13"/>
        <v>14.88</v>
      </c>
      <c r="W47" s="181"/>
      <c r="X47" s="181">
        <v>34</v>
      </c>
      <c r="Y47" s="149"/>
      <c r="Z47" s="149"/>
      <c r="AA47" s="149"/>
      <c r="AB47" s="149"/>
      <c r="AC47" s="149"/>
      <c r="AD47" s="149"/>
      <c r="AE47" s="149" t="s">
        <v>987</v>
      </c>
      <c r="AF47" s="149" t="s">
        <v>1086</v>
      </c>
      <c r="AG47" s="149"/>
      <c r="AH47" s="194"/>
      <c r="AI47" s="194"/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>
      <c r="A48" s="176">
        <v>35</v>
      </c>
      <c r="B48" s="177" t="s">
        <v>1087</v>
      </c>
      <c r="C48" s="177" t="s">
        <v>1088</v>
      </c>
      <c r="D48" s="178" t="s">
        <v>568</v>
      </c>
      <c r="E48" s="179">
        <v>91.7</v>
      </c>
      <c r="F48" s="182"/>
      <c r="G48" s="180">
        <f t="shared" si="7"/>
        <v>0</v>
      </c>
      <c r="H48" s="182">
        <v>3.83</v>
      </c>
      <c r="I48" s="180">
        <f t="shared" si="8"/>
        <v>351.21</v>
      </c>
      <c r="J48" s="182">
        <v>42.37</v>
      </c>
      <c r="K48" s="180">
        <f t="shared" si="9"/>
        <v>3885.33</v>
      </c>
      <c r="L48" s="180">
        <v>21</v>
      </c>
      <c r="M48" s="180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1" t="s">
        <v>1025</v>
      </c>
      <c r="S48" s="181" t="s">
        <v>201</v>
      </c>
      <c r="T48" s="180" t="s">
        <v>201</v>
      </c>
      <c r="U48" s="180">
        <v>5.8999999999999997E-2</v>
      </c>
      <c r="V48" s="180">
        <f t="shared" si="13"/>
        <v>5.41</v>
      </c>
      <c r="W48" s="181"/>
      <c r="X48" s="181">
        <v>35</v>
      </c>
      <c r="Y48" s="149"/>
      <c r="Z48" s="149"/>
      <c r="AA48" s="149"/>
      <c r="AB48" s="149"/>
      <c r="AC48" s="149"/>
      <c r="AD48" s="149"/>
      <c r="AE48" s="149" t="s">
        <v>987</v>
      </c>
      <c r="AF48" s="149" t="s">
        <v>1089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>
      <c r="A49" s="176">
        <v>36</v>
      </c>
      <c r="B49" s="177" t="s">
        <v>1090</v>
      </c>
      <c r="C49" s="177" t="s">
        <v>1091</v>
      </c>
      <c r="D49" s="178" t="s">
        <v>275</v>
      </c>
      <c r="E49" s="179">
        <v>14.21912</v>
      </c>
      <c r="F49" s="182"/>
      <c r="G49" s="180">
        <f t="shared" si="7"/>
        <v>0</v>
      </c>
      <c r="H49" s="182">
        <v>0</v>
      </c>
      <c r="I49" s="180">
        <f t="shared" si="8"/>
        <v>0</v>
      </c>
      <c r="J49" s="182">
        <v>1033</v>
      </c>
      <c r="K49" s="180">
        <f t="shared" si="9"/>
        <v>14688.35</v>
      </c>
      <c r="L49" s="180">
        <v>21</v>
      </c>
      <c r="M49" s="180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1" t="s">
        <v>1025</v>
      </c>
      <c r="S49" s="181" t="s">
        <v>201</v>
      </c>
      <c r="T49" s="180" t="s">
        <v>201</v>
      </c>
      <c r="U49" s="180">
        <v>1.47</v>
      </c>
      <c r="V49" s="180">
        <f t="shared" si="13"/>
        <v>20.9</v>
      </c>
      <c r="W49" s="181"/>
      <c r="X49" s="181">
        <v>36</v>
      </c>
      <c r="Y49" s="149"/>
      <c r="Z49" s="149"/>
      <c r="AA49" s="149"/>
      <c r="AB49" s="149"/>
      <c r="AC49" s="149"/>
      <c r="AD49" s="149"/>
      <c r="AE49" s="149" t="s">
        <v>1092</v>
      </c>
      <c r="AF49" s="149" t="s">
        <v>1093</v>
      </c>
      <c r="AG49" s="149"/>
      <c r="AH49" s="194"/>
      <c r="AI49" s="194"/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>
      <c r="A50" s="136"/>
      <c r="B50" s="154"/>
      <c r="C50" s="154"/>
      <c r="D50" s="157"/>
      <c r="E50" s="158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60"/>
      <c r="S50" s="160"/>
      <c r="T50" s="159"/>
      <c r="U50" s="159"/>
      <c r="V50" s="159"/>
      <c r="W50" s="160"/>
      <c r="X50" s="160"/>
      <c r="AH50" s="193"/>
      <c r="AI50" s="193"/>
      <c r="AJ50" s="196"/>
    </row>
    <row r="51" spans="1:60" ht="14">
      <c r="A51" s="152" t="s">
        <v>195</v>
      </c>
      <c r="B51" s="169" t="s">
        <v>130</v>
      </c>
      <c r="C51" s="169" t="s">
        <v>131</v>
      </c>
      <c r="D51" s="170"/>
      <c r="E51" s="171"/>
      <c r="F51" s="172"/>
      <c r="G51" s="173">
        <f>SUMIF(AE52:AE90,"&lt;&gt;NOR",G52:G90)</f>
        <v>0</v>
      </c>
      <c r="H51" s="172"/>
      <c r="I51" s="172">
        <f>SUM(I52:I90)</f>
        <v>333415.40000000008</v>
      </c>
      <c r="J51" s="172"/>
      <c r="K51" s="172">
        <f>SUM(K52:K90)</f>
        <v>482037.83999999991</v>
      </c>
      <c r="L51" s="172"/>
      <c r="M51" s="172">
        <f>SUM(M52:M90)</f>
        <v>0</v>
      </c>
      <c r="N51" s="172"/>
      <c r="O51" s="172">
        <f>SUM(O52:O90)</f>
        <v>4.0499999999999989</v>
      </c>
      <c r="P51" s="172"/>
      <c r="Q51" s="172">
        <f>SUM(Q52:Q90)</f>
        <v>0</v>
      </c>
      <c r="R51" s="174"/>
      <c r="S51" s="174"/>
      <c r="T51" s="172"/>
      <c r="U51" s="172"/>
      <c r="V51" s="172">
        <f>SUM(V52:V90)</f>
        <v>701.93999999999983</v>
      </c>
      <c r="W51" s="174"/>
      <c r="X51" s="175"/>
      <c r="AE51" t="s">
        <v>196</v>
      </c>
      <c r="AH51" s="193"/>
      <c r="AI51" s="193"/>
      <c r="AJ51" s="196"/>
    </row>
    <row r="52" spans="1:60" ht="24" outlineLevel="1">
      <c r="A52" s="176">
        <v>37</v>
      </c>
      <c r="B52" s="177" t="s">
        <v>1094</v>
      </c>
      <c r="C52" s="177" t="s">
        <v>1095</v>
      </c>
      <c r="D52" s="178" t="s">
        <v>568</v>
      </c>
      <c r="E52" s="179">
        <v>65</v>
      </c>
      <c r="F52" s="182"/>
      <c r="G52" s="180">
        <f t="shared" ref="G52:G90" si="14">ROUND(E52*F52,2)</f>
        <v>0</v>
      </c>
      <c r="H52" s="182">
        <v>199.53</v>
      </c>
      <c r="I52" s="180">
        <f t="shared" ref="I52:I90" si="15">ROUND(E52*H52,2)</f>
        <v>12969.45</v>
      </c>
      <c r="J52" s="182">
        <v>379.47</v>
      </c>
      <c r="K52" s="180">
        <f t="shared" ref="K52:K90" si="16">ROUND(E52*J52,2)</f>
        <v>24665.55</v>
      </c>
      <c r="L52" s="180">
        <v>21</v>
      </c>
      <c r="M52" s="180">
        <f t="shared" ref="M52:M90" si="17">G52*(1+L52/100)</f>
        <v>0</v>
      </c>
      <c r="N52" s="180">
        <v>5.6499999999999996E-3</v>
      </c>
      <c r="O52" s="180">
        <f t="shared" ref="O52:O90" si="18">ROUND(E52*N52,2)</f>
        <v>0.37</v>
      </c>
      <c r="P52" s="180">
        <v>0</v>
      </c>
      <c r="Q52" s="180">
        <f t="shared" ref="Q52:Q90" si="19">ROUND(E52*P52,2)</f>
        <v>0</v>
      </c>
      <c r="R52" s="181" t="s">
        <v>1025</v>
      </c>
      <c r="S52" s="181" t="s">
        <v>201</v>
      </c>
      <c r="T52" s="180" t="s">
        <v>201</v>
      </c>
      <c r="U52" s="180">
        <v>0.56599999999999995</v>
      </c>
      <c r="V52" s="180">
        <f t="shared" ref="V52:V90" si="20">ROUND(E52*U52,2)</f>
        <v>36.79</v>
      </c>
      <c r="W52" s="181"/>
      <c r="X52" s="181">
        <v>37</v>
      </c>
      <c r="Y52" s="149"/>
      <c r="Z52" s="149"/>
      <c r="AA52" s="149"/>
      <c r="AB52" s="149"/>
      <c r="AC52" s="149"/>
      <c r="AD52" s="149"/>
      <c r="AE52" s="149" t="s">
        <v>987</v>
      </c>
      <c r="AF52" s="149" t="s">
        <v>1096</v>
      </c>
      <c r="AG52" s="149"/>
      <c r="AH52" s="194"/>
      <c r="AI52" s="194"/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ht="24" outlineLevel="1">
      <c r="A53" s="176">
        <v>38</v>
      </c>
      <c r="B53" s="177" t="s">
        <v>1097</v>
      </c>
      <c r="C53" s="177" t="s">
        <v>1098</v>
      </c>
      <c r="D53" s="178" t="s">
        <v>568</v>
      </c>
      <c r="E53" s="179">
        <v>28</v>
      </c>
      <c r="F53" s="182"/>
      <c r="G53" s="180">
        <f t="shared" si="14"/>
        <v>0</v>
      </c>
      <c r="H53" s="182">
        <v>303.83999999999997</v>
      </c>
      <c r="I53" s="180">
        <f t="shared" si="15"/>
        <v>8507.52</v>
      </c>
      <c r="J53" s="182">
        <v>601.16</v>
      </c>
      <c r="K53" s="180">
        <f t="shared" si="16"/>
        <v>16832.48</v>
      </c>
      <c r="L53" s="180">
        <v>21</v>
      </c>
      <c r="M53" s="180">
        <f t="shared" si="17"/>
        <v>0</v>
      </c>
      <c r="N53" s="180">
        <v>1.5900000000000001E-2</v>
      </c>
      <c r="O53" s="180">
        <f t="shared" si="18"/>
        <v>0.45</v>
      </c>
      <c r="P53" s="180">
        <v>0</v>
      </c>
      <c r="Q53" s="180">
        <f t="shared" si="19"/>
        <v>0</v>
      </c>
      <c r="R53" s="181" t="s">
        <v>1025</v>
      </c>
      <c r="S53" s="181" t="s">
        <v>201</v>
      </c>
      <c r="T53" s="180" t="s">
        <v>201</v>
      </c>
      <c r="U53" s="180">
        <v>0.89700000000000002</v>
      </c>
      <c r="V53" s="180">
        <f t="shared" si="20"/>
        <v>25.12</v>
      </c>
      <c r="W53" s="181"/>
      <c r="X53" s="181">
        <v>38</v>
      </c>
      <c r="Y53" s="149"/>
      <c r="Z53" s="149"/>
      <c r="AA53" s="149"/>
      <c r="AB53" s="149"/>
      <c r="AC53" s="149"/>
      <c r="AD53" s="149"/>
      <c r="AE53" s="149" t="s">
        <v>987</v>
      </c>
      <c r="AF53" s="149" t="s">
        <v>1099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>
      <c r="A54" s="176">
        <v>39</v>
      </c>
      <c r="B54" s="177" t="s">
        <v>1100</v>
      </c>
      <c r="C54" s="177" t="s">
        <v>1101</v>
      </c>
      <c r="D54" s="178" t="s">
        <v>568</v>
      </c>
      <c r="E54" s="179">
        <v>3</v>
      </c>
      <c r="F54" s="182"/>
      <c r="G54" s="180">
        <f t="shared" si="14"/>
        <v>0</v>
      </c>
      <c r="H54" s="182">
        <v>550.04999999999995</v>
      </c>
      <c r="I54" s="180">
        <f t="shared" si="15"/>
        <v>1650.15</v>
      </c>
      <c r="J54" s="182">
        <v>598.95000000000005</v>
      </c>
      <c r="K54" s="180">
        <f t="shared" si="16"/>
        <v>1796.85</v>
      </c>
      <c r="L54" s="180">
        <v>21</v>
      </c>
      <c r="M54" s="180">
        <f t="shared" si="17"/>
        <v>0</v>
      </c>
      <c r="N54" s="180">
        <v>1.5E-3</v>
      </c>
      <c r="O54" s="180">
        <f t="shared" si="18"/>
        <v>0</v>
      </c>
      <c r="P54" s="180">
        <v>0</v>
      </c>
      <c r="Q54" s="180">
        <f t="shared" si="19"/>
        <v>0</v>
      </c>
      <c r="R54" s="181" t="s">
        <v>1025</v>
      </c>
      <c r="S54" s="181" t="s">
        <v>201</v>
      </c>
      <c r="T54" s="180" t="s">
        <v>201</v>
      </c>
      <c r="U54" s="180">
        <v>0.89900000000000002</v>
      </c>
      <c r="V54" s="180">
        <f t="shared" si="20"/>
        <v>2.7</v>
      </c>
      <c r="W54" s="181"/>
      <c r="X54" s="181">
        <v>39</v>
      </c>
      <c r="Y54" s="149"/>
      <c r="Z54" s="149"/>
      <c r="AA54" s="149"/>
      <c r="AB54" s="149"/>
      <c r="AC54" s="149"/>
      <c r="AD54" s="149"/>
      <c r="AE54" s="149" t="s">
        <v>987</v>
      </c>
      <c r="AF54" s="149" t="s">
        <v>1102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ht="24" outlineLevel="1">
      <c r="A55" s="176">
        <v>40</v>
      </c>
      <c r="B55" s="177" t="s">
        <v>1103</v>
      </c>
      <c r="C55" s="177" t="s">
        <v>1104</v>
      </c>
      <c r="D55" s="178" t="s">
        <v>568</v>
      </c>
      <c r="E55" s="179">
        <v>142</v>
      </c>
      <c r="F55" s="182"/>
      <c r="G55" s="180">
        <f t="shared" si="14"/>
        <v>0</v>
      </c>
      <c r="H55" s="182">
        <v>99.31</v>
      </c>
      <c r="I55" s="180">
        <f t="shared" si="15"/>
        <v>14102.02</v>
      </c>
      <c r="J55" s="182">
        <v>366.19</v>
      </c>
      <c r="K55" s="180">
        <f t="shared" si="16"/>
        <v>51998.98</v>
      </c>
      <c r="L55" s="180">
        <v>21</v>
      </c>
      <c r="M55" s="180">
        <f t="shared" si="17"/>
        <v>0</v>
      </c>
      <c r="N55" s="180">
        <v>4.0099999999999997E-3</v>
      </c>
      <c r="O55" s="180">
        <f t="shared" si="18"/>
        <v>0.56999999999999995</v>
      </c>
      <c r="P55" s="180">
        <v>0</v>
      </c>
      <c r="Q55" s="180">
        <f t="shared" si="19"/>
        <v>0</v>
      </c>
      <c r="R55" s="181" t="s">
        <v>1025</v>
      </c>
      <c r="S55" s="181" t="s">
        <v>201</v>
      </c>
      <c r="T55" s="180" t="s">
        <v>201</v>
      </c>
      <c r="U55" s="180">
        <v>0.54290000000000005</v>
      </c>
      <c r="V55" s="180">
        <f t="shared" si="20"/>
        <v>77.09</v>
      </c>
      <c r="W55" s="181"/>
      <c r="X55" s="181">
        <v>40</v>
      </c>
      <c r="Y55" s="149"/>
      <c r="Z55" s="149"/>
      <c r="AA55" s="149"/>
      <c r="AB55" s="149"/>
      <c r="AC55" s="149"/>
      <c r="AD55" s="149"/>
      <c r="AE55" s="149" t="s">
        <v>987</v>
      </c>
      <c r="AF55" s="149" t="s">
        <v>1105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ht="24" outlineLevel="1">
      <c r="A56" s="176">
        <v>41</v>
      </c>
      <c r="B56" s="177" t="s">
        <v>1106</v>
      </c>
      <c r="C56" s="177" t="s">
        <v>1107</v>
      </c>
      <c r="D56" s="178" t="s">
        <v>568</v>
      </c>
      <c r="E56" s="179">
        <v>78</v>
      </c>
      <c r="F56" s="182"/>
      <c r="G56" s="180">
        <f t="shared" si="14"/>
        <v>0</v>
      </c>
      <c r="H56" s="182">
        <v>136.27000000000001</v>
      </c>
      <c r="I56" s="180">
        <f t="shared" si="15"/>
        <v>10629.06</v>
      </c>
      <c r="J56" s="182">
        <v>429.73</v>
      </c>
      <c r="K56" s="180">
        <f t="shared" si="16"/>
        <v>33518.94</v>
      </c>
      <c r="L56" s="180">
        <v>21</v>
      </c>
      <c r="M56" s="180">
        <f t="shared" si="17"/>
        <v>0</v>
      </c>
      <c r="N56" s="180">
        <v>5.2199999999999998E-3</v>
      </c>
      <c r="O56" s="180">
        <f t="shared" si="18"/>
        <v>0.41</v>
      </c>
      <c r="P56" s="180">
        <v>0</v>
      </c>
      <c r="Q56" s="180">
        <f t="shared" si="19"/>
        <v>0</v>
      </c>
      <c r="R56" s="181" t="s">
        <v>1025</v>
      </c>
      <c r="S56" s="181" t="s">
        <v>201</v>
      </c>
      <c r="T56" s="180" t="s">
        <v>201</v>
      </c>
      <c r="U56" s="180">
        <v>0.63429999999999997</v>
      </c>
      <c r="V56" s="180">
        <f t="shared" si="20"/>
        <v>49.48</v>
      </c>
      <c r="W56" s="181"/>
      <c r="X56" s="181">
        <v>41</v>
      </c>
      <c r="Y56" s="149"/>
      <c r="Z56" s="149"/>
      <c r="AA56" s="149"/>
      <c r="AB56" s="149"/>
      <c r="AC56" s="149"/>
      <c r="AD56" s="149"/>
      <c r="AE56" s="149" t="s">
        <v>987</v>
      </c>
      <c r="AF56" s="149" t="s">
        <v>1108</v>
      </c>
      <c r="AG56" s="149"/>
      <c r="AH56" s="194"/>
      <c r="AI56" s="194"/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ht="24" outlineLevel="1">
      <c r="A57" s="176">
        <v>42</v>
      </c>
      <c r="B57" s="177" t="s">
        <v>1109</v>
      </c>
      <c r="C57" s="177" t="s">
        <v>1110</v>
      </c>
      <c r="D57" s="178" t="s">
        <v>568</v>
      </c>
      <c r="E57" s="179">
        <v>82</v>
      </c>
      <c r="F57" s="182"/>
      <c r="G57" s="180">
        <f t="shared" si="14"/>
        <v>0</v>
      </c>
      <c r="H57" s="182">
        <v>212.6</v>
      </c>
      <c r="I57" s="180">
        <f t="shared" si="15"/>
        <v>17433.2</v>
      </c>
      <c r="J57" s="182">
        <v>464.4</v>
      </c>
      <c r="K57" s="180">
        <f t="shared" si="16"/>
        <v>38080.800000000003</v>
      </c>
      <c r="L57" s="180">
        <v>21</v>
      </c>
      <c r="M57" s="180">
        <f t="shared" si="17"/>
        <v>0</v>
      </c>
      <c r="N57" s="180">
        <v>5.4299999999999999E-3</v>
      </c>
      <c r="O57" s="180">
        <f t="shared" si="18"/>
        <v>0.45</v>
      </c>
      <c r="P57" s="180">
        <v>0</v>
      </c>
      <c r="Q57" s="180">
        <f t="shared" si="19"/>
        <v>0</v>
      </c>
      <c r="R57" s="181" t="s">
        <v>1025</v>
      </c>
      <c r="S57" s="181" t="s">
        <v>201</v>
      </c>
      <c r="T57" s="180" t="s">
        <v>201</v>
      </c>
      <c r="U57" s="180">
        <v>0.68279999999999996</v>
      </c>
      <c r="V57" s="180">
        <f t="shared" si="20"/>
        <v>55.99</v>
      </c>
      <c r="W57" s="181"/>
      <c r="X57" s="181">
        <v>42</v>
      </c>
      <c r="Y57" s="149"/>
      <c r="Z57" s="149"/>
      <c r="AA57" s="149"/>
      <c r="AB57" s="149"/>
      <c r="AC57" s="149"/>
      <c r="AD57" s="149"/>
      <c r="AE57" s="149" t="s">
        <v>987</v>
      </c>
      <c r="AF57" s="149" t="s">
        <v>1111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ht="24" outlineLevel="1">
      <c r="A58" s="176">
        <v>43</v>
      </c>
      <c r="B58" s="177" t="s">
        <v>1112</v>
      </c>
      <c r="C58" s="177" t="s">
        <v>1113</v>
      </c>
      <c r="D58" s="178" t="s">
        <v>568</v>
      </c>
      <c r="E58" s="179">
        <v>42</v>
      </c>
      <c r="F58" s="182"/>
      <c r="G58" s="180">
        <f t="shared" si="14"/>
        <v>0</v>
      </c>
      <c r="H58" s="182">
        <v>403.63</v>
      </c>
      <c r="I58" s="180">
        <f t="shared" si="15"/>
        <v>16952.46</v>
      </c>
      <c r="J58" s="182">
        <v>521.37</v>
      </c>
      <c r="K58" s="180">
        <f t="shared" si="16"/>
        <v>21897.54</v>
      </c>
      <c r="L58" s="180">
        <v>21</v>
      </c>
      <c r="M58" s="180">
        <f t="shared" si="17"/>
        <v>0</v>
      </c>
      <c r="N58" s="180">
        <v>5.7499999999999999E-3</v>
      </c>
      <c r="O58" s="180">
        <f t="shared" si="18"/>
        <v>0.24</v>
      </c>
      <c r="P58" s="180">
        <v>0</v>
      </c>
      <c r="Q58" s="180">
        <f t="shared" si="19"/>
        <v>0</v>
      </c>
      <c r="R58" s="181" t="s">
        <v>1025</v>
      </c>
      <c r="S58" s="181" t="s">
        <v>201</v>
      </c>
      <c r="T58" s="180" t="s">
        <v>201</v>
      </c>
      <c r="U58" s="180">
        <v>0.75470000000000004</v>
      </c>
      <c r="V58" s="180">
        <f t="shared" si="20"/>
        <v>31.7</v>
      </c>
      <c r="W58" s="181"/>
      <c r="X58" s="181">
        <v>43</v>
      </c>
      <c r="Y58" s="149"/>
      <c r="Z58" s="149"/>
      <c r="AA58" s="149"/>
      <c r="AB58" s="149"/>
      <c r="AC58" s="149"/>
      <c r="AD58" s="149"/>
      <c r="AE58" s="149" t="s">
        <v>987</v>
      </c>
      <c r="AF58" s="149" t="s">
        <v>1114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ht="24" outlineLevel="1">
      <c r="A59" s="176">
        <v>44</v>
      </c>
      <c r="B59" s="177" t="s">
        <v>1115</v>
      </c>
      <c r="C59" s="177" t="s">
        <v>1116</v>
      </c>
      <c r="D59" s="178" t="s">
        <v>568</v>
      </c>
      <c r="E59" s="179">
        <v>108</v>
      </c>
      <c r="F59" s="182"/>
      <c r="G59" s="180">
        <f t="shared" si="14"/>
        <v>0</v>
      </c>
      <c r="H59" s="182">
        <v>474.86</v>
      </c>
      <c r="I59" s="180">
        <f t="shared" si="15"/>
        <v>51284.88</v>
      </c>
      <c r="J59" s="182">
        <v>646.14</v>
      </c>
      <c r="K59" s="180">
        <f t="shared" si="16"/>
        <v>69783.12</v>
      </c>
      <c r="L59" s="180">
        <v>21</v>
      </c>
      <c r="M59" s="180">
        <f t="shared" si="17"/>
        <v>0</v>
      </c>
      <c r="N59" s="180">
        <v>6.1000000000000004E-3</v>
      </c>
      <c r="O59" s="180">
        <f t="shared" si="18"/>
        <v>0.66</v>
      </c>
      <c r="P59" s="180">
        <v>0</v>
      </c>
      <c r="Q59" s="180">
        <f t="shared" si="19"/>
        <v>0</v>
      </c>
      <c r="R59" s="181" t="s">
        <v>1025</v>
      </c>
      <c r="S59" s="181" t="s">
        <v>201</v>
      </c>
      <c r="T59" s="180" t="s">
        <v>201</v>
      </c>
      <c r="U59" s="180">
        <v>0.92569999999999997</v>
      </c>
      <c r="V59" s="180">
        <f t="shared" si="20"/>
        <v>99.98</v>
      </c>
      <c r="W59" s="181"/>
      <c r="X59" s="181">
        <v>44</v>
      </c>
      <c r="Y59" s="149"/>
      <c r="Z59" s="149"/>
      <c r="AA59" s="149"/>
      <c r="AB59" s="149"/>
      <c r="AC59" s="149"/>
      <c r="AD59" s="149"/>
      <c r="AE59" s="149" t="s">
        <v>987</v>
      </c>
      <c r="AF59" s="149" t="s">
        <v>1117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ht="24" outlineLevel="1">
      <c r="A60" s="176">
        <v>45</v>
      </c>
      <c r="B60" s="177" t="s">
        <v>1118</v>
      </c>
      <c r="C60" s="177" t="s">
        <v>1119</v>
      </c>
      <c r="D60" s="178" t="s">
        <v>568</v>
      </c>
      <c r="E60" s="179">
        <v>112</v>
      </c>
      <c r="F60" s="182"/>
      <c r="G60" s="180">
        <f t="shared" si="14"/>
        <v>0</v>
      </c>
      <c r="H60" s="182">
        <v>726.36</v>
      </c>
      <c r="I60" s="180">
        <f t="shared" si="15"/>
        <v>81352.320000000007</v>
      </c>
      <c r="J60" s="182">
        <v>699.64</v>
      </c>
      <c r="K60" s="180">
        <f t="shared" si="16"/>
        <v>78359.679999999993</v>
      </c>
      <c r="L60" s="180">
        <v>21</v>
      </c>
      <c r="M60" s="180">
        <f t="shared" si="17"/>
        <v>0</v>
      </c>
      <c r="N60" s="180">
        <v>6.7999999999999996E-3</v>
      </c>
      <c r="O60" s="180">
        <f t="shared" si="18"/>
        <v>0.76</v>
      </c>
      <c r="P60" s="180">
        <v>0</v>
      </c>
      <c r="Q60" s="180">
        <f t="shared" si="19"/>
        <v>0</v>
      </c>
      <c r="R60" s="181" t="s">
        <v>1025</v>
      </c>
      <c r="S60" s="181" t="s">
        <v>201</v>
      </c>
      <c r="T60" s="180" t="s">
        <v>201</v>
      </c>
      <c r="U60" s="180">
        <v>1.0047999999999999</v>
      </c>
      <c r="V60" s="180">
        <f t="shared" si="20"/>
        <v>112.54</v>
      </c>
      <c r="W60" s="181"/>
      <c r="X60" s="181">
        <v>45</v>
      </c>
      <c r="Y60" s="149"/>
      <c r="Z60" s="149"/>
      <c r="AA60" s="149"/>
      <c r="AB60" s="149"/>
      <c r="AC60" s="149"/>
      <c r="AD60" s="149"/>
      <c r="AE60" s="149" t="s">
        <v>987</v>
      </c>
      <c r="AF60" s="149" t="s">
        <v>1120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ht="24" outlineLevel="1">
      <c r="A61" s="176">
        <v>46</v>
      </c>
      <c r="B61" s="177" t="s">
        <v>1121</v>
      </c>
      <c r="C61" s="177" t="s">
        <v>1122</v>
      </c>
      <c r="D61" s="178" t="s">
        <v>568</v>
      </c>
      <c r="E61" s="179">
        <v>71</v>
      </c>
      <c r="F61" s="182"/>
      <c r="G61" s="180">
        <f t="shared" si="14"/>
        <v>0</v>
      </c>
      <c r="H61" s="182">
        <v>27.5</v>
      </c>
      <c r="I61" s="180">
        <f t="shared" si="15"/>
        <v>1952.5</v>
      </c>
      <c r="J61" s="182">
        <v>85</v>
      </c>
      <c r="K61" s="180">
        <f t="shared" si="16"/>
        <v>6035</v>
      </c>
      <c r="L61" s="180">
        <v>21</v>
      </c>
      <c r="M61" s="180">
        <f t="shared" si="17"/>
        <v>0</v>
      </c>
      <c r="N61" s="180">
        <v>5.0000000000000002E-5</v>
      </c>
      <c r="O61" s="180">
        <f t="shared" si="18"/>
        <v>0</v>
      </c>
      <c r="P61" s="180">
        <v>0</v>
      </c>
      <c r="Q61" s="180">
        <f t="shared" si="19"/>
        <v>0</v>
      </c>
      <c r="R61" s="181" t="s">
        <v>1025</v>
      </c>
      <c r="S61" s="181" t="s">
        <v>201</v>
      </c>
      <c r="T61" s="180" t="s">
        <v>201</v>
      </c>
      <c r="U61" s="180">
        <v>0.129</v>
      </c>
      <c r="V61" s="180">
        <f t="shared" si="20"/>
        <v>9.16</v>
      </c>
      <c r="W61" s="181"/>
      <c r="X61" s="181">
        <v>46</v>
      </c>
      <c r="Y61" s="149"/>
      <c r="Z61" s="149"/>
      <c r="AA61" s="149"/>
      <c r="AB61" s="149"/>
      <c r="AC61" s="149"/>
      <c r="AD61" s="149"/>
      <c r="AE61" s="149" t="s">
        <v>987</v>
      </c>
      <c r="AF61" s="149" t="s">
        <v>1123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ht="24" outlineLevel="1">
      <c r="A62" s="176">
        <v>47</v>
      </c>
      <c r="B62" s="177" t="s">
        <v>1124</v>
      </c>
      <c r="C62" s="177" t="s">
        <v>1125</v>
      </c>
      <c r="D62" s="178" t="s">
        <v>568</v>
      </c>
      <c r="E62" s="179">
        <v>38</v>
      </c>
      <c r="F62" s="182"/>
      <c r="G62" s="180">
        <f t="shared" si="14"/>
        <v>0</v>
      </c>
      <c r="H62" s="182">
        <v>30.54</v>
      </c>
      <c r="I62" s="180">
        <f t="shared" si="15"/>
        <v>1160.52</v>
      </c>
      <c r="J62" s="182">
        <v>84.96</v>
      </c>
      <c r="K62" s="180">
        <f t="shared" si="16"/>
        <v>3228.48</v>
      </c>
      <c r="L62" s="180">
        <v>21</v>
      </c>
      <c r="M62" s="180">
        <f t="shared" si="17"/>
        <v>0</v>
      </c>
      <c r="N62" s="180">
        <v>6.9999999999999994E-5</v>
      </c>
      <c r="O62" s="180">
        <f t="shared" si="18"/>
        <v>0</v>
      </c>
      <c r="P62" s="180">
        <v>0</v>
      </c>
      <c r="Q62" s="180">
        <f t="shared" si="19"/>
        <v>0</v>
      </c>
      <c r="R62" s="181" t="s">
        <v>1025</v>
      </c>
      <c r="S62" s="181" t="s">
        <v>201</v>
      </c>
      <c r="T62" s="180" t="s">
        <v>201</v>
      </c>
      <c r="U62" s="180">
        <v>0.129</v>
      </c>
      <c r="V62" s="180">
        <f t="shared" si="20"/>
        <v>4.9000000000000004</v>
      </c>
      <c r="W62" s="181"/>
      <c r="X62" s="181">
        <v>47</v>
      </c>
      <c r="Y62" s="149"/>
      <c r="Z62" s="149"/>
      <c r="AA62" s="149"/>
      <c r="AB62" s="149"/>
      <c r="AC62" s="149"/>
      <c r="AD62" s="149"/>
      <c r="AE62" s="149" t="s">
        <v>987</v>
      </c>
      <c r="AF62" s="149" t="s">
        <v>1126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ht="24" outlineLevel="1">
      <c r="A63" s="176">
        <v>48</v>
      </c>
      <c r="B63" s="177" t="s">
        <v>1127</v>
      </c>
      <c r="C63" s="177" t="s">
        <v>1128</v>
      </c>
      <c r="D63" s="178" t="s">
        <v>568</v>
      </c>
      <c r="E63" s="179">
        <v>41</v>
      </c>
      <c r="F63" s="182"/>
      <c r="G63" s="180">
        <f t="shared" si="14"/>
        <v>0</v>
      </c>
      <c r="H63" s="182">
        <v>37.03</v>
      </c>
      <c r="I63" s="180">
        <f t="shared" si="15"/>
        <v>1518.23</v>
      </c>
      <c r="J63" s="182">
        <v>93.47</v>
      </c>
      <c r="K63" s="180">
        <f t="shared" si="16"/>
        <v>3832.27</v>
      </c>
      <c r="L63" s="180">
        <v>21</v>
      </c>
      <c r="M63" s="180">
        <f t="shared" si="17"/>
        <v>0</v>
      </c>
      <c r="N63" s="180">
        <v>6.9999999999999994E-5</v>
      </c>
      <c r="O63" s="180">
        <f t="shared" si="18"/>
        <v>0</v>
      </c>
      <c r="P63" s="180">
        <v>0</v>
      </c>
      <c r="Q63" s="180">
        <f t="shared" si="19"/>
        <v>0</v>
      </c>
      <c r="R63" s="181" t="s">
        <v>1025</v>
      </c>
      <c r="S63" s="181" t="s">
        <v>201</v>
      </c>
      <c r="T63" s="180" t="s">
        <v>201</v>
      </c>
      <c r="U63" s="180">
        <v>0.14199999999999999</v>
      </c>
      <c r="V63" s="180">
        <f t="shared" si="20"/>
        <v>5.82</v>
      </c>
      <c r="W63" s="181"/>
      <c r="X63" s="181">
        <v>48</v>
      </c>
      <c r="Y63" s="149"/>
      <c r="Z63" s="149"/>
      <c r="AA63" s="149"/>
      <c r="AB63" s="149"/>
      <c r="AC63" s="149"/>
      <c r="AD63" s="149"/>
      <c r="AE63" s="149" t="s">
        <v>987</v>
      </c>
      <c r="AF63" s="149" t="s">
        <v>1129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ht="24" outlineLevel="1">
      <c r="A64" s="176">
        <v>49</v>
      </c>
      <c r="B64" s="177" t="s">
        <v>1130</v>
      </c>
      <c r="C64" s="177" t="s">
        <v>1131</v>
      </c>
      <c r="D64" s="178" t="s">
        <v>568</v>
      </c>
      <c r="E64" s="179">
        <v>21</v>
      </c>
      <c r="F64" s="182"/>
      <c r="G64" s="180">
        <f t="shared" si="14"/>
        <v>0</v>
      </c>
      <c r="H64" s="182">
        <v>44.39</v>
      </c>
      <c r="I64" s="180">
        <f t="shared" si="15"/>
        <v>932.19</v>
      </c>
      <c r="J64" s="182">
        <v>103.11</v>
      </c>
      <c r="K64" s="180">
        <f t="shared" si="16"/>
        <v>2165.31</v>
      </c>
      <c r="L64" s="180">
        <v>21</v>
      </c>
      <c r="M64" s="180">
        <f t="shared" si="17"/>
        <v>0</v>
      </c>
      <c r="N64" s="180">
        <v>1.2E-4</v>
      </c>
      <c r="O64" s="180">
        <f t="shared" si="18"/>
        <v>0</v>
      </c>
      <c r="P64" s="180">
        <v>0</v>
      </c>
      <c r="Q64" s="180">
        <f t="shared" si="19"/>
        <v>0</v>
      </c>
      <c r="R64" s="181" t="s">
        <v>1025</v>
      </c>
      <c r="S64" s="181" t="s">
        <v>201</v>
      </c>
      <c r="T64" s="180" t="s">
        <v>201</v>
      </c>
      <c r="U64" s="180">
        <v>0.157</v>
      </c>
      <c r="V64" s="180">
        <f t="shared" si="20"/>
        <v>3.3</v>
      </c>
      <c r="W64" s="181"/>
      <c r="X64" s="181">
        <v>49</v>
      </c>
      <c r="Y64" s="149"/>
      <c r="Z64" s="149"/>
      <c r="AA64" s="149"/>
      <c r="AB64" s="149"/>
      <c r="AC64" s="149"/>
      <c r="AD64" s="149"/>
      <c r="AE64" s="149" t="s">
        <v>987</v>
      </c>
      <c r="AF64" s="149" t="s">
        <v>1132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ht="24" outlineLevel="1">
      <c r="A65" s="176">
        <v>50</v>
      </c>
      <c r="B65" s="177" t="s">
        <v>1133</v>
      </c>
      <c r="C65" s="177" t="s">
        <v>1134</v>
      </c>
      <c r="D65" s="178" t="s">
        <v>568</v>
      </c>
      <c r="E65" s="179">
        <v>54</v>
      </c>
      <c r="F65" s="182"/>
      <c r="G65" s="180">
        <f t="shared" si="14"/>
        <v>0</v>
      </c>
      <c r="H65" s="182">
        <v>53.36</v>
      </c>
      <c r="I65" s="180">
        <f t="shared" si="15"/>
        <v>2881.44</v>
      </c>
      <c r="J65" s="182">
        <v>111.64</v>
      </c>
      <c r="K65" s="180">
        <f t="shared" si="16"/>
        <v>6028.56</v>
      </c>
      <c r="L65" s="180">
        <v>21</v>
      </c>
      <c r="M65" s="180">
        <f t="shared" si="17"/>
        <v>0</v>
      </c>
      <c r="N65" s="180">
        <v>1.4999999999999999E-4</v>
      </c>
      <c r="O65" s="180">
        <f t="shared" si="18"/>
        <v>0.01</v>
      </c>
      <c r="P65" s="180">
        <v>0</v>
      </c>
      <c r="Q65" s="180">
        <f t="shared" si="19"/>
        <v>0</v>
      </c>
      <c r="R65" s="181" t="s">
        <v>1025</v>
      </c>
      <c r="S65" s="181" t="s">
        <v>201</v>
      </c>
      <c r="T65" s="180" t="s">
        <v>201</v>
      </c>
      <c r="U65" s="180">
        <v>0.17</v>
      </c>
      <c r="V65" s="180">
        <f t="shared" si="20"/>
        <v>9.18</v>
      </c>
      <c r="W65" s="181"/>
      <c r="X65" s="181">
        <v>50</v>
      </c>
      <c r="Y65" s="149"/>
      <c r="Z65" s="149"/>
      <c r="AA65" s="149"/>
      <c r="AB65" s="149"/>
      <c r="AC65" s="149"/>
      <c r="AD65" s="149"/>
      <c r="AE65" s="149" t="s">
        <v>987</v>
      </c>
      <c r="AF65" s="149" t="s">
        <v>1135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ht="24" outlineLevel="1">
      <c r="A66" s="176">
        <v>51</v>
      </c>
      <c r="B66" s="177" t="s">
        <v>1136</v>
      </c>
      <c r="C66" s="177" t="s">
        <v>1137</v>
      </c>
      <c r="D66" s="178" t="s">
        <v>568</v>
      </c>
      <c r="E66" s="179">
        <v>56</v>
      </c>
      <c r="F66" s="182"/>
      <c r="G66" s="180">
        <f t="shared" si="14"/>
        <v>0</v>
      </c>
      <c r="H66" s="182">
        <v>61.16</v>
      </c>
      <c r="I66" s="180">
        <f t="shared" si="15"/>
        <v>3424.96</v>
      </c>
      <c r="J66" s="182">
        <v>131.34</v>
      </c>
      <c r="K66" s="180">
        <f t="shared" si="16"/>
        <v>7355.04</v>
      </c>
      <c r="L66" s="180">
        <v>21</v>
      </c>
      <c r="M66" s="180">
        <f t="shared" si="17"/>
        <v>0</v>
      </c>
      <c r="N66" s="180">
        <v>2.0000000000000001E-4</v>
      </c>
      <c r="O66" s="180">
        <f t="shared" si="18"/>
        <v>0.01</v>
      </c>
      <c r="P66" s="180">
        <v>0</v>
      </c>
      <c r="Q66" s="180">
        <f t="shared" si="19"/>
        <v>0</v>
      </c>
      <c r="R66" s="181" t="s">
        <v>1025</v>
      </c>
      <c r="S66" s="181" t="s">
        <v>201</v>
      </c>
      <c r="T66" s="180" t="s">
        <v>201</v>
      </c>
      <c r="U66" s="180">
        <v>0.2</v>
      </c>
      <c r="V66" s="180">
        <f t="shared" si="20"/>
        <v>11.2</v>
      </c>
      <c r="W66" s="181"/>
      <c r="X66" s="181">
        <v>51</v>
      </c>
      <c r="Y66" s="149"/>
      <c r="Z66" s="149"/>
      <c r="AA66" s="149"/>
      <c r="AB66" s="149"/>
      <c r="AC66" s="149"/>
      <c r="AD66" s="149"/>
      <c r="AE66" s="149" t="s">
        <v>987</v>
      </c>
      <c r="AF66" s="149" t="s">
        <v>1138</v>
      </c>
      <c r="AG66" s="149"/>
      <c r="AH66" s="194"/>
      <c r="AI66" s="194"/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ht="24" outlineLevel="1">
      <c r="A67" s="176">
        <v>52</v>
      </c>
      <c r="B67" s="177" t="s">
        <v>1139</v>
      </c>
      <c r="C67" s="177" t="s">
        <v>1140</v>
      </c>
      <c r="D67" s="178" t="s">
        <v>568</v>
      </c>
      <c r="E67" s="179">
        <v>71</v>
      </c>
      <c r="F67" s="182"/>
      <c r="G67" s="180">
        <f t="shared" si="14"/>
        <v>0</v>
      </c>
      <c r="H67" s="182">
        <v>65.28</v>
      </c>
      <c r="I67" s="180">
        <f t="shared" si="15"/>
        <v>4634.88</v>
      </c>
      <c r="J67" s="182">
        <v>84.72</v>
      </c>
      <c r="K67" s="180">
        <f t="shared" si="16"/>
        <v>6015.12</v>
      </c>
      <c r="L67" s="180">
        <v>21</v>
      </c>
      <c r="M67" s="180">
        <f t="shared" si="17"/>
        <v>0</v>
      </c>
      <c r="N67" s="180">
        <v>6.9999999999999994E-5</v>
      </c>
      <c r="O67" s="180">
        <f t="shared" si="18"/>
        <v>0</v>
      </c>
      <c r="P67" s="180">
        <v>0</v>
      </c>
      <c r="Q67" s="180">
        <f t="shared" si="19"/>
        <v>0</v>
      </c>
      <c r="R67" s="181" t="s">
        <v>1025</v>
      </c>
      <c r="S67" s="181" t="s">
        <v>201</v>
      </c>
      <c r="T67" s="180" t="s">
        <v>201</v>
      </c>
      <c r="U67" s="180">
        <v>0.129</v>
      </c>
      <c r="V67" s="180">
        <f t="shared" si="20"/>
        <v>9.16</v>
      </c>
      <c r="W67" s="181"/>
      <c r="X67" s="181">
        <v>52</v>
      </c>
      <c r="Y67" s="149"/>
      <c r="Z67" s="149"/>
      <c r="AA67" s="149"/>
      <c r="AB67" s="149"/>
      <c r="AC67" s="149"/>
      <c r="AD67" s="149"/>
      <c r="AE67" s="149" t="s">
        <v>987</v>
      </c>
      <c r="AF67" s="149" t="s">
        <v>1141</v>
      </c>
      <c r="AG67" s="149"/>
      <c r="AH67" s="194"/>
      <c r="AI67" s="194"/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ht="24" outlineLevel="1">
      <c r="A68" s="176">
        <v>53</v>
      </c>
      <c r="B68" s="177" t="s">
        <v>1142</v>
      </c>
      <c r="C68" s="177" t="s">
        <v>1143</v>
      </c>
      <c r="D68" s="178" t="s">
        <v>568</v>
      </c>
      <c r="E68" s="179">
        <v>38</v>
      </c>
      <c r="F68" s="182"/>
      <c r="G68" s="180">
        <f t="shared" si="14"/>
        <v>0</v>
      </c>
      <c r="H68" s="182">
        <v>73.28</v>
      </c>
      <c r="I68" s="180">
        <f t="shared" si="15"/>
        <v>2784.64</v>
      </c>
      <c r="J68" s="182">
        <v>84.72</v>
      </c>
      <c r="K68" s="180">
        <f t="shared" si="16"/>
        <v>3219.36</v>
      </c>
      <c r="L68" s="180">
        <v>21</v>
      </c>
      <c r="M68" s="180">
        <f t="shared" si="17"/>
        <v>0</v>
      </c>
      <c r="N68" s="180">
        <v>8.0000000000000007E-5</v>
      </c>
      <c r="O68" s="180">
        <f t="shared" si="18"/>
        <v>0</v>
      </c>
      <c r="P68" s="180">
        <v>0</v>
      </c>
      <c r="Q68" s="180">
        <f t="shared" si="19"/>
        <v>0</v>
      </c>
      <c r="R68" s="181" t="s">
        <v>1025</v>
      </c>
      <c r="S68" s="181" t="s">
        <v>201</v>
      </c>
      <c r="T68" s="180" t="s">
        <v>201</v>
      </c>
      <c r="U68" s="180">
        <v>0.129</v>
      </c>
      <c r="V68" s="180">
        <f t="shared" si="20"/>
        <v>4.9000000000000004</v>
      </c>
      <c r="W68" s="181"/>
      <c r="X68" s="181">
        <v>53</v>
      </c>
      <c r="Y68" s="149"/>
      <c r="Z68" s="149"/>
      <c r="AA68" s="149"/>
      <c r="AB68" s="149"/>
      <c r="AC68" s="149"/>
      <c r="AD68" s="149"/>
      <c r="AE68" s="149" t="s">
        <v>987</v>
      </c>
      <c r="AF68" s="149" t="s">
        <v>1144</v>
      </c>
      <c r="AG68" s="149"/>
      <c r="AH68" s="194"/>
      <c r="AI68" s="194"/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ht="24" outlineLevel="1">
      <c r="A69" s="176">
        <v>54</v>
      </c>
      <c r="B69" s="177" t="s">
        <v>1145</v>
      </c>
      <c r="C69" s="177" t="s">
        <v>1146</v>
      </c>
      <c r="D69" s="178" t="s">
        <v>568</v>
      </c>
      <c r="E69" s="179">
        <v>41</v>
      </c>
      <c r="F69" s="182"/>
      <c r="G69" s="180">
        <f t="shared" si="14"/>
        <v>0</v>
      </c>
      <c r="H69" s="182">
        <v>81.75</v>
      </c>
      <c r="I69" s="180">
        <f t="shared" si="15"/>
        <v>3351.75</v>
      </c>
      <c r="J69" s="182">
        <v>93.25</v>
      </c>
      <c r="K69" s="180">
        <f t="shared" si="16"/>
        <v>3823.25</v>
      </c>
      <c r="L69" s="180">
        <v>21</v>
      </c>
      <c r="M69" s="180">
        <f t="shared" si="17"/>
        <v>0</v>
      </c>
      <c r="N69" s="180">
        <v>9.0000000000000006E-5</v>
      </c>
      <c r="O69" s="180">
        <f t="shared" si="18"/>
        <v>0</v>
      </c>
      <c r="P69" s="180">
        <v>0</v>
      </c>
      <c r="Q69" s="180">
        <f t="shared" si="19"/>
        <v>0</v>
      </c>
      <c r="R69" s="181" t="s">
        <v>1025</v>
      </c>
      <c r="S69" s="181" t="s">
        <v>201</v>
      </c>
      <c r="T69" s="180" t="s">
        <v>201</v>
      </c>
      <c r="U69" s="180">
        <v>0.14199999999999999</v>
      </c>
      <c r="V69" s="180">
        <f t="shared" si="20"/>
        <v>5.82</v>
      </c>
      <c r="W69" s="181"/>
      <c r="X69" s="181">
        <v>54</v>
      </c>
      <c r="Y69" s="149"/>
      <c r="Z69" s="149"/>
      <c r="AA69" s="149"/>
      <c r="AB69" s="149"/>
      <c r="AC69" s="149"/>
      <c r="AD69" s="149"/>
      <c r="AE69" s="149" t="s">
        <v>987</v>
      </c>
      <c r="AF69" s="149" t="s">
        <v>1147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ht="24" outlineLevel="1">
      <c r="A70" s="176">
        <v>55</v>
      </c>
      <c r="B70" s="177" t="s">
        <v>1148</v>
      </c>
      <c r="C70" s="177" t="s">
        <v>1149</v>
      </c>
      <c r="D70" s="178" t="s">
        <v>568</v>
      </c>
      <c r="E70" s="179">
        <v>21</v>
      </c>
      <c r="F70" s="182"/>
      <c r="G70" s="180">
        <f t="shared" si="14"/>
        <v>0</v>
      </c>
      <c r="H70" s="182">
        <v>89.89</v>
      </c>
      <c r="I70" s="180">
        <f t="shared" si="15"/>
        <v>1887.69</v>
      </c>
      <c r="J70" s="182">
        <v>103.11</v>
      </c>
      <c r="K70" s="180">
        <f t="shared" si="16"/>
        <v>2165.31</v>
      </c>
      <c r="L70" s="180">
        <v>21</v>
      </c>
      <c r="M70" s="180">
        <f t="shared" si="17"/>
        <v>0</v>
      </c>
      <c r="N70" s="180">
        <v>1.3999999999999999E-4</v>
      </c>
      <c r="O70" s="180">
        <f t="shared" si="18"/>
        <v>0</v>
      </c>
      <c r="P70" s="180">
        <v>0</v>
      </c>
      <c r="Q70" s="180">
        <f t="shared" si="19"/>
        <v>0</v>
      </c>
      <c r="R70" s="181" t="s">
        <v>1025</v>
      </c>
      <c r="S70" s="181" t="s">
        <v>201</v>
      </c>
      <c r="T70" s="180" t="s">
        <v>201</v>
      </c>
      <c r="U70" s="180">
        <v>0.157</v>
      </c>
      <c r="V70" s="180">
        <f t="shared" si="20"/>
        <v>3.3</v>
      </c>
      <c r="W70" s="181"/>
      <c r="X70" s="181">
        <v>55</v>
      </c>
      <c r="Y70" s="149"/>
      <c r="Z70" s="149"/>
      <c r="AA70" s="149"/>
      <c r="AB70" s="149"/>
      <c r="AC70" s="149"/>
      <c r="AD70" s="149"/>
      <c r="AE70" s="149" t="s">
        <v>987</v>
      </c>
      <c r="AF70" s="149" t="s">
        <v>1150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ht="24" outlineLevel="1">
      <c r="A71" s="176">
        <v>56</v>
      </c>
      <c r="B71" s="177" t="s">
        <v>1151</v>
      </c>
      <c r="C71" s="177" t="s">
        <v>1152</v>
      </c>
      <c r="D71" s="178" t="s">
        <v>568</v>
      </c>
      <c r="E71" s="179">
        <v>54</v>
      </c>
      <c r="F71" s="182"/>
      <c r="G71" s="180">
        <f t="shared" si="14"/>
        <v>0</v>
      </c>
      <c r="H71" s="182">
        <v>111.86</v>
      </c>
      <c r="I71" s="180">
        <f t="shared" si="15"/>
        <v>6040.44</v>
      </c>
      <c r="J71" s="182">
        <v>111.64</v>
      </c>
      <c r="K71" s="180">
        <f t="shared" si="16"/>
        <v>6028.56</v>
      </c>
      <c r="L71" s="180">
        <v>21</v>
      </c>
      <c r="M71" s="180">
        <f t="shared" si="17"/>
        <v>0</v>
      </c>
      <c r="N71" s="180">
        <v>2.0000000000000001E-4</v>
      </c>
      <c r="O71" s="180">
        <f t="shared" si="18"/>
        <v>0.01</v>
      </c>
      <c r="P71" s="180">
        <v>0</v>
      </c>
      <c r="Q71" s="180">
        <f t="shared" si="19"/>
        <v>0</v>
      </c>
      <c r="R71" s="181" t="s">
        <v>1025</v>
      </c>
      <c r="S71" s="181" t="s">
        <v>201</v>
      </c>
      <c r="T71" s="180" t="s">
        <v>201</v>
      </c>
      <c r="U71" s="180">
        <v>0.17</v>
      </c>
      <c r="V71" s="180">
        <f t="shared" si="20"/>
        <v>9.18</v>
      </c>
      <c r="W71" s="181"/>
      <c r="X71" s="181">
        <v>56</v>
      </c>
      <c r="Y71" s="149"/>
      <c r="Z71" s="149"/>
      <c r="AA71" s="149"/>
      <c r="AB71" s="149"/>
      <c r="AC71" s="149"/>
      <c r="AD71" s="149"/>
      <c r="AE71" s="149" t="s">
        <v>987</v>
      </c>
      <c r="AF71" s="149" t="s">
        <v>1153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ht="24" outlineLevel="1">
      <c r="A72" s="176">
        <v>57</v>
      </c>
      <c r="B72" s="177" t="s">
        <v>1154</v>
      </c>
      <c r="C72" s="177" t="s">
        <v>1155</v>
      </c>
      <c r="D72" s="178" t="s">
        <v>568</v>
      </c>
      <c r="E72" s="179">
        <v>56</v>
      </c>
      <c r="F72" s="182"/>
      <c r="G72" s="180">
        <f t="shared" si="14"/>
        <v>0</v>
      </c>
      <c r="H72" s="182">
        <v>138.16</v>
      </c>
      <c r="I72" s="180">
        <f t="shared" si="15"/>
        <v>7736.96</v>
      </c>
      <c r="J72" s="182">
        <v>131.34</v>
      </c>
      <c r="K72" s="180">
        <f t="shared" si="16"/>
        <v>7355.04</v>
      </c>
      <c r="L72" s="180">
        <v>21</v>
      </c>
      <c r="M72" s="180">
        <f t="shared" si="17"/>
        <v>0</v>
      </c>
      <c r="N72" s="180">
        <v>2.4000000000000001E-4</v>
      </c>
      <c r="O72" s="180">
        <f t="shared" si="18"/>
        <v>0.01</v>
      </c>
      <c r="P72" s="180">
        <v>0</v>
      </c>
      <c r="Q72" s="180">
        <f t="shared" si="19"/>
        <v>0</v>
      </c>
      <c r="R72" s="181" t="s">
        <v>1025</v>
      </c>
      <c r="S72" s="181" t="s">
        <v>201</v>
      </c>
      <c r="T72" s="180" t="s">
        <v>201</v>
      </c>
      <c r="U72" s="180">
        <v>0.2</v>
      </c>
      <c r="V72" s="180">
        <f t="shared" si="20"/>
        <v>11.2</v>
      </c>
      <c r="W72" s="181"/>
      <c r="X72" s="181">
        <v>57</v>
      </c>
      <c r="Y72" s="149"/>
      <c r="Z72" s="149"/>
      <c r="AA72" s="149"/>
      <c r="AB72" s="149"/>
      <c r="AC72" s="149"/>
      <c r="AD72" s="149"/>
      <c r="AE72" s="149" t="s">
        <v>987</v>
      </c>
      <c r="AF72" s="149" t="s">
        <v>1156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>
      <c r="A73" s="176">
        <v>58</v>
      </c>
      <c r="B73" s="177" t="s">
        <v>1157</v>
      </c>
      <c r="C73" s="177" t="s">
        <v>1158</v>
      </c>
      <c r="D73" s="178" t="s">
        <v>426</v>
      </c>
      <c r="E73" s="179">
        <v>60</v>
      </c>
      <c r="F73" s="182"/>
      <c r="G73" s="180">
        <f t="shared" si="14"/>
        <v>0</v>
      </c>
      <c r="H73" s="182">
        <v>0</v>
      </c>
      <c r="I73" s="180">
        <f t="shared" si="15"/>
        <v>0</v>
      </c>
      <c r="J73" s="182">
        <v>323.5</v>
      </c>
      <c r="K73" s="180">
        <f t="shared" si="16"/>
        <v>19410</v>
      </c>
      <c r="L73" s="180">
        <v>21</v>
      </c>
      <c r="M73" s="180">
        <f t="shared" si="17"/>
        <v>0</v>
      </c>
      <c r="N73" s="180">
        <v>0</v>
      </c>
      <c r="O73" s="180">
        <f t="shared" si="18"/>
        <v>0</v>
      </c>
      <c r="P73" s="180">
        <v>0</v>
      </c>
      <c r="Q73" s="180">
        <f t="shared" si="19"/>
        <v>0</v>
      </c>
      <c r="R73" s="181" t="s">
        <v>1025</v>
      </c>
      <c r="S73" s="181" t="s">
        <v>201</v>
      </c>
      <c r="T73" s="180" t="s">
        <v>201</v>
      </c>
      <c r="U73" s="180">
        <v>0.42499999999999999</v>
      </c>
      <c r="V73" s="180">
        <f t="shared" si="20"/>
        <v>25.5</v>
      </c>
      <c r="W73" s="181"/>
      <c r="X73" s="181">
        <v>58</v>
      </c>
      <c r="Y73" s="149"/>
      <c r="Z73" s="149"/>
      <c r="AA73" s="149"/>
      <c r="AB73" s="149"/>
      <c r="AC73" s="149"/>
      <c r="AD73" s="149"/>
      <c r="AE73" s="149" t="s">
        <v>987</v>
      </c>
      <c r="AF73" s="149" t="s">
        <v>1159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>
      <c r="A74" s="176">
        <v>59</v>
      </c>
      <c r="B74" s="177" t="s">
        <v>1160</v>
      </c>
      <c r="C74" s="177" t="s">
        <v>1161</v>
      </c>
      <c r="D74" s="178" t="s">
        <v>426</v>
      </c>
      <c r="E74" s="179">
        <v>60</v>
      </c>
      <c r="F74" s="182"/>
      <c r="G74" s="180">
        <f t="shared" si="14"/>
        <v>0</v>
      </c>
      <c r="H74" s="182">
        <v>143.11000000000001</v>
      </c>
      <c r="I74" s="180">
        <f t="shared" si="15"/>
        <v>8586.6</v>
      </c>
      <c r="J74" s="182">
        <v>168.89</v>
      </c>
      <c r="K74" s="180">
        <f t="shared" si="16"/>
        <v>10133.4</v>
      </c>
      <c r="L74" s="180">
        <v>21</v>
      </c>
      <c r="M74" s="180">
        <f t="shared" si="17"/>
        <v>0</v>
      </c>
      <c r="N74" s="180">
        <v>6.3000000000000003E-4</v>
      </c>
      <c r="O74" s="180">
        <f t="shared" si="18"/>
        <v>0.04</v>
      </c>
      <c r="P74" s="180">
        <v>0</v>
      </c>
      <c r="Q74" s="180">
        <f t="shared" si="19"/>
        <v>0</v>
      </c>
      <c r="R74" s="181" t="s">
        <v>1025</v>
      </c>
      <c r="S74" s="181" t="s">
        <v>201</v>
      </c>
      <c r="T74" s="180" t="s">
        <v>201</v>
      </c>
      <c r="U74" s="180">
        <v>0.27200000000000002</v>
      </c>
      <c r="V74" s="180">
        <f t="shared" si="20"/>
        <v>16.32</v>
      </c>
      <c r="W74" s="181"/>
      <c r="X74" s="181">
        <v>59</v>
      </c>
      <c r="Y74" s="149"/>
      <c r="Z74" s="149"/>
      <c r="AA74" s="149"/>
      <c r="AB74" s="149"/>
      <c r="AC74" s="149"/>
      <c r="AD74" s="149"/>
      <c r="AE74" s="149" t="s">
        <v>987</v>
      </c>
      <c r="AF74" s="149" t="s">
        <v>1162</v>
      </c>
      <c r="AG74" s="149"/>
      <c r="AH74" s="194"/>
      <c r="AI74" s="194"/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>
      <c r="A75" s="176">
        <v>60</v>
      </c>
      <c r="B75" s="177" t="s">
        <v>1163</v>
      </c>
      <c r="C75" s="177" t="s">
        <v>1164</v>
      </c>
      <c r="D75" s="178" t="s">
        <v>426</v>
      </c>
      <c r="E75" s="179">
        <v>2</v>
      </c>
      <c r="F75" s="182"/>
      <c r="G75" s="180">
        <f t="shared" si="14"/>
        <v>0</v>
      </c>
      <c r="H75" s="182">
        <v>0</v>
      </c>
      <c r="I75" s="180">
        <f t="shared" si="15"/>
        <v>0</v>
      </c>
      <c r="J75" s="182">
        <v>425.5</v>
      </c>
      <c r="K75" s="180">
        <f t="shared" si="16"/>
        <v>851</v>
      </c>
      <c r="L75" s="180">
        <v>21</v>
      </c>
      <c r="M75" s="180">
        <f t="shared" si="17"/>
        <v>0</v>
      </c>
      <c r="N75" s="180">
        <v>0</v>
      </c>
      <c r="O75" s="180">
        <f t="shared" si="18"/>
        <v>0</v>
      </c>
      <c r="P75" s="180">
        <v>0</v>
      </c>
      <c r="Q75" s="180">
        <f t="shared" si="19"/>
        <v>0</v>
      </c>
      <c r="R75" s="181" t="s">
        <v>1025</v>
      </c>
      <c r="S75" s="181" t="s">
        <v>201</v>
      </c>
      <c r="T75" s="180" t="s">
        <v>201</v>
      </c>
      <c r="U75" s="180">
        <v>0.55900000000000005</v>
      </c>
      <c r="V75" s="180">
        <f t="shared" si="20"/>
        <v>1.1200000000000001</v>
      </c>
      <c r="W75" s="181"/>
      <c r="X75" s="181">
        <v>60</v>
      </c>
      <c r="Y75" s="149"/>
      <c r="Z75" s="149"/>
      <c r="AA75" s="149"/>
      <c r="AB75" s="149"/>
      <c r="AC75" s="149"/>
      <c r="AD75" s="149"/>
      <c r="AE75" s="149" t="s">
        <v>987</v>
      </c>
      <c r="AF75" s="149" t="s">
        <v>1165</v>
      </c>
      <c r="AG75" s="149"/>
      <c r="AH75" s="194"/>
      <c r="AI75" s="194"/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ht="24" outlineLevel="1">
      <c r="A76" s="176">
        <v>61</v>
      </c>
      <c r="B76" s="177" t="s">
        <v>1166</v>
      </c>
      <c r="C76" s="177" t="s">
        <v>1167</v>
      </c>
      <c r="D76" s="178" t="s">
        <v>426</v>
      </c>
      <c r="E76" s="179">
        <v>5</v>
      </c>
      <c r="F76" s="182"/>
      <c r="G76" s="180">
        <f t="shared" si="14"/>
        <v>0</v>
      </c>
      <c r="H76" s="182">
        <v>159.75</v>
      </c>
      <c r="I76" s="180">
        <f t="shared" si="15"/>
        <v>798.75</v>
      </c>
      <c r="J76" s="182">
        <v>118.25</v>
      </c>
      <c r="K76" s="180">
        <f t="shared" si="16"/>
        <v>591.25</v>
      </c>
      <c r="L76" s="180">
        <v>21</v>
      </c>
      <c r="M76" s="180">
        <f t="shared" si="17"/>
        <v>0</v>
      </c>
      <c r="N76" s="180">
        <v>1.3999999999999999E-4</v>
      </c>
      <c r="O76" s="180">
        <f t="shared" si="18"/>
        <v>0</v>
      </c>
      <c r="P76" s="180">
        <v>0</v>
      </c>
      <c r="Q76" s="180">
        <f t="shared" si="19"/>
        <v>0</v>
      </c>
      <c r="R76" s="181" t="s">
        <v>1025</v>
      </c>
      <c r="S76" s="181" t="s">
        <v>201</v>
      </c>
      <c r="T76" s="180" t="s">
        <v>201</v>
      </c>
      <c r="U76" s="180">
        <v>0.16500000000000001</v>
      </c>
      <c r="V76" s="180">
        <f t="shared" si="20"/>
        <v>0.83</v>
      </c>
      <c r="W76" s="181"/>
      <c r="X76" s="181">
        <v>61</v>
      </c>
      <c r="Y76" s="149"/>
      <c r="Z76" s="149"/>
      <c r="AA76" s="149"/>
      <c r="AB76" s="149"/>
      <c r="AC76" s="149"/>
      <c r="AD76" s="149"/>
      <c r="AE76" s="149" t="s">
        <v>987</v>
      </c>
      <c r="AF76" s="149" t="s">
        <v>1168</v>
      </c>
      <c r="AG76" s="149"/>
      <c r="AH76" s="194"/>
      <c r="AI76" s="194"/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ht="24" outlineLevel="1">
      <c r="A77" s="176">
        <v>62</v>
      </c>
      <c r="B77" s="177" t="s">
        <v>1169</v>
      </c>
      <c r="C77" s="177" t="s">
        <v>1170</v>
      </c>
      <c r="D77" s="178" t="s">
        <v>426</v>
      </c>
      <c r="E77" s="179">
        <v>4</v>
      </c>
      <c r="F77" s="182"/>
      <c r="G77" s="180">
        <f t="shared" si="14"/>
        <v>0</v>
      </c>
      <c r="H77" s="182">
        <v>905.47</v>
      </c>
      <c r="I77" s="180">
        <f t="shared" si="15"/>
        <v>3621.88</v>
      </c>
      <c r="J77" s="182">
        <v>251.53</v>
      </c>
      <c r="K77" s="180">
        <f t="shared" si="16"/>
        <v>1006.12</v>
      </c>
      <c r="L77" s="180">
        <v>21</v>
      </c>
      <c r="M77" s="180">
        <f t="shared" si="17"/>
        <v>0</v>
      </c>
      <c r="N77" s="180">
        <v>7.6999999999999996E-4</v>
      </c>
      <c r="O77" s="180">
        <f t="shared" si="18"/>
        <v>0</v>
      </c>
      <c r="P77" s="180">
        <v>0</v>
      </c>
      <c r="Q77" s="180">
        <f t="shared" si="19"/>
        <v>0</v>
      </c>
      <c r="R77" s="181" t="s">
        <v>1025</v>
      </c>
      <c r="S77" s="181" t="s">
        <v>201</v>
      </c>
      <c r="T77" s="180" t="s">
        <v>201</v>
      </c>
      <c r="U77" s="180">
        <v>0.35099999999999998</v>
      </c>
      <c r="V77" s="180">
        <f t="shared" si="20"/>
        <v>1.4</v>
      </c>
      <c r="W77" s="181"/>
      <c r="X77" s="181">
        <v>62</v>
      </c>
      <c r="Y77" s="149"/>
      <c r="Z77" s="149"/>
      <c r="AA77" s="149"/>
      <c r="AB77" s="149"/>
      <c r="AC77" s="149"/>
      <c r="AD77" s="149"/>
      <c r="AE77" s="149" t="s">
        <v>987</v>
      </c>
      <c r="AF77" s="149" t="s">
        <v>1171</v>
      </c>
      <c r="AG77" s="149"/>
      <c r="AH77" s="194"/>
      <c r="AI77" s="194"/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ht="24" outlineLevel="1">
      <c r="A78" s="176">
        <v>63</v>
      </c>
      <c r="B78" s="177" t="s">
        <v>1172</v>
      </c>
      <c r="C78" s="177" t="s">
        <v>1173</v>
      </c>
      <c r="D78" s="178" t="s">
        <v>426</v>
      </c>
      <c r="E78" s="179">
        <v>3</v>
      </c>
      <c r="F78" s="182"/>
      <c r="G78" s="180">
        <f t="shared" si="14"/>
        <v>0</v>
      </c>
      <c r="H78" s="182">
        <v>1390.15</v>
      </c>
      <c r="I78" s="180">
        <f t="shared" si="15"/>
        <v>4170.45</v>
      </c>
      <c r="J78" s="182">
        <v>303.85000000000002</v>
      </c>
      <c r="K78" s="180">
        <f t="shared" si="16"/>
        <v>911.55</v>
      </c>
      <c r="L78" s="180">
        <v>21</v>
      </c>
      <c r="M78" s="180">
        <f t="shared" si="17"/>
        <v>0</v>
      </c>
      <c r="N78" s="180">
        <v>1.24E-3</v>
      </c>
      <c r="O78" s="180">
        <f t="shared" si="18"/>
        <v>0</v>
      </c>
      <c r="P78" s="180">
        <v>0</v>
      </c>
      <c r="Q78" s="180">
        <f t="shared" si="19"/>
        <v>0</v>
      </c>
      <c r="R78" s="181" t="s">
        <v>1025</v>
      </c>
      <c r="S78" s="181" t="s">
        <v>201</v>
      </c>
      <c r="T78" s="180" t="s">
        <v>201</v>
      </c>
      <c r="U78" s="180">
        <v>0.42399999999999999</v>
      </c>
      <c r="V78" s="180">
        <f t="shared" si="20"/>
        <v>1.27</v>
      </c>
      <c r="W78" s="181"/>
      <c r="X78" s="181">
        <v>63</v>
      </c>
      <c r="Y78" s="149"/>
      <c r="Z78" s="149"/>
      <c r="AA78" s="149"/>
      <c r="AB78" s="149"/>
      <c r="AC78" s="149"/>
      <c r="AD78" s="149"/>
      <c r="AE78" s="149" t="s">
        <v>987</v>
      </c>
      <c r="AF78" s="149" t="s">
        <v>1174</v>
      </c>
      <c r="AG78" s="149"/>
      <c r="AH78" s="194"/>
      <c r="AI78" s="194"/>
      <c r="AJ78" s="197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ht="24" outlineLevel="1">
      <c r="A79" s="176">
        <v>64</v>
      </c>
      <c r="B79" s="177" t="s">
        <v>1175</v>
      </c>
      <c r="C79" s="177" t="s">
        <v>1176</v>
      </c>
      <c r="D79" s="178" t="s">
        <v>426</v>
      </c>
      <c r="E79" s="179">
        <v>1</v>
      </c>
      <c r="F79" s="182"/>
      <c r="G79" s="180">
        <f t="shared" si="14"/>
        <v>0</v>
      </c>
      <c r="H79" s="182">
        <v>1298.1500000000001</v>
      </c>
      <c r="I79" s="180">
        <f t="shared" si="15"/>
        <v>1298.1500000000001</v>
      </c>
      <c r="J79" s="182">
        <v>303.85000000000002</v>
      </c>
      <c r="K79" s="180">
        <f t="shared" si="16"/>
        <v>303.85000000000002</v>
      </c>
      <c r="L79" s="180">
        <v>21</v>
      </c>
      <c r="M79" s="180">
        <f t="shared" si="17"/>
        <v>0</v>
      </c>
      <c r="N79" s="180">
        <v>1.3500000000000001E-3</v>
      </c>
      <c r="O79" s="180">
        <f t="shared" si="18"/>
        <v>0</v>
      </c>
      <c r="P79" s="180">
        <v>0</v>
      </c>
      <c r="Q79" s="180">
        <f t="shared" si="19"/>
        <v>0</v>
      </c>
      <c r="R79" s="181" t="s">
        <v>1025</v>
      </c>
      <c r="S79" s="181" t="s">
        <v>201</v>
      </c>
      <c r="T79" s="180" t="s">
        <v>201</v>
      </c>
      <c r="U79" s="180">
        <v>0.42399999999999999</v>
      </c>
      <c r="V79" s="180">
        <f t="shared" si="20"/>
        <v>0.42</v>
      </c>
      <c r="W79" s="181"/>
      <c r="X79" s="181">
        <v>64</v>
      </c>
      <c r="Y79" s="149"/>
      <c r="Z79" s="149"/>
      <c r="AA79" s="149"/>
      <c r="AB79" s="149"/>
      <c r="AC79" s="149"/>
      <c r="AD79" s="149"/>
      <c r="AE79" s="149" t="s">
        <v>987</v>
      </c>
      <c r="AF79" s="149" t="s">
        <v>1177</v>
      </c>
      <c r="AG79" s="149"/>
      <c r="AH79" s="194"/>
      <c r="AI79" s="194"/>
      <c r="AJ79" s="197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ht="24" outlineLevel="1">
      <c r="A80" s="176">
        <v>65</v>
      </c>
      <c r="B80" s="177" t="s">
        <v>1178</v>
      </c>
      <c r="C80" s="177" t="s">
        <v>1179</v>
      </c>
      <c r="D80" s="178" t="s">
        <v>426</v>
      </c>
      <c r="E80" s="179">
        <v>2</v>
      </c>
      <c r="F80" s="182"/>
      <c r="G80" s="180">
        <f t="shared" si="14"/>
        <v>0</v>
      </c>
      <c r="H80" s="182">
        <v>1961.75</v>
      </c>
      <c r="I80" s="180">
        <f t="shared" si="15"/>
        <v>3923.5</v>
      </c>
      <c r="J80" s="182">
        <v>118.25</v>
      </c>
      <c r="K80" s="180">
        <f t="shared" si="16"/>
        <v>236.5</v>
      </c>
      <c r="L80" s="180">
        <v>21</v>
      </c>
      <c r="M80" s="180">
        <f t="shared" si="17"/>
        <v>0</v>
      </c>
      <c r="N80" s="180">
        <v>8.4999999999999995E-4</v>
      </c>
      <c r="O80" s="180">
        <f t="shared" si="18"/>
        <v>0</v>
      </c>
      <c r="P80" s="180">
        <v>0</v>
      </c>
      <c r="Q80" s="180">
        <f t="shared" si="19"/>
        <v>0</v>
      </c>
      <c r="R80" s="181" t="s">
        <v>1180</v>
      </c>
      <c r="S80" s="181" t="s">
        <v>201</v>
      </c>
      <c r="T80" s="180" t="s">
        <v>201</v>
      </c>
      <c r="U80" s="180">
        <v>0.16500000000000001</v>
      </c>
      <c r="V80" s="180">
        <f t="shared" si="20"/>
        <v>0.33</v>
      </c>
      <c r="W80" s="181"/>
      <c r="X80" s="181">
        <v>65</v>
      </c>
      <c r="Y80" s="149"/>
      <c r="Z80" s="149"/>
      <c r="AA80" s="149"/>
      <c r="AB80" s="149"/>
      <c r="AC80" s="149"/>
      <c r="AD80" s="149"/>
      <c r="AE80" s="149" t="s">
        <v>987</v>
      </c>
      <c r="AF80" s="149" t="s">
        <v>1181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>
      <c r="A81" s="176">
        <v>66</v>
      </c>
      <c r="B81" s="177" t="s">
        <v>1182</v>
      </c>
      <c r="C81" s="177" t="s">
        <v>1183</v>
      </c>
      <c r="D81" s="178" t="s">
        <v>426</v>
      </c>
      <c r="E81" s="179">
        <v>1</v>
      </c>
      <c r="F81" s="182"/>
      <c r="G81" s="180">
        <f t="shared" si="14"/>
        <v>0</v>
      </c>
      <c r="H81" s="182">
        <v>3187.34</v>
      </c>
      <c r="I81" s="180">
        <f t="shared" si="15"/>
        <v>3187.34</v>
      </c>
      <c r="J81" s="182">
        <v>162.66</v>
      </c>
      <c r="K81" s="180">
        <f t="shared" si="16"/>
        <v>162.66</v>
      </c>
      <c r="L81" s="180">
        <v>21</v>
      </c>
      <c r="M81" s="180">
        <f t="shared" si="17"/>
        <v>0</v>
      </c>
      <c r="N81" s="180">
        <v>3.2000000000000002E-3</v>
      </c>
      <c r="O81" s="180">
        <f t="shared" si="18"/>
        <v>0</v>
      </c>
      <c r="P81" s="180">
        <v>0</v>
      </c>
      <c r="Q81" s="180">
        <f t="shared" si="19"/>
        <v>0</v>
      </c>
      <c r="R81" s="181" t="s">
        <v>1025</v>
      </c>
      <c r="S81" s="181" t="s">
        <v>201</v>
      </c>
      <c r="T81" s="180" t="s">
        <v>201</v>
      </c>
      <c r="U81" s="180">
        <v>0.22700000000000001</v>
      </c>
      <c r="V81" s="180">
        <f t="shared" si="20"/>
        <v>0.23</v>
      </c>
      <c r="W81" s="181"/>
      <c r="X81" s="181">
        <v>66</v>
      </c>
      <c r="Y81" s="149"/>
      <c r="Z81" s="149"/>
      <c r="AA81" s="149"/>
      <c r="AB81" s="149"/>
      <c r="AC81" s="149"/>
      <c r="AD81" s="149"/>
      <c r="AE81" s="149" t="s">
        <v>987</v>
      </c>
      <c r="AF81" s="149" t="s">
        <v>1184</v>
      </c>
      <c r="AG81" s="149"/>
      <c r="AH81" s="194"/>
      <c r="AI81" s="194"/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ht="24" outlineLevel="1">
      <c r="A82" s="176">
        <v>67</v>
      </c>
      <c r="B82" s="177" t="s">
        <v>1185</v>
      </c>
      <c r="C82" s="177" t="s">
        <v>1186</v>
      </c>
      <c r="D82" s="178" t="s">
        <v>426</v>
      </c>
      <c r="E82" s="179">
        <v>3</v>
      </c>
      <c r="F82" s="182"/>
      <c r="G82" s="180">
        <f t="shared" si="14"/>
        <v>0</v>
      </c>
      <c r="H82" s="182">
        <v>10773.17</v>
      </c>
      <c r="I82" s="180">
        <f t="shared" si="15"/>
        <v>32319.51</v>
      </c>
      <c r="J82" s="182">
        <v>1036.83</v>
      </c>
      <c r="K82" s="180">
        <f t="shared" si="16"/>
        <v>3110.49</v>
      </c>
      <c r="L82" s="180">
        <v>21</v>
      </c>
      <c r="M82" s="180">
        <f t="shared" si="17"/>
        <v>0</v>
      </c>
      <c r="N82" s="180">
        <v>1.4999999999999999E-2</v>
      </c>
      <c r="O82" s="180">
        <f t="shared" si="18"/>
        <v>0.05</v>
      </c>
      <c r="P82" s="180">
        <v>0</v>
      </c>
      <c r="Q82" s="180">
        <f t="shared" si="19"/>
        <v>0</v>
      </c>
      <c r="R82" s="181" t="s">
        <v>1025</v>
      </c>
      <c r="S82" s="181" t="s">
        <v>201</v>
      </c>
      <c r="T82" s="180" t="s">
        <v>201</v>
      </c>
      <c r="U82" s="180">
        <v>1.6439999999999999</v>
      </c>
      <c r="V82" s="180">
        <f t="shared" si="20"/>
        <v>4.93</v>
      </c>
      <c r="W82" s="181"/>
      <c r="X82" s="181">
        <v>67</v>
      </c>
      <c r="Y82" s="149"/>
      <c r="Z82" s="149"/>
      <c r="AA82" s="149"/>
      <c r="AB82" s="149"/>
      <c r="AC82" s="149"/>
      <c r="AD82" s="149"/>
      <c r="AE82" s="149" t="s">
        <v>987</v>
      </c>
      <c r="AF82" s="149" t="s">
        <v>1187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>
      <c r="A83" s="176">
        <v>68</v>
      </c>
      <c r="B83" s="177" t="s">
        <v>1188</v>
      </c>
      <c r="C83" s="177" t="s">
        <v>1189</v>
      </c>
      <c r="D83" s="178" t="s">
        <v>426</v>
      </c>
      <c r="E83" s="179">
        <v>1</v>
      </c>
      <c r="F83" s="182"/>
      <c r="G83" s="180">
        <f t="shared" si="14"/>
        <v>0</v>
      </c>
      <c r="H83" s="182">
        <v>334.37</v>
      </c>
      <c r="I83" s="180">
        <f t="shared" si="15"/>
        <v>334.37</v>
      </c>
      <c r="J83" s="182">
        <v>281.63</v>
      </c>
      <c r="K83" s="180">
        <f t="shared" si="16"/>
        <v>281.63</v>
      </c>
      <c r="L83" s="180">
        <v>21</v>
      </c>
      <c r="M83" s="180">
        <f t="shared" si="17"/>
        <v>0</v>
      </c>
      <c r="N83" s="180">
        <v>2.7799999999999999E-3</v>
      </c>
      <c r="O83" s="180">
        <f t="shared" si="18"/>
        <v>0</v>
      </c>
      <c r="P83" s="180">
        <v>0</v>
      </c>
      <c r="Q83" s="180">
        <f t="shared" si="19"/>
        <v>0</v>
      </c>
      <c r="R83" s="181" t="s">
        <v>1025</v>
      </c>
      <c r="S83" s="181" t="s">
        <v>201</v>
      </c>
      <c r="T83" s="180" t="s">
        <v>201</v>
      </c>
      <c r="U83" s="180">
        <v>0.39300000000000002</v>
      </c>
      <c r="V83" s="180">
        <f t="shared" si="20"/>
        <v>0.39</v>
      </c>
      <c r="W83" s="181"/>
      <c r="X83" s="181">
        <v>68</v>
      </c>
      <c r="Y83" s="149"/>
      <c r="Z83" s="149"/>
      <c r="AA83" s="149"/>
      <c r="AB83" s="149"/>
      <c r="AC83" s="149"/>
      <c r="AD83" s="149"/>
      <c r="AE83" s="149" t="s">
        <v>987</v>
      </c>
      <c r="AF83" s="149" t="s">
        <v>1190</v>
      </c>
      <c r="AG83" s="149"/>
      <c r="AH83" s="194"/>
      <c r="AI83" s="194"/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ht="24" outlineLevel="1">
      <c r="A84" s="176">
        <v>69</v>
      </c>
      <c r="B84" s="177" t="s">
        <v>1191</v>
      </c>
      <c r="C84" s="177" t="s">
        <v>1192</v>
      </c>
      <c r="D84" s="178" t="s">
        <v>426</v>
      </c>
      <c r="E84" s="179">
        <v>1</v>
      </c>
      <c r="F84" s="182"/>
      <c r="G84" s="180">
        <f t="shared" si="14"/>
        <v>0</v>
      </c>
      <c r="H84" s="182">
        <v>20208.330000000002</v>
      </c>
      <c r="I84" s="180">
        <f t="shared" si="15"/>
        <v>20208.330000000002</v>
      </c>
      <c r="J84" s="182">
        <v>871.67</v>
      </c>
      <c r="K84" s="180">
        <f t="shared" si="16"/>
        <v>871.67</v>
      </c>
      <c r="L84" s="180">
        <v>21</v>
      </c>
      <c r="M84" s="180">
        <f t="shared" si="17"/>
        <v>0</v>
      </c>
      <c r="N84" s="180">
        <v>2.8800000000000002E-3</v>
      </c>
      <c r="O84" s="180">
        <f t="shared" si="18"/>
        <v>0</v>
      </c>
      <c r="P84" s="180">
        <v>0</v>
      </c>
      <c r="Q84" s="180">
        <f t="shared" si="19"/>
        <v>0</v>
      </c>
      <c r="R84" s="181" t="s">
        <v>1025</v>
      </c>
      <c r="S84" s="181" t="s">
        <v>201</v>
      </c>
      <c r="T84" s="180" t="s">
        <v>201</v>
      </c>
      <c r="U84" s="180">
        <v>1.3</v>
      </c>
      <c r="V84" s="180">
        <f t="shared" si="20"/>
        <v>1.3</v>
      </c>
      <c r="W84" s="181"/>
      <c r="X84" s="181">
        <v>69</v>
      </c>
      <c r="Y84" s="149"/>
      <c r="Z84" s="149"/>
      <c r="AA84" s="149"/>
      <c r="AB84" s="149"/>
      <c r="AC84" s="149"/>
      <c r="AD84" s="149"/>
      <c r="AE84" s="149" t="s">
        <v>987</v>
      </c>
      <c r="AF84" s="149" t="s">
        <v>1193</v>
      </c>
      <c r="AG84" s="149"/>
      <c r="AH84" s="194"/>
      <c r="AI84" s="194"/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>
      <c r="A85" s="176">
        <v>70</v>
      </c>
      <c r="B85" s="177" t="s">
        <v>1194</v>
      </c>
      <c r="C85" s="177" t="s">
        <v>1195</v>
      </c>
      <c r="D85" s="178" t="s">
        <v>568</v>
      </c>
      <c r="E85" s="179">
        <v>395</v>
      </c>
      <c r="F85" s="182"/>
      <c r="G85" s="180">
        <f t="shared" si="14"/>
        <v>0</v>
      </c>
      <c r="H85" s="182">
        <v>0.3</v>
      </c>
      <c r="I85" s="180">
        <f t="shared" si="15"/>
        <v>118.5</v>
      </c>
      <c r="J85" s="182">
        <v>20.8</v>
      </c>
      <c r="K85" s="180">
        <f t="shared" si="16"/>
        <v>8216</v>
      </c>
      <c r="L85" s="180">
        <v>21</v>
      </c>
      <c r="M85" s="180">
        <f t="shared" si="17"/>
        <v>0</v>
      </c>
      <c r="N85" s="180">
        <v>0</v>
      </c>
      <c r="O85" s="180">
        <f t="shared" si="18"/>
        <v>0</v>
      </c>
      <c r="P85" s="180">
        <v>0</v>
      </c>
      <c r="Q85" s="180">
        <f t="shared" si="19"/>
        <v>0</v>
      </c>
      <c r="R85" s="181" t="s">
        <v>1025</v>
      </c>
      <c r="S85" s="181" t="s">
        <v>201</v>
      </c>
      <c r="T85" s="180" t="s">
        <v>201</v>
      </c>
      <c r="U85" s="180">
        <v>2.9000000000000001E-2</v>
      </c>
      <c r="V85" s="180">
        <f t="shared" si="20"/>
        <v>11.46</v>
      </c>
      <c r="W85" s="181"/>
      <c r="X85" s="181">
        <v>70</v>
      </c>
      <c r="Y85" s="149"/>
      <c r="Z85" s="149"/>
      <c r="AA85" s="149"/>
      <c r="AB85" s="149"/>
      <c r="AC85" s="149"/>
      <c r="AD85" s="149"/>
      <c r="AE85" s="149" t="s">
        <v>987</v>
      </c>
      <c r="AF85" s="149" t="s">
        <v>1196</v>
      </c>
      <c r="AG85" s="149"/>
      <c r="AH85" s="194"/>
      <c r="AI85" s="194"/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>
      <c r="A86" s="176">
        <v>71</v>
      </c>
      <c r="B86" s="177" t="s">
        <v>1197</v>
      </c>
      <c r="C86" s="177" t="s">
        <v>1198</v>
      </c>
      <c r="D86" s="178" t="s">
        <v>568</v>
      </c>
      <c r="E86" s="179">
        <v>42</v>
      </c>
      <c r="F86" s="182"/>
      <c r="G86" s="180">
        <f t="shared" si="14"/>
        <v>0</v>
      </c>
      <c r="H86" s="182">
        <v>0.36</v>
      </c>
      <c r="I86" s="180">
        <f t="shared" si="15"/>
        <v>15.12</v>
      </c>
      <c r="J86" s="182">
        <v>22.24</v>
      </c>
      <c r="K86" s="180">
        <f t="shared" si="16"/>
        <v>934.08</v>
      </c>
      <c r="L86" s="180">
        <v>21</v>
      </c>
      <c r="M86" s="180">
        <f t="shared" si="17"/>
        <v>0</v>
      </c>
      <c r="N86" s="180">
        <v>0</v>
      </c>
      <c r="O86" s="180">
        <f t="shared" si="18"/>
        <v>0</v>
      </c>
      <c r="P86" s="180">
        <v>0</v>
      </c>
      <c r="Q86" s="180">
        <f t="shared" si="19"/>
        <v>0</v>
      </c>
      <c r="R86" s="181" t="s">
        <v>1025</v>
      </c>
      <c r="S86" s="181" t="s">
        <v>201</v>
      </c>
      <c r="T86" s="180" t="s">
        <v>201</v>
      </c>
      <c r="U86" s="180">
        <v>3.1E-2</v>
      </c>
      <c r="V86" s="180">
        <f t="shared" si="20"/>
        <v>1.3</v>
      </c>
      <c r="W86" s="181"/>
      <c r="X86" s="181">
        <v>71</v>
      </c>
      <c r="Y86" s="149"/>
      <c r="Z86" s="149"/>
      <c r="AA86" s="149"/>
      <c r="AB86" s="149"/>
      <c r="AC86" s="149"/>
      <c r="AD86" s="149"/>
      <c r="AE86" s="149" t="s">
        <v>987</v>
      </c>
      <c r="AF86" s="149" t="s">
        <v>1199</v>
      </c>
      <c r="AG86" s="149"/>
      <c r="AH86" s="194"/>
      <c r="AI86" s="194"/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>
      <c r="A87" s="176">
        <v>72</v>
      </c>
      <c r="B87" s="177" t="s">
        <v>1200</v>
      </c>
      <c r="C87" s="177" t="s">
        <v>1201</v>
      </c>
      <c r="D87" s="178" t="s">
        <v>568</v>
      </c>
      <c r="E87" s="179">
        <v>108</v>
      </c>
      <c r="F87" s="182"/>
      <c r="G87" s="180">
        <f t="shared" si="14"/>
        <v>0</v>
      </c>
      <c r="H87" s="182">
        <v>0.57999999999999996</v>
      </c>
      <c r="I87" s="180">
        <f t="shared" si="15"/>
        <v>62.64</v>
      </c>
      <c r="J87" s="182">
        <v>30.12</v>
      </c>
      <c r="K87" s="180">
        <f t="shared" si="16"/>
        <v>3252.96</v>
      </c>
      <c r="L87" s="180">
        <v>21</v>
      </c>
      <c r="M87" s="180">
        <f t="shared" si="17"/>
        <v>0</v>
      </c>
      <c r="N87" s="180">
        <v>0</v>
      </c>
      <c r="O87" s="180">
        <f t="shared" si="18"/>
        <v>0</v>
      </c>
      <c r="P87" s="180">
        <v>0</v>
      </c>
      <c r="Q87" s="180">
        <f t="shared" si="19"/>
        <v>0</v>
      </c>
      <c r="R87" s="181" t="s">
        <v>1025</v>
      </c>
      <c r="S87" s="181" t="s">
        <v>201</v>
      </c>
      <c r="T87" s="180" t="s">
        <v>201</v>
      </c>
      <c r="U87" s="180">
        <v>4.2000000000000003E-2</v>
      </c>
      <c r="V87" s="180">
        <f t="shared" si="20"/>
        <v>4.54</v>
      </c>
      <c r="W87" s="181"/>
      <c r="X87" s="181">
        <v>72</v>
      </c>
      <c r="Y87" s="149"/>
      <c r="Z87" s="149"/>
      <c r="AA87" s="149"/>
      <c r="AB87" s="149"/>
      <c r="AC87" s="149"/>
      <c r="AD87" s="149"/>
      <c r="AE87" s="149" t="s">
        <v>987</v>
      </c>
      <c r="AF87" s="149" t="s">
        <v>1202</v>
      </c>
      <c r="AG87" s="149"/>
      <c r="AH87" s="194"/>
      <c r="AI87" s="194"/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>
      <c r="A88" s="176">
        <v>73</v>
      </c>
      <c r="B88" s="177" t="s">
        <v>1203</v>
      </c>
      <c r="C88" s="177" t="s">
        <v>1204</v>
      </c>
      <c r="D88" s="178" t="s">
        <v>568</v>
      </c>
      <c r="E88" s="179">
        <v>115</v>
      </c>
      <c r="F88" s="182"/>
      <c r="G88" s="180">
        <f t="shared" si="14"/>
        <v>0</v>
      </c>
      <c r="H88" s="182">
        <v>0.68</v>
      </c>
      <c r="I88" s="180">
        <f t="shared" si="15"/>
        <v>78.2</v>
      </c>
      <c r="J88" s="182">
        <v>38.619999999999997</v>
      </c>
      <c r="K88" s="180">
        <f t="shared" si="16"/>
        <v>4441.3</v>
      </c>
      <c r="L88" s="180">
        <v>21</v>
      </c>
      <c r="M88" s="180">
        <f t="shared" si="17"/>
        <v>0</v>
      </c>
      <c r="N88" s="180">
        <v>0</v>
      </c>
      <c r="O88" s="180">
        <f t="shared" si="18"/>
        <v>0</v>
      </c>
      <c r="P88" s="180">
        <v>0</v>
      </c>
      <c r="Q88" s="180">
        <f t="shared" si="19"/>
        <v>0</v>
      </c>
      <c r="R88" s="181" t="s">
        <v>1025</v>
      </c>
      <c r="S88" s="181" t="s">
        <v>201</v>
      </c>
      <c r="T88" s="180" t="s">
        <v>201</v>
      </c>
      <c r="U88" s="180">
        <v>0.05</v>
      </c>
      <c r="V88" s="180">
        <f t="shared" si="20"/>
        <v>5.75</v>
      </c>
      <c r="W88" s="181"/>
      <c r="X88" s="181">
        <v>73</v>
      </c>
      <c r="Y88" s="149"/>
      <c r="Z88" s="149"/>
      <c r="AA88" s="149"/>
      <c r="AB88" s="149"/>
      <c r="AC88" s="149"/>
      <c r="AD88" s="149"/>
      <c r="AE88" s="149" t="s">
        <v>987</v>
      </c>
      <c r="AF88" s="149" t="s">
        <v>1205</v>
      </c>
      <c r="AG88" s="149"/>
      <c r="AH88" s="194"/>
      <c r="AI88" s="194"/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>
      <c r="A89" s="176">
        <v>74</v>
      </c>
      <c r="B89" s="177" t="s">
        <v>1206</v>
      </c>
      <c r="C89" s="177" t="s">
        <v>1207</v>
      </c>
      <c r="D89" s="178" t="s">
        <v>568</v>
      </c>
      <c r="E89" s="179">
        <v>660</v>
      </c>
      <c r="F89" s="182"/>
      <c r="G89" s="180">
        <f t="shared" si="14"/>
        <v>0</v>
      </c>
      <c r="H89" s="182">
        <v>2.2799999999999998</v>
      </c>
      <c r="I89" s="180">
        <f t="shared" si="15"/>
        <v>1504.8</v>
      </c>
      <c r="J89" s="182">
        <v>44.52</v>
      </c>
      <c r="K89" s="180">
        <f t="shared" si="16"/>
        <v>29383.200000000001</v>
      </c>
      <c r="L89" s="180">
        <v>21</v>
      </c>
      <c r="M89" s="180">
        <f t="shared" si="17"/>
        <v>0</v>
      </c>
      <c r="N89" s="180">
        <v>1.0000000000000001E-5</v>
      </c>
      <c r="O89" s="180">
        <f t="shared" si="18"/>
        <v>0.01</v>
      </c>
      <c r="P89" s="180">
        <v>0</v>
      </c>
      <c r="Q89" s="180">
        <f t="shared" si="19"/>
        <v>0</v>
      </c>
      <c r="R89" s="181" t="s">
        <v>1025</v>
      </c>
      <c r="S89" s="181" t="s">
        <v>201</v>
      </c>
      <c r="T89" s="180" t="s">
        <v>201</v>
      </c>
      <c r="U89" s="180">
        <v>6.2E-2</v>
      </c>
      <c r="V89" s="180">
        <f t="shared" si="20"/>
        <v>40.92</v>
      </c>
      <c r="W89" s="181"/>
      <c r="X89" s="181">
        <v>74</v>
      </c>
      <c r="Y89" s="149"/>
      <c r="Z89" s="149"/>
      <c r="AA89" s="149"/>
      <c r="AB89" s="149"/>
      <c r="AC89" s="149"/>
      <c r="AD89" s="149"/>
      <c r="AE89" s="149" t="s">
        <v>987</v>
      </c>
      <c r="AF89" s="149" t="s">
        <v>1208</v>
      </c>
      <c r="AG89" s="149"/>
      <c r="AH89" s="194"/>
      <c r="AI89" s="194"/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>
      <c r="A90" s="176">
        <v>75</v>
      </c>
      <c r="B90" s="177" t="s">
        <v>1209</v>
      </c>
      <c r="C90" s="177" t="s">
        <v>1210</v>
      </c>
      <c r="D90" s="178" t="s">
        <v>275</v>
      </c>
      <c r="E90" s="179">
        <v>4.0814599999999999</v>
      </c>
      <c r="F90" s="182"/>
      <c r="G90" s="180">
        <f t="shared" si="14"/>
        <v>0</v>
      </c>
      <c r="H90" s="182">
        <v>0</v>
      </c>
      <c r="I90" s="180">
        <f t="shared" si="15"/>
        <v>0</v>
      </c>
      <c r="J90" s="182">
        <v>920</v>
      </c>
      <c r="K90" s="180">
        <f t="shared" si="16"/>
        <v>3754.94</v>
      </c>
      <c r="L90" s="180">
        <v>21</v>
      </c>
      <c r="M90" s="180">
        <f t="shared" si="17"/>
        <v>0</v>
      </c>
      <c r="N90" s="180">
        <v>0</v>
      </c>
      <c r="O90" s="180">
        <f t="shared" si="18"/>
        <v>0</v>
      </c>
      <c r="P90" s="180">
        <v>0</v>
      </c>
      <c r="Q90" s="180">
        <f t="shared" si="19"/>
        <v>0</v>
      </c>
      <c r="R90" s="181" t="s">
        <v>1025</v>
      </c>
      <c r="S90" s="181" t="s">
        <v>201</v>
      </c>
      <c r="T90" s="180" t="s">
        <v>201</v>
      </c>
      <c r="U90" s="180">
        <v>1.327</v>
      </c>
      <c r="V90" s="180">
        <f t="shared" si="20"/>
        <v>5.42</v>
      </c>
      <c r="W90" s="181"/>
      <c r="X90" s="181">
        <v>75</v>
      </c>
      <c r="Y90" s="149"/>
      <c r="Z90" s="149"/>
      <c r="AA90" s="149"/>
      <c r="AB90" s="149"/>
      <c r="AC90" s="149"/>
      <c r="AD90" s="149"/>
      <c r="AE90" s="149" t="s">
        <v>1092</v>
      </c>
      <c r="AF90" s="149" t="s">
        <v>1211</v>
      </c>
      <c r="AG90" s="149"/>
      <c r="AH90" s="194"/>
      <c r="AI90" s="194"/>
      <c r="AJ90" s="197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>
      <c r="A91" s="136"/>
      <c r="B91" s="154"/>
      <c r="C91" s="154"/>
      <c r="D91" s="157"/>
      <c r="E91" s="158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60"/>
      <c r="S91" s="160"/>
      <c r="T91" s="159"/>
      <c r="U91" s="159"/>
      <c r="V91" s="159"/>
      <c r="W91" s="160"/>
      <c r="X91" s="160"/>
      <c r="AH91" s="193"/>
      <c r="AI91" s="193"/>
      <c r="AJ91" s="196"/>
    </row>
    <row r="92" spans="1:60" ht="14">
      <c r="A92" s="152" t="s">
        <v>195</v>
      </c>
      <c r="B92" s="169" t="s">
        <v>132</v>
      </c>
      <c r="C92" s="169" t="s">
        <v>133</v>
      </c>
      <c r="D92" s="170"/>
      <c r="E92" s="171"/>
      <c r="F92" s="172"/>
      <c r="G92" s="173">
        <f>SUMIF(AE93:AE121,"&lt;&gt;NOR",G93:G121)</f>
        <v>0</v>
      </c>
      <c r="H92" s="172"/>
      <c r="I92" s="172">
        <f>SUM(I93:I121)</f>
        <v>334873.07</v>
      </c>
      <c r="J92" s="172"/>
      <c r="K92" s="172">
        <f>SUM(K93:K121)</f>
        <v>78561.299999999988</v>
      </c>
      <c r="L92" s="172"/>
      <c r="M92" s="172">
        <f>SUM(M93:M121)</f>
        <v>0</v>
      </c>
      <c r="N92" s="172"/>
      <c r="O92" s="172">
        <f>SUM(O93:O121)</f>
        <v>0.70000000000000018</v>
      </c>
      <c r="P92" s="172"/>
      <c r="Q92" s="172">
        <f>SUM(Q93:Q121)</f>
        <v>0</v>
      </c>
      <c r="R92" s="174"/>
      <c r="S92" s="174"/>
      <c r="T92" s="172"/>
      <c r="U92" s="172"/>
      <c r="V92" s="172">
        <f>SUM(V93:V121)</f>
        <v>106.48</v>
      </c>
      <c r="W92" s="174"/>
      <c r="X92" s="175"/>
      <c r="AE92" t="s">
        <v>196</v>
      </c>
      <c r="AH92" s="193"/>
      <c r="AI92" s="193"/>
      <c r="AJ92" s="196"/>
    </row>
    <row r="93" spans="1:60" ht="24" outlineLevel="1">
      <c r="A93" s="176">
        <v>76</v>
      </c>
      <c r="B93" s="177" t="s">
        <v>1212</v>
      </c>
      <c r="C93" s="177" t="s">
        <v>1213</v>
      </c>
      <c r="D93" s="178" t="s">
        <v>1214</v>
      </c>
      <c r="E93" s="179">
        <v>6</v>
      </c>
      <c r="F93" s="182"/>
      <c r="G93" s="180">
        <f t="shared" ref="G93:G121" si="21">ROUND(E93*F93,2)</f>
        <v>0</v>
      </c>
      <c r="H93" s="182">
        <v>4939.1000000000004</v>
      </c>
      <c r="I93" s="180">
        <f t="shared" ref="I93:I121" si="22">ROUND(E93*H93,2)</f>
        <v>29634.6</v>
      </c>
      <c r="J93" s="182">
        <v>750.9</v>
      </c>
      <c r="K93" s="180">
        <f t="shared" ref="K93:K121" si="23">ROUND(E93*J93,2)</f>
        <v>4505.3999999999996</v>
      </c>
      <c r="L93" s="180">
        <v>21</v>
      </c>
      <c r="M93" s="180">
        <f t="shared" ref="M93:M121" si="24">G93*(1+L93/100)</f>
        <v>0</v>
      </c>
      <c r="N93" s="180">
        <v>1.77E-2</v>
      </c>
      <c r="O93" s="180">
        <f t="shared" ref="O93:O121" si="25">ROUND(E93*N93,2)</f>
        <v>0.11</v>
      </c>
      <c r="P93" s="180">
        <v>0</v>
      </c>
      <c r="Q93" s="180">
        <f t="shared" ref="Q93:Q121" si="26">ROUND(E93*P93,2)</f>
        <v>0</v>
      </c>
      <c r="R93" s="181" t="s">
        <v>1025</v>
      </c>
      <c r="S93" s="181" t="s">
        <v>201</v>
      </c>
      <c r="T93" s="180" t="s">
        <v>201</v>
      </c>
      <c r="U93" s="180">
        <v>0.97299999999999998</v>
      </c>
      <c r="V93" s="180">
        <f t="shared" ref="V93:V121" si="27">ROUND(E93*U93,2)</f>
        <v>5.84</v>
      </c>
      <c r="W93" s="181"/>
      <c r="X93" s="181">
        <v>76</v>
      </c>
      <c r="Y93" s="149"/>
      <c r="Z93" s="149"/>
      <c r="AA93" s="149"/>
      <c r="AB93" s="149"/>
      <c r="AC93" s="149"/>
      <c r="AD93" s="149"/>
      <c r="AE93" s="149" t="s">
        <v>987</v>
      </c>
      <c r="AF93" s="149" t="s">
        <v>1215</v>
      </c>
      <c r="AG93" s="149"/>
      <c r="AH93" s="194"/>
      <c r="AI93" s="194"/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>
      <c r="A94" s="176">
        <v>77</v>
      </c>
      <c r="B94" s="177" t="s">
        <v>1216</v>
      </c>
      <c r="C94" s="177" t="s">
        <v>1217</v>
      </c>
      <c r="D94" s="178" t="s">
        <v>1214</v>
      </c>
      <c r="E94" s="179">
        <v>6</v>
      </c>
      <c r="F94" s="182"/>
      <c r="G94" s="180">
        <f t="shared" si="21"/>
        <v>0</v>
      </c>
      <c r="H94" s="182">
        <v>4124.04</v>
      </c>
      <c r="I94" s="180">
        <f t="shared" si="22"/>
        <v>24744.240000000002</v>
      </c>
      <c r="J94" s="182">
        <v>1365.96</v>
      </c>
      <c r="K94" s="180">
        <f t="shared" si="23"/>
        <v>8195.76</v>
      </c>
      <c r="L94" s="180">
        <v>21</v>
      </c>
      <c r="M94" s="180">
        <f t="shared" si="24"/>
        <v>0</v>
      </c>
      <c r="N94" s="180">
        <v>7.4999999999999997E-3</v>
      </c>
      <c r="O94" s="180">
        <f t="shared" si="25"/>
        <v>0.05</v>
      </c>
      <c r="P94" s="180">
        <v>0</v>
      </c>
      <c r="Q94" s="180">
        <f t="shared" si="26"/>
        <v>0</v>
      </c>
      <c r="R94" s="181" t="s">
        <v>1025</v>
      </c>
      <c r="S94" s="181" t="s">
        <v>201</v>
      </c>
      <c r="T94" s="180" t="s">
        <v>201</v>
      </c>
      <c r="U94" s="180">
        <v>1.77</v>
      </c>
      <c r="V94" s="180">
        <f t="shared" si="27"/>
        <v>10.62</v>
      </c>
      <c r="W94" s="181"/>
      <c r="X94" s="181">
        <v>77</v>
      </c>
      <c r="Y94" s="149"/>
      <c r="Z94" s="149"/>
      <c r="AA94" s="149"/>
      <c r="AB94" s="149"/>
      <c r="AC94" s="149"/>
      <c r="AD94" s="149"/>
      <c r="AE94" s="149" t="s">
        <v>987</v>
      </c>
      <c r="AF94" s="149" t="s">
        <v>1218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ht="24" outlineLevel="1">
      <c r="A95" s="176">
        <v>78</v>
      </c>
      <c r="B95" s="177" t="s">
        <v>1219</v>
      </c>
      <c r="C95" s="177" t="s">
        <v>1220</v>
      </c>
      <c r="D95" s="178" t="s">
        <v>1214</v>
      </c>
      <c r="E95" s="179">
        <v>2</v>
      </c>
      <c r="F95" s="182"/>
      <c r="G95" s="180">
        <f t="shared" si="21"/>
        <v>0</v>
      </c>
      <c r="H95" s="182">
        <v>9782.4</v>
      </c>
      <c r="I95" s="180">
        <f t="shared" si="22"/>
        <v>19564.8</v>
      </c>
      <c r="J95" s="182">
        <v>1157.5999999999999</v>
      </c>
      <c r="K95" s="180">
        <f t="shared" si="23"/>
        <v>2315.1999999999998</v>
      </c>
      <c r="L95" s="180">
        <v>21</v>
      </c>
      <c r="M95" s="180">
        <f t="shared" si="24"/>
        <v>0</v>
      </c>
      <c r="N95" s="180">
        <v>3.0099999999999998E-2</v>
      </c>
      <c r="O95" s="180">
        <f t="shared" si="25"/>
        <v>0.06</v>
      </c>
      <c r="P95" s="180">
        <v>0</v>
      </c>
      <c r="Q95" s="180">
        <f t="shared" si="26"/>
        <v>0</v>
      </c>
      <c r="R95" s="181" t="s">
        <v>1025</v>
      </c>
      <c r="S95" s="181" t="s">
        <v>201</v>
      </c>
      <c r="T95" s="180" t="s">
        <v>201</v>
      </c>
      <c r="U95" s="180">
        <v>1.5</v>
      </c>
      <c r="V95" s="180">
        <f t="shared" si="27"/>
        <v>3</v>
      </c>
      <c r="W95" s="181"/>
      <c r="X95" s="181">
        <v>78</v>
      </c>
      <c r="Y95" s="149"/>
      <c r="Z95" s="149"/>
      <c r="AA95" s="149"/>
      <c r="AB95" s="149"/>
      <c r="AC95" s="149"/>
      <c r="AD95" s="149"/>
      <c r="AE95" s="149" t="s">
        <v>987</v>
      </c>
      <c r="AF95" s="149" t="s">
        <v>1221</v>
      </c>
      <c r="AG95" s="149"/>
      <c r="AH95" s="194"/>
      <c r="AI95" s="194"/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>
      <c r="A96" s="176">
        <v>79</v>
      </c>
      <c r="B96" s="177" t="s">
        <v>1222</v>
      </c>
      <c r="C96" s="177" t="s">
        <v>1223</v>
      </c>
      <c r="D96" s="178" t="s">
        <v>1214</v>
      </c>
      <c r="E96" s="179">
        <v>8</v>
      </c>
      <c r="F96" s="182"/>
      <c r="G96" s="180">
        <f t="shared" si="21"/>
        <v>0</v>
      </c>
      <c r="H96" s="182">
        <v>243.13</v>
      </c>
      <c r="I96" s="180">
        <f t="shared" si="22"/>
        <v>1945.04</v>
      </c>
      <c r="J96" s="182">
        <v>88.87</v>
      </c>
      <c r="K96" s="180">
        <f t="shared" si="23"/>
        <v>710.96</v>
      </c>
      <c r="L96" s="180">
        <v>21</v>
      </c>
      <c r="M96" s="180">
        <f t="shared" si="24"/>
        <v>0</v>
      </c>
      <c r="N96" s="180">
        <v>2.4000000000000001E-4</v>
      </c>
      <c r="O96" s="180">
        <f t="shared" si="25"/>
        <v>0</v>
      </c>
      <c r="P96" s="180">
        <v>0</v>
      </c>
      <c r="Q96" s="180">
        <f t="shared" si="26"/>
        <v>0</v>
      </c>
      <c r="R96" s="181" t="s">
        <v>1025</v>
      </c>
      <c r="S96" s="181" t="s">
        <v>201</v>
      </c>
      <c r="T96" s="180" t="s">
        <v>201</v>
      </c>
      <c r="U96" s="180">
        <v>0.124</v>
      </c>
      <c r="V96" s="180">
        <f t="shared" si="27"/>
        <v>0.99</v>
      </c>
      <c r="W96" s="181"/>
      <c r="X96" s="181">
        <v>79</v>
      </c>
      <c r="Y96" s="149"/>
      <c r="Z96" s="149"/>
      <c r="AA96" s="149"/>
      <c r="AB96" s="149"/>
      <c r="AC96" s="149"/>
      <c r="AD96" s="149"/>
      <c r="AE96" s="149" t="s">
        <v>987</v>
      </c>
      <c r="AF96" s="149" t="s">
        <v>1224</v>
      </c>
      <c r="AG96" s="149"/>
      <c r="AH96" s="194"/>
      <c r="AI96" s="194"/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>
      <c r="A97" s="176">
        <v>80</v>
      </c>
      <c r="B97" s="177" t="s">
        <v>1225</v>
      </c>
      <c r="C97" s="177" t="s">
        <v>1226</v>
      </c>
      <c r="D97" s="178" t="s">
        <v>1214</v>
      </c>
      <c r="E97" s="179">
        <v>2</v>
      </c>
      <c r="F97" s="182"/>
      <c r="G97" s="180">
        <f t="shared" si="21"/>
        <v>0</v>
      </c>
      <c r="H97" s="182">
        <v>3138.01</v>
      </c>
      <c r="I97" s="180">
        <f t="shared" si="22"/>
        <v>6276.02</v>
      </c>
      <c r="J97" s="182">
        <v>966.99</v>
      </c>
      <c r="K97" s="180">
        <f t="shared" si="23"/>
        <v>1933.98</v>
      </c>
      <c r="L97" s="180">
        <v>21</v>
      </c>
      <c r="M97" s="180">
        <f t="shared" si="24"/>
        <v>0</v>
      </c>
      <c r="N97" s="180">
        <v>1.702E-2</v>
      </c>
      <c r="O97" s="180">
        <f t="shared" si="25"/>
        <v>0.03</v>
      </c>
      <c r="P97" s="180">
        <v>0</v>
      </c>
      <c r="Q97" s="180">
        <f t="shared" si="26"/>
        <v>0</v>
      </c>
      <c r="R97" s="181" t="s">
        <v>1025</v>
      </c>
      <c r="S97" s="181" t="s">
        <v>201</v>
      </c>
      <c r="T97" s="180" t="s">
        <v>201</v>
      </c>
      <c r="U97" s="180">
        <v>1.2529999999999999</v>
      </c>
      <c r="V97" s="180">
        <f t="shared" si="27"/>
        <v>2.5099999999999998</v>
      </c>
      <c r="W97" s="181"/>
      <c r="X97" s="181">
        <v>80</v>
      </c>
      <c r="Y97" s="149"/>
      <c r="Z97" s="149"/>
      <c r="AA97" s="149"/>
      <c r="AB97" s="149"/>
      <c r="AC97" s="149"/>
      <c r="AD97" s="149"/>
      <c r="AE97" s="149" t="s">
        <v>987</v>
      </c>
      <c r="AF97" s="149" t="s">
        <v>1227</v>
      </c>
      <c r="AG97" s="149"/>
      <c r="AH97" s="194"/>
      <c r="AI97" s="194"/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>
      <c r="A98" s="176">
        <v>81</v>
      </c>
      <c r="B98" s="177" t="s">
        <v>1228</v>
      </c>
      <c r="C98" s="177" t="s">
        <v>1229</v>
      </c>
      <c r="D98" s="178" t="s">
        <v>1214</v>
      </c>
      <c r="E98" s="179">
        <v>13</v>
      </c>
      <c r="F98" s="182"/>
      <c r="G98" s="180">
        <f t="shared" si="21"/>
        <v>0</v>
      </c>
      <c r="H98" s="182">
        <v>2462.41</v>
      </c>
      <c r="I98" s="180">
        <f t="shared" si="22"/>
        <v>32011.33</v>
      </c>
      <c r="J98" s="182">
        <v>917.59</v>
      </c>
      <c r="K98" s="180">
        <f t="shared" si="23"/>
        <v>11928.67</v>
      </c>
      <c r="L98" s="180">
        <v>21</v>
      </c>
      <c r="M98" s="180">
        <f t="shared" si="24"/>
        <v>0</v>
      </c>
      <c r="N98" s="180">
        <v>1.6219999999999998E-2</v>
      </c>
      <c r="O98" s="180">
        <f t="shared" si="25"/>
        <v>0.21</v>
      </c>
      <c r="P98" s="180">
        <v>0</v>
      </c>
      <c r="Q98" s="180">
        <f t="shared" si="26"/>
        <v>0</v>
      </c>
      <c r="R98" s="181" t="s">
        <v>1025</v>
      </c>
      <c r="S98" s="181" t="s">
        <v>201</v>
      </c>
      <c r="T98" s="180" t="s">
        <v>201</v>
      </c>
      <c r="U98" s="180">
        <v>1.1890000000000001</v>
      </c>
      <c r="V98" s="180">
        <f t="shared" si="27"/>
        <v>15.46</v>
      </c>
      <c r="W98" s="181"/>
      <c r="X98" s="181">
        <v>81</v>
      </c>
      <c r="Y98" s="149"/>
      <c r="Z98" s="149"/>
      <c r="AA98" s="149"/>
      <c r="AB98" s="149"/>
      <c r="AC98" s="149"/>
      <c r="AD98" s="149"/>
      <c r="AE98" s="149" t="s">
        <v>987</v>
      </c>
      <c r="AF98" s="149" t="s">
        <v>1230</v>
      </c>
      <c r="AG98" s="149"/>
      <c r="AH98" s="194"/>
      <c r="AI98" s="194"/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>
      <c r="A99" s="176">
        <v>82</v>
      </c>
      <c r="B99" s="177" t="s">
        <v>1231</v>
      </c>
      <c r="C99" s="177" t="s">
        <v>1232</v>
      </c>
      <c r="D99" s="178" t="s">
        <v>426</v>
      </c>
      <c r="E99" s="179">
        <v>1</v>
      </c>
      <c r="F99" s="182"/>
      <c r="G99" s="180">
        <f t="shared" si="21"/>
        <v>0</v>
      </c>
      <c r="H99" s="182">
        <v>20410</v>
      </c>
      <c r="I99" s="180">
        <f t="shared" si="22"/>
        <v>20410</v>
      </c>
      <c r="J99" s="182">
        <v>0</v>
      </c>
      <c r="K99" s="180">
        <f t="shared" si="23"/>
        <v>0</v>
      </c>
      <c r="L99" s="180">
        <v>21</v>
      </c>
      <c r="M99" s="180">
        <f t="shared" si="24"/>
        <v>0</v>
      </c>
      <c r="N99" s="180">
        <v>6.1999999999999998E-3</v>
      </c>
      <c r="O99" s="180">
        <f t="shared" si="25"/>
        <v>0.01</v>
      </c>
      <c r="P99" s="180">
        <v>0</v>
      </c>
      <c r="Q99" s="180">
        <f t="shared" si="26"/>
        <v>0</v>
      </c>
      <c r="R99" s="181" t="s">
        <v>781</v>
      </c>
      <c r="S99" s="181" t="s">
        <v>201</v>
      </c>
      <c r="T99" s="180" t="s">
        <v>201</v>
      </c>
      <c r="U99" s="180">
        <v>0</v>
      </c>
      <c r="V99" s="180">
        <f t="shared" si="27"/>
        <v>0</v>
      </c>
      <c r="W99" s="181"/>
      <c r="X99" s="181">
        <v>82</v>
      </c>
      <c r="Y99" s="149"/>
      <c r="Z99" s="149"/>
      <c r="AA99" s="149"/>
      <c r="AB99" s="149"/>
      <c r="AC99" s="149"/>
      <c r="AD99" s="149"/>
      <c r="AE99" s="149" t="s">
        <v>782</v>
      </c>
      <c r="AF99" s="149" t="s">
        <v>1233</v>
      </c>
      <c r="AG99" s="149"/>
      <c r="AH99" s="194"/>
      <c r="AI99" s="194"/>
      <c r="AJ99" s="197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>
      <c r="A100" s="176">
        <v>83</v>
      </c>
      <c r="B100" s="177" t="s">
        <v>1222</v>
      </c>
      <c r="C100" s="177" t="s">
        <v>1223</v>
      </c>
      <c r="D100" s="178" t="s">
        <v>1214</v>
      </c>
      <c r="E100" s="179">
        <v>32</v>
      </c>
      <c r="F100" s="182"/>
      <c r="G100" s="180">
        <f t="shared" si="21"/>
        <v>0</v>
      </c>
      <c r="H100" s="182">
        <v>243.13</v>
      </c>
      <c r="I100" s="180">
        <f t="shared" si="22"/>
        <v>7780.16</v>
      </c>
      <c r="J100" s="182">
        <v>88.87</v>
      </c>
      <c r="K100" s="180">
        <f t="shared" si="23"/>
        <v>2843.84</v>
      </c>
      <c r="L100" s="180">
        <v>21</v>
      </c>
      <c r="M100" s="180">
        <f t="shared" si="24"/>
        <v>0</v>
      </c>
      <c r="N100" s="180">
        <v>2.4000000000000001E-4</v>
      </c>
      <c r="O100" s="180">
        <f t="shared" si="25"/>
        <v>0.01</v>
      </c>
      <c r="P100" s="180">
        <v>0</v>
      </c>
      <c r="Q100" s="180">
        <f t="shared" si="26"/>
        <v>0</v>
      </c>
      <c r="R100" s="181" t="s">
        <v>1025</v>
      </c>
      <c r="S100" s="181" t="s">
        <v>201</v>
      </c>
      <c r="T100" s="180" t="s">
        <v>201</v>
      </c>
      <c r="U100" s="180">
        <v>0.124</v>
      </c>
      <c r="V100" s="180">
        <f t="shared" si="27"/>
        <v>3.97</v>
      </c>
      <c r="W100" s="181"/>
      <c r="X100" s="181">
        <v>83</v>
      </c>
      <c r="Y100" s="149"/>
      <c r="Z100" s="149"/>
      <c r="AA100" s="149"/>
      <c r="AB100" s="149"/>
      <c r="AC100" s="149"/>
      <c r="AD100" s="149"/>
      <c r="AE100" s="149" t="s">
        <v>987</v>
      </c>
      <c r="AF100" s="149" t="s">
        <v>1234</v>
      </c>
      <c r="AG100" s="149"/>
      <c r="AH100" s="194"/>
      <c r="AI100" s="194"/>
      <c r="AJ100" s="197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>
      <c r="A101" s="176">
        <v>84</v>
      </c>
      <c r="B101" s="177" t="s">
        <v>1235</v>
      </c>
      <c r="C101" s="177" t="s">
        <v>1236</v>
      </c>
      <c r="D101" s="178" t="s">
        <v>1214</v>
      </c>
      <c r="E101" s="179">
        <v>32</v>
      </c>
      <c r="F101" s="182"/>
      <c r="G101" s="180">
        <f t="shared" si="21"/>
        <v>0</v>
      </c>
      <c r="H101" s="182">
        <v>135.74</v>
      </c>
      <c r="I101" s="180">
        <f t="shared" si="22"/>
        <v>4343.68</v>
      </c>
      <c r="J101" s="182">
        <v>75.260000000000005</v>
      </c>
      <c r="K101" s="180">
        <f t="shared" si="23"/>
        <v>2408.3200000000002</v>
      </c>
      <c r="L101" s="180">
        <v>21</v>
      </c>
      <c r="M101" s="180">
        <f t="shared" si="24"/>
        <v>0</v>
      </c>
      <c r="N101" s="180">
        <v>8.4999999999999995E-4</v>
      </c>
      <c r="O101" s="180">
        <f t="shared" si="25"/>
        <v>0.03</v>
      </c>
      <c r="P101" s="180">
        <v>0</v>
      </c>
      <c r="Q101" s="180">
        <f t="shared" si="26"/>
        <v>0</v>
      </c>
      <c r="R101" s="181" t="s">
        <v>1025</v>
      </c>
      <c r="S101" s="181" t="s">
        <v>201</v>
      </c>
      <c r="T101" s="180" t="s">
        <v>201</v>
      </c>
      <c r="U101" s="180">
        <v>0.105</v>
      </c>
      <c r="V101" s="180">
        <f t="shared" si="27"/>
        <v>3.36</v>
      </c>
      <c r="W101" s="181"/>
      <c r="X101" s="181">
        <v>84</v>
      </c>
      <c r="Y101" s="149"/>
      <c r="Z101" s="149"/>
      <c r="AA101" s="149"/>
      <c r="AB101" s="149"/>
      <c r="AC101" s="149"/>
      <c r="AD101" s="149"/>
      <c r="AE101" s="149" t="s">
        <v>987</v>
      </c>
      <c r="AF101" s="149" t="s">
        <v>1237</v>
      </c>
      <c r="AG101" s="149"/>
      <c r="AH101" s="194"/>
      <c r="AI101" s="194"/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>
      <c r="A102" s="176">
        <v>85</v>
      </c>
      <c r="B102" s="177" t="s">
        <v>1238</v>
      </c>
      <c r="C102" s="177" t="s">
        <v>1239</v>
      </c>
      <c r="D102" s="178" t="s">
        <v>426</v>
      </c>
      <c r="E102" s="179">
        <v>15</v>
      </c>
      <c r="F102" s="182"/>
      <c r="G102" s="180">
        <f t="shared" si="21"/>
        <v>0</v>
      </c>
      <c r="H102" s="182">
        <v>2166.1</v>
      </c>
      <c r="I102" s="180">
        <f t="shared" si="22"/>
        <v>32491.5</v>
      </c>
      <c r="J102" s="182">
        <v>318.89999999999998</v>
      </c>
      <c r="K102" s="180">
        <f t="shared" si="23"/>
        <v>4783.5</v>
      </c>
      <c r="L102" s="180">
        <v>21</v>
      </c>
      <c r="M102" s="180">
        <f t="shared" si="24"/>
        <v>0</v>
      </c>
      <c r="N102" s="180">
        <v>8.4999999999999995E-4</v>
      </c>
      <c r="O102" s="180">
        <f t="shared" si="25"/>
        <v>0.01</v>
      </c>
      <c r="P102" s="180">
        <v>0</v>
      </c>
      <c r="Q102" s="180">
        <f t="shared" si="26"/>
        <v>0</v>
      </c>
      <c r="R102" s="181" t="s">
        <v>1025</v>
      </c>
      <c r="S102" s="181" t="s">
        <v>201</v>
      </c>
      <c r="T102" s="180" t="s">
        <v>201</v>
      </c>
      <c r="U102" s="180">
        <v>0.44500000000000001</v>
      </c>
      <c r="V102" s="180">
        <f t="shared" si="27"/>
        <v>6.68</v>
      </c>
      <c r="W102" s="181"/>
      <c r="X102" s="181">
        <v>85</v>
      </c>
      <c r="Y102" s="149"/>
      <c r="Z102" s="149"/>
      <c r="AA102" s="149"/>
      <c r="AB102" s="149"/>
      <c r="AC102" s="149"/>
      <c r="AD102" s="149"/>
      <c r="AE102" s="149" t="s">
        <v>987</v>
      </c>
      <c r="AF102" s="149" t="s">
        <v>1240</v>
      </c>
      <c r="AG102" s="149"/>
      <c r="AH102" s="194"/>
      <c r="AI102" s="194"/>
      <c r="AJ102" s="197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ht="24" outlineLevel="1">
      <c r="A103" s="176">
        <v>86</v>
      </c>
      <c r="B103" s="177" t="s">
        <v>1241</v>
      </c>
      <c r="C103" s="177" t="s">
        <v>1242</v>
      </c>
      <c r="D103" s="178" t="s">
        <v>426</v>
      </c>
      <c r="E103" s="179">
        <v>16</v>
      </c>
      <c r="F103" s="182"/>
      <c r="G103" s="180">
        <f t="shared" si="21"/>
        <v>0</v>
      </c>
      <c r="H103" s="182">
        <v>495.72</v>
      </c>
      <c r="I103" s="180">
        <f t="shared" si="22"/>
        <v>7931.52</v>
      </c>
      <c r="J103" s="182">
        <v>176.28</v>
      </c>
      <c r="K103" s="180">
        <f t="shared" si="23"/>
        <v>2820.48</v>
      </c>
      <c r="L103" s="180">
        <v>21</v>
      </c>
      <c r="M103" s="180">
        <f t="shared" si="24"/>
        <v>0</v>
      </c>
      <c r="N103" s="180">
        <v>2.2000000000000001E-4</v>
      </c>
      <c r="O103" s="180">
        <f t="shared" si="25"/>
        <v>0</v>
      </c>
      <c r="P103" s="180">
        <v>0</v>
      </c>
      <c r="Q103" s="180">
        <f t="shared" si="26"/>
        <v>0</v>
      </c>
      <c r="R103" s="181" t="s">
        <v>1025</v>
      </c>
      <c r="S103" s="181" t="s">
        <v>201</v>
      </c>
      <c r="T103" s="180" t="s">
        <v>201</v>
      </c>
      <c r="U103" s="180">
        <v>0.246</v>
      </c>
      <c r="V103" s="180">
        <f t="shared" si="27"/>
        <v>3.94</v>
      </c>
      <c r="W103" s="181"/>
      <c r="X103" s="181">
        <v>86</v>
      </c>
      <c r="Y103" s="149"/>
      <c r="Z103" s="149"/>
      <c r="AA103" s="149"/>
      <c r="AB103" s="149"/>
      <c r="AC103" s="149"/>
      <c r="AD103" s="149"/>
      <c r="AE103" s="149" t="s">
        <v>987</v>
      </c>
      <c r="AF103" s="149" t="s">
        <v>1243</v>
      </c>
      <c r="AG103" s="149"/>
      <c r="AH103" s="194"/>
      <c r="AI103" s="194"/>
      <c r="AJ103" s="197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1">
      <c r="A104" s="176">
        <v>87</v>
      </c>
      <c r="B104" s="177" t="s">
        <v>1244</v>
      </c>
      <c r="C104" s="177" t="s">
        <v>1245</v>
      </c>
      <c r="D104" s="178" t="s">
        <v>1214</v>
      </c>
      <c r="E104" s="179">
        <v>3</v>
      </c>
      <c r="F104" s="182"/>
      <c r="G104" s="180">
        <f t="shared" si="21"/>
        <v>0</v>
      </c>
      <c r="H104" s="182">
        <v>721.99</v>
      </c>
      <c r="I104" s="180">
        <f t="shared" si="22"/>
        <v>2165.9699999999998</v>
      </c>
      <c r="J104" s="182">
        <v>1196.01</v>
      </c>
      <c r="K104" s="180">
        <f t="shared" si="23"/>
        <v>3588.03</v>
      </c>
      <c r="L104" s="180">
        <v>21</v>
      </c>
      <c r="M104" s="180">
        <f t="shared" si="24"/>
        <v>0</v>
      </c>
      <c r="N104" s="180">
        <v>4.0000000000000002E-4</v>
      </c>
      <c r="O104" s="180">
        <f t="shared" si="25"/>
        <v>0</v>
      </c>
      <c r="P104" s="180">
        <v>0</v>
      </c>
      <c r="Q104" s="180">
        <f t="shared" si="26"/>
        <v>0</v>
      </c>
      <c r="R104" s="181" t="s">
        <v>1025</v>
      </c>
      <c r="S104" s="181" t="s">
        <v>201</v>
      </c>
      <c r="T104" s="180" t="s">
        <v>201</v>
      </c>
      <c r="U104" s="180">
        <v>1.669</v>
      </c>
      <c r="V104" s="180">
        <f t="shared" si="27"/>
        <v>5.01</v>
      </c>
      <c r="W104" s="181"/>
      <c r="X104" s="181">
        <v>87</v>
      </c>
      <c r="Y104" s="149"/>
      <c r="Z104" s="149"/>
      <c r="AA104" s="149"/>
      <c r="AB104" s="149"/>
      <c r="AC104" s="149"/>
      <c r="AD104" s="149"/>
      <c r="AE104" s="149" t="s">
        <v>987</v>
      </c>
      <c r="AF104" s="149" t="s">
        <v>1246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>
      <c r="A105" s="176">
        <v>88</v>
      </c>
      <c r="B105" s="177" t="s">
        <v>1222</v>
      </c>
      <c r="C105" s="177" t="s">
        <v>1223</v>
      </c>
      <c r="D105" s="178" t="s">
        <v>1214</v>
      </c>
      <c r="E105" s="179">
        <v>6</v>
      </c>
      <c r="F105" s="182"/>
      <c r="G105" s="180">
        <f t="shared" si="21"/>
        <v>0</v>
      </c>
      <c r="H105" s="182">
        <v>243.13</v>
      </c>
      <c r="I105" s="180">
        <f t="shared" si="22"/>
        <v>1458.78</v>
      </c>
      <c r="J105" s="182">
        <v>88.87</v>
      </c>
      <c r="K105" s="180">
        <f t="shared" si="23"/>
        <v>533.22</v>
      </c>
      <c r="L105" s="180">
        <v>21</v>
      </c>
      <c r="M105" s="180">
        <f t="shared" si="24"/>
        <v>0</v>
      </c>
      <c r="N105" s="180">
        <v>2.4000000000000001E-4</v>
      </c>
      <c r="O105" s="180">
        <f t="shared" si="25"/>
        <v>0</v>
      </c>
      <c r="P105" s="180">
        <v>0</v>
      </c>
      <c r="Q105" s="180">
        <f t="shared" si="26"/>
        <v>0</v>
      </c>
      <c r="R105" s="181" t="s">
        <v>1025</v>
      </c>
      <c r="S105" s="181" t="s">
        <v>201</v>
      </c>
      <c r="T105" s="180" t="s">
        <v>201</v>
      </c>
      <c r="U105" s="180">
        <v>0.124</v>
      </c>
      <c r="V105" s="180">
        <f t="shared" si="27"/>
        <v>0.74</v>
      </c>
      <c r="W105" s="181"/>
      <c r="X105" s="181">
        <v>88</v>
      </c>
      <c r="Y105" s="149"/>
      <c r="Z105" s="149"/>
      <c r="AA105" s="149"/>
      <c r="AB105" s="149"/>
      <c r="AC105" s="149"/>
      <c r="AD105" s="149"/>
      <c r="AE105" s="149" t="s">
        <v>987</v>
      </c>
      <c r="AF105" s="149" t="s">
        <v>1247</v>
      </c>
      <c r="AG105" s="149"/>
      <c r="AH105" s="194"/>
      <c r="AI105" s="194"/>
      <c r="AJ105" s="197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>
      <c r="A106" s="176">
        <v>89</v>
      </c>
      <c r="B106" s="177" t="s">
        <v>1235</v>
      </c>
      <c r="C106" s="177" t="s">
        <v>1236</v>
      </c>
      <c r="D106" s="178" t="s">
        <v>1214</v>
      </c>
      <c r="E106" s="179">
        <v>6</v>
      </c>
      <c r="F106" s="182"/>
      <c r="G106" s="180">
        <f t="shared" si="21"/>
        <v>0</v>
      </c>
      <c r="H106" s="182">
        <v>135.74</v>
      </c>
      <c r="I106" s="180">
        <f t="shared" si="22"/>
        <v>814.44</v>
      </c>
      <c r="J106" s="182">
        <v>75.260000000000005</v>
      </c>
      <c r="K106" s="180">
        <f t="shared" si="23"/>
        <v>451.56</v>
      </c>
      <c r="L106" s="180">
        <v>21</v>
      </c>
      <c r="M106" s="180">
        <f t="shared" si="24"/>
        <v>0</v>
      </c>
      <c r="N106" s="180">
        <v>8.4999999999999995E-4</v>
      </c>
      <c r="O106" s="180">
        <f t="shared" si="25"/>
        <v>0.01</v>
      </c>
      <c r="P106" s="180">
        <v>0</v>
      </c>
      <c r="Q106" s="180">
        <f t="shared" si="26"/>
        <v>0</v>
      </c>
      <c r="R106" s="181" t="s">
        <v>1025</v>
      </c>
      <c r="S106" s="181" t="s">
        <v>201</v>
      </c>
      <c r="T106" s="180" t="s">
        <v>201</v>
      </c>
      <c r="U106" s="180">
        <v>0.105</v>
      </c>
      <c r="V106" s="180">
        <f t="shared" si="27"/>
        <v>0.63</v>
      </c>
      <c r="W106" s="181"/>
      <c r="X106" s="181">
        <v>89</v>
      </c>
      <c r="Y106" s="149"/>
      <c r="Z106" s="149"/>
      <c r="AA106" s="149"/>
      <c r="AB106" s="149"/>
      <c r="AC106" s="149"/>
      <c r="AD106" s="149"/>
      <c r="AE106" s="149" t="s">
        <v>987</v>
      </c>
      <c r="AF106" s="149" t="s">
        <v>1248</v>
      </c>
      <c r="AG106" s="149"/>
      <c r="AH106" s="194"/>
      <c r="AI106" s="194"/>
      <c r="AJ106" s="197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>
      <c r="A107" s="176">
        <v>90</v>
      </c>
      <c r="B107" s="177" t="s">
        <v>1249</v>
      </c>
      <c r="C107" s="177" t="s">
        <v>1250</v>
      </c>
      <c r="D107" s="178" t="s">
        <v>426</v>
      </c>
      <c r="E107" s="179">
        <v>3</v>
      </c>
      <c r="F107" s="182"/>
      <c r="G107" s="180">
        <f t="shared" si="21"/>
        <v>0</v>
      </c>
      <c r="H107" s="182">
        <v>1991.1</v>
      </c>
      <c r="I107" s="180">
        <f t="shared" si="22"/>
        <v>5973.3</v>
      </c>
      <c r="J107" s="182">
        <v>318.89999999999998</v>
      </c>
      <c r="K107" s="180">
        <f t="shared" si="23"/>
        <v>956.7</v>
      </c>
      <c r="L107" s="180">
        <v>21</v>
      </c>
      <c r="M107" s="180">
        <f t="shared" si="24"/>
        <v>0</v>
      </c>
      <c r="N107" s="180">
        <v>1.64E-3</v>
      </c>
      <c r="O107" s="180">
        <f t="shared" si="25"/>
        <v>0</v>
      </c>
      <c r="P107" s="180">
        <v>0</v>
      </c>
      <c r="Q107" s="180">
        <f t="shared" si="26"/>
        <v>0</v>
      </c>
      <c r="R107" s="181" t="s">
        <v>1025</v>
      </c>
      <c r="S107" s="181" t="s">
        <v>201</v>
      </c>
      <c r="T107" s="180" t="s">
        <v>201</v>
      </c>
      <c r="U107" s="180">
        <v>0.44500000000000001</v>
      </c>
      <c r="V107" s="180">
        <f t="shared" si="27"/>
        <v>1.34</v>
      </c>
      <c r="W107" s="181"/>
      <c r="X107" s="181">
        <v>90</v>
      </c>
      <c r="Y107" s="149"/>
      <c r="Z107" s="149"/>
      <c r="AA107" s="149"/>
      <c r="AB107" s="149"/>
      <c r="AC107" s="149"/>
      <c r="AD107" s="149"/>
      <c r="AE107" s="149" t="s">
        <v>987</v>
      </c>
      <c r="AF107" s="149" t="s">
        <v>1251</v>
      </c>
      <c r="AG107" s="149"/>
      <c r="AH107" s="194"/>
      <c r="AI107" s="194"/>
      <c r="AJ107" s="197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>
      <c r="A108" s="176">
        <v>91</v>
      </c>
      <c r="B108" s="177" t="s">
        <v>1252</v>
      </c>
      <c r="C108" s="177" t="s">
        <v>1253</v>
      </c>
      <c r="D108" s="178" t="s">
        <v>426</v>
      </c>
      <c r="E108" s="179">
        <v>3</v>
      </c>
      <c r="F108" s="182"/>
      <c r="G108" s="180">
        <f t="shared" si="21"/>
        <v>0</v>
      </c>
      <c r="H108" s="182">
        <v>363.72</v>
      </c>
      <c r="I108" s="180">
        <f t="shared" si="22"/>
        <v>1091.1600000000001</v>
      </c>
      <c r="J108" s="182">
        <v>176.28</v>
      </c>
      <c r="K108" s="180">
        <f t="shared" si="23"/>
        <v>528.84</v>
      </c>
      <c r="L108" s="180">
        <v>21</v>
      </c>
      <c r="M108" s="180">
        <f t="shared" si="24"/>
        <v>0</v>
      </c>
      <c r="N108" s="180">
        <v>2.2000000000000001E-4</v>
      </c>
      <c r="O108" s="180">
        <f t="shared" si="25"/>
        <v>0</v>
      </c>
      <c r="P108" s="180">
        <v>0</v>
      </c>
      <c r="Q108" s="180">
        <f t="shared" si="26"/>
        <v>0</v>
      </c>
      <c r="R108" s="181" t="s">
        <v>1025</v>
      </c>
      <c r="S108" s="181" t="s">
        <v>201</v>
      </c>
      <c r="T108" s="180" t="s">
        <v>201</v>
      </c>
      <c r="U108" s="180">
        <v>0.246</v>
      </c>
      <c r="V108" s="180">
        <f t="shared" si="27"/>
        <v>0.74</v>
      </c>
      <c r="W108" s="181"/>
      <c r="X108" s="181">
        <v>91</v>
      </c>
      <c r="Y108" s="149"/>
      <c r="Z108" s="149"/>
      <c r="AA108" s="149"/>
      <c r="AB108" s="149"/>
      <c r="AC108" s="149"/>
      <c r="AD108" s="149"/>
      <c r="AE108" s="149" t="s">
        <v>987</v>
      </c>
      <c r="AF108" s="149" t="s">
        <v>1254</v>
      </c>
      <c r="AG108" s="149"/>
      <c r="AH108" s="194"/>
      <c r="AI108" s="194"/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>
      <c r="A109" s="185">
        <v>92</v>
      </c>
      <c r="B109" s="186" t="s">
        <v>1255</v>
      </c>
      <c r="C109" s="186" t="s">
        <v>1256</v>
      </c>
      <c r="D109" s="187" t="s">
        <v>1214</v>
      </c>
      <c r="E109" s="188">
        <v>3</v>
      </c>
      <c r="F109" s="200"/>
      <c r="G109" s="189">
        <f t="shared" si="21"/>
        <v>0</v>
      </c>
      <c r="H109" s="200">
        <v>6595.34</v>
      </c>
      <c r="I109" s="189">
        <f t="shared" si="22"/>
        <v>19786.02</v>
      </c>
      <c r="J109" s="200">
        <v>964.66</v>
      </c>
      <c r="K109" s="189">
        <f t="shared" si="23"/>
        <v>2893.98</v>
      </c>
      <c r="L109" s="189">
        <v>21</v>
      </c>
      <c r="M109" s="189">
        <f t="shared" si="24"/>
        <v>0</v>
      </c>
      <c r="N109" s="189">
        <v>1.4420000000000001E-2</v>
      </c>
      <c r="O109" s="189">
        <f t="shared" si="25"/>
        <v>0.04</v>
      </c>
      <c r="P109" s="189">
        <v>0</v>
      </c>
      <c r="Q109" s="189">
        <f t="shared" si="26"/>
        <v>0</v>
      </c>
      <c r="R109" s="190" t="s">
        <v>1025</v>
      </c>
      <c r="S109" s="190" t="s">
        <v>201</v>
      </c>
      <c r="T109" s="189" t="s">
        <v>201</v>
      </c>
      <c r="U109" s="189">
        <v>1.25</v>
      </c>
      <c r="V109" s="189">
        <f t="shared" si="27"/>
        <v>3.75</v>
      </c>
      <c r="W109" s="190"/>
      <c r="X109" s="190">
        <v>92</v>
      </c>
      <c r="Y109" s="149"/>
      <c r="Z109" s="149"/>
      <c r="AA109" s="149"/>
      <c r="AB109" s="149"/>
      <c r="AC109" s="149"/>
      <c r="AD109" s="149"/>
      <c r="AE109" s="149" t="s">
        <v>987</v>
      </c>
      <c r="AF109" s="149" t="s">
        <v>1257</v>
      </c>
      <c r="AG109" s="149"/>
      <c r="AH109" s="194"/>
      <c r="AI109" s="194"/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>
      <c r="A110" s="176">
        <v>93</v>
      </c>
      <c r="B110" s="177" t="s">
        <v>1258</v>
      </c>
      <c r="C110" s="177" t="s">
        <v>1259</v>
      </c>
      <c r="D110" s="178" t="s">
        <v>426</v>
      </c>
      <c r="E110" s="179">
        <v>3</v>
      </c>
      <c r="F110" s="182"/>
      <c r="G110" s="180">
        <f t="shared" si="21"/>
        <v>0</v>
      </c>
      <c r="H110" s="182">
        <v>1959.36</v>
      </c>
      <c r="I110" s="180">
        <f t="shared" si="22"/>
        <v>5878.08</v>
      </c>
      <c r="J110" s="182">
        <v>420.64</v>
      </c>
      <c r="K110" s="180">
        <f t="shared" si="23"/>
        <v>1261.92</v>
      </c>
      <c r="L110" s="180">
        <v>21</v>
      </c>
      <c r="M110" s="180">
        <f t="shared" si="24"/>
        <v>0</v>
      </c>
      <c r="N110" s="180">
        <v>1.5200000000000001E-3</v>
      </c>
      <c r="O110" s="180">
        <f t="shared" si="25"/>
        <v>0</v>
      </c>
      <c r="P110" s="180">
        <v>0</v>
      </c>
      <c r="Q110" s="180">
        <f t="shared" si="26"/>
        <v>0</v>
      </c>
      <c r="R110" s="181" t="s">
        <v>1025</v>
      </c>
      <c r="S110" s="181" t="s">
        <v>201</v>
      </c>
      <c r="T110" s="180" t="s">
        <v>201</v>
      </c>
      <c r="U110" s="180">
        <v>0.58699999999999997</v>
      </c>
      <c r="V110" s="180">
        <f t="shared" si="27"/>
        <v>1.76</v>
      </c>
      <c r="W110" s="181"/>
      <c r="X110" s="181">
        <v>93</v>
      </c>
      <c r="Y110" s="149"/>
      <c r="Z110" s="149"/>
      <c r="AA110" s="149"/>
      <c r="AB110" s="149"/>
      <c r="AC110" s="149"/>
      <c r="AD110" s="149"/>
      <c r="AE110" s="149" t="s">
        <v>987</v>
      </c>
      <c r="AF110" s="149" t="s">
        <v>1260</v>
      </c>
      <c r="AG110" s="149"/>
      <c r="AH110" s="194"/>
      <c r="AI110" s="194"/>
      <c r="AJ110" s="197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>
      <c r="A111" s="176">
        <v>94</v>
      </c>
      <c r="B111" s="177" t="s">
        <v>1261</v>
      </c>
      <c r="C111" s="177" t="s">
        <v>1262</v>
      </c>
      <c r="D111" s="178" t="s">
        <v>1214</v>
      </c>
      <c r="E111" s="179">
        <v>2</v>
      </c>
      <c r="F111" s="182"/>
      <c r="G111" s="180">
        <f t="shared" si="21"/>
        <v>0</v>
      </c>
      <c r="H111" s="182">
        <v>5042.29</v>
      </c>
      <c r="I111" s="180">
        <f t="shared" si="22"/>
        <v>10084.58</v>
      </c>
      <c r="J111" s="182">
        <v>612.71</v>
      </c>
      <c r="K111" s="180">
        <f t="shared" si="23"/>
        <v>1225.42</v>
      </c>
      <c r="L111" s="180">
        <v>21</v>
      </c>
      <c r="M111" s="180">
        <f t="shared" si="24"/>
        <v>0</v>
      </c>
      <c r="N111" s="180">
        <v>2.3769999999999999E-2</v>
      </c>
      <c r="O111" s="180">
        <f t="shared" si="25"/>
        <v>0.05</v>
      </c>
      <c r="P111" s="180">
        <v>0</v>
      </c>
      <c r="Q111" s="180">
        <f t="shared" si="26"/>
        <v>0</v>
      </c>
      <c r="R111" s="181" t="s">
        <v>1025</v>
      </c>
      <c r="S111" s="181" t="s">
        <v>201</v>
      </c>
      <c r="T111" s="180" t="s">
        <v>201</v>
      </c>
      <c r="U111" s="180">
        <v>0.85499999999999998</v>
      </c>
      <c r="V111" s="180">
        <f t="shared" si="27"/>
        <v>1.71</v>
      </c>
      <c r="W111" s="181"/>
      <c r="X111" s="181">
        <v>94</v>
      </c>
      <c r="Y111" s="149"/>
      <c r="Z111" s="149"/>
      <c r="AA111" s="149"/>
      <c r="AB111" s="149"/>
      <c r="AC111" s="149"/>
      <c r="AD111" s="149"/>
      <c r="AE111" s="149" t="s">
        <v>987</v>
      </c>
      <c r="AF111" s="149" t="s">
        <v>1263</v>
      </c>
      <c r="AG111" s="149"/>
      <c r="AH111" s="194"/>
      <c r="AI111" s="194"/>
      <c r="AJ111" s="197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>
      <c r="A112" s="176">
        <v>95</v>
      </c>
      <c r="B112" s="177" t="s">
        <v>1222</v>
      </c>
      <c r="C112" s="177" t="s">
        <v>1223</v>
      </c>
      <c r="D112" s="178" t="s">
        <v>1214</v>
      </c>
      <c r="E112" s="179">
        <v>2</v>
      </c>
      <c r="F112" s="182"/>
      <c r="G112" s="180">
        <f t="shared" si="21"/>
        <v>0</v>
      </c>
      <c r="H112" s="182">
        <v>243.13</v>
      </c>
      <c r="I112" s="180">
        <f t="shared" si="22"/>
        <v>486.26</v>
      </c>
      <c r="J112" s="182">
        <v>88.87</v>
      </c>
      <c r="K112" s="180">
        <f t="shared" si="23"/>
        <v>177.74</v>
      </c>
      <c r="L112" s="180">
        <v>21</v>
      </c>
      <c r="M112" s="180">
        <f t="shared" si="24"/>
        <v>0</v>
      </c>
      <c r="N112" s="180">
        <v>2.4000000000000001E-4</v>
      </c>
      <c r="O112" s="180">
        <f t="shared" si="25"/>
        <v>0</v>
      </c>
      <c r="P112" s="180">
        <v>0</v>
      </c>
      <c r="Q112" s="180">
        <f t="shared" si="26"/>
        <v>0</v>
      </c>
      <c r="R112" s="181" t="s">
        <v>1025</v>
      </c>
      <c r="S112" s="181" t="s">
        <v>201</v>
      </c>
      <c r="T112" s="180" t="s">
        <v>201</v>
      </c>
      <c r="U112" s="180">
        <v>0.124</v>
      </c>
      <c r="V112" s="180">
        <f t="shared" si="27"/>
        <v>0.25</v>
      </c>
      <c r="W112" s="181"/>
      <c r="X112" s="181">
        <v>95</v>
      </c>
      <c r="Y112" s="149"/>
      <c r="Z112" s="149"/>
      <c r="AA112" s="149"/>
      <c r="AB112" s="149"/>
      <c r="AC112" s="149"/>
      <c r="AD112" s="149"/>
      <c r="AE112" s="149" t="s">
        <v>987</v>
      </c>
      <c r="AF112" s="149" t="s">
        <v>1264</v>
      </c>
      <c r="AG112" s="149"/>
      <c r="AH112" s="194"/>
      <c r="AI112" s="194"/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>
      <c r="A113" s="176">
        <v>96</v>
      </c>
      <c r="B113" s="177" t="s">
        <v>1265</v>
      </c>
      <c r="C113" s="177" t="s">
        <v>1266</v>
      </c>
      <c r="D113" s="178" t="s">
        <v>1214</v>
      </c>
      <c r="E113" s="179">
        <v>3</v>
      </c>
      <c r="F113" s="182"/>
      <c r="G113" s="180">
        <f t="shared" si="21"/>
        <v>0</v>
      </c>
      <c r="H113" s="182">
        <v>605.83000000000004</v>
      </c>
      <c r="I113" s="180">
        <f t="shared" si="22"/>
        <v>1817.49</v>
      </c>
      <c r="J113" s="182">
        <v>1864.17</v>
      </c>
      <c r="K113" s="180">
        <f t="shared" si="23"/>
        <v>5592.51</v>
      </c>
      <c r="L113" s="180">
        <v>21</v>
      </c>
      <c r="M113" s="180">
        <f t="shared" si="24"/>
        <v>0</v>
      </c>
      <c r="N113" s="180">
        <v>6.2E-4</v>
      </c>
      <c r="O113" s="180">
        <f t="shared" si="25"/>
        <v>0</v>
      </c>
      <c r="P113" s="180">
        <v>0</v>
      </c>
      <c r="Q113" s="180">
        <f t="shared" si="26"/>
        <v>0</v>
      </c>
      <c r="R113" s="181" t="s">
        <v>1025</v>
      </c>
      <c r="S113" s="181" t="s">
        <v>201</v>
      </c>
      <c r="T113" s="180" t="s">
        <v>201</v>
      </c>
      <c r="U113" s="180">
        <v>2.6</v>
      </c>
      <c r="V113" s="180">
        <f t="shared" si="27"/>
        <v>7.8</v>
      </c>
      <c r="W113" s="181"/>
      <c r="X113" s="181">
        <v>96</v>
      </c>
      <c r="Y113" s="149"/>
      <c r="Z113" s="149"/>
      <c r="AA113" s="149"/>
      <c r="AB113" s="149"/>
      <c r="AC113" s="149"/>
      <c r="AD113" s="149"/>
      <c r="AE113" s="149" t="s">
        <v>987</v>
      </c>
      <c r="AF113" s="149" t="s">
        <v>1267</v>
      </c>
      <c r="AG113" s="149"/>
      <c r="AH113" s="194"/>
      <c r="AI113" s="194"/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>
      <c r="A114" s="176">
        <v>97</v>
      </c>
      <c r="B114" s="177" t="s">
        <v>1268</v>
      </c>
      <c r="C114" s="177" t="s">
        <v>1269</v>
      </c>
      <c r="D114" s="178" t="s">
        <v>426</v>
      </c>
      <c r="E114" s="179">
        <v>3</v>
      </c>
      <c r="F114" s="182"/>
      <c r="G114" s="180">
        <f t="shared" si="21"/>
        <v>0</v>
      </c>
      <c r="H114" s="182">
        <v>4900</v>
      </c>
      <c r="I114" s="180">
        <f t="shared" si="22"/>
        <v>14700</v>
      </c>
      <c r="J114" s="182">
        <v>0</v>
      </c>
      <c r="K114" s="180">
        <f t="shared" si="23"/>
        <v>0</v>
      </c>
      <c r="L114" s="180">
        <v>21</v>
      </c>
      <c r="M114" s="180">
        <f t="shared" si="24"/>
        <v>0</v>
      </c>
      <c r="N114" s="180">
        <v>1.2999999999999999E-2</v>
      </c>
      <c r="O114" s="180">
        <f t="shared" si="25"/>
        <v>0.04</v>
      </c>
      <c r="P114" s="180">
        <v>0</v>
      </c>
      <c r="Q114" s="180">
        <f t="shared" si="26"/>
        <v>0</v>
      </c>
      <c r="R114" s="181"/>
      <c r="S114" s="181" t="s">
        <v>392</v>
      </c>
      <c r="T114" s="180" t="s">
        <v>689</v>
      </c>
      <c r="U114" s="180">
        <v>0</v>
      </c>
      <c r="V114" s="180">
        <f t="shared" si="27"/>
        <v>0</v>
      </c>
      <c r="W114" s="181"/>
      <c r="X114" s="181">
        <v>97</v>
      </c>
      <c r="Y114" s="149"/>
      <c r="Z114" s="149"/>
      <c r="AA114" s="149"/>
      <c r="AB114" s="149"/>
      <c r="AC114" s="149"/>
      <c r="AD114" s="149"/>
      <c r="AE114" s="149" t="s">
        <v>782</v>
      </c>
      <c r="AF114" s="149" t="s">
        <v>1270</v>
      </c>
      <c r="AG114" s="149"/>
      <c r="AH114" s="194"/>
      <c r="AI114" s="194"/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>
      <c r="A115" s="176">
        <v>98</v>
      </c>
      <c r="B115" s="177" t="s">
        <v>1271</v>
      </c>
      <c r="C115" s="177" t="s">
        <v>1272</v>
      </c>
      <c r="D115" s="178" t="s">
        <v>1214</v>
      </c>
      <c r="E115" s="179">
        <v>3</v>
      </c>
      <c r="F115" s="182"/>
      <c r="G115" s="180">
        <f t="shared" si="21"/>
        <v>0</v>
      </c>
      <c r="H115" s="182">
        <v>125.21</v>
      </c>
      <c r="I115" s="180">
        <f t="shared" si="22"/>
        <v>375.63</v>
      </c>
      <c r="J115" s="182">
        <v>2079.79</v>
      </c>
      <c r="K115" s="180">
        <f t="shared" si="23"/>
        <v>6239.37</v>
      </c>
      <c r="L115" s="180">
        <v>21</v>
      </c>
      <c r="M115" s="180">
        <f t="shared" si="24"/>
        <v>0</v>
      </c>
      <c r="N115" s="180">
        <v>1.7000000000000001E-4</v>
      </c>
      <c r="O115" s="180">
        <f t="shared" si="25"/>
        <v>0</v>
      </c>
      <c r="P115" s="180">
        <v>0</v>
      </c>
      <c r="Q115" s="180">
        <f t="shared" si="26"/>
        <v>0</v>
      </c>
      <c r="R115" s="181" t="s">
        <v>1025</v>
      </c>
      <c r="S115" s="181" t="s">
        <v>201</v>
      </c>
      <c r="T115" s="180" t="s">
        <v>201</v>
      </c>
      <c r="U115" s="180">
        <v>2.9</v>
      </c>
      <c r="V115" s="180">
        <f t="shared" si="27"/>
        <v>8.6999999999999993</v>
      </c>
      <c r="W115" s="181"/>
      <c r="X115" s="181">
        <v>98</v>
      </c>
      <c r="Y115" s="149"/>
      <c r="Z115" s="149"/>
      <c r="AA115" s="149"/>
      <c r="AB115" s="149"/>
      <c r="AC115" s="149"/>
      <c r="AD115" s="149"/>
      <c r="AE115" s="149" t="s">
        <v>987</v>
      </c>
      <c r="AF115" s="149" t="s">
        <v>1273</v>
      </c>
      <c r="AG115" s="149"/>
      <c r="AH115" s="194"/>
      <c r="AI115" s="194"/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1">
      <c r="A116" s="176">
        <v>99</v>
      </c>
      <c r="B116" s="177" t="s">
        <v>1274</v>
      </c>
      <c r="C116" s="177" t="s">
        <v>1275</v>
      </c>
      <c r="D116" s="178" t="s">
        <v>426</v>
      </c>
      <c r="E116" s="179">
        <v>3</v>
      </c>
      <c r="F116" s="182"/>
      <c r="G116" s="180">
        <f t="shared" si="21"/>
        <v>0</v>
      </c>
      <c r="H116" s="182">
        <v>9180</v>
      </c>
      <c r="I116" s="180">
        <f t="shared" si="22"/>
        <v>27540</v>
      </c>
      <c r="J116" s="182">
        <v>0</v>
      </c>
      <c r="K116" s="180">
        <f t="shared" si="23"/>
        <v>0</v>
      </c>
      <c r="L116" s="180">
        <v>21</v>
      </c>
      <c r="M116" s="180">
        <f t="shared" si="24"/>
        <v>0</v>
      </c>
      <c r="N116" s="180">
        <v>1.0999999999999999E-2</v>
      </c>
      <c r="O116" s="180">
        <f t="shared" si="25"/>
        <v>0.03</v>
      </c>
      <c r="P116" s="180">
        <v>0</v>
      </c>
      <c r="Q116" s="180">
        <f t="shared" si="26"/>
        <v>0</v>
      </c>
      <c r="R116" s="181" t="s">
        <v>781</v>
      </c>
      <c r="S116" s="181" t="s">
        <v>201</v>
      </c>
      <c r="T116" s="180" t="s">
        <v>201</v>
      </c>
      <c r="U116" s="180">
        <v>0</v>
      </c>
      <c r="V116" s="180">
        <f t="shared" si="27"/>
        <v>0</v>
      </c>
      <c r="W116" s="181"/>
      <c r="X116" s="181">
        <v>99</v>
      </c>
      <c r="Y116" s="149"/>
      <c r="Z116" s="149"/>
      <c r="AA116" s="149"/>
      <c r="AB116" s="149"/>
      <c r="AC116" s="149"/>
      <c r="AD116" s="149"/>
      <c r="AE116" s="149" t="s">
        <v>782</v>
      </c>
      <c r="AF116" s="149" t="s">
        <v>1276</v>
      </c>
      <c r="AG116" s="149"/>
      <c r="AH116" s="194"/>
      <c r="AI116" s="194"/>
      <c r="AJ116" s="197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ht="24" outlineLevel="1">
      <c r="A117" s="176">
        <v>100</v>
      </c>
      <c r="B117" s="177" t="s">
        <v>1277</v>
      </c>
      <c r="C117" s="177" t="s">
        <v>1278</v>
      </c>
      <c r="D117" s="178" t="s">
        <v>426</v>
      </c>
      <c r="E117" s="179">
        <v>3</v>
      </c>
      <c r="F117" s="182"/>
      <c r="G117" s="180">
        <f t="shared" si="21"/>
        <v>0</v>
      </c>
      <c r="H117" s="182">
        <v>567.72</v>
      </c>
      <c r="I117" s="180">
        <f t="shared" si="22"/>
        <v>1703.16</v>
      </c>
      <c r="J117" s="182">
        <v>176.28</v>
      </c>
      <c r="K117" s="180">
        <f t="shared" si="23"/>
        <v>528.84</v>
      </c>
      <c r="L117" s="180">
        <v>21</v>
      </c>
      <c r="M117" s="180">
        <f t="shared" si="24"/>
        <v>0</v>
      </c>
      <c r="N117" s="180">
        <v>3.3E-4</v>
      </c>
      <c r="O117" s="180">
        <f t="shared" si="25"/>
        <v>0</v>
      </c>
      <c r="P117" s="180">
        <v>0</v>
      </c>
      <c r="Q117" s="180">
        <f t="shared" si="26"/>
        <v>0</v>
      </c>
      <c r="R117" s="181" t="s">
        <v>1025</v>
      </c>
      <c r="S117" s="181" t="s">
        <v>201</v>
      </c>
      <c r="T117" s="180" t="s">
        <v>201</v>
      </c>
      <c r="U117" s="180">
        <v>0.246</v>
      </c>
      <c r="V117" s="180">
        <f t="shared" si="27"/>
        <v>0.74</v>
      </c>
      <c r="W117" s="181"/>
      <c r="X117" s="181">
        <v>100</v>
      </c>
      <c r="Y117" s="149"/>
      <c r="Z117" s="149"/>
      <c r="AA117" s="149"/>
      <c r="AB117" s="149"/>
      <c r="AC117" s="149"/>
      <c r="AD117" s="149"/>
      <c r="AE117" s="149" t="s">
        <v>987</v>
      </c>
      <c r="AF117" s="149" t="s">
        <v>1279</v>
      </c>
      <c r="AG117" s="149"/>
      <c r="AH117" s="194"/>
      <c r="AI117" s="194"/>
      <c r="AJ117" s="197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1">
      <c r="A118" s="176">
        <v>101</v>
      </c>
      <c r="B118" s="177" t="s">
        <v>1258</v>
      </c>
      <c r="C118" s="177" t="s">
        <v>1259</v>
      </c>
      <c r="D118" s="178" t="s">
        <v>426</v>
      </c>
      <c r="E118" s="179">
        <v>3</v>
      </c>
      <c r="F118" s="182"/>
      <c r="G118" s="180">
        <f t="shared" si="21"/>
        <v>0</v>
      </c>
      <c r="H118" s="182">
        <v>1959.36</v>
      </c>
      <c r="I118" s="180">
        <f t="shared" si="22"/>
        <v>5878.08</v>
      </c>
      <c r="J118" s="182">
        <v>420.64</v>
      </c>
      <c r="K118" s="180">
        <f t="shared" si="23"/>
        <v>1261.92</v>
      </c>
      <c r="L118" s="180">
        <v>21</v>
      </c>
      <c r="M118" s="180">
        <f t="shared" si="24"/>
        <v>0</v>
      </c>
      <c r="N118" s="180">
        <v>1.5200000000000001E-3</v>
      </c>
      <c r="O118" s="180">
        <f t="shared" si="25"/>
        <v>0</v>
      </c>
      <c r="P118" s="180">
        <v>0</v>
      </c>
      <c r="Q118" s="180">
        <f t="shared" si="26"/>
        <v>0</v>
      </c>
      <c r="R118" s="181" t="s">
        <v>1025</v>
      </c>
      <c r="S118" s="181" t="s">
        <v>201</v>
      </c>
      <c r="T118" s="180" t="s">
        <v>201</v>
      </c>
      <c r="U118" s="180">
        <v>0.58699999999999997</v>
      </c>
      <c r="V118" s="180">
        <f t="shared" si="27"/>
        <v>1.76</v>
      </c>
      <c r="W118" s="181"/>
      <c r="X118" s="181">
        <v>101</v>
      </c>
      <c r="Y118" s="149"/>
      <c r="Z118" s="149"/>
      <c r="AA118" s="149"/>
      <c r="AB118" s="149"/>
      <c r="AC118" s="149"/>
      <c r="AD118" s="149"/>
      <c r="AE118" s="149" t="s">
        <v>987</v>
      </c>
      <c r="AF118" s="149" t="s">
        <v>1280</v>
      </c>
      <c r="AG118" s="149"/>
      <c r="AH118" s="194"/>
      <c r="AI118" s="194"/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>
      <c r="A119" s="176">
        <v>102</v>
      </c>
      <c r="B119" s="177" t="s">
        <v>1281</v>
      </c>
      <c r="C119" s="177" t="s">
        <v>1282</v>
      </c>
      <c r="D119" s="178" t="s">
        <v>426</v>
      </c>
      <c r="E119" s="179">
        <v>49</v>
      </c>
      <c r="F119" s="182"/>
      <c r="G119" s="180">
        <f t="shared" si="21"/>
        <v>0</v>
      </c>
      <c r="H119" s="182">
        <v>959.17</v>
      </c>
      <c r="I119" s="180">
        <f t="shared" si="22"/>
        <v>46999.33</v>
      </c>
      <c r="J119" s="182">
        <v>169.83</v>
      </c>
      <c r="K119" s="180">
        <f t="shared" si="23"/>
        <v>8321.67</v>
      </c>
      <c r="L119" s="180">
        <v>21</v>
      </c>
      <c r="M119" s="180">
        <f t="shared" si="24"/>
        <v>0</v>
      </c>
      <c r="N119" s="180">
        <v>2.3000000000000001E-4</v>
      </c>
      <c r="O119" s="180">
        <f t="shared" si="25"/>
        <v>0.01</v>
      </c>
      <c r="P119" s="180">
        <v>0</v>
      </c>
      <c r="Q119" s="180">
        <f t="shared" si="26"/>
        <v>0</v>
      </c>
      <c r="R119" s="181" t="s">
        <v>1025</v>
      </c>
      <c r="S119" s="181" t="s">
        <v>201</v>
      </c>
      <c r="T119" s="180" t="s">
        <v>201</v>
      </c>
      <c r="U119" s="180">
        <v>0.23699999999999999</v>
      </c>
      <c r="V119" s="180">
        <f t="shared" si="27"/>
        <v>11.61</v>
      </c>
      <c r="W119" s="181"/>
      <c r="X119" s="181">
        <v>102</v>
      </c>
      <c r="Y119" s="149"/>
      <c r="Z119" s="149"/>
      <c r="AA119" s="149"/>
      <c r="AB119" s="149"/>
      <c r="AC119" s="149"/>
      <c r="AD119" s="149"/>
      <c r="AE119" s="149" t="s">
        <v>987</v>
      </c>
      <c r="AF119" s="149" t="s">
        <v>1283</v>
      </c>
      <c r="AG119" s="149"/>
      <c r="AH119" s="194"/>
      <c r="AI119" s="194"/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>
      <c r="A120" s="176">
        <v>103</v>
      </c>
      <c r="B120" s="177" t="s">
        <v>1284</v>
      </c>
      <c r="C120" s="177" t="s">
        <v>1285</v>
      </c>
      <c r="D120" s="178" t="s">
        <v>1214</v>
      </c>
      <c r="E120" s="179">
        <v>10</v>
      </c>
      <c r="F120" s="182"/>
      <c r="G120" s="180">
        <f t="shared" si="21"/>
        <v>0</v>
      </c>
      <c r="H120" s="182">
        <v>98.79</v>
      </c>
      <c r="I120" s="180">
        <f t="shared" si="22"/>
        <v>987.9</v>
      </c>
      <c r="J120" s="182">
        <v>177.71</v>
      </c>
      <c r="K120" s="180">
        <f t="shared" si="23"/>
        <v>1777.1</v>
      </c>
      <c r="L120" s="180">
        <v>21</v>
      </c>
      <c r="M120" s="180">
        <f t="shared" si="24"/>
        <v>0</v>
      </c>
      <c r="N120" s="180">
        <v>1.1E-4</v>
      </c>
      <c r="O120" s="180">
        <f t="shared" si="25"/>
        <v>0</v>
      </c>
      <c r="P120" s="180">
        <v>0</v>
      </c>
      <c r="Q120" s="180">
        <f t="shared" si="26"/>
        <v>0</v>
      </c>
      <c r="R120" s="181" t="s">
        <v>1025</v>
      </c>
      <c r="S120" s="181" t="s">
        <v>201</v>
      </c>
      <c r="T120" s="180" t="s">
        <v>201</v>
      </c>
      <c r="U120" s="180">
        <v>0.248</v>
      </c>
      <c r="V120" s="180">
        <f t="shared" si="27"/>
        <v>2.48</v>
      </c>
      <c r="W120" s="181"/>
      <c r="X120" s="181">
        <v>103</v>
      </c>
      <c r="Y120" s="149"/>
      <c r="Z120" s="149"/>
      <c r="AA120" s="149"/>
      <c r="AB120" s="149"/>
      <c r="AC120" s="149"/>
      <c r="AD120" s="149"/>
      <c r="AE120" s="149" t="s">
        <v>987</v>
      </c>
      <c r="AF120" s="149" t="s">
        <v>1286</v>
      </c>
      <c r="AG120" s="149"/>
      <c r="AH120" s="194"/>
      <c r="AI120" s="194"/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>
      <c r="A121" s="176">
        <v>104</v>
      </c>
      <c r="B121" s="177" t="s">
        <v>1287</v>
      </c>
      <c r="C121" s="177" t="s">
        <v>1288</v>
      </c>
      <c r="D121" s="178" t="s">
        <v>275</v>
      </c>
      <c r="E121" s="179">
        <v>0.71687000000000001</v>
      </c>
      <c r="F121" s="182"/>
      <c r="G121" s="180">
        <f t="shared" si="21"/>
        <v>0</v>
      </c>
      <c r="H121" s="182">
        <v>0</v>
      </c>
      <c r="I121" s="180">
        <f t="shared" si="22"/>
        <v>0</v>
      </c>
      <c r="J121" s="182">
        <v>1083</v>
      </c>
      <c r="K121" s="180">
        <f t="shared" si="23"/>
        <v>776.37</v>
      </c>
      <c r="L121" s="180">
        <v>21</v>
      </c>
      <c r="M121" s="180">
        <f t="shared" si="24"/>
        <v>0</v>
      </c>
      <c r="N121" s="180">
        <v>0</v>
      </c>
      <c r="O121" s="180">
        <f t="shared" si="25"/>
        <v>0</v>
      </c>
      <c r="P121" s="180">
        <v>0</v>
      </c>
      <c r="Q121" s="180">
        <f t="shared" si="26"/>
        <v>0</v>
      </c>
      <c r="R121" s="181" t="s">
        <v>1025</v>
      </c>
      <c r="S121" s="181" t="s">
        <v>201</v>
      </c>
      <c r="T121" s="180" t="s">
        <v>201</v>
      </c>
      <c r="U121" s="180">
        <v>1.5169999999999999</v>
      </c>
      <c r="V121" s="180">
        <f t="shared" si="27"/>
        <v>1.0900000000000001</v>
      </c>
      <c r="W121" s="181"/>
      <c r="X121" s="181">
        <v>104</v>
      </c>
      <c r="Y121" s="149"/>
      <c r="Z121" s="149"/>
      <c r="AA121" s="149"/>
      <c r="AB121" s="149"/>
      <c r="AC121" s="149"/>
      <c r="AD121" s="149"/>
      <c r="AE121" s="149" t="s">
        <v>1092</v>
      </c>
      <c r="AF121" s="149" t="s">
        <v>1289</v>
      </c>
      <c r="AG121" s="149"/>
      <c r="AH121" s="194"/>
      <c r="AI121" s="194"/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>
      <c r="A122" s="136"/>
      <c r="B122" s="154"/>
      <c r="C122" s="154"/>
      <c r="D122" s="157"/>
      <c r="E122" s="158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60"/>
      <c r="S122" s="160"/>
      <c r="T122" s="159"/>
      <c r="U122" s="159"/>
      <c r="V122" s="159"/>
      <c r="W122" s="160"/>
      <c r="X122" s="160"/>
      <c r="AH122" s="193"/>
      <c r="AI122" s="193"/>
      <c r="AJ122" s="196"/>
    </row>
    <row r="123" spans="1:60" ht="14">
      <c r="A123" s="152" t="s">
        <v>195</v>
      </c>
      <c r="B123" s="169" t="s">
        <v>134</v>
      </c>
      <c r="C123" s="169" t="s">
        <v>135</v>
      </c>
      <c r="D123" s="170"/>
      <c r="E123" s="171"/>
      <c r="F123" s="172"/>
      <c r="G123" s="173">
        <f>SUMIF(AE124:AE148,"&lt;&gt;NOR",G124:G148)</f>
        <v>0</v>
      </c>
      <c r="H123" s="172"/>
      <c r="I123" s="172">
        <f>SUM(I124:I148)</f>
        <v>8002.55</v>
      </c>
      <c r="J123" s="172"/>
      <c r="K123" s="172">
        <f>SUM(K124:K148)</f>
        <v>68261.270000000019</v>
      </c>
      <c r="L123" s="172"/>
      <c r="M123" s="172">
        <f>SUM(M124:M148)</f>
        <v>0</v>
      </c>
      <c r="N123" s="172"/>
      <c r="O123" s="172">
        <f>SUM(O124:O148)</f>
        <v>0.03</v>
      </c>
      <c r="P123" s="172"/>
      <c r="Q123" s="172">
        <f>SUM(Q124:Q148)</f>
        <v>0</v>
      </c>
      <c r="R123" s="174"/>
      <c r="S123" s="174"/>
      <c r="T123" s="172"/>
      <c r="U123" s="172"/>
      <c r="V123" s="172">
        <f>SUM(V124:V148)</f>
        <v>32.74</v>
      </c>
      <c r="W123" s="174"/>
      <c r="X123" s="175"/>
      <c r="AE123" t="s">
        <v>196</v>
      </c>
      <c r="AH123" s="193"/>
      <c r="AI123" s="193"/>
      <c r="AJ123" s="196"/>
    </row>
    <row r="124" spans="1:60" outlineLevel="1">
      <c r="A124" s="176">
        <v>105</v>
      </c>
      <c r="B124" s="177" t="s">
        <v>1290</v>
      </c>
      <c r="C124" s="177" t="s">
        <v>1291</v>
      </c>
      <c r="D124" s="178" t="s">
        <v>568</v>
      </c>
      <c r="E124" s="179">
        <v>7</v>
      </c>
      <c r="F124" s="182"/>
      <c r="G124" s="180">
        <f t="shared" ref="G124:G148" si="28">ROUND(E124*F124,2)</f>
        <v>0</v>
      </c>
      <c r="H124" s="182">
        <v>0</v>
      </c>
      <c r="I124" s="180">
        <f t="shared" ref="I124:I148" si="29">ROUND(E124*H124,2)</f>
        <v>0</v>
      </c>
      <c r="J124" s="182">
        <v>964</v>
      </c>
      <c r="K124" s="180">
        <f t="shared" ref="K124:K148" si="30">ROUND(E124*J124,2)</f>
        <v>6748</v>
      </c>
      <c r="L124" s="180">
        <v>21</v>
      </c>
      <c r="M124" s="180">
        <f t="shared" ref="M124:M148" si="31">G124*(1+L124/100)</f>
        <v>0</v>
      </c>
      <c r="N124" s="180">
        <v>0</v>
      </c>
      <c r="O124" s="180">
        <f t="shared" ref="O124:O148" si="32">ROUND(E124*N124,2)</f>
        <v>0</v>
      </c>
      <c r="P124" s="180">
        <v>0</v>
      </c>
      <c r="Q124" s="180">
        <f t="shared" ref="Q124:Q148" si="33">ROUND(E124*P124,2)</f>
        <v>0</v>
      </c>
      <c r="R124" s="181" t="s">
        <v>1292</v>
      </c>
      <c r="S124" s="181" t="s">
        <v>201</v>
      </c>
      <c r="T124" s="180" t="s">
        <v>201</v>
      </c>
      <c r="U124" s="180">
        <v>1.43</v>
      </c>
      <c r="V124" s="180">
        <f t="shared" ref="V124:V148" si="34">ROUND(E124*U124,2)</f>
        <v>10.01</v>
      </c>
      <c r="W124" s="181"/>
      <c r="X124" s="181">
        <v>105</v>
      </c>
      <c r="Y124" s="149"/>
      <c r="Z124" s="149"/>
      <c r="AA124" s="149"/>
      <c r="AB124" s="149"/>
      <c r="AC124" s="149"/>
      <c r="AD124" s="149"/>
      <c r="AE124" s="149" t="s">
        <v>987</v>
      </c>
      <c r="AF124" s="149" t="s">
        <v>1293</v>
      </c>
      <c r="AG124" s="149"/>
      <c r="AH124" s="194"/>
      <c r="AI124" s="194"/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>
      <c r="A125" s="176">
        <v>106</v>
      </c>
      <c r="B125" s="177" t="s">
        <v>1294</v>
      </c>
      <c r="C125" s="177" t="s">
        <v>1295</v>
      </c>
      <c r="D125" s="178" t="s">
        <v>568</v>
      </c>
      <c r="E125" s="179">
        <v>7</v>
      </c>
      <c r="F125" s="182"/>
      <c r="G125" s="180">
        <f t="shared" si="28"/>
        <v>0</v>
      </c>
      <c r="H125" s="182">
        <v>0</v>
      </c>
      <c r="I125" s="180">
        <f t="shared" si="29"/>
        <v>0</v>
      </c>
      <c r="J125" s="182">
        <v>1200</v>
      </c>
      <c r="K125" s="180">
        <f t="shared" si="30"/>
        <v>8400</v>
      </c>
      <c r="L125" s="180">
        <v>21</v>
      </c>
      <c r="M125" s="180">
        <f t="shared" si="31"/>
        <v>0</v>
      </c>
      <c r="N125" s="180">
        <v>0</v>
      </c>
      <c r="O125" s="180">
        <f t="shared" si="32"/>
        <v>0</v>
      </c>
      <c r="P125" s="180">
        <v>0</v>
      </c>
      <c r="Q125" s="180">
        <f t="shared" si="33"/>
        <v>0</v>
      </c>
      <c r="R125" s="181"/>
      <c r="S125" s="181" t="s">
        <v>392</v>
      </c>
      <c r="T125" s="180" t="s">
        <v>689</v>
      </c>
      <c r="U125" s="180">
        <v>0</v>
      </c>
      <c r="V125" s="180">
        <f t="shared" si="34"/>
        <v>0</v>
      </c>
      <c r="W125" s="181"/>
      <c r="X125" s="181">
        <v>106</v>
      </c>
      <c r="Y125" s="149"/>
      <c r="Z125" s="149"/>
      <c r="AA125" s="149"/>
      <c r="AB125" s="149"/>
      <c r="AC125" s="149"/>
      <c r="AD125" s="149"/>
      <c r="AE125" s="149" t="s">
        <v>987</v>
      </c>
      <c r="AF125" s="149" t="s">
        <v>1296</v>
      </c>
      <c r="AG125" s="149"/>
      <c r="AH125" s="194"/>
      <c r="AI125" s="194"/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1">
      <c r="A126" s="176">
        <v>107</v>
      </c>
      <c r="B126" s="177" t="s">
        <v>1297</v>
      </c>
      <c r="C126" s="177" t="s">
        <v>1298</v>
      </c>
      <c r="D126" s="178" t="s">
        <v>568</v>
      </c>
      <c r="E126" s="179">
        <v>1.5</v>
      </c>
      <c r="F126" s="182"/>
      <c r="G126" s="180">
        <f t="shared" si="28"/>
        <v>0</v>
      </c>
      <c r="H126" s="182">
        <v>0</v>
      </c>
      <c r="I126" s="180">
        <f t="shared" si="29"/>
        <v>0</v>
      </c>
      <c r="J126" s="182">
        <v>1225</v>
      </c>
      <c r="K126" s="180">
        <f t="shared" si="30"/>
        <v>1837.5</v>
      </c>
      <c r="L126" s="180">
        <v>21</v>
      </c>
      <c r="M126" s="180">
        <f t="shared" si="31"/>
        <v>0</v>
      </c>
      <c r="N126" s="180">
        <v>0</v>
      </c>
      <c r="O126" s="180">
        <f t="shared" si="32"/>
        <v>0</v>
      </c>
      <c r="P126" s="180">
        <v>0</v>
      </c>
      <c r="Q126" s="180">
        <f t="shared" si="33"/>
        <v>0</v>
      </c>
      <c r="R126" s="181" t="s">
        <v>1292</v>
      </c>
      <c r="S126" s="181" t="s">
        <v>201</v>
      </c>
      <c r="T126" s="180" t="s">
        <v>201</v>
      </c>
      <c r="U126" s="180">
        <v>1.81</v>
      </c>
      <c r="V126" s="180">
        <f t="shared" si="34"/>
        <v>2.72</v>
      </c>
      <c r="W126" s="181"/>
      <c r="X126" s="181">
        <v>107</v>
      </c>
      <c r="Y126" s="149"/>
      <c r="Z126" s="149"/>
      <c r="AA126" s="149"/>
      <c r="AB126" s="149"/>
      <c r="AC126" s="149"/>
      <c r="AD126" s="149"/>
      <c r="AE126" s="149" t="s">
        <v>987</v>
      </c>
      <c r="AF126" s="149" t="s">
        <v>1299</v>
      </c>
      <c r="AG126" s="149"/>
      <c r="AH126" s="194"/>
      <c r="AI126" s="194"/>
      <c r="AJ126" s="197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1">
      <c r="A127" s="176">
        <v>108</v>
      </c>
      <c r="B127" s="177" t="s">
        <v>1300</v>
      </c>
      <c r="C127" s="177" t="s">
        <v>1301</v>
      </c>
      <c r="D127" s="178" t="s">
        <v>568</v>
      </c>
      <c r="E127" s="179">
        <v>1.5</v>
      </c>
      <c r="F127" s="182"/>
      <c r="G127" s="180">
        <f t="shared" si="28"/>
        <v>0</v>
      </c>
      <c r="H127" s="182">
        <v>0</v>
      </c>
      <c r="I127" s="180">
        <f t="shared" si="29"/>
        <v>0</v>
      </c>
      <c r="J127" s="182">
        <v>1650</v>
      </c>
      <c r="K127" s="180">
        <f t="shared" si="30"/>
        <v>2475</v>
      </c>
      <c r="L127" s="180">
        <v>21</v>
      </c>
      <c r="M127" s="180">
        <f t="shared" si="31"/>
        <v>0</v>
      </c>
      <c r="N127" s="180">
        <v>0</v>
      </c>
      <c r="O127" s="180">
        <f t="shared" si="32"/>
        <v>0</v>
      </c>
      <c r="P127" s="180">
        <v>0</v>
      </c>
      <c r="Q127" s="180">
        <f t="shared" si="33"/>
        <v>0</v>
      </c>
      <c r="R127" s="181"/>
      <c r="S127" s="181" t="s">
        <v>392</v>
      </c>
      <c r="T127" s="180" t="s">
        <v>689</v>
      </c>
      <c r="U127" s="180">
        <v>0</v>
      </c>
      <c r="V127" s="180">
        <f t="shared" si="34"/>
        <v>0</v>
      </c>
      <c r="W127" s="181"/>
      <c r="X127" s="181">
        <v>108</v>
      </c>
      <c r="Y127" s="149"/>
      <c r="Z127" s="149"/>
      <c r="AA127" s="149"/>
      <c r="AB127" s="149"/>
      <c r="AC127" s="149"/>
      <c r="AD127" s="149"/>
      <c r="AE127" s="149" t="s">
        <v>987</v>
      </c>
      <c r="AF127" s="149" t="s">
        <v>1302</v>
      </c>
      <c r="AG127" s="149"/>
      <c r="AH127" s="194"/>
      <c r="AI127" s="194"/>
      <c r="AJ127" s="197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1">
      <c r="A128" s="176">
        <v>109</v>
      </c>
      <c r="B128" s="177" t="s">
        <v>1303</v>
      </c>
      <c r="C128" s="177" t="s">
        <v>1304</v>
      </c>
      <c r="D128" s="178" t="s">
        <v>568</v>
      </c>
      <c r="E128" s="179">
        <v>1.2</v>
      </c>
      <c r="F128" s="182"/>
      <c r="G128" s="180">
        <f t="shared" si="28"/>
        <v>0</v>
      </c>
      <c r="H128" s="182">
        <v>0</v>
      </c>
      <c r="I128" s="180">
        <f t="shared" si="29"/>
        <v>0</v>
      </c>
      <c r="J128" s="182">
        <v>865</v>
      </c>
      <c r="K128" s="180">
        <f t="shared" si="30"/>
        <v>1038</v>
      </c>
      <c r="L128" s="180">
        <v>21</v>
      </c>
      <c r="M128" s="180">
        <f t="shared" si="31"/>
        <v>0</v>
      </c>
      <c r="N128" s="180">
        <v>0</v>
      </c>
      <c r="O128" s="180">
        <f t="shared" si="32"/>
        <v>0</v>
      </c>
      <c r="P128" s="180">
        <v>0</v>
      </c>
      <c r="Q128" s="180">
        <f t="shared" si="33"/>
        <v>0</v>
      </c>
      <c r="R128" s="181" t="s">
        <v>1292</v>
      </c>
      <c r="S128" s="181" t="s">
        <v>201</v>
      </c>
      <c r="T128" s="180" t="s">
        <v>201</v>
      </c>
      <c r="U128" s="180">
        <v>1.29</v>
      </c>
      <c r="V128" s="180">
        <f t="shared" si="34"/>
        <v>1.55</v>
      </c>
      <c r="W128" s="181"/>
      <c r="X128" s="181">
        <v>109</v>
      </c>
      <c r="Y128" s="149"/>
      <c r="Z128" s="149"/>
      <c r="AA128" s="149"/>
      <c r="AB128" s="149"/>
      <c r="AC128" s="149"/>
      <c r="AD128" s="149"/>
      <c r="AE128" s="149" t="s">
        <v>987</v>
      </c>
      <c r="AF128" s="149" t="s">
        <v>1305</v>
      </c>
      <c r="AG128" s="149"/>
      <c r="AH128" s="194"/>
      <c r="AI128" s="194"/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1">
      <c r="A129" s="176">
        <v>110</v>
      </c>
      <c r="B129" s="177" t="s">
        <v>1306</v>
      </c>
      <c r="C129" s="177" t="s">
        <v>1307</v>
      </c>
      <c r="D129" s="178" t="s">
        <v>426</v>
      </c>
      <c r="E129" s="179">
        <v>4</v>
      </c>
      <c r="F129" s="182"/>
      <c r="G129" s="180">
        <f t="shared" si="28"/>
        <v>0</v>
      </c>
      <c r="H129" s="182">
        <v>0</v>
      </c>
      <c r="I129" s="180">
        <f t="shared" si="29"/>
        <v>0</v>
      </c>
      <c r="J129" s="182">
        <v>703</v>
      </c>
      <c r="K129" s="180">
        <f t="shared" si="30"/>
        <v>2812</v>
      </c>
      <c r="L129" s="180">
        <v>21</v>
      </c>
      <c r="M129" s="180">
        <f t="shared" si="31"/>
        <v>0</v>
      </c>
      <c r="N129" s="180">
        <v>0</v>
      </c>
      <c r="O129" s="180">
        <f t="shared" si="32"/>
        <v>0</v>
      </c>
      <c r="P129" s="180">
        <v>0</v>
      </c>
      <c r="Q129" s="180">
        <f t="shared" si="33"/>
        <v>0</v>
      </c>
      <c r="R129" s="181" t="s">
        <v>1292</v>
      </c>
      <c r="S129" s="181" t="s">
        <v>201</v>
      </c>
      <c r="T129" s="180" t="s">
        <v>201</v>
      </c>
      <c r="U129" s="180">
        <v>1.07</v>
      </c>
      <c r="V129" s="180">
        <f t="shared" si="34"/>
        <v>4.28</v>
      </c>
      <c r="W129" s="181"/>
      <c r="X129" s="181">
        <v>110</v>
      </c>
      <c r="Y129" s="149"/>
      <c r="Z129" s="149"/>
      <c r="AA129" s="149"/>
      <c r="AB129" s="149"/>
      <c r="AC129" s="149"/>
      <c r="AD129" s="149"/>
      <c r="AE129" s="149" t="s">
        <v>987</v>
      </c>
      <c r="AF129" s="149" t="s">
        <v>1308</v>
      </c>
      <c r="AG129" s="149"/>
      <c r="AH129" s="194"/>
      <c r="AI129" s="194"/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>
      <c r="A130" s="176">
        <v>111</v>
      </c>
      <c r="B130" s="177" t="s">
        <v>1309</v>
      </c>
      <c r="C130" s="177" t="s">
        <v>1310</v>
      </c>
      <c r="D130" s="178" t="s">
        <v>435</v>
      </c>
      <c r="E130" s="179">
        <v>2</v>
      </c>
      <c r="F130" s="182"/>
      <c r="G130" s="180">
        <f t="shared" si="28"/>
        <v>0</v>
      </c>
      <c r="H130" s="182">
        <v>0</v>
      </c>
      <c r="I130" s="180">
        <f t="shared" si="29"/>
        <v>0</v>
      </c>
      <c r="J130" s="182">
        <v>1420</v>
      </c>
      <c r="K130" s="180">
        <f t="shared" si="30"/>
        <v>2840</v>
      </c>
      <c r="L130" s="180">
        <v>21</v>
      </c>
      <c r="M130" s="180">
        <f t="shared" si="31"/>
        <v>0</v>
      </c>
      <c r="N130" s="180">
        <v>0</v>
      </c>
      <c r="O130" s="180">
        <f t="shared" si="32"/>
        <v>0</v>
      </c>
      <c r="P130" s="180">
        <v>0</v>
      </c>
      <c r="Q130" s="180">
        <f t="shared" si="33"/>
        <v>0</v>
      </c>
      <c r="R130" s="181"/>
      <c r="S130" s="181" t="s">
        <v>392</v>
      </c>
      <c r="T130" s="180" t="s">
        <v>689</v>
      </c>
      <c r="U130" s="180">
        <v>0</v>
      </c>
      <c r="V130" s="180">
        <f t="shared" si="34"/>
        <v>0</v>
      </c>
      <c r="W130" s="181"/>
      <c r="X130" s="181">
        <v>111</v>
      </c>
      <c r="Y130" s="149"/>
      <c r="Z130" s="149"/>
      <c r="AA130" s="149"/>
      <c r="AB130" s="149"/>
      <c r="AC130" s="149"/>
      <c r="AD130" s="149"/>
      <c r="AE130" s="149" t="s">
        <v>987</v>
      </c>
      <c r="AF130" s="149" t="s">
        <v>1311</v>
      </c>
      <c r="AG130" s="149"/>
      <c r="AH130" s="194"/>
      <c r="AI130" s="194"/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>
      <c r="A131" s="176">
        <v>112</v>
      </c>
      <c r="B131" s="177" t="s">
        <v>1312</v>
      </c>
      <c r="C131" s="177" t="s">
        <v>1313</v>
      </c>
      <c r="D131" s="178" t="s">
        <v>435</v>
      </c>
      <c r="E131" s="179">
        <v>2</v>
      </c>
      <c r="F131" s="182"/>
      <c r="G131" s="180">
        <f t="shared" si="28"/>
        <v>0</v>
      </c>
      <c r="H131" s="182">
        <v>0</v>
      </c>
      <c r="I131" s="180">
        <f t="shared" si="29"/>
        <v>0</v>
      </c>
      <c r="J131" s="182">
        <v>1420</v>
      </c>
      <c r="K131" s="180">
        <f t="shared" si="30"/>
        <v>2840</v>
      </c>
      <c r="L131" s="180">
        <v>21</v>
      </c>
      <c r="M131" s="180">
        <f t="shared" si="31"/>
        <v>0</v>
      </c>
      <c r="N131" s="180">
        <v>0</v>
      </c>
      <c r="O131" s="180">
        <f t="shared" si="32"/>
        <v>0</v>
      </c>
      <c r="P131" s="180">
        <v>0</v>
      </c>
      <c r="Q131" s="180">
        <f t="shared" si="33"/>
        <v>0</v>
      </c>
      <c r="R131" s="181"/>
      <c r="S131" s="181" t="s">
        <v>392</v>
      </c>
      <c r="T131" s="180" t="s">
        <v>689</v>
      </c>
      <c r="U131" s="180">
        <v>0</v>
      </c>
      <c r="V131" s="180">
        <f t="shared" si="34"/>
        <v>0</v>
      </c>
      <c r="W131" s="181"/>
      <c r="X131" s="181">
        <v>112</v>
      </c>
      <c r="Y131" s="149"/>
      <c r="Z131" s="149"/>
      <c r="AA131" s="149"/>
      <c r="AB131" s="149"/>
      <c r="AC131" s="149"/>
      <c r="AD131" s="149"/>
      <c r="AE131" s="149" t="s">
        <v>987</v>
      </c>
      <c r="AF131" s="149" t="s">
        <v>1314</v>
      </c>
      <c r="AG131" s="149"/>
      <c r="AH131" s="194"/>
      <c r="AI131" s="194"/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1">
      <c r="A132" s="176">
        <v>113</v>
      </c>
      <c r="B132" s="177" t="s">
        <v>1315</v>
      </c>
      <c r="C132" s="177" t="s">
        <v>1316</v>
      </c>
      <c r="D132" s="178" t="s">
        <v>426</v>
      </c>
      <c r="E132" s="179">
        <v>3</v>
      </c>
      <c r="F132" s="182"/>
      <c r="G132" s="180">
        <f t="shared" si="28"/>
        <v>0</v>
      </c>
      <c r="H132" s="182">
        <v>0</v>
      </c>
      <c r="I132" s="180">
        <f t="shared" si="29"/>
        <v>0</v>
      </c>
      <c r="J132" s="182">
        <v>690</v>
      </c>
      <c r="K132" s="180">
        <f t="shared" si="30"/>
        <v>2070</v>
      </c>
      <c r="L132" s="180">
        <v>21</v>
      </c>
      <c r="M132" s="180">
        <f t="shared" si="31"/>
        <v>0</v>
      </c>
      <c r="N132" s="180">
        <v>0</v>
      </c>
      <c r="O132" s="180">
        <f t="shared" si="32"/>
        <v>0</v>
      </c>
      <c r="P132" s="180">
        <v>0</v>
      </c>
      <c r="Q132" s="180">
        <f t="shared" si="33"/>
        <v>0</v>
      </c>
      <c r="R132" s="181" t="s">
        <v>1292</v>
      </c>
      <c r="S132" s="181" t="s">
        <v>201</v>
      </c>
      <c r="T132" s="180" t="s">
        <v>201</v>
      </c>
      <c r="U132" s="180">
        <v>1.05</v>
      </c>
      <c r="V132" s="180">
        <f t="shared" si="34"/>
        <v>3.15</v>
      </c>
      <c r="W132" s="181"/>
      <c r="X132" s="181">
        <v>113</v>
      </c>
      <c r="Y132" s="149"/>
      <c r="Z132" s="149"/>
      <c r="AA132" s="149"/>
      <c r="AB132" s="149"/>
      <c r="AC132" s="149"/>
      <c r="AD132" s="149"/>
      <c r="AE132" s="149" t="s">
        <v>987</v>
      </c>
      <c r="AF132" s="149" t="s">
        <v>1317</v>
      </c>
      <c r="AG132" s="149"/>
      <c r="AH132" s="194"/>
      <c r="AI132" s="194"/>
      <c r="AJ132" s="197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1">
      <c r="A133" s="176">
        <v>114</v>
      </c>
      <c r="B133" s="177" t="s">
        <v>1318</v>
      </c>
      <c r="C133" s="177" t="s">
        <v>1319</v>
      </c>
      <c r="D133" s="178" t="s">
        <v>435</v>
      </c>
      <c r="E133" s="179">
        <v>3</v>
      </c>
      <c r="F133" s="182"/>
      <c r="G133" s="180">
        <f t="shared" si="28"/>
        <v>0</v>
      </c>
      <c r="H133" s="182">
        <v>0</v>
      </c>
      <c r="I133" s="180">
        <f t="shared" si="29"/>
        <v>0</v>
      </c>
      <c r="J133" s="182">
        <v>920</v>
      </c>
      <c r="K133" s="180">
        <f t="shared" si="30"/>
        <v>2760</v>
      </c>
      <c r="L133" s="180">
        <v>21</v>
      </c>
      <c r="M133" s="180">
        <f t="shared" si="31"/>
        <v>0</v>
      </c>
      <c r="N133" s="180">
        <v>0</v>
      </c>
      <c r="O133" s="180">
        <f t="shared" si="32"/>
        <v>0</v>
      </c>
      <c r="P133" s="180">
        <v>0</v>
      </c>
      <c r="Q133" s="180">
        <f t="shared" si="33"/>
        <v>0</v>
      </c>
      <c r="R133" s="181"/>
      <c r="S133" s="181" t="s">
        <v>392</v>
      </c>
      <c r="T133" s="180" t="s">
        <v>689</v>
      </c>
      <c r="U133" s="180">
        <v>0</v>
      </c>
      <c r="V133" s="180">
        <f t="shared" si="34"/>
        <v>0</v>
      </c>
      <c r="W133" s="181"/>
      <c r="X133" s="181">
        <v>114</v>
      </c>
      <c r="Y133" s="149"/>
      <c r="Z133" s="149"/>
      <c r="AA133" s="149"/>
      <c r="AB133" s="149"/>
      <c r="AC133" s="149"/>
      <c r="AD133" s="149"/>
      <c r="AE133" s="149" t="s">
        <v>987</v>
      </c>
      <c r="AF133" s="149" t="s">
        <v>1320</v>
      </c>
      <c r="AG133" s="149"/>
      <c r="AH133" s="194"/>
      <c r="AI133" s="194"/>
      <c r="AJ133" s="197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1">
      <c r="A134" s="176">
        <v>115</v>
      </c>
      <c r="B134" s="177" t="s">
        <v>1321</v>
      </c>
      <c r="C134" s="177" t="s">
        <v>1322</v>
      </c>
      <c r="D134" s="178" t="s">
        <v>426</v>
      </c>
      <c r="E134" s="179">
        <v>1</v>
      </c>
      <c r="F134" s="182"/>
      <c r="G134" s="180">
        <f t="shared" si="28"/>
        <v>0</v>
      </c>
      <c r="H134" s="182">
        <v>0</v>
      </c>
      <c r="I134" s="180">
        <f t="shared" si="29"/>
        <v>0</v>
      </c>
      <c r="J134" s="182">
        <v>1097</v>
      </c>
      <c r="K134" s="180">
        <f t="shared" si="30"/>
        <v>1097</v>
      </c>
      <c r="L134" s="180">
        <v>21</v>
      </c>
      <c r="M134" s="180">
        <f t="shared" si="31"/>
        <v>0</v>
      </c>
      <c r="N134" s="180">
        <v>0</v>
      </c>
      <c r="O134" s="180">
        <f t="shared" si="32"/>
        <v>0</v>
      </c>
      <c r="P134" s="180">
        <v>0</v>
      </c>
      <c r="Q134" s="180">
        <f t="shared" si="33"/>
        <v>0</v>
      </c>
      <c r="R134" s="181" t="s">
        <v>1292</v>
      </c>
      <c r="S134" s="181" t="s">
        <v>201</v>
      </c>
      <c r="T134" s="180" t="s">
        <v>201</v>
      </c>
      <c r="U134" s="180">
        <v>1.67</v>
      </c>
      <c r="V134" s="180">
        <f t="shared" si="34"/>
        <v>1.67</v>
      </c>
      <c r="W134" s="181"/>
      <c r="X134" s="181">
        <v>115</v>
      </c>
      <c r="Y134" s="149"/>
      <c r="Z134" s="149"/>
      <c r="AA134" s="149"/>
      <c r="AB134" s="149"/>
      <c r="AC134" s="149"/>
      <c r="AD134" s="149"/>
      <c r="AE134" s="149" t="s">
        <v>987</v>
      </c>
      <c r="AF134" s="149" t="s">
        <v>1323</v>
      </c>
      <c r="AG134" s="149"/>
      <c r="AH134" s="194"/>
      <c r="AI134" s="194"/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1">
      <c r="A135" s="176">
        <v>116</v>
      </c>
      <c r="B135" s="177" t="s">
        <v>1324</v>
      </c>
      <c r="C135" s="177" t="s">
        <v>1325</v>
      </c>
      <c r="D135" s="178" t="s">
        <v>435</v>
      </c>
      <c r="E135" s="179">
        <v>1</v>
      </c>
      <c r="F135" s="182"/>
      <c r="G135" s="180">
        <f t="shared" si="28"/>
        <v>0</v>
      </c>
      <c r="H135" s="182">
        <v>0</v>
      </c>
      <c r="I135" s="180">
        <f t="shared" si="29"/>
        <v>0</v>
      </c>
      <c r="J135" s="182">
        <v>1800</v>
      </c>
      <c r="K135" s="180">
        <f t="shared" si="30"/>
        <v>1800</v>
      </c>
      <c r="L135" s="180">
        <v>21</v>
      </c>
      <c r="M135" s="180">
        <f t="shared" si="31"/>
        <v>0</v>
      </c>
      <c r="N135" s="180">
        <v>0</v>
      </c>
      <c r="O135" s="180">
        <f t="shared" si="32"/>
        <v>0</v>
      </c>
      <c r="P135" s="180">
        <v>0</v>
      </c>
      <c r="Q135" s="180">
        <f t="shared" si="33"/>
        <v>0</v>
      </c>
      <c r="R135" s="181"/>
      <c r="S135" s="181" t="s">
        <v>392</v>
      </c>
      <c r="T135" s="180" t="s">
        <v>689</v>
      </c>
      <c r="U135" s="180">
        <v>0</v>
      </c>
      <c r="V135" s="180">
        <f t="shared" si="34"/>
        <v>0</v>
      </c>
      <c r="W135" s="181"/>
      <c r="X135" s="181">
        <v>116</v>
      </c>
      <c r="Y135" s="149"/>
      <c r="Z135" s="149"/>
      <c r="AA135" s="149"/>
      <c r="AB135" s="149"/>
      <c r="AC135" s="149"/>
      <c r="AD135" s="149"/>
      <c r="AE135" s="149" t="s">
        <v>987</v>
      </c>
      <c r="AF135" s="149" t="s">
        <v>1326</v>
      </c>
      <c r="AG135" s="149"/>
      <c r="AH135" s="194"/>
      <c r="AI135" s="194"/>
      <c r="AJ135" s="197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1">
      <c r="A136" s="176">
        <v>117</v>
      </c>
      <c r="B136" s="177" t="s">
        <v>1327</v>
      </c>
      <c r="C136" s="177" t="s">
        <v>1328</v>
      </c>
      <c r="D136" s="178" t="s">
        <v>426</v>
      </c>
      <c r="E136" s="179">
        <v>2</v>
      </c>
      <c r="F136" s="182"/>
      <c r="G136" s="180">
        <f t="shared" si="28"/>
        <v>0</v>
      </c>
      <c r="H136" s="182">
        <v>0</v>
      </c>
      <c r="I136" s="180">
        <f t="shared" si="29"/>
        <v>0</v>
      </c>
      <c r="J136" s="182">
        <v>506</v>
      </c>
      <c r="K136" s="180">
        <f t="shared" si="30"/>
        <v>1012</v>
      </c>
      <c r="L136" s="180">
        <v>21</v>
      </c>
      <c r="M136" s="180">
        <f t="shared" si="31"/>
        <v>0</v>
      </c>
      <c r="N136" s="180">
        <v>0</v>
      </c>
      <c r="O136" s="180">
        <f t="shared" si="32"/>
        <v>0</v>
      </c>
      <c r="P136" s="180">
        <v>0</v>
      </c>
      <c r="Q136" s="180">
        <f t="shared" si="33"/>
        <v>0</v>
      </c>
      <c r="R136" s="181" t="s">
        <v>1292</v>
      </c>
      <c r="S136" s="181" t="s">
        <v>201</v>
      </c>
      <c r="T136" s="180" t="s">
        <v>201</v>
      </c>
      <c r="U136" s="180">
        <v>0.77</v>
      </c>
      <c r="V136" s="180">
        <f t="shared" si="34"/>
        <v>1.54</v>
      </c>
      <c r="W136" s="181"/>
      <c r="X136" s="181">
        <v>117</v>
      </c>
      <c r="Y136" s="149"/>
      <c r="Z136" s="149"/>
      <c r="AA136" s="149"/>
      <c r="AB136" s="149"/>
      <c r="AC136" s="149"/>
      <c r="AD136" s="149"/>
      <c r="AE136" s="149" t="s">
        <v>987</v>
      </c>
      <c r="AF136" s="149" t="s">
        <v>1329</v>
      </c>
      <c r="AG136" s="149"/>
      <c r="AH136" s="194"/>
      <c r="AI136" s="194"/>
      <c r="AJ136" s="197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ht="24" outlineLevel="1">
      <c r="A137" s="176">
        <v>118</v>
      </c>
      <c r="B137" s="177" t="s">
        <v>1330</v>
      </c>
      <c r="C137" s="177" t="s">
        <v>1331</v>
      </c>
      <c r="D137" s="178" t="s">
        <v>435</v>
      </c>
      <c r="E137" s="179">
        <v>2</v>
      </c>
      <c r="F137" s="182"/>
      <c r="G137" s="180">
        <f t="shared" si="28"/>
        <v>0</v>
      </c>
      <c r="H137" s="182">
        <v>0</v>
      </c>
      <c r="I137" s="180">
        <f t="shared" si="29"/>
        <v>0</v>
      </c>
      <c r="J137" s="182">
        <v>1800</v>
      </c>
      <c r="K137" s="180">
        <f t="shared" si="30"/>
        <v>3600</v>
      </c>
      <c r="L137" s="180">
        <v>21</v>
      </c>
      <c r="M137" s="180">
        <f t="shared" si="31"/>
        <v>0</v>
      </c>
      <c r="N137" s="180">
        <v>0</v>
      </c>
      <c r="O137" s="180">
        <f t="shared" si="32"/>
        <v>0</v>
      </c>
      <c r="P137" s="180">
        <v>0</v>
      </c>
      <c r="Q137" s="180">
        <f t="shared" si="33"/>
        <v>0</v>
      </c>
      <c r="R137" s="181"/>
      <c r="S137" s="181" t="s">
        <v>392</v>
      </c>
      <c r="T137" s="180" t="s">
        <v>689</v>
      </c>
      <c r="U137" s="180">
        <v>0</v>
      </c>
      <c r="V137" s="180">
        <f t="shared" si="34"/>
        <v>0</v>
      </c>
      <c r="W137" s="181"/>
      <c r="X137" s="181">
        <v>118</v>
      </c>
      <c r="Y137" s="149"/>
      <c r="Z137" s="149"/>
      <c r="AA137" s="149"/>
      <c r="AB137" s="149"/>
      <c r="AC137" s="149"/>
      <c r="AD137" s="149"/>
      <c r="AE137" s="149" t="s">
        <v>987</v>
      </c>
      <c r="AF137" s="149" t="s">
        <v>1332</v>
      </c>
      <c r="AG137" s="149"/>
      <c r="AH137" s="194"/>
      <c r="AI137" s="194"/>
      <c r="AJ137" s="197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1">
      <c r="A138" s="176">
        <v>119</v>
      </c>
      <c r="B138" s="177" t="s">
        <v>1333</v>
      </c>
      <c r="C138" s="177" t="s">
        <v>1334</v>
      </c>
      <c r="D138" s="178" t="s">
        <v>426</v>
      </c>
      <c r="E138" s="179">
        <v>1</v>
      </c>
      <c r="F138" s="182"/>
      <c r="G138" s="180">
        <f t="shared" si="28"/>
        <v>0</v>
      </c>
      <c r="H138" s="182">
        <v>0</v>
      </c>
      <c r="I138" s="180">
        <f t="shared" si="29"/>
        <v>0</v>
      </c>
      <c r="J138" s="182">
        <v>769</v>
      </c>
      <c r="K138" s="180">
        <f t="shared" si="30"/>
        <v>769</v>
      </c>
      <c r="L138" s="180">
        <v>21</v>
      </c>
      <c r="M138" s="180">
        <f t="shared" si="31"/>
        <v>0</v>
      </c>
      <c r="N138" s="180">
        <v>0</v>
      </c>
      <c r="O138" s="180">
        <f t="shared" si="32"/>
        <v>0</v>
      </c>
      <c r="P138" s="180">
        <v>0</v>
      </c>
      <c r="Q138" s="180">
        <f t="shared" si="33"/>
        <v>0</v>
      </c>
      <c r="R138" s="181" t="s">
        <v>1292</v>
      </c>
      <c r="S138" s="181" t="s">
        <v>201</v>
      </c>
      <c r="T138" s="180" t="s">
        <v>201</v>
      </c>
      <c r="U138" s="180">
        <v>1.17</v>
      </c>
      <c r="V138" s="180">
        <f t="shared" si="34"/>
        <v>1.17</v>
      </c>
      <c r="W138" s="181"/>
      <c r="X138" s="181">
        <v>119</v>
      </c>
      <c r="Y138" s="149"/>
      <c r="Z138" s="149"/>
      <c r="AA138" s="149"/>
      <c r="AB138" s="149"/>
      <c r="AC138" s="149"/>
      <c r="AD138" s="149"/>
      <c r="AE138" s="149" t="s">
        <v>987</v>
      </c>
      <c r="AF138" s="149" t="s">
        <v>1335</v>
      </c>
      <c r="AG138" s="149"/>
      <c r="AH138" s="194"/>
      <c r="AI138" s="194"/>
      <c r="AJ138" s="197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ht="24" outlineLevel="1">
      <c r="A139" s="176">
        <v>120</v>
      </c>
      <c r="B139" s="177" t="s">
        <v>1336</v>
      </c>
      <c r="C139" s="177" t="s">
        <v>1337</v>
      </c>
      <c r="D139" s="178" t="s">
        <v>435</v>
      </c>
      <c r="E139" s="179">
        <v>1</v>
      </c>
      <c r="F139" s="182"/>
      <c r="G139" s="180">
        <f t="shared" si="28"/>
        <v>0</v>
      </c>
      <c r="H139" s="182">
        <v>0</v>
      </c>
      <c r="I139" s="180">
        <f t="shared" si="29"/>
        <v>0</v>
      </c>
      <c r="J139" s="182">
        <v>4200</v>
      </c>
      <c r="K139" s="180">
        <f t="shared" si="30"/>
        <v>4200</v>
      </c>
      <c r="L139" s="180">
        <v>21</v>
      </c>
      <c r="M139" s="180">
        <f t="shared" si="31"/>
        <v>0</v>
      </c>
      <c r="N139" s="180">
        <v>0</v>
      </c>
      <c r="O139" s="180">
        <f t="shared" si="32"/>
        <v>0</v>
      </c>
      <c r="P139" s="180">
        <v>0</v>
      </c>
      <c r="Q139" s="180">
        <f t="shared" si="33"/>
        <v>0</v>
      </c>
      <c r="R139" s="181"/>
      <c r="S139" s="181" t="s">
        <v>392</v>
      </c>
      <c r="T139" s="180" t="s">
        <v>689</v>
      </c>
      <c r="U139" s="180">
        <v>0</v>
      </c>
      <c r="V139" s="180">
        <f t="shared" si="34"/>
        <v>0</v>
      </c>
      <c r="W139" s="181"/>
      <c r="X139" s="181">
        <v>120</v>
      </c>
      <c r="Y139" s="149"/>
      <c r="Z139" s="149"/>
      <c r="AA139" s="149"/>
      <c r="AB139" s="149"/>
      <c r="AC139" s="149"/>
      <c r="AD139" s="149"/>
      <c r="AE139" s="149" t="s">
        <v>987</v>
      </c>
      <c r="AF139" s="149" t="s">
        <v>1338</v>
      </c>
      <c r="AG139" s="149"/>
      <c r="AH139" s="194"/>
      <c r="AI139" s="194"/>
      <c r="AJ139" s="197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1">
      <c r="A140" s="176">
        <v>121</v>
      </c>
      <c r="B140" s="177" t="s">
        <v>1327</v>
      </c>
      <c r="C140" s="177" t="s">
        <v>1328</v>
      </c>
      <c r="D140" s="178" t="s">
        <v>426</v>
      </c>
      <c r="E140" s="179">
        <v>2</v>
      </c>
      <c r="F140" s="182"/>
      <c r="G140" s="180">
        <f t="shared" si="28"/>
        <v>0</v>
      </c>
      <c r="H140" s="182">
        <v>0</v>
      </c>
      <c r="I140" s="180">
        <f t="shared" si="29"/>
        <v>0</v>
      </c>
      <c r="J140" s="182">
        <v>506</v>
      </c>
      <c r="K140" s="180">
        <f t="shared" si="30"/>
        <v>1012</v>
      </c>
      <c r="L140" s="180">
        <v>21</v>
      </c>
      <c r="M140" s="180">
        <f t="shared" si="31"/>
        <v>0</v>
      </c>
      <c r="N140" s="180">
        <v>0</v>
      </c>
      <c r="O140" s="180">
        <f t="shared" si="32"/>
        <v>0</v>
      </c>
      <c r="P140" s="180">
        <v>0</v>
      </c>
      <c r="Q140" s="180">
        <f t="shared" si="33"/>
        <v>0</v>
      </c>
      <c r="R140" s="181" t="s">
        <v>1292</v>
      </c>
      <c r="S140" s="181" t="s">
        <v>201</v>
      </c>
      <c r="T140" s="180" t="s">
        <v>201</v>
      </c>
      <c r="U140" s="180">
        <v>0.77</v>
      </c>
      <c r="V140" s="180">
        <f t="shared" si="34"/>
        <v>1.54</v>
      </c>
      <c r="W140" s="181"/>
      <c r="X140" s="181">
        <v>121</v>
      </c>
      <c r="Y140" s="149"/>
      <c r="Z140" s="149"/>
      <c r="AA140" s="149"/>
      <c r="AB140" s="149"/>
      <c r="AC140" s="149"/>
      <c r="AD140" s="149"/>
      <c r="AE140" s="149" t="s">
        <v>987</v>
      </c>
      <c r="AF140" s="149" t="s">
        <v>1339</v>
      </c>
      <c r="AG140" s="149"/>
      <c r="AH140" s="194"/>
      <c r="AI140" s="194"/>
      <c r="AJ140" s="197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>
      <c r="A141" s="176">
        <v>122</v>
      </c>
      <c r="B141" s="177" t="s">
        <v>1336</v>
      </c>
      <c r="C141" s="177" t="s">
        <v>1340</v>
      </c>
      <c r="D141" s="178" t="s">
        <v>435</v>
      </c>
      <c r="E141" s="179">
        <v>2</v>
      </c>
      <c r="F141" s="182"/>
      <c r="G141" s="180">
        <f t="shared" si="28"/>
        <v>0</v>
      </c>
      <c r="H141" s="182">
        <v>0</v>
      </c>
      <c r="I141" s="180">
        <f t="shared" si="29"/>
        <v>0</v>
      </c>
      <c r="J141" s="182">
        <v>1650</v>
      </c>
      <c r="K141" s="180">
        <f t="shared" si="30"/>
        <v>3300</v>
      </c>
      <c r="L141" s="180">
        <v>21</v>
      </c>
      <c r="M141" s="180">
        <f t="shared" si="31"/>
        <v>0</v>
      </c>
      <c r="N141" s="180">
        <v>0</v>
      </c>
      <c r="O141" s="180">
        <f t="shared" si="32"/>
        <v>0</v>
      </c>
      <c r="P141" s="180">
        <v>0</v>
      </c>
      <c r="Q141" s="180">
        <f t="shared" si="33"/>
        <v>0</v>
      </c>
      <c r="R141" s="181"/>
      <c r="S141" s="181" t="s">
        <v>392</v>
      </c>
      <c r="T141" s="180" t="s">
        <v>689</v>
      </c>
      <c r="U141" s="180">
        <v>0</v>
      </c>
      <c r="V141" s="180">
        <f t="shared" si="34"/>
        <v>0</v>
      </c>
      <c r="W141" s="181"/>
      <c r="X141" s="181">
        <v>122</v>
      </c>
      <c r="Y141" s="149"/>
      <c r="Z141" s="149"/>
      <c r="AA141" s="149"/>
      <c r="AB141" s="149"/>
      <c r="AC141" s="149"/>
      <c r="AD141" s="149"/>
      <c r="AE141" s="149" t="s">
        <v>1341</v>
      </c>
      <c r="AF141" s="149" t="s">
        <v>1342</v>
      </c>
      <c r="AG141" s="149"/>
      <c r="AH141" s="194"/>
      <c r="AI141" s="194"/>
      <c r="AJ141" s="197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1">
      <c r="A142" s="176">
        <v>123</v>
      </c>
      <c r="B142" s="177" t="s">
        <v>1343</v>
      </c>
      <c r="C142" s="177" t="s">
        <v>1344</v>
      </c>
      <c r="D142" s="178" t="s">
        <v>426</v>
      </c>
      <c r="E142" s="179">
        <v>1</v>
      </c>
      <c r="F142" s="182"/>
      <c r="G142" s="180">
        <f t="shared" si="28"/>
        <v>0</v>
      </c>
      <c r="H142" s="182">
        <v>0</v>
      </c>
      <c r="I142" s="180">
        <f t="shared" si="29"/>
        <v>0</v>
      </c>
      <c r="J142" s="182">
        <v>1005</v>
      </c>
      <c r="K142" s="180">
        <f t="shared" si="30"/>
        <v>1005</v>
      </c>
      <c r="L142" s="180">
        <v>21</v>
      </c>
      <c r="M142" s="180">
        <f t="shared" si="31"/>
        <v>0</v>
      </c>
      <c r="N142" s="180">
        <v>0</v>
      </c>
      <c r="O142" s="180">
        <f t="shared" si="32"/>
        <v>0</v>
      </c>
      <c r="P142" s="180">
        <v>0</v>
      </c>
      <c r="Q142" s="180">
        <f t="shared" si="33"/>
        <v>0</v>
      </c>
      <c r="R142" s="181" t="s">
        <v>1292</v>
      </c>
      <c r="S142" s="181" t="s">
        <v>201</v>
      </c>
      <c r="T142" s="180" t="s">
        <v>201</v>
      </c>
      <c r="U142" s="180">
        <v>1.53</v>
      </c>
      <c r="V142" s="180">
        <f t="shared" si="34"/>
        <v>1.53</v>
      </c>
      <c r="W142" s="181"/>
      <c r="X142" s="181">
        <v>123</v>
      </c>
      <c r="Y142" s="149"/>
      <c r="Z142" s="149"/>
      <c r="AA142" s="149"/>
      <c r="AB142" s="149"/>
      <c r="AC142" s="149"/>
      <c r="AD142" s="149"/>
      <c r="AE142" s="149" t="s">
        <v>987</v>
      </c>
      <c r="AF142" s="149" t="s">
        <v>1345</v>
      </c>
      <c r="AG142" s="149"/>
      <c r="AH142" s="194"/>
      <c r="AI142" s="194"/>
      <c r="AJ142" s="197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1">
      <c r="A143" s="176">
        <v>124</v>
      </c>
      <c r="B143" s="177" t="s">
        <v>1346</v>
      </c>
      <c r="C143" s="177" t="s">
        <v>1347</v>
      </c>
      <c r="D143" s="178" t="s">
        <v>435</v>
      </c>
      <c r="E143" s="179">
        <v>1</v>
      </c>
      <c r="F143" s="182"/>
      <c r="G143" s="180">
        <f t="shared" si="28"/>
        <v>0</v>
      </c>
      <c r="H143" s="182">
        <v>0</v>
      </c>
      <c r="I143" s="180">
        <f t="shared" si="29"/>
        <v>0</v>
      </c>
      <c r="J143" s="182">
        <v>3250</v>
      </c>
      <c r="K143" s="180">
        <f t="shared" si="30"/>
        <v>3250</v>
      </c>
      <c r="L143" s="180">
        <v>21</v>
      </c>
      <c r="M143" s="180">
        <f t="shared" si="31"/>
        <v>0</v>
      </c>
      <c r="N143" s="180">
        <v>0</v>
      </c>
      <c r="O143" s="180">
        <f t="shared" si="32"/>
        <v>0</v>
      </c>
      <c r="P143" s="180">
        <v>0</v>
      </c>
      <c r="Q143" s="180">
        <f t="shared" si="33"/>
        <v>0</v>
      </c>
      <c r="R143" s="181"/>
      <c r="S143" s="181" t="s">
        <v>392</v>
      </c>
      <c r="T143" s="180" t="s">
        <v>689</v>
      </c>
      <c r="U143" s="180">
        <v>0</v>
      </c>
      <c r="V143" s="180">
        <f t="shared" si="34"/>
        <v>0</v>
      </c>
      <c r="W143" s="181"/>
      <c r="X143" s="181">
        <v>124</v>
      </c>
      <c r="Y143" s="149"/>
      <c r="Z143" s="149"/>
      <c r="AA143" s="149"/>
      <c r="AB143" s="149"/>
      <c r="AC143" s="149"/>
      <c r="AD143" s="149"/>
      <c r="AE143" s="149" t="s">
        <v>987</v>
      </c>
      <c r="AF143" s="149" t="s">
        <v>1348</v>
      </c>
      <c r="AG143" s="149"/>
      <c r="AH143" s="194"/>
      <c r="AI143" s="194"/>
      <c r="AJ143" s="197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ht="24" outlineLevel="1">
      <c r="A144" s="176">
        <v>125</v>
      </c>
      <c r="B144" s="177" t="s">
        <v>1349</v>
      </c>
      <c r="C144" s="177" t="s">
        <v>1350</v>
      </c>
      <c r="D144" s="178" t="s">
        <v>426</v>
      </c>
      <c r="E144" s="179">
        <v>2</v>
      </c>
      <c r="F144" s="182"/>
      <c r="G144" s="180">
        <f t="shared" si="28"/>
        <v>0</v>
      </c>
      <c r="H144" s="182">
        <v>2297.48</v>
      </c>
      <c r="I144" s="180">
        <f t="shared" si="29"/>
        <v>4594.96</v>
      </c>
      <c r="J144" s="182">
        <v>492.52</v>
      </c>
      <c r="K144" s="180">
        <f t="shared" si="30"/>
        <v>985.04</v>
      </c>
      <c r="L144" s="180">
        <v>21</v>
      </c>
      <c r="M144" s="180">
        <f t="shared" si="31"/>
        <v>0</v>
      </c>
      <c r="N144" s="180">
        <v>8.0000000000000002E-3</v>
      </c>
      <c r="O144" s="180">
        <f t="shared" si="32"/>
        <v>0.02</v>
      </c>
      <c r="P144" s="180">
        <v>0</v>
      </c>
      <c r="Q144" s="180">
        <f t="shared" si="33"/>
        <v>0</v>
      </c>
      <c r="R144" s="181" t="s">
        <v>1292</v>
      </c>
      <c r="S144" s="181" t="s">
        <v>201</v>
      </c>
      <c r="T144" s="180" t="s">
        <v>201</v>
      </c>
      <c r="U144" s="180">
        <v>0.75</v>
      </c>
      <c r="V144" s="180">
        <f t="shared" si="34"/>
        <v>1.5</v>
      </c>
      <c r="W144" s="181"/>
      <c r="X144" s="181">
        <v>125</v>
      </c>
      <c r="Y144" s="149"/>
      <c r="Z144" s="149"/>
      <c r="AA144" s="149"/>
      <c r="AB144" s="149"/>
      <c r="AC144" s="149"/>
      <c r="AD144" s="149"/>
      <c r="AE144" s="149" t="s">
        <v>987</v>
      </c>
      <c r="AF144" s="149" t="s">
        <v>1351</v>
      </c>
      <c r="AG144" s="149"/>
      <c r="AH144" s="194"/>
      <c r="AI144" s="194"/>
      <c r="AJ144" s="197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ht="24" outlineLevel="1">
      <c r="A145" s="176">
        <v>126</v>
      </c>
      <c r="B145" s="177" t="s">
        <v>1352</v>
      </c>
      <c r="C145" s="177" t="s">
        <v>1353</v>
      </c>
      <c r="D145" s="178" t="s">
        <v>426</v>
      </c>
      <c r="E145" s="179">
        <v>1</v>
      </c>
      <c r="F145" s="182"/>
      <c r="G145" s="180">
        <f t="shared" si="28"/>
        <v>0</v>
      </c>
      <c r="H145" s="182">
        <v>3407.59</v>
      </c>
      <c r="I145" s="180">
        <f t="shared" si="29"/>
        <v>3407.59</v>
      </c>
      <c r="J145" s="182">
        <v>1267.4100000000001</v>
      </c>
      <c r="K145" s="180">
        <f t="shared" si="30"/>
        <v>1267.4100000000001</v>
      </c>
      <c r="L145" s="180">
        <v>21</v>
      </c>
      <c r="M145" s="180">
        <f t="shared" si="31"/>
        <v>0</v>
      </c>
      <c r="N145" s="180">
        <v>1.3100000000000001E-2</v>
      </c>
      <c r="O145" s="180">
        <f t="shared" si="32"/>
        <v>0.01</v>
      </c>
      <c r="P145" s="180">
        <v>0</v>
      </c>
      <c r="Q145" s="180">
        <f t="shared" si="33"/>
        <v>0</v>
      </c>
      <c r="R145" s="181" t="s">
        <v>1292</v>
      </c>
      <c r="S145" s="181" t="s">
        <v>201</v>
      </c>
      <c r="T145" s="180" t="s">
        <v>201</v>
      </c>
      <c r="U145" s="180">
        <v>1.93</v>
      </c>
      <c r="V145" s="180">
        <f t="shared" si="34"/>
        <v>1.93</v>
      </c>
      <c r="W145" s="181"/>
      <c r="X145" s="181">
        <v>126</v>
      </c>
      <c r="Y145" s="149"/>
      <c r="Z145" s="149"/>
      <c r="AA145" s="149"/>
      <c r="AB145" s="149"/>
      <c r="AC145" s="149"/>
      <c r="AD145" s="149"/>
      <c r="AE145" s="149" t="s">
        <v>987</v>
      </c>
      <c r="AF145" s="149" t="s">
        <v>1354</v>
      </c>
      <c r="AG145" s="149"/>
      <c r="AH145" s="194"/>
      <c r="AI145" s="194"/>
      <c r="AJ145" s="197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1">
      <c r="A146" s="176">
        <v>127</v>
      </c>
      <c r="B146" s="177" t="s">
        <v>1355</v>
      </c>
      <c r="C146" s="177" t="s">
        <v>1356</v>
      </c>
      <c r="D146" s="178" t="s">
        <v>435</v>
      </c>
      <c r="E146" s="179">
        <v>1</v>
      </c>
      <c r="F146" s="182"/>
      <c r="G146" s="180">
        <f t="shared" si="28"/>
        <v>0</v>
      </c>
      <c r="H146" s="182">
        <v>0</v>
      </c>
      <c r="I146" s="180">
        <f t="shared" si="29"/>
        <v>0</v>
      </c>
      <c r="J146" s="182">
        <v>6000</v>
      </c>
      <c r="K146" s="180">
        <f t="shared" si="30"/>
        <v>6000</v>
      </c>
      <c r="L146" s="180">
        <v>21</v>
      </c>
      <c r="M146" s="180">
        <f t="shared" si="31"/>
        <v>0</v>
      </c>
      <c r="N146" s="180">
        <v>0</v>
      </c>
      <c r="O146" s="180">
        <f t="shared" si="32"/>
        <v>0</v>
      </c>
      <c r="P146" s="180">
        <v>0</v>
      </c>
      <c r="Q146" s="180">
        <f t="shared" si="33"/>
        <v>0</v>
      </c>
      <c r="R146" s="181"/>
      <c r="S146" s="181" t="s">
        <v>392</v>
      </c>
      <c r="T146" s="180" t="s">
        <v>689</v>
      </c>
      <c r="U146" s="180">
        <v>0</v>
      </c>
      <c r="V146" s="180">
        <f t="shared" si="34"/>
        <v>0</v>
      </c>
      <c r="W146" s="181"/>
      <c r="X146" s="181">
        <v>127</v>
      </c>
      <c r="Y146" s="149"/>
      <c r="Z146" s="149"/>
      <c r="AA146" s="149"/>
      <c r="AB146" s="149"/>
      <c r="AC146" s="149"/>
      <c r="AD146" s="149"/>
      <c r="AE146" s="149" t="s">
        <v>987</v>
      </c>
      <c r="AF146" s="149" t="s">
        <v>1357</v>
      </c>
      <c r="AG146" s="149"/>
      <c r="AH146" s="194"/>
      <c r="AI146" s="194"/>
      <c r="AJ146" s="197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1">
      <c r="A147" s="176">
        <v>128</v>
      </c>
      <c r="B147" s="177" t="s">
        <v>1358</v>
      </c>
      <c r="C147" s="177" t="s">
        <v>1359</v>
      </c>
      <c r="D147" s="178" t="s">
        <v>435</v>
      </c>
      <c r="E147" s="179">
        <v>1</v>
      </c>
      <c r="F147" s="182"/>
      <c r="G147" s="180">
        <f t="shared" si="28"/>
        <v>0</v>
      </c>
      <c r="H147" s="182">
        <v>0</v>
      </c>
      <c r="I147" s="180">
        <f t="shared" si="29"/>
        <v>0</v>
      </c>
      <c r="J147" s="182">
        <v>5000</v>
      </c>
      <c r="K147" s="180">
        <f t="shared" si="30"/>
        <v>5000</v>
      </c>
      <c r="L147" s="180">
        <v>21</v>
      </c>
      <c r="M147" s="180">
        <f t="shared" si="31"/>
        <v>0</v>
      </c>
      <c r="N147" s="180">
        <v>0</v>
      </c>
      <c r="O147" s="180">
        <f t="shared" si="32"/>
        <v>0</v>
      </c>
      <c r="P147" s="180">
        <v>0</v>
      </c>
      <c r="Q147" s="180">
        <f t="shared" si="33"/>
        <v>0</v>
      </c>
      <c r="R147" s="181"/>
      <c r="S147" s="181" t="s">
        <v>392</v>
      </c>
      <c r="T147" s="180" t="s">
        <v>689</v>
      </c>
      <c r="U147" s="180">
        <v>0</v>
      </c>
      <c r="V147" s="180">
        <f t="shared" si="34"/>
        <v>0</v>
      </c>
      <c r="W147" s="181"/>
      <c r="X147" s="181">
        <v>128</v>
      </c>
      <c r="Y147" s="149"/>
      <c r="Z147" s="149"/>
      <c r="AA147" s="149"/>
      <c r="AB147" s="149"/>
      <c r="AC147" s="149"/>
      <c r="AD147" s="149"/>
      <c r="AE147" s="149" t="s">
        <v>987</v>
      </c>
      <c r="AF147" s="149" t="s">
        <v>1360</v>
      </c>
      <c r="AG147" s="149"/>
      <c r="AH147" s="194"/>
      <c r="AI147" s="194"/>
      <c r="AJ147" s="197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1">
      <c r="A148" s="176">
        <v>129</v>
      </c>
      <c r="B148" s="177" t="s">
        <v>1361</v>
      </c>
      <c r="C148" s="177" t="s">
        <v>1362</v>
      </c>
      <c r="D148" s="178" t="s">
        <v>275</v>
      </c>
      <c r="E148" s="179">
        <v>2.9100000000000001E-2</v>
      </c>
      <c r="F148" s="182"/>
      <c r="G148" s="180">
        <f t="shared" si="28"/>
        <v>0</v>
      </c>
      <c r="H148" s="182">
        <v>0</v>
      </c>
      <c r="I148" s="180">
        <f t="shared" si="29"/>
        <v>0</v>
      </c>
      <c r="J148" s="182">
        <v>4925</v>
      </c>
      <c r="K148" s="180">
        <f t="shared" si="30"/>
        <v>143.32</v>
      </c>
      <c r="L148" s="180">
        <v>21</v>
      </c>
      <c r="M148" s="180">
        <f t="shared" si="31"/>
        <v>0</v>
      </c>
      <c r="N148" s="180">
        <v>0</v>
      </c>
      <c r="O148" s="180">
        <f t="shared" si="32"/>
        <v>0</v>
      </c>
      <c r="P148" s="180">
        <v>0</v>
      </c>
      <c r="Q148" s="180">
        <f t="shared" si="33"/>
        <v>0</v>
      </c>
      <c r="R148" s="181" t="s">
        <v>1292</v>
      </c>
      <c r="S148" s="181" t="s">
        <v>201</v>
      </c>
      <c r="T148" s="180" t="s">
        <v>201</v>
      </c>
      <c r="U148" s="180">
        <v>5.0640000000000001</v>
      </c>
      <c r="V148" s="180">
        <f t="shared" si="34"/>
        <v>0.15</v>
      </c>
      <c r="W148" s="181"/>
      <c r="X148" s="181">
        <v>129</v>
      </c>
      <c r="Y148" s="149"/>
      <c r="Z148" s="149"/>
      <c r="AA148" s="149"/>
      <c r="AB148" s="149"/>
      <c r="AC148" s="149"/>
      <c r="AD148" s="149"/>
      <c r="AE148" s="149" t="s">
        <v>1092</v>
      </c>
      <c r="AF148" s="149" t="s">
        <v>1363</v>
      </c>
      <c r="AG148" s="149"/>
      <c r="AH148" s="194"/>
      <c r="AI148" s="194"/>
      <c r="AJ148" s="197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>
      <c r="A149" s="136"/>
      <c r="B149" s="154"/>
      <c r="C149" s="154"/>
      <c r="D149" s="157"/>
      <c r="E149" s="158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60"/>
      <c r="S149" s="160"/>
      <c r="T149" s="159"/>
      <c r="U149" s="159"/>
      <c r="V149" s="159"/>
      <c r="W149" s="160"/>
      <c r="X149" s="160"/>
      <c r="AH149" s="193"/>
      <c r="AI149" s="193"/>
      <c r="AJ149" s="196"/>
    </row>
    <row r="150" spans="1:60" ht="14">
      <c r="A150" s="152" t="s">
        <v>195</v>
      </c>
      <c r="B150" s="169" t="s">
        <v>136</v>
      </c>
      <c r="C150" s="169" t="s">
        <v>137</v>
      </c>
      <c r="D150" s="170"/>
      <c r="E150" s="171"/>
      <c r="F150" s="172"/>
      <c r="G150" s="173">
        <f>SUMIF(AE151:AE167,"&lt;&gt;NOR",G151:G167)</f>
        <v>0</v>
      </c>
      <c r="H150" s="172"/>
      <c r="I150" s="172">
        <f>SUM(I151:I167)</f>
        <v>1266.5</v>
      </c>
      <c r="J150" s="172"/>
      <c r="K150" s="172">
        <f>SUM(K151:K167)</f>
        <v>983977.19</v>
      </c>
      <c r="L150" s="172"/>
      <c r="M150" s="172">
        <f>SUM(M151:M167)</f>
        <v>0</v>
      </c>
      <c r="N150" s="172"/>
      <c r="O150" s="172">
        <f>SUM(O151:O167)</f>
        <v>0.01</v>
      </c>
      <c r="P150" s="172"/>
      <c r="Q150" s="172">
        <f>SUM(Q151:Q167)</f>
        <v>0</v>
      </c>
      <c r="R150" s="174"/>
      <c r="S150" s="174"/>
      <c r="T150" s="172"/>
      <c r="U150" s="172"/>
      <c r="V150" s="172">
        <f>SUM(V151:V167)</f>
        <v>32.659999999999997</v>
      </c>
      <c r="W150" s="174"/>
      <c r="X150" s="175"/>
      <c r="AE150" t="s">
        <v>196</v>
      </c>
      <c r="AH150" s="193"/>
      <c r="AI150" s="193"/>
      <c r="AJ150" s="196"/>
    </row>
    <row r="151" spans="1:60" ht="24" outlineLevel="1">
      <c r="A151" s="176">
        <v>130</v>
      </c>
      <c r="B151" s="177" t="s">
        <v>1364</v>
      </c>
      <c r="C151" s="177" t="s">
        <v>1365</v>
      </c>
      <c r="D151" s="178" t="s">
        <v>426</v>
      </c>
      <c r="E151" s="179">
        <v>2</v>
      </c>
      <c r="F151" s="182"/>
      <c r="G151" s="180">
        <f t="shared" ref="G151:G167" si="35">ROUND(E151*F151,2)</f>
        <v>0</v>
      </c>
      <c r="H151" s="182">
        <v>0</v>
      </c>
      <c r="I151" s="180">
        <f t="shared" ref="I151:I167" si="36">ROUND(E151*H151,2)</f>
        <v>0</v>
      </c>
      <c r="J151" s="182">
        <v>14220</v>
      </c>
      <c r="K151" s="180">
        <f t="shared" ref="K151:K167" si="37">ROUND(E151*J151,2)</f>
        <v>28440</v>
      </c>
      <c r="L151" s="180">
        <v>21</v>
      </c>
      <c r="M151" s="180">
        <f t="shared" ref="M151:M167" si="38">G151*(1+L151/100)</f>
        <v>0</v>
      </c>
      <c r="N151" s="180">
        <v>0</v>
      </c>
      <c r="O151" s="180">
        <f t="shared" ref="O151:O167" si="39">ROUND(E151*N151,2)</f>
        <v>0</v>
      </c>
      <c r="P151" s="180">
        <v>0</v>
      </c>
      <c r="Q151" s="180">
        <f t="shared" ref="Q151:Q167" si="40">ROUND(E151*P151,2)</f>
        <v>0</v>
      </c>
      <c r="R151" s="181" t="s">
        <v>1180</v>
      </c>
      <c r="S151" s="181" t="s">
        <v>201</v>
      </c>
      <c r="T151" s="180" t="s">
        <v>201</v>
      </c>
      <c r="U151" s="180">
        <v>16.149999999999999</v>
      </c>
      <c r="V151" s="180">
        <f t="shared" ref="V151:V167" si="41">ROUND(E151*U151,2)</f>
        <v>32.299999999999997</v>
      </c>
      <c r="W151" s="181"/>
      <c r="X151" s="181">
        <v>130</v>
      </c>
      <c r="Y151" s="149"/>
      <c r="Z151" s="149"/>
      <c r="AA151" s="149"/>
      <c r="AB151" s="149"/>
      <c r="AC151" s="149"/>
      <c r="AD151" s="149"/>
      <c r="AE151" s="149" t="s">
        <v>987</v>
      </c>
      <c r="AF151" s="149" t="s">
        <v>1366</v>
      </c>
      <c r="AG151" s="149"/>
      <c r="AH151" s="194"/>
      <c r="AI151" s="194"/>
      <c r="AJ151" s="197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1">
      <c r="A152" s="176">
        <v>131</v>
      </c>
      <c r="B152" s="177" t="s">
        <v>1367</v>
      </c>
      <c r="C152" s="177" t="s">
        <v>1368</v>
      </c>
      <c r="D152" s="178" t="s">
        <v>435</v>
      </c>
      <c r="E152" s="179">
        <v>2</v>
      </c>
      <c r="F152" s="182"/>
      <c r="G152" s="180">
        <f t="shared" si="35"/>
        <v>0</v>
      </c>
      <c r="H152" s="182">
        <v>0</v>
      </c>
      <c r="I152" s="180">
        <f t="shared" si="36"/>
        <v>0</v>
      </c>
      <c r="J152" s="182">
        <v>253000</v>
      </c>
      <c r="K152" s="180">
        <f t="shared" si="37"/>
        <v>506000</v>
      </c>
      <c r="L152" s="180">
        <v>21</v>
      </c>
      <c r="M152" s="180">
        <f t="shared" si="38"/>
        <v>0</v>
      </c>
      <c r="N152" s="180">
        <v>0</v>
      </c>
      <c r="O152" s="180">
        <f t="shared" si="39"/>
        <v>0</v>
      </c>
      <c r="P152" s="180">
        <v>0</v>
      </c>
      <c r="Q152" s="180">
        <f t="shared" si="40"/>
        <v>0</v>
      </c>
      <c r="R152" s="181"/>
      <c r="S152" s="181" t="s">
        <v>392</v>
      </c>
      <c r="T152" s="180" t="s">
        <v>689</v>
      </c>
      <c r="U152" s="180">
        <v>0</v>
      </c>
      <c r="V152" s="180">
        <f t="shared" si="41"/>
        <v>0</v>
      </c>
      <c r="W152" s="181"/>
      <c r="X152" s="181">
        <v>131</v>
      </c>
      <c r="Y152" s="149"/>
      <c r="Z152" s="149"/>
      <c r="AA152" s="149"/>
      <c r="AB152" s="149"/>
      <c r="AC152" s="149"/>
      <c r="AD152" s="149"/>
      <c r="AE152" s="149" t="s">
        <v>987</v>
      </c>
      <c r="AF152" s="149" t="s">
        <v>1369</v>
      </c>
      <c r="AG152" s="149"/>
      <c r="AH152" s="194"/>
      <c r="AI152" s="194"/>
      <c r="AJ152" s="197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1">
      <c r="A153" s="176">
        <v>132</v>
      </c>
      <c r="B153" s="177" t="s">
        <v>1370</v>
      </c>
      <c r="C153" s="177" t="s">
        <v>1371</v>
      </c>
      <c r="D153" s="178" t="s">
        <v>435</v>
      </c>
      <c r="E153" s="179">
        <v>2</v>
      </c>
      <c r="F153" s="182"/>
      <c r="G153" s="180">
        <f t="shared" si="35"/>
        <v>0</v>
      </c>
      <c r="H153" s="182">
        <v>0</v>
      </c>
      <c r="I153" s="180">
        <f t="shared" si="36"/>
        <v>0</v>
      </c>
      <c r="J153" s="182">
        <v>38390</v>
      </c>
      <c r="K153" s="180">
        <f t="shared" si="37"/>
        <v>76780</v>
      </c>
      <c r="L153" s="180">
        <v>21</v>
      </c>
      <c r="M153" s="180">
        <f t="shared" si="38"/>
        <v>0</v>
      </c>
      <c r="N153" s="180">
        <v>0</v>
      </c>
      <c r="O153" s="180">
        <f t="shared" si="39"/>
        <v>0</v>
      </c>
      <c r="P153" s="180">
        <v>0</v>
      </c>
      <c r="Q153" s="180">
        <f t="shared" si="40"/>
        <v>0</v>
      </c>
      <c r="R153" s="181"/>
      <c r="S153" s="181" t="s">
        <v>392</v>
      </c>
      <c r="T153" s="180" t="s">
        <v>689</v>
      </c>
      <c r="U153" s="180">
        <v>0</v>
      </c>
      <c r="V153" s="180">
        <f t="shared" si="41"/>
        <v>0</v>
      </c>
      <c r="W153" s="181"/>
      <c r="X153" s="181">
        <v>132</v>
      </c>
      <c r="Y153" s="149"/>
      <c r="Z153" s="149"/>
      <c r="AA153" s="149"/>
      <c r="AB153" s="149"/>
      <c r="AC153" s="149"/>
      <c r="AD153" s="149"/>
      <c r="AE153" s="149" t="s">
        <v>987</v>
      </c>
      <c r="AF153" s="149" t="s">
        <v>1372</v>
      </c>
      <c r="AG153" s="149"/>
      <c r="AH153" s="194"/>
      <c r="AI153" s="194"/>
      <c r="AJ153" s="197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1">
      <c r="A154" s="176">
        <v>133</v>
      </c>
      <c r="B154" s="177" t="s">
        <v>1373</v>
      </c>
      <c r="C154" s="177" t="s">
        <v>1374</v>
      </c>
      <c r="D154" s="178" t="s">
        <v>568</v>
      </c>
      <c r="E154" s="179">
        <v>4</v>
      </c>
      <c r="F154" s="182"/>
      <c r="G154" s="180">
        <f t="shared" si="35"/>
        <v>0</v>
      </c>
      <c r="H154" s="182">
        <v>0</v>
      </c>
      <c r="I154" s="180">
        <f t="shared" si="36"/>
        <v>0</v>
      </c>
      <c r="J154" s="182">
        <v>2270</v>
      </c>
      <c r="K154" s="180">
        <f t="shared" si="37"/>
        <v>9080</v>
      </c>
      <c r="L154" s="180">
        <v>21</v>
      </c>
      <c r="M154" s="180">
        <f t="shared" si="38"/>
        <v>0</v>
      </c>
      <c r="N154" s="180">
        <v>0</v>
      </c>
      <c r="O154" s="180">
        <f t="shared" si="39"/>
        <v>0</v>
      </c>
      <c r="P154" s="180">
        <v>0</v>
      </c>
      <c r="Q154" s="180">
        <f t="shared" si="40"/>
        <v>0</v>
      </c>
      <c r="R154" s="181"/>
      <c r="S154" s="181" t="s">
        <v>392</v>
      </c>
      <c r="T154" s="180" t="s">
        <v>689</v>
      </c>
      <c r="U154" s="180">
        <v>0</v>
      </c>
      <c r="V154" s="180">
        <f t="shared" si="41"/>
        <v>0</v>
      </c>
      <c r="W154" s="181"/>
      <c r="X154" s="181">
        <v>133</v>
      </c>
      <c r="Y154" s="149"/>
      <c r="Z154" s="149"/>
      <c r="AA154" s="149"/>
      <c r="AB154" s="149"/>
      <c r="AC154" s="149"/>
      <c r="AD154" s="149"/>
      <c r="AE154" s="149" t="s">
        <v>987</v>
      </c>
      <c r="AF154" s="149" t="s">
        <v>1375</v>
      </c>
      <c r="AG154" s="149"/>
      <c r="AH154" s="194"/>
      <c r="AI154" s="194"/>
      <c r="AJ154" s="197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1">
      <c r="A155" s="176">
        <v>134</v>
      </c>
      <c r="B155" s="177" t="s">
        <v>1376</v>
      </c>
      <c r="C155" s="177" t="s">
        <v>1377</v>
      </c>
      <c r="D155" s="178" t="s">
        <v>435</v>
      </c>
      <c r="E155" s="179">
        <v>1</v>
      </c>
      <c r="F155" s="182"/>
      <c r="G155" s="180">
        <f t="shared" si="35"/>
        <v>0</v>
      </c>
      <c r="H155" s="182">
        <v>0</v>
      </c>
      <c r="I155" s="180">
        <f t="shared" si="36"/>
        <v>0</v>
      </c>
      <c r="J155" s="182">
        <v>18190</v>
      </c>
      <c r="K155" s="180">
        <f t="shared" si="37"/>
        <v>18190</v>
      </c>
      <c r="L155" s="180">
        <v>21</v>
      </c>
      <c r="M155" s="180">
        <f t="shared" si="38"/>
        <v>0</v>
      </c>
      <c r="N155" s="180">
        <v>0</v>
      </c>
      <c r="O155" s="180">
        <f t="shared" si="39"/>
        <v>0</v>
      </c>
      <c r="P155" s="180">
        <v>0</v>
      </c>
      <c r="Q155" s="180">
        <f t="shared" si="40"/>
        <v>0</v>
      </c>
      <c r="R155" s="181"/>
      <c r="S155" s="181" t="s">
        <v>392</v>
      </c>
      <c r="T155" s="180" t="s">
        <v>689</v>
      </c>
      <c r="U155" s="180">
        <v>0</v>
      </c>
      <c r="V155" s="180">
        <f t="shared" si="41"/>
        <v>0</v>
      </c>
      <c r="W155" s="181"/>
      <c r="X155" s="181">
        <v>134</v>
      </c>
      <c r="Y155" s="149"/>
      <c r="Z155" s="149"/>
      <c r="AA155" s="149"/>
      <c r="AB155" s="149"/>
      <c r="AC155" s="149"/>
      <c r="AD155" s="149"/>
      <c r="AE155" s="149" t="s">
        <v>987</v>
      </c>
      <c r="AF155" s="149" t="s">
        <v>1378</v>
      </c>
      <c r="AG155" s="149"/>
      <c r="AH155" s="194"/>
      <c r="AI155" s="194"/>
      <c r="AJ155" s="197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1">
      <c r="A156" s="176">
        <v>135</v>
      </c>
      <c r="B156" s="177" t="s">
        <v>1379</v>
      </c>
      <c r="C156" s="177" t="s">
        <v>1380</v>
      </c>
      <c r="D156" s="178" t="s">
        <v>435</v>
      </c>
      <c r="E156" s="179">
        <v>1</v>
      </c>
      <c r="F156" s="182"/>
      <c r="G156" s="180">
        <f t="shared" si="35"/>
        <v>0</v>
      </c>
      <c r="H156" s="182">
        <v>0</v>
      </c>
      <c r="I156" s="180">
        <f t="shared" si="36"/>
        <v>0</v>
      </c>
      <c r="J156" s="182">
        <v>5000</v>
      </c>
      <c r="K156" s="180">
        <f t="shared" si="37"/>
        <v>5000</v>
      </c>
      <c r="L156" s="180">
        <v>21</v>
      </c>
      <c r="M156" s="180">
        <f t="shared" si="38"/>
        <v>0</v>
      </c>
      <c r="N156" s="180">
        <v>0</v>
      </c>
      <c r="O156" s="180">
        <f t="shared" si="39"/>
        <v>0</v>
      </c>
      <c r="P156" s="180">
        <v>0</v>
      </c>
      <c r="Q156" s="180">
        <f t="shared" si="40"/>
        <v>0</v>
      </c>
      <c r="R156" s="181"/>
      <c r="S156" s="181" t="s">
        <v>392</v>
      </c>
      <c r="T156" s="180" t="s">
        <v>689</v>
      </c>
      <c r="U156" s="180">
        <v>0</v>
      </c>
      <c r="V156" s="180">
        <f t="shared" si="41"/>
        <v>0</v>
      </c>
      <c r="W156" s="181"/>
      <c r="X156" s="181">
        <v>135</v>
      </c>
      <c r="Y156" s="149"/>
      <c r="Z156" s="149"/>
      <c r="AA156" s="149"/>
      <c r="AB156" s="149"/>
      <c r="AC156" s="149"/>
      <c r="AD156" s="149"/>
      <c r="AE156" s="149" t="s">
        <v>987</v>
      </c>
      <c r="AF156" s="149" t="s">
        <v>1381</v>
      </c>
      <c r="AG156" s="149"/>
      <c r="AH156" s="194"/>
      <c r="AI156" s="194"/>
      <c r="AJ156" s="197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ht="24" outlineLevel="1">
      <c r="A157" s="176">
        <v>136</v>
      </c>
      <c r="B157" s="177" t="s">
        <v>1382</v>
      </c>
      <c r="C157" s="177" t="s">
        <v>1383</v>
      </c>
      <c r="D157" s="178" t="s">
        <v>435</v>
      </c>
      <c r="E157" s="179">
        <v>1</v>
      </c>
      <c r="F157" s="182"/>
      <c r="G157" s="180">
        <f t="shared" si="35"/>
        <v>0</v>
      </c>
      <c r="H157" s="182">
        <v>0</v>
      </c>
      <c r="I157" s="180">
        <f t="shared" si="36"/>
        <v>0</v>
      </c>
      <c r="J157" s="182">
        <v>42310</v>
      </c>
      <c r="K157" s="180">
        <f t="shared" si="37"/>
        <v>42310</v>
      </c>
      <c r="L157" s="180">
        <v>21</v>
      </c>
      <c r="M157" s="180">
        <f t="shared" si="38"/>
        <v>0</v>
      </c>
      <c r="N157" s="180">
        <v>0</v>
      </c>
      <c r="O157" s="180">
        <f t="shared" si="39"/>
        <v>0</v>
      </c>
      <c r="P157" s="180">
        <v>0</v>
      </c>
      <c r="Q157" s="180">
        <f t="shared" si="40"/>
        <v>0</v>
      </c>
      <c r="R157" s="181"/>
      <c r="S157" s="181" t="s">
        <v>392</v>
      </c>
      <c r="T157" s="180" t="s">
        <v>689</v>
      </c>
      <c r="U157" s="180">
        <v>0</v>
      </c>
      <c r="V157" s="180">
        <f t="shared" si="41"/>
        <v>0</v>
      </c>
      <c r="W157" s="181"/>
      <c r="X157" s="181">
        <v>136</v>
      </c>
      <c r="Y157" s="149"/>
      <c r="Z157" s="149"/>
      <c r="AA157" s="149"/>
      <c r="AB157" s="149"/>
      <c r="AC157" s="149"/>
      <c r="AD157" s="149"/>
      <c r="AE157" s="149" t="s">
        <v>987</v>
      </c>
      <c r="AF157" s="149" t="s">
        <v>1384</v>
      </c>
      <c r="AG157" s="149"/>
      <c r="AH157" s="194"/>
      <c r="AI157" s="194"/>
      <c r="AJ157" s="197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1">
      <c r="A158" s="176">
        <v>137</v>
      </c>
      <c r="B158" s="177" t="s">
        <v>1385</v>
      </c>
      <c r="C158" s="177" t="s">
        <v>1386</v>
      </c>
      <c r="D158" s="178" t="s">
        <v>435</v>
      </c>
      <c r="E158" s="179">
        <v>3</v>
      </c>
      <c r="F158" s="182"/>
      <c r="G158" s="180">
        <f t="shared" si="35"/>
        <v>0</v>
      </c>
      <c r="H158" s="182">
        <v>0</v>
      </c>
      <c r="I158" s="180">
        <f t="shared" si="36"/>
        <v>0</v>
      </c>
      <c r="J158" s="182">
        <v>7790</v>
      </c>
      <c r="K158" s="180">
        <f t="shared" si="37"/>
        <v>23370</v>
      </c>
      <c r="L158" s="180">
        <v>21</v>
      </c>
      <c r="M158" s="180">
        <f t="shared" si="38"/>
        <v>0</v>
      </c>
      <c r="N158" s="180">
        <v>0</v>
      </c>
      <c r="O158" s="180">
        <f t="shared" si="39"/>
        <v>0</v>
      </c>
      <c r="P158" s="180">
        <v>0</v>
      </c>
      <c r="Q158" s="180">
        <f t="shared" si="40"/>
        <v>0</v>
      </c>
      <c r="R158" s="181"/>
      <c r="S158" s="181" t="s">
        <v>392</v>
      </c>
      <c r="T158" s="180" t="s">
        <v>689</v>
      </c>
      <c r="U158" s="180">
        <v>0</v>
      </c>
      <c r="V158" s="180">
        <f t="shared" si="41"/>
        <v>0</v>
      </c>
      <c r="W158" s="181"/>
      <c r="X158" s="181">
        <v>137</v>
      </c>
      <c r="Y158" s="149"/>
      <c r="Z158" s="149"/>
      <c r="AA158" s="149"/>
      <c r="AB158" s="149"/>
      <c r="AC158" s="149"/>
      <c r="AD158" s="149"/>
      <c r="AE158" s="149" t="s">
        <v>987</v>
      </c>
      <c r="AF158" s="149" t="s">
        <v>1387</v>
      </c>
      <c r="AG158" s="149"/>
      <c r="AH158" s="194"/>
      <c r="AI158" s="194"/>
      <c r="AJ158" s="197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outlineLevel="1">
      <c r="A159" s="176">
        <v>138</v>
      </c>
      <c r="B159" s="177" t="s">
        <v>1388</v>
      </c>
      <c r="C159" s="177" t="s">
        <v>1389</v>
      </c>
      <c r="D159" s="178" t="s">
        <v>435</v>
      </c>
      <c r="E159" s="179">
        <v>2</v>
      </c>
      <c r="F159" s="182"/>
      <c r="G159" s="180">
        <f t="shared" si="35"/>
        <v>0</v>
      </c>
      <c r="H159" s="182">
        <v>0</v>
      </c>
      <c r="I159" s="180">
        <f t="shared" si="36"/>
        <v>0</v>
      </c>
      <c r="J159" s="182">
        <v>8400</v>
      </c>
      <c r="K159" s="180">
        <f t="shared" si="37"/>
        <v>16800</v>
      </c>
      <c r="L159" s="180">
        <v>21</v>
      </c>
      <c r="M159" s="180">
        <f t="shared" si="38"/>
        <v>0</v>
      </c>
      <c r="N159" s="180">
        <v>0</v>
      </c>
      <c r="O159" s="180">
        <f t="shared" si="39"/>
        <v>0</v>
      </c>
      <c r="P159" s="180">
        <v>0</v>
      </c>
      <c r="Q159" s="180">
        <f t="shared" si="40"/>
        <v>0</v>
      </c>
      <c r="R159" s="181"/>
      <c r="S159" s="181" t="s">
        <v>392</v>
      </c>
      <c r="T159" s="180" t="s">
        <v>689</v>
      </c>
      <c r="U159" s="180">
        <v>0</v>
      </c>
      <c r="V159" s="180">
        <f t="shared" si="41"/>
        <v>0</v>
      </c>
      <c r="W159" s="181"/>
      <c r="X159" s="181">
        <v>138</v>
      </c>
      <c r="Y159" s="149"/>
      <c r="Z159" s="149"/>
      <c r="AA159" s="149"/>
      <c r="AB159" s="149"/>
      <c r="AC159" s="149"/>
      <c r="AD159" s="149"/>
      <c r="AE159" s="149" t="s">
        <v>987</v>
      </c>
      <c r="AF159" s="149" t="s">
        <v>1390</v>
      </c>
      <c r="AG159" s="149"/>
      <c r="AH159" s="194"/>
      <c r="AI159" s="194"/>
      <c r="AJ159" s="197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1">
      <c r="A160" s="176">
        <v>139</v>
      </c>
      <c r="B160" s="177" t="s">
        <v>1391</v>
      </c>
      <c r="C160" s="177" t="s">
        <v>1392</v>
      </c>
      <c r="D160" s="178" t="s">
        <v>435</v>
      </c>
      <c r="E160" s="179">
        <v>1</v>
      </c>
      <c r="F160" s="182"/>
      <c r="G160" s="180">
        <f t="shared" si="35"/>
        <v>0</v>
      </c>
      <c r="H160" s="182">
        <v>0</v>
      </c>
      <c r="I160" s="180">
        <f t="shared" si="36"/>
        <v>0</v>
      </c>
      <c r="J160" s="182">
        <v>151950</v>
      </c>
      <c r="K160" s="180">
        <f t="shared" si="37"/>
        <v>151950</v>
      </c>
      <c r="L160" s="180">
        <v>21</v>
      </c>
      <c r="M160" s="180">
        <f t="shared" si="38"/>
        <v>0</v>
      </c>
      <c r="N160" s="180">
        <v>0</v>
      </c>
      <c r="O160" s="180">
        <f t="shared" si="39"/>
        <v>0</v>
      </c>
      <c r="P160" s="180">
        <v>0</v>
      </c>
      <c r="Q160" s="180">
        <f t="shared" si="40"/>
        <v>0</v>
      </c>
      <c r="R160" s="181"/>
      <c r="S160" s="181" t="s">
        <v>392</v>
      </c>
      <c r="T160" s="180" t="s">
        <v>689</v>
      </c>
      <c r="U160" s="180">
        <v>0</v>
      </c>
      <c r="V160" s="180">
        <f t="shared" si="41"/>
        <v>0</v>
      </c>
      <c r="W160" s="181"/>
      <c r="X160" s="181">
        <v>139</v>
      </c>
      <c r="Y160" s="149"/>
      <c r="Z160" s="149"/>
      <c r="AA160" s="149"/>
      <c r="AB160" s="149"/>
      <c r="AC160" s="149"/>
      <c r="AD160" s="149"/>
      <c r="AE160" s="149" t="s">
        <v>987</v>
      </c>
      <c r="AF160" s="149" t="s">
        <v>1393</v>
      </c>
      <c r="AG160" s="149"/>
      <c r="AH160" s="194"/>
      <c r="AI160" s="194"/>
      <c r="AJ160" s="197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1">
      <c r="A161" s="176">
        <v>140</v>
      </c>
      <c r="B161" s="177" t="s">
        <v>1394</v>
      </c>
      <c r="C161" s="177" t="s">
        <v>1395</v>
      </c>
      <c r="D161" s="178" t="s">
        <v>435</v>
      </c>
      <c r="E161" s="179">
        <v>1</v>
      </c>
      <c r="F161" s="182"/>
      <c r="G161" s="180">
        <f t="shared" si="35"/>
        <v>0</v>
      </c>
      <c r="H161" s="182">
        <v>0</v>
      </c>
      <c r="I161" s="180">
        <f t="shared" si="36"/>
        <v>0</v>
      </c>
      <c r="J161" s="182">
        <v>22620</v>
      </c>
      <c r="K161" s="180">
        <f t="shared" si="37"/>
        <v>22620</v>
      </c>
      <c r="L161" s="180">
        <v>21</v>
      </c>
      <c r="M161" s="180">
        <f t="shared" si="38"/>
        <v>0</v>
      </c>
      <c r="N161" s="180">
        <v>0</v>
      </c>
      <c r="O161" s="180">
        <f t="shared" si="39"/>
        <v>0</v>
      </c>
      <c r="P161" s="180">
        <v>0</v>
      </c>
      <c r="Q161" s="180">
        <f t="shared" si="40"/>
        <v>0</v>
      </c>
      <c r="R161" s="181"/>
      <c r="S161" s="181" t="s">
        <v>392</v>
      </c>
      <c r="T161" s="180" t="s">
        <v>689</v>
      </c>
      <c r="U161" s="180">
        <v>0</v>
      </c>
      <c r="V161" s="180">
        <f t="shared" si="41"/>
        <v>0</v>
      </c>
      <c r="W161" s="181"/>
      <c r="X161" s="181">
        <v>140</v>
      </c>
      <c r="Y161" s="149"/>
      <c r="Z161" s="149"/>
      <c r="AA161" s="149"/>
      <c r="AB161" s="149"/>
      <c r="AC161" s="149"/>
      <c r="AD161" s="149"/>
      <c r="AE161" s="149" t="s">
        <v>987</v>
      </c>
      <c r="AF161" s="149" t="s">
        <v>1396</v>
      </c>
      <c r="AG161" s="149"/>
      <c r="AH161" s="194"/>
      <c r="AI161" s="194"/>
      <c r="AJ161" s="197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1">
      <c r="A162" s="176">
        <v>141</v>
      </c>
      <c r="B162" s="177" t="s">
        <v>1397</v>
      </c>
      <c r="C162" s="177" t="s">
        <v>1398</v>
      </c>
      <c r="D162" s="178" t="s">
        <v>435</v>
      </c>
      <c r="E162" s="179">
        <v>1</v>
      </c>
      <c r="F162" s="182"/>
      <c r="G162" s="180">
        <f t="shared" si="35"/>
        <v>0</v>
      </c>
      <c r="H162" s="182">
        <v>0</v>
      </c>
      <c r="I162" s="180">
        <f t="shared" si="36"/>
        <v>0</v>
      </c>
      <c r="J162" s="182">
        <v>26700</v>
      </c>
      <c r="K162" s="180">
        <f t="shared" si="37"/>
        <v>26700</v>
      </c>
      <c r="L162" s="180">
        <v>21</v>
      </c>
      <c r="M162" s="180">
        <f t="shared" si="38"/>
        <v>0</v>
      </c>
      <c r="N162" s="180">
        <v>0</v>
      </c>
      <c r="O162" s="180">
        <f t="shared" si="39"/>
        <v>0</v>
      </c>
      <c r="P162" s="180">
        <v>0</v>
      </c>
      <c r="Q162" s="180">
        <f t="shared" si="40"/>
        <v>0</v>
      </c>
      <c r="R162" s="181"/>
      <c r="S162" s="181" t="s">
        <v>392</v>
      </c>
      <c r="T162" s="180" t="s">
        <v>689</v>
      </c>
      <c r="U162" s="180">
        <v>0</v>
      </c>
      <c r="V162" s="180">
        <f t="shared" si="41"/>
        <v>0</v>
      </c>
      <c r="W162" s="181"/>
      <c r="X162" s="181">
        <v>141</v>
      </c>
      <c r="Y162" s="149"/>
      <c r="Z162" s="149"/>
      <c r="AA162" s="149"/>
      <c r="AB162" s="149"/>
      <c r="AC162" s="149"/>
      <c r="AD162" s="149"/>
      <c r="AE162" s="149" t="s">
        <v>987</v>
      </c>
      <c r="AF162" s="149" t="s">
        <v>1399</v>
      </c>
      <c r="AG162" s="149"/>
      <c r="AH162" s="194"/>
      <c r="AI162" s="194"/>
      <c r="AJ162" s="197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1">
      <c r="A163" s="176">
        <v>142</v>
      </c>
      <c r="B163" s="177" t="s">
        <v>1400</v>
      </c>
      <c r="C163" s="177" t="s">
        <v>1401</v>
      </c>
      <c r="D163" s="178" t="s">
        <v>435</v>
      </c>
      <c r="E163" s="179">
        <v>1</v>
      </c>
      <c r="F163" s="182"/>
      <c r="G163" s="180">
        <f t="shared" si="35"/>
        <v>0</v>
      </c>
      <c r="H163" s="182">
        <v>0</v>
      </c>
      <c r="I163" s="180">
        <f t="shared" si="36"/>
        <v>0</v>
      </c>
      <c r="J163" s="182">
        <v>13500</v>
      </c>
      <c r="K163" s="180">
        <f t="shared" si="37"/>
        <v>13500</v>
      </c>
      <c r="L163" s="180">
        <v>21</v>
      </c>
      <c r="M163" s="180">
        <f t="shared" si="38"/>
        <v>0</v>
      </c>
      <c r="N163" s="180">
        <v>0</v>
      </c>
      <c r="O163" s="180">
        <f t="shared" si="39"/>
        <v>0</v>
      </c>
      <c r="P163" s="180">
        <v>0</v>
      </c>
      <c r="Q163" s="180">
        <f t="shared" si="40"/>
        <v>0</v>
      </c>
      <c r="R163" s="181"/>
      <c r="S163" s="181" t="s">
        <v>392</v>
      </c>
      <c r="T163" s="180" t="s">
        <v>689</v>
      </c>
      <c r="U163" s="180">
        <v>0</v>
      </c>
      <c r="V163" s="180">
        <f t="shared" si="41"/>
        <v>0</v>
      </c>
      <c r="W163" s="181"/>
      <c r="X163" s="181">
        <v>142</v>
      </c>
      <c r="Y163" s="149"/>
      <c r="Z163" s="149"/>
      <c r="AA163" s="149"/>
      <c r="AB163" s="149"/>
      <c r="AC163" s="149"/>
      <c r="AD163" s="149"/>
      <c r="AE163" s="149" t="s">
        <v>987</v>
      </c>
      <c r="AF163" s="149" t="s">
        <v>1402</v>
      </c>
      <c r="AG163" s="149"/>
      <c r="AH163" s="194"/>
      <c r="AI163" s="194"/>
      <c r="AJ163" s="197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>
      <c r="A164" s="176">
        <v>143</v>
      </c>
      <c r="B164" s="177" t="s">
        <v>1403</v>
      </c>
      <c r="C164" s="177" t="s">
        <v>1404</v>
      </c>
      <c r="D164" s="178" t="s">
        <v>435</v>
      </c>
      <c r="E164" s="179">
        <v>2</v>
      </c>
      <c r="F164" s="182"/>
      <c r="G164" s="180">
        <f t="shared" si="35"/>
        <v>0</v>
      </c>
      <c r="H164" s="182">
        <v>0</v>
      </c>
      <c r="I164" s="180">
        <f t="shared" si="36"/>
        <v>0</v>
      </c>
      <c r="J164" s="182">
        <v>6500</v>
      </c>
      <c r="K164" s="180">
        <f t="shared" si="37"/>
        <v>13000</v>
      </c>
      <c r="L164" s="180">
        <v>21</v>
      </c>
      <c r="M164" s="180">
        <f t="shared" si="38"/>
        <v>0</v>
      </c>
      <c r="N164" s="180">
        <v>0</v>
      </c>
      <c r="O164" s="180">
        <f t="shared" si="39"/>
        <v>0</v>
      </c>
      <c r="P164" s="180">
        <v>0</v>
      </c>
      <c r="Q164" s="180">
        <f t="shared" si="40"/>
        <v>0</v>
      </c>
      <c r="R164" s="181"/>
      <c r="S164" s="181" t="s">
        <v>392</v>
      </c>
      <c r="T164" s="180" t="s">
        <v>689</v>
      </c>
      <c r="U164" s="180">
        <v>0</v>
      </c>
      <c r="V164" s="180">
        <f t="shared" si="41"/>
        <v>0</v>
      </c>
      <c r="W164" s="181"/>
      <c r="X164" s="181">
        <v>143</v>
      </c>
      <c r="Y164" s="149"/>
      <c r="Z164" s="149"/>
      <c r="AA164" s="149"/>
      <c r="AB164" s="149"/>
      <c r="AC164" s="149"/>
      <c r="AD164" s="149"/>
      <c r="AE164" s="149" t="s">
        <v>987</v>
      </c>
      <c r="AF164" s="149" t="s">
        <v>1405</v>
      </c>
      <c r="AG164" s="149"/>
      <c r="AH164" s="194"/>
      <c r="AI164" s="194"/>
      <c r="AJ164" s="197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ht="24" outlineLevel="1">
      <c r="A165" s="176">
        <v>144</v>
      </c>
      <c r="B165" s="177" t="s">
        <v>1406</v>
      </c>
      <c r="C165" s="177" t="s">
        <v>1407</v>
      </c>
      <c r="D165" s="178" t="s">
        <v>435</v>
      </c>
      <c r="E165" s="179">
        <v>1</v>
      </c>
      <c r="F165" s="182"/>
      <c r="G165" s="180">
        <f t="shared" si="35"/>
        <v>0</v>
      </c>
      <c r="H165" s="182">
        <v>0</v>
      </c>
      <c r="I165" s="180">
        <f t="shared" si="36"/>
        <v>0</v>
      </c>
      <c r="J165" s="182">
        <v>30000</v>
      </c>
      <c r="K165" s="180">
        <f t="shared" si="37"/>
        <v>30000</v>
      </c>
      <c r="L165" s="180">
        <v>21</v>
      </c>
      <c r="M165" s="180">
        <f t="shared" si="38"/>
        <v>0</v>
      </c>
      <c r="N165" s="180">
        <v>0</v>
      </c>
      <c r="O165" s="180">
        <f t="shared" si="39"/>
        <v>0</v>
      </c>
      <c r="P165" s="180">
        <v>0</v>
      </c>
      <c r="Q165" s="180">
        <f t="shared" si="40"/>
        <v>0</v>
      </c>
      <c r="R165" s="181"/>
      <c r="S165" s="181" t="s">
        <v>392</v>
      </c>
      <c r="T165" s="180" t="s">
        <v>689</v>
      </c>
      <c r="U165" s="180">
        <v>0</v>
      </c>
      <c r="V165" s="180">
        <f t="shared" si="41"/>
        <v>0</v>
      </c>
      <c r="W165" s="181"/>
      <c r="X165" s="181">
        <v>144</v>
      </c>
      <c r="Y165" s="149"/>
      <c r="Z165" s="149"/>
      <c r="AA165" s="149"/>
      <c r="AB165" s="149"/>
      <c r="AC165" s="149"/>
      <c r="AD165" s="149"/>
      <c r="AE165" s="149" t="s">
        <v>987</v>
      </c>
      <c r="AF165" s="149" t="s">
        <v>1408</v>
      </c>
      <c r="AG165" s="149"/>
      <c r="AH165" s="194"/>
      <c r="AI165" s="194"/>
      <c r="AJ165" s="197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1">
      <c r="A166" s="176">
        <v>145</v>
      </c>
      <c r="B166" s="177" t="s">
        <v>1409</v>
      </c>
      <c r="C166" s="177" t="s">
        <v>1410</v>
      </c>
      <c r="D166" s="178" t="s">
        <v>568</v>
      </c>
      <c r="E166" s="179">
        <v>10</v>
      </c>
      <c r="F166" s="182"/>
      <c r="G166" s="180">
        <f t="shared" si="35"/>
        <v>0</v>
      </c>
      <c r="H166" s="182">
        <v>126.65</v>
      </c>
      <c r="I166" s="180">
        <f t="shared" si="36"/>
        <v>1266.5</v>
      </c>
      <c r="J166" s="182">
        <v>20.350000000000001</v>
      </c>
      <c r="K166" s="180">
        <f t="shared" si="37"/>
        <v>203.5</v>
      </c>
      <c r="L166" s="180">
        <v>21</v>
      </c>
      <c r="M166" s="180">
        <f t="shared" si="38"/>
        <v>0</v>
      </c>
      <c r="N166" s="180">
        <v>5.1000000000000004E-4</v>
      </c>
      <c r="O166" s="180">
        <f t="shared" si="39"/>
        <v>0.01</v>
      </c>
      <c r="P166" s="180">
        <v>0</v>
      </c>
      <c r="Q166" s="180">
        <f t="shared" si="40"/>
        <v>0</v>
      </c>
      <c r="R166" s="181" t="s">
        <v>1180</v>
      </c>
      <c r="S166" s="181" t="s">
        <v>201</v>
      </c>
      <c r="T166" s="180" t="s">
        <v>201</v>
      </c>
      <c r="U166" s="180">
        <v>3.1E-2</v>
      </c>
      <c r="V166" s="180">
        <f t="shared" si="41"/>
        <v>0.31</v>
      </c>
      <c r="W166" s="181"/>
      <c r="X166" s="181">
        <v>145</v>
      </c>
      <c r="Y166" s="149"/>
      <c r="Z166" s="149"/>
      <c r="AA166" s="149"/>
      <c r="AB166" s="149"/>
      <c r="AC166" s="149"/>
      <c r="AD166" s="149"/>
      <c r="AE166" s="149" t="s">
        <v>987</v>
      </c>
      <c r="AF166" s="149" t="s">
        <v>1411</v>
      </c>
      <c r="AG166" s="149"/>
      <c r="AH166" s="194"/>
      <c r="AI166" s="194"/>
      <c r="AJ166" s="197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1">
      <c r="A167" s="176">
        <v>146</v>
      </c>
      <c r="B167" s="177" t="s">
        <v>1412</v>
      </c>
      <c r="C167" s="177" t="s">
        <v>1413</v>
      </c>
      <c r="D167" s="178" t="s">
        <v>275</v>
      </c>
      <c r="E167" s="179">
        <v>5.1000000000000004E-3</v>
      </c>
      <c r="F167" s="182"/>
      <c r="G167" s="180">
        <f t="shared" si="35"/>
        <v>0</v>
      </c>
      <c r="H167" s="182">
        <v>0</v>
      </c>
      <c r="I167" s="180">
        <f t="shared" si="36"/>
        <v>0</v>
      </c>
      <c r="J167" s="182">
        <v>6605</v>
      </c>
      <c r="K167" s="180">
        <f t="shared" si="37"/>
        <v>33.69</v>
      </c>
      <c r="L167" s="180">
        <v>21</v>
      </c>
      <c r="M167" s="180">
        <f t="shared" si="38"/>
        <v>0</v>
      </c>
      <c r="N167" s="180">
        <v>0</v>
      </c>
      <c r="O167" s="180">
        <f t="shared" si="39"/>
        <v>0</v>
      </c>
      <c r="P167" s="180">
        <v>0</v>
      </c>
      <c r="Q167" s="180">
        <f t="shared" si="40"/>
        <v>0</v>
      </c>
      <c r="R167" s="181" t="s">
        <v>1180</v>
      </c>
      <c r="S167" s="181" t="s">
        <v>201</v>
      </c>
      <c r="T167" s="180" t="s">
        <v>201</v>
      </c>
      <c r="U167" s="180">
        <v>10.582000000000001</v>
      </c>
      <c r="V167" s="180">
        <f t="shared" si="41"/>
        <v>0.05</v>
      </c>
      <c r="W167" s="181"/>
      <c r="X167" s="181">
        <v>146</v>
      </c>
      <c r="Y167" s="149"/>
      <c r="Z167" s="149"/>
      <c r="AA167" s="149"/>
      <c r="AB167" s="149"/>
      <c r="AC167" s="149"/>
      <c r="AD167" s="149"/>
      <c r="AE167" s="149" t="s">
        <v>1092</v>
      </c>
      <c r="AF167" s="149" t="s">
        <v>1414</v>
      </c>
      <c r="AG167" s="149"/>
      <c r="AH167" s="194"/>
      <c r="AI167" s="194"/>
      <c r="AJ167" s="197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>
      <c r="A168" s="136"/>
      <c r="B168" s="154"/>
      <c r="C168" s="154"/>
      <c r="D168" s="157"/>
      <c r="E168" s="158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60"/>
      <c r="S168" s="160"/>
      <c r="T168" s="159"/>
      <c r="U168" s="159"/>
      <c r="V168" s="159"/>
      <c r="W168" s="160"/>
      <c r="X168" s="160"/>
      <c r="AC168">
        <v>12</v>
      </c>
      <c r="AD168">
        <v>21</v>
      </c>
      <c r="AH168" s="193"/>
      <c r="AI168" s="193"/>
      <c r="AJ168" s="196"/>
    </row>
    <row r="169" spans="1:60">
      <c r="A169" s="151"/>
      <c r="B169" s="156" t="s">
        <v>30</v>
      </c>
      <c r="C169" s="156"/>
      <c r="D169" s="165"/>
      <c r="E169" s="166"/>
      <c r="F169" s="167"/>
      <c r="G169" s="168">
        <f>G11+G26+G51+G92+G123+G150</f>
        <v>0</v>
      </c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60"/>
      <c r="S169" s="160"/>
      <c r="T169" s="159"/>
      <c r="U169" s="159"/>
      <c r="V169" s="159"/>
      <c r="W169" s="160"/>
      <c r="X169" s="160"/>
      <c r="AC169">
        <f>SUMIF(L7:L167,AC168,G7:G167)</f>
        <v>0</v>
      </c>
      <c r="AD169">
        <f>SUMIF(L7:L167,AD168,G7:G167)</f>
        <v>0</v>
      </c>
      <c r="AE169" t="s">
        <v>215</v>
      </c>
      <c r="AH169" s="193"/>
      <c r="AI169" s="193"/>
      <c r="AJ169" s="196"/>
    </row>
    <row r="170" spans="1:60">
      <c r="A170" s="150"/>
      <c r="B170" s="155"/>
      <c r="C170" s="155"/>
      <c r="D170" s="161"/>
      <c r="E170" s="162"/>
      <c r="F170" s="163"/>
      <c r="G170" s="163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60"/>
      <c r="S170" s="160"/>
      <c r="T170" s="159"/>
      <c r="U170" s="159"/>
      <c r="V170" s="159"/>
      <c r="W170" s="160"/>
      <c r="X170" s="160"/>
      <c r="AH170" s="193"/>
      <c r="AI170" s="193"/>
      <c r="AJ170" s="196"/>
    </row>
    <row r="171" spans="1:60">
      <c r="A171" s="150"/>
      <c r="B171" s="155"/>
      <c r="C171" s="155"/>
      <c r="D171" s="161"/>
      <c r="E171" s="162"/>
      <c r="F171" s="163"/>
      <c r="G171" s="163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60"/>
      <c r="S171" s="160"/>
      <c r="T171" s="159"/>
      <c r="U171" s="159"/>
      <c r="V171" s="159"/>
      <c r="W171" s="160"/>
      <c r="X171" s="160"/>
      <c r="AH171" s="193"/>
      <c r="AI171" s="193"/>
      <c r="AJ171" s="196"/>
    </row>
    <row r="172" spans="1:60">
      <c r="A172" s="153" t="s">
        <v>216</v>
      </c>
      <c r="B172" s="155"/>
      <c r="C172" s="155"/>
      <c r="D172" s="161"/>
      <c r="E172" s="162"/>
      <c r="F172" s="163"/>
      <c r="G172" s="163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60"/>
      <c r="S172" s="160"/>
      <c r="T172" s="159"/>
      <c r="U172" s="159"/>
      <c r="V172" s="159"/>
      <c r="W172" s="160"/>
      <c r="X172" s="160"/>
      <c r="AH172" s="193"/>
      <c r="AI172" s="193"/>
      <c r="AJ172" s="196"/>
    </row>
    <row r="173" spans="1:60">
      <c r="A173" s="240"/>
      <c r="B173" s="241"/>
      <c r="C173" s="241"/>
      <c r="D173" s="242"/>
      <c r="E173" s="243"/>
      <c r="F173" s="244"/>
      <c r="G173" s="245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60"/>
      <c r="S173" s="160"/>
      <c r="T173" s="159"/>
      <c r="U173" s="159"/>
      <c r="V173" s="159"/>
      <c r="W173" s="160"/>
      <c r="X173" s="160"/>
      <c r="AE173" t="s">
        <v>217</v>
      </c>
      <c r="AH173" s="193"/>
      <c r="AI173" s="193"/>
      <c r="AJ173" s="196"/>
    </row>
    <row r="174" spans="1:60">
      <c r="A174" s="246"/>
      <c r="B174" s="247"/>
      <c r="C174" s="247"/>
      <c r="D174" s="248"/>
      <c r="E174" s="249"/>
      <c r="F174" s="250"/>
      <c r="G174" s="251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60"/>
      <c r="S174" s="160"/>
      <c r="T174" s="159"/>
      <c r="U174" s="159"/>
      <c r="V174" s="159"/>
      <c r="W174" s="160"/>
      <c r="X174" s="160"/>
      <c r="AH174" s="193"/>
      <c r="AI174" s="193"/>
      <c r="AJ174" s="196"/>
    </row>
    <row r="175" spans="1:60">
      <c r="A175" s="246"/>
      <c r="B175" s="247"/>
      <c r="C175" s="247"/>
      <c r="D175" s="248"/>
      <c r="E175" s="249"/>
      <c r="F175" s="250"/>
      <c r="G175" s="251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60"/>
      <c r="S175" s="160"/>
      <c r="T175" s="159"/>
      <c r="U175" s="159"/>
      <c r="V175" s="159"/>
      <c r="W175" s="160"/>
      <c r="X175" s="160"/>
      <c r="AH175" s="193"/>
      <c r="AI175" s="193"/>
      <c r="AJ175" s="196"/>
    </row>
    <row r="176" spans="1:60">
      <c r="A176" s="246"/>
      <c r="B176" s="247"/>
      <c r="C176" s="247"/>
      <c r="D176" s="248"/>
      <c r="E176" s="249"/>
      <c r="F176" s="250"/>
      <c r="G176" s="251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60"/>
      <c r="S176" s="160"/>
      <c r="T176" s="159"/>
      <c r="U176" s="159"/>
      <c r="V176" s="159"/>
      <c r="W176" s="160"/>
      <c r="X176" s="160"/>
      <c r="AH176" s="193"/>
      <c r="AI176" s="193"/>
      <c r="AJ176" s="196"/>
    </row>
    <row r="177" spans="1:36">
      <c r="A177" s="252"/>
      <c r="B177" s="253"/>
      <c r="C177" s="253"/>
      <c r="D177" s="254"/>
      <c r="E177" s="255"/>
      <c r="F177" s="256"/>
      <c r="G177" s="257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60"/>
      <c r="S177" s="160"/>
      <c r="T177" s="159"/>
      <c r="U177" s="159"/>
      <c r="V177" s="159"/>
      <c r="W177" s="160"/>
      <c r="X177" s="160"/>
      <c r="AH177" s="193"/>
      <c r="AI177" s="193"/>
      <c r="AJ177" s="196"/>
    </row>
    <row r="178" spans="1:36">
      <c r="A178" s="150"/>
      <c r="B178" s="155"/>
      <c r="C178" s="155"/>
      <c r="D178" s="161"/>
      <c r="E178" s="162"/>
      <c r="F178" s="163"/>
      <c r="G178" s="163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60"/>
      <c r="S178" s="160"/>
      <c r="T178" s="159"/>
      <c r="U178" s="159"/>
      <c r="V178" s="159"/>
      <c r="W178" s="160"/>
      <c r="X178" s="160"/>
      <c r="AH178" s="193"/>
      <c r="AI178" s="193"/>
      <c r="AJ178" s="196"/>
    </row>
    <row r="179" spans="1:36">
      <c r="A179" s="146"/>
      <c r="B179" s="147"/>
      <c r="C179" s="147"/>
      <c r="D179" s="148"/>
      <c r="E179" s="149"/>
      <c r="F179" s="149"/>
      <c r="G179" s="149"/>
      <c r="AE179" t="s">
        <v>218</v>
      </c>
    </row>
    <row r="180" spans="1:36">
      <c r="A180" s="133"/>
      <c r="D180" s="8"/>
    </row>
    <row r="181" spans="1:36">
      <c r="A181" s="133"/>
      <c r="D181" s="8"/>
    </row>
    <row r="182" spans="1:36">
      <c r="A182" s="133"/>
      <c r="D182" s="8"/>
    </row>
    <row r="183" spans="1:36">
      <c r="A183" s="133"/>
      <c r="D183" s="8"/>
    </row>
    <row r="184" spans="1:36">
      <c r="A184" s="133"/>
      <c r="D184" s="8"/>
    </row>
    <row r="185" spans="1:36">
      <c r="A185" s="133"/>
      <c r="D185" s="8"/>
    </row>
    <row r="186" spans="1:36">
      <c r="A186" s="133"/>
      <c r="D186" s="8"/>
    </row>
    <row r="187" spans="1:36">
      <c r="A187" s="133"/>
      <c r="D187" s="8"/>
    </row>
    <row r="188" spans="1:36">
      <c r="A188" s="133"/>
      <c r="D188" s="8"/>
    </row>
    <row r="189" spans="1:36">
      <c r="A189" s="133"/>
      <c r="D189" s="8"/>
    </row>
    <row r="190" spans="1:36">
      <c r="A190" s="133"/>
      <c r="D190" s="8"/>
    </row>
    <row r="191" spans="1:36">
      <c r="A191" s="133"/>
      <c r="D191" s="8"/>
    </row>
    <row r="192" spans="1:36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173:G177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topLeftCell="A115" workbookViewId="0">
      <selection activeCell="F128" sqref="F128:F133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58</v>
      </c>
      <c r="C6" s="259" t="s">
        <v>59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60</v>
      </c>
      <c r="C7" s="263" t="s">
        <v>61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148</v>
      </c>
      <c r="C11" s="169" t="s">
        <v>59</v>
      </c>
      <c r="D11" s="170"/>
      <c r="E11" s="171"/>
      <c r="F11" s="172"/>
      <c r="G11" s="173">
        <f>SUMIF(AE12:AE101,"&lt;&gt;NOR",G12:G101)</f>
        <v>0</v>
      </c>
      <c r="H11" s="172"/>
      <c r="I11" s="172">
        <f>SUM(I12:I101)</f>
        <v>1770652.13</v>
      </c>
      <c r="J11" s="172"/>
      <c r="K11" s="172">
        <f>SUM(K12:K101)</f>
        <v>1223634.3700000001</v>
      </c>
      <c r="L11" s="172"/>
      <c r="M11" s="172">
        <f>SUM(M12:M101)</f>
        <v>0</v>
      </c>
      <c r="N11" s="172"/>
      <c r="O11" s="172">
        <f>SUM(O12:O101)</f>
        <v>6.96</v>
      </c>
      <c r="P11" s="172"/>
      <c r="Q11" s="172">
        <f>SUM(Q12:Q101)</f>
        <v>0</v>
      </c>
      <c r="R11" s="174"/>
      <c r="S11" s="174"/>
      <c r="T11" s="172"/>
      <c r="U11" s="172"/>
      <c r="V11" s="172">
        <f>SUM(V12:V101)</f>
        <v>1414.4200000000003</v>
      </c>
      <c r="W11" s="174"/>
      <c r="X11" s="175"/>
      <c r="AE11" t="s">
        <v>196</v>
      </c>
      <c r="AH11" s="193"/>
      <c r="AI11" s="193"/>
      <c r="AJ11" s="196"/>
    </row>
    <row r="12" spans="1:60" ht="24" outlineLevel="1">
      <c r="A12" s="176">
        <v>1</v>
      </c>
      <c r="B12" s="177" t="s">
        <v>1415</v>
      </c>
      <c r="C12" s="177" t="s">
        <v>1416</v>
      </c>
      <c r="D12" s="178" t="s">
        <v>426</v>
      </c>
      <c r="E12" s="179">
        <v>1</v>
      </c>
      <c r="F12" s="182"/>
      <c r="G12" s="180">
        <f t="shared" ref="G12:G43" si="0">ROUND(E12*F12,2)</f>
        <v>0</v>
      </c>
      <c r="H12" s="182">
        <v>115000</v>
      </c>
      <c r="I12" s="180">
        <f t="shared" ref="I12:I43" si="1">ROUND(E12*H12,2)</f>
        <v>115000</v>
      </c>
      <c r="J12" s="182">
        <v>0</v>
      </c>
      <c r="K12" s="180">
        <f t="shared" ref="K12:K43" si="2">ROUND(E12*J12,2)</f>
        <v>0</v>
      </c>
      <c r="L12" s="180">
        <v>21</v>
      </c>
      <c r="M12" s="180">
        <f t="shared" ref="M12:M43" si="3">G12*(1+L12/100)</f>
        <v>0</v>
      </c>
      <c r="N12" s="180">
        <v>0</v>
      </c>
      <c r="O12" s="180">
        <f t="shared" ref="O12:O43" si="4">ROUND(E12*N12,2)</f>
        <v>0</v>
      </c>
      <c r="P12" s="180">
        <v>0</v>
      </c>
      <c r="Q12" s="180">
        <f t="shared" ref="Q12:Q43" si="5">ROUND(E12*P12,2)</f>
        <v>0</v>
      </c>
      <c r="R12" s="181"/>
      <c r="S12" s="181" t="s">
        <v>392</v>
      </c>
      <c r="T12" s="180" t="s">
        <v>689</v>
      </c>
      <c r="U12" s="180">
        <v>0</v>
      </c>
      <c r="V12" s="180">
        <f t="shared" ref="V12:V43" si="6">ROUND(E12*U12,2)</f>
        <v>0</v>
      </c>
      <c r="W12" s="181"/>
      <c r="X12" s="181">
        <v>1</v>
      </c>
      <c r="Y12" s="149"/>
      <c r="Z12" s="149"/>
      <c r="AA12" s="149"/>
      <c r="AB12" s="149"/>
      <c r="AC12" s="149"/>
      <c r="AD12" s="149"/>
      <c r="AE12" s="149" t="s">
        <v>202</v>
      </c>
      <c r="AF12" s="149" t="s">
        <v>1417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ht="24" outlineLevel="1">
      <c r="A13" s="176">
        <v>2</v>
      </c>
      <c r="B13" s="177" t="s">
        <v>1418</v>
      </c>
      <c r="C13" s="177" t="s">
        <v>1419</v>
      </c>
      <c r="D13" s="178" t="s">
        <v>426</v>
      </c>
      <c r="E13" s="179">
        <v>1</v>
      </c>
      <c r="F13" s="182"/>
      <c r="G13" s="180">
        <f t="shared" si="0"/>
        <v>0</v>
      </c>
      <c r="H13" s="182">
        <v>24000</v>
      </c>
      <c r="I13" s="180">
        <f t="shared" si="1"/>
        <v>24000</v>
      </c>
      <c r="J13" s="182">
        <v>0</v>
      </c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1"/>
      <c r="S13" s="181" t="s">
        <v>392</v>
      </c>
      <c r="T13" s="180" t="s">
        <v>689</v>
      </c>
      <c r="U13" s="180">
        <v>0</v>
      </c>
      <c r="V13" s="180">
        <f t="shared" si="6"/>
        <v>0</v>
      </c>
      <c r="W13" s="181"/>
      <c r="X13" s="181">
        <v>2</v>
      </c>
      <c r="Y13" s="149"/>
      <c r="Z13" s="149"/>
      <c r="AA13" s="149"/>
      <c r="AB13" s="149"/>
      <c r="AC13" s="149"/>
      <c r="AD13" s="149"/>
      <c r="AE13" s="149" t="s">
        <v>202</v>
      </c>
      <c r="AF13" s="149" t="s">
        <v>1420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ht="24" outlineLevel="1">
      <c r="A14" s="176">
        <v>3</v>
      </c>
      <c r="B14" s="177" t="s">
        <v>1421</v>
      </c>
      <c r="C14" s="177" t="s">
        <v>1422</v>
      </c>
      <c r="D14" s="178" t="s">
        <v>426</v>
      </c>
      <c r="E14" s="179">
        <v>1</v>
      </c>
      <c r="F14" s="182"/>
      <c r="G14" s="180">
        <f t="shared" si="0"/>
        <v>0</v>
      </c>
      <c r="H14" s="182">
        <v>22000</v>
      </c>
      <c r="I14" s="180">
        <f t="shared" si="1"/>
        <v>22000</v>
      </c>
      <c r="J14" s="182">
        <v>0</v>
      </c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1"/>
      <c r="S14" s="181" t="s">
        <v>392</v>
      </c>
      <c r="T14" s="180" t="s">
        <v>689</v>
      </c>
      <c r="U14" s="180">
        <v>0</v>
      </c>
      <c r="V14" s="180">
        <f t="shared" si="6"/>
        <v>0</v>
      </c>
      <c r="W14" s="181"/>
      <c r="X14" s="181">
        <v>3</v>
      </c>
      <c r="Y14" s="149"/>
      <c r="Z14" s="149"/>
      <c r="AA14" s="149"/>
      <c r="AB14" s="149"/>
      <c r="AC14" s="149"/>
      <c r="AD14" s="149"/>
      <c r="AE14" s="149" t="s">
        <v>202</v>
      </c>
      <c r="AF14" s="149" t="s">
        <v>1423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6">
        <v>4</v>
      </c>
      <c r="B15" s="177" t="s">
        <v>1424</v>
      </c>
      <c r="C15" s="177" t="s">
        <v>1425</v>
      </c>
      <c r="D15" s="178" t="s">
        <v>568</v>
      </c>
      <c r="E15" s="179">
        <v>126</v>
      </c>
      <c r="F15" s="182"/>
      <c r="G15" s="180">
        <f t="shared" si="0"/>
        <v>0</v>
      </c>
      <c r="H15" s="182">
        <v>0</v>
      </c>
      <c r="I15" s="180">
        <f t="shared" si="1"/>
        <v>0</v>
      </c>
      <c r="J15" s="182">
        <v>344.5</v>
      </c>
      <c r="K15" s="180">
        <f t="shared" si="2"/>
        <v>43407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1"/>
      <c r="S15" s="181" t="s">
        <v>392</v>
      </c>
      <c r="T15" s="180" t="s">
        <v>689</v>
      </c>
      <c r="U15" s="180">
        <v>0.44056000000000001</v>
      </c>
      <c r="V15" s="180">
        <f t="shared" si="6"/>
        <v>55.51</v>
      </c>
      <c r="W15" s="181"/>
      <c r="X15" s="181">
        <v>4</v>
      </c>
      <c r="Y15" s="149"/>
      <c r="Z15" s="149"/>
      <c r="AA15" s="149"/>
      <c r="AB15" s="149"/>
      <c r="AC15" s="149"/>
      <c r="AD15" s="149"/>
      <c r="AE15" s="149" t="s">
        <v>202</v>
      </c>
      <c r="AF15" s="149" t="s">
        <v>1426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76">
        <v>5</v>
      </c>
      <c r="B16" s="177" t="s">
        <v>1427</v>
      </c>
      <c r="C16" s="177" t="s">
        <v>1428</v>
      </c>
      <c r="D16" s="178" t="s">
        <v>568</v>
      </c>
      <c r="E16" s="179">
        <v>126</v>
      </c>
      <c r="F16" s="182"/>
      <c r="G16" s="180">
        <f t="shared" si="0"/>
        <v>0</v>
      </c>
      <c r="H16" s="182">
        <v>3555</v>
      </c>
      <c r="I16" s="180">
        <f t="shared" si="1"/>
        <v>447930</v>
      </c>
      <c r="J16" s="182">
        <v>0</v>
      </c>
      <c r="K16" s="180">
        <f t="shared" si="2"/>
        <v>0</v>
      </c>
      <c r="L16" s="180">
        <v>21</v>
      </c>
      <c r="M16" s="180">
        <f t="shared" si="3"/>
        <v>0</v>
      </c>
      <c r="N16" s="180">
        <v>0.01</v>
      </c>
      <c r="O16" s="180">
        <f t="shared" si="4"/>
        <v>1.26</v>
      </c>
      <c r="P16" s="180">
        <v>0</v>
      </c>
      <c r="Q16" s="180">
        <f t="shared" si="5"/>
        <v>0</v>
      </c>
      <c r="R16" s="181"/>
      <c r="S16" s="181" t="s">
        <v>392</v>
      </c>
      <c r="T16" s="180" t="s">
        <v>689</v>
      </c>
      <c r="U16" s="180">
        <v>0</v>
      </c>
      <c r="V16" s="180">
        <f t="shared" si="6"/>
        <v>0</v>
      </c>
      <c r="W16" s="181"/>
      <c r="X16" s="181">
        <v>5</v>
      </c>
      <c r="Y16" s="149"/>
      <c r="Z16" s="149"/>
      <c r="AA16" s="149"/>
      <c r="AB16" s="149"/>
      <c r="AC16" s="149"/>
      <c r="AD16" s="149"/>
      <c r="AE16" s="149" t="s">
        <v>782</v>
      </c>
      <c r="AF16" s="149" t="s">
        <v>1429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>
      <c r="A17" s="176">
        <v>6</v>
      </c>
      <c r="B17" s="177" t="s">
        <v>1430</v>
      </c>
      <c r="C17" s="177" t="s">
        <v>1431</v>
      </c>
      <c r="D17" s="178" t="s">
        <v>568</v>
      </c>
      <c r="E17" s="179">
        <v>180</v>
      </c>
      <c r="F17" s="182"/>
      <c r="G17" s="180">
        <f t="shared" si="0"/>
        <v>0</v>
      </c>
      <c r="H17" s="182">
        <v>0</v>
      </c>
      <c r="I17" s="180">
        <f t="shared" si="1"/>
        <v>0</v>
      </c>
      <c r="J17" s="182">
        <v>109</v>
      </c>
      <c r="K17" s="180">
        <f t="shared" si="2"/>
        <v>19620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1"/>
      <c r="S17" s="181" t="s">
        <v>392</v>
      </c>
      <c r="T17" s="180" t="s">
        <v>689</v>
      </c>
      <c r="U17" s="180">
        <v>0.13915</v>
      </c>
      <c r="V17" s="180">
        <f t="shared" si="6"/>
        <v>25.05</v>
      </c>
      <c r="W17" s="181"/>
      <c r="X17" s="181">
        <v>6</v>
      </c>
      <c r="Y17" s="149"/>
      <c r="Z17" s="149"/>
      <c r="AA17" s="149"/>
      <c r="AB17" s="149"/>
      <c r="AC17" s="149"/>
      <c r="AD17" s="149"/>
      <c r="AE17" s="149" t="s">
        <v>202</v>
      </c>
      <c r="AF17" s="149" t="s">
        <v>1432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6">
        <v>7</v>
      </c>
      <c r="B18" s="177" t="s">
        <v>1433</v>
      </c>
      <c r="C18" s="177" t="s">
        <v>1434</v>
      </c>
      <c r="D18" s="178" t="s">
        <v>568</v>
      </c>
      <c r="E18" s="179">
        <v>180</v>
      </c>
      <c r="F18" s="182"/>
      <c r="G18" s="180">
        <f t="shared" si="0"/>
        <v>0</v>
      </c>
      <c r="H18" s="182">
        <v>227.5</v>
      </c>
      <c r="I18" s="180">
        <f t="shared" si="1"/>
        <v>40950</v>
      </c>
      <c r="J18" s="182">
        <v>0</v>
      </c>
      <c r="K18" s="180">
        <f t="shared" si="2"/>
        <v>0</v>
      </c>
      <c r="L18" s="180">
        <v>21</v>
      </c>
      <c r="M18" s="180">
        <f t="shared" si="3"/>
        <v>0</v>
      </c>
      <c r="N18" s="180">
        <v>8.8999999999999995E-4</v>
      </c>
      <c r="O18" s="180">
        <f t="shared" si="4"/>
        <v>0.16</v>
      </c>
      <c r="P18" s="180">
        <v>0</v>
      </c>
      <c r="Q18" s="180">
        <f t="shared" si="5"/>
        <v>0</v>
      </c>
      <c r="R18" s="181"/>
      <c r="S18" s="181" t="s">
        <v>392</v>
      </c>
      <c r="T18" s="180" t="s">
        <v>689</v>
      </c>
      <c r="U18" s="180">
        <v>0</v>
      </c>
      <c r="V18" s="180">
        <f t="shared" si="6"/>
        <v>0</v>
      </c>
      <c r="W18" s="181"/>
      <c r="X18" s="181">
        <v>7</v>
      </c>
      <c r="Y18" s="149"/>
      <c r="Z18" s="149"/>
      <c r="AA18" s="149"/>
      <c r="AB18" s="149"/>
      <c r="AC18" s="149"/>
      <c r="AD18" s="149"/>
      <c r="AE18" s="149" t="s">
        <v>782</v>
      </c>
      <c r="AF18" s="149" t="s">
        <v>1435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76">
        <v>8</v>
      </c>
      <c r="B19" s="177" t="s">
        <v>1436</v>
      </c>
      <c r="C19" s="177" t="s">
        <v>1437</v>
      </c>
      <c r="D19" s="178" t="s">
        <v>568</v>
      </c>
      <c r="E19" s="179">
        <v>220</v>
      </c>
      <c r="F19" s="182"/>
      <c r="G19" s="180">
        <f t="shared" si="0"/>
        <v>0</v>
      </c>
      <c r="H19" s="182">
        <v>0</v>
      </c>
      <c r="I19" s="180">
        <f t="shared" si="1"/>
        <v>0</v>
      </c>
      <c r="J19" s="182">
        <v>90.6</v>
      </c>
      <c r="K19" s="180">
        <f t="shared" si="2"/>
        <v>19932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1"/>
      <c r="S19" s="181" t="s">
        <v>392</v>
      </c>
      <c r="T19" s="180" t="s">
        <v>689</v>
      </c>
      <c r="U19" s="180">
        <v>0.11586</v>
      </c>
      <c r="V19" s="180">
        <f t="shared" si="6"/>
        <v>25.49</v>
      </c>
      <c r="W19" s="181"/>
      <c r="X19" s="181">
        <v>8</v>
      </c>
      <c r="Y19" s="149"/>
      <c r="Z19" s="149"/>
      <c r="AA19" s="149"/>
      <c r="AB19" s="149"/>
      <c r="AC19" s="149"/>
      <c r="AD19" s="149"/>
      <c r="AE19" s="149" t="s">
        <v>202</v>
      </c>
      <c r="AF19" s="149" t="s">
        <v>1438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9</v>
      </c>
      <c r="B20" s="177" t="s">
        <v>1439</v>
      </c>
      <c r="C20" s="177" t="s">
        <v>1440</v>
      </c>
      <c r="D20" s="178" t="s">
        <v>568</v>
      </c>
      <c r="E20" s="179">
        <v>220</v>
      </c>
      <c r="F20" s="182"/>
      <c r="G20" s="180">
        <f t="shared" si="0"/>
        <v>0</v>
      </c>
      <c r="H20" s="182">
        <v>140</v>
      </c>
      <c r="I20" s="180">
        <f t="shared" si="1"/>
        <v>30800</v>
      </c>
      <c r="J20" s="182">
        <v>0</v>
      </c>
      <c r="K20" s="180">
        <f t="shared" si="2"/>
        <v>0</v>
      </c>
      <c r="L20" s="180">
        <v>21</v>
      </c>
      <c r="M20" s="180">
        <f t="shared" si="3"/>
        <v>0</v>
      </c>
      <c r="N20" s="180">
        <v>6.0999999999999997E-4</v>
      </c>
      <c r="O20" s="180">
        <f t="shared" si="4"/>
        <v>0.13</v>
      </c>
      <c r="P20" s="180">
        <v>0</v>
      </c>
      <c r="Q20" s="180">
        <f t="shared" si="5"/>
        <v>0</v>
      </c>
      <c r="R20" s="181"/>
      <c r="S20" s="181" t="s">
        <v>392</v>
      </c>
      <c r="T20" s="180" t="s">
        <v>689</v>
      </c>
      <c r="U20" s="180">
        <v>0</v>
      </c>
      <c r="V20" s="180">
        <f t="shared" si="6"/>
        <v>0</v>
      </c>
      <c r="W20" s="181"/>
      <c r="X20" s="181">
        <v>9</v>
      </c>
      <c r="Y20" s="149"/>
      <c r="Z20" s="149"/>
      <c r="AA20" s="149"/>
      <c r="AB20" s="149"/>
      <c r="AC20" s="149"/>
      <c r="AD20" s="149"/>
      <c r="AE20" s="149" t="s">
        <v>782</v>
      </c>
      <c r="AF20" s="149" t="s">
        <v>1441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>
      <c r="A21" s="176">
        <v>10</v>
      </c>
      <c r="B21" s="177" t="s">
        <v>1442</v>
      </c>
      <c r="C21" s="177" t="s">
        <v>1443</v>
      </c>
      <c r="D21" s="178" t="s">
        <v>568</v>
      </c>
      <c r="E21" s="179">
        <v>320</v>
      </c>
      <c r="F21" s="182"/>
      <c r="G21" s="180">
        <f t="shared" si="0"/>
        <v>0</v>
      </c>
      <c r="H21" s="182">
        <v>0</v>
      </c>
      <c r="I21" s="180">
        <f t="shared" si="1"/>
        <v>0</v>
      </c>
      <c r="J21" s="182">
        <v>73.5</v>
      </c>
      <c r="K21" s="180">
        <f t="shared" si="2"/>
        <v>23520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1"/>
      <c r="S21" s="181" t="s">
        <v>392</v>
      </c>
      <c r="T21" s="180" t="s">
        <v>689</v>
      </c>
      <c r="U21" s="180">
        <v>9.4E-2</v>
      </c>
      <c r="V21" s="180">
        <f t="shared" si="6"/>
        <v>30.08</v>
      </c>
      <c r="W21" s="181"/>
      <c r="X21" s="181">
        <v>10</v>
      </c>
      <c r="Y21" s="149"/>
      <c r="Z21" s="149"/>
      <c r="AA21" s="149"/>
      <c r="AB21" s="149"/>
      <c r="AC21" s="149"/>
      <c r="AD21" s="149"/>
      <c r="AE21" s="149" t="s">
        <v>202</v>
      </c>
      <c r="AF21" s="149" t="s">
        <v>1444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>
      <c r="A22" s="176">
        <v>11</v>
      </c>
      <c r="B22" s="177" t="s">
        <v>1445</v>
      </c>
      <c r="C22" s="177" t="s">
        <v>1446</v>
      </c>
      <c r="D22" s="178" t="s">
        <v>568</v>
      </c>
      <c r="E22" s="179">
        <v>320</v>
      </c>
      <c r="F22" s="182"/>
      <c r="G22" s="180">
        <f t="shared" si="0"/>
        <v>0</v>
      </c>
      <c r="H22" s="182">
        <v>88.9</v>
      </c>
      <c r="I22" s="180">
        <f t="shared" si="1"/>
        <v>28448</v>
      </c>
      <c r="J22" s="182">
        <v>0</v>
      </c>
      <c r="K22" s="180">
        <f t="shared" si="2"/>
        <v>0</v>
      </c>
      <c r="L22" s="180">
        <v>21</v>
      </c>
      <c r="M22" s="180">
        <f t="shared" si="3"/>
        <v>0</v>
      </c>
      <c r="N22" s="180">
        <v>2.5999999999999998E-4</v>
      </c>
      <c r="O22" s="180">
        <f t="shared" si="4"/>
        <v>0.08</v>
      </c>
      <c r="P22" s="180">
        <v>0</v>
      </c>
      <c r="Q22" s="180">
        <f t="shared" si="5"/>
        <v>0</v>
      </c>
      <c r="R22" s="181"/>
      <c r="S22" s="181" t="s">
        <v>392</v>
      </c>
      <c r="T22" s="180" t="s">
        <v>689</v>
      </c>
      <c r="U22" s="180">
        <v>0</v>
      </c>
      <c r="V22" s="180">
        <f t="shared" si="6"/>
        <v>0</v>
      </c>
      <c r="W22" s="181"/>
      <c r="X22" s="181">
        <v>11</v>
      </c>
      <c r="Y22" s="149"/>
      <c r="Z22" s="149"/>
      <c r="AA22" s="149"/>
      <c r="AB22" s="149"/>
      <c r="AC22" s="149"/>
      <c r="AD22" s="149"/>
      <c r="AE22" s="149" t="s">
        <v>782</v>
      </c>
      <c r="AF22" s="149" t="s">
        <v>1447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>
      <c r="A23" s="176">
        <v>12</v>
      </c>
      <c r="B23" s="177" t="s">
        <v>1448</v>
      </c>
      <c r="C23" s="177" t="s">
        <v>1449</v>
      </c>
      <c r="D23" s="178" t="s">
        <v>568</v>
      </c>
      <c r="E23" s="179">
        <v>580</v>
      </c>
      <c r="F23" s="182"/>
      <c r="G23" s="180">
        <f t="shared" si="0"/>
        <v>0</v>
      </c>
      <c r="H23" s="182">
        <v>0</v>
      </c>
      <c r="I23" s="180">
        <f t="shared" si="1"/>
        <v>0</v>
      </c>
      <c r="J23" s="182">
        <v>73.5</v>
      </c>
      <c r="K23" s="180">
        <f t="shared" si="2"/>
        <v>42630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1"/>
      <c r="S23" s="181" t="s">
        <v>392</v>
      </c>
      <c r="T23" s="180" t="s">
        <v>689</v>
      </c>
      <c r="U23" s="180">
        <v>9.4E-2</v>
      </c>
      <c r="V23" s="180">
        <f t="shared" si="6"/>
        <v>54.52</v>
      </c>
      <c r="W23" s="181"/>
      <c r="X23" s="181">
        <v>12</v>
      </c>
      <c r="Y23" s="149"/>
      <c r="Z23" s="149"/>
      <c r="AA23" s="149"/>
      <c r="AB23" s="149"/>
      <c r="AC23" s="149"/>
      <c r="AD23" s="149"/>
      <c r="AE23" s="149" t="s">
        <v>202</v>
      </c>
      <c r="AF23" s="149" t="s">
        <v>1450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>
      <c r="A24" s="176">
        <v>13</v>
      </c>
      <c r="B24" s="177" t="s">
        <v>1451</v>
      </c>
      <c r="C24" s="177" t="s">
        <v>1452</v>
      </c>
      <c r="D24" s="178" t="s">
        <v>568</v>
      </c>
      <c r="E24" s="179">
        <v>580</v>
      </c>
      <c r="F24" s="182"/>
      <c r="G24" s="180">
        <f t="shared" si="0"/>
        <v>0</v>
      </c>
      <c r="H24" s="182">
        <v>56.7</v>
      </c>
      <c r="I24" s="180">
        <f t="shared" si="1"/>
        <v>32886</v>
      </c>
      <c r="J24" s="182">
        <v>0</v>
      </c>
      <c r="K24" s="180">
        <f t="shared" si="2"/>
        <v>0</v>
      </c>
      <c r="L24" s="180">
        <v>21</v>
      </c>
      <c r="M24" s="180">
        <f t="shared" si="3"/>
        <v>0</v>
      </c>
      <c r="N24" s="180">
        <v>1.7000000000000001E-4</v>
      </c>
      <c r="O24" s="180">
        <f t="shared" si="4"/>
        <v>0.1</v>
      </c>
      <c r="P24" s="180">
        <v>0</v>
      </c>
      <c r="Q24" s="180">
        <f t="shared" si="5"/>
        <v>0</v>
      </c>
      <c r="R24" s="181"/>
      <c r="S24" s="181" t="s">
        <v>392</v>
      </c>
      <c r="T24" s="180" t="s">
        <v>689</v>
      </c>
      <c r="U24" s="180">
        <v>0</v>
      </c>
      <c r="V24" s="180">
        <f t="shared" si="6"/>
        <v>0</v>
      </c>
      <c r="W24" s="181"/>
      <c r="X24" s="181">
        <v>13</v>
      </c>
      <c r="Y24" s="149"/>
      <c r="Z24" s="149"/>
      <c r="AA24" s="149"/>
      <c r="AB24" s="149"/>
      <c r="AC24" s="149"/>
      <c r="AD24" s="149"/>
      <c r="AE24" s="149" t="s">
        <v>782</v>
      </c>
      <c r="AF24" s="149" t="s">
        <v>1453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>
      <c r="A25" s="176">
        <v>14</v>
      </c>
      <c r="B25" s="177" t="s">
        <v>1454</v>
      </c>
      <c r="C25" s="177" t="s">
        <v>1455</v>
      </c>
      <c r="D25" s="178" t="s">
        <v>568</v>
      </c>
      <c r="E25" s="179">
        <v>280</v>
      </c>
      <c r="F25" s="182"/>
      <c r="G25" s="180">
        <f t="shared" si="0"/>
        <v>0</v>
      </c>
      <c r="H25" s="182">
        <v>0</v>
      </c>
      <c r="I25" s="180">
        <f t="shared" si="1"/>
        <v>0</v>
      </c>
      <c r="J25" s="182">
        <v>71.3</v>
      </c>
      <c r="K25" s="180">
        <f t="shared" si="2"/>
        <v>19964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1"/>
      <c r="S25" s="181" t="s">
        <v>392</v>
      </c>
      <c r="T25" s="180" t="s">
        <v>689</v>
      </c>
      <c r="U25" s="180">
        <v>9.1219999999999996E-2</v>
      </c>
      <c r="V25" s="180">
        <f t="shared" si="6"/>
        <v>25.54</v>
      </c>
      <c r="W25" s="181"/>
      <c r="X25" s="181">
        <v>14</v>
      </c>
      <c r="Y25" s="149"/>
      <c r="Z25" s="149"/>
      <c r="AA25" s="149"/>
      <c r="AB25" s="149"/>
      <c r="AC25" s="149"/>
      <c r="AD25" s="149"/>
      <c r="AE25" s="149" t="s">
        <v>202</v>
      </c>
      <c r="AF25" s="149" t="s">
        <v>1456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>
      <c r="A26" s="176">
        <v>15</v>
      </c>
      <c r="B26" s="177" t="s">
        <v>1457</v>
      </c>
      <c r="C26" s="177" t="s">
        <v>1458</v>
      </c>
      <c r="D26" s="178" t="s">
        <v>568</v>
      </c>
      <c r="E26" s="179">
        <v>280</v>
      </c>
      <c r="F26" s="182"/>
      <c r="G26" s="180">
        <f t="shared" si="0"/>
        <v>0</v>
      </c>
      <c r="H26" s="182">
        <v>36</v>
      </c>
      <c r="I26" s="180">
        <f t="shared" si="1"/>
        <v>10080</v>
      </c>
      <c r="J26" s="182">
        <v>0</v>
      </c>
      <c r="K26" s="180">
        <f t="shared" si="2"/>
        <v>0</v>
      </c>
      <c r="L26" s="180">
        <v>21</v>
      </c>
      <c r="M26" s="180">
        <f t="shared" si="3"/>
        <v>0</v>
      </c>
      <c r="N26" s="180">
        <v>1.2E-4</v>
      </c>
      <c r="O26" s="180">
        <f t="shared" si="4"/>
        <v>0.03</v>
      </c>
      <c r="P26" s="180">
        <v>0</v>
      </c>
      <c r="Q26" s="180">
        <f t="shared" si="5"/>
        <v>0</v>
      </c>
      <c r="R26" s="181"/>
      <c r="S26" s="181" t="s">
        <v>392</v>
      </c>
      <c r="T26" s="180" t="s">
        <v>689</v>
      </c>
      <c r="U26" s="180">
        <v>0</v>
      </c>
      <c r="V26" s="180">
        <f t="shared" si="6"/>
        <v>0</v>
      </c>
      <c r="W26" s="181"/>
      <c r="X26" s="181">
        <v>15</v>
      </c>
      <c r="Y26" s="149"/>
      <c r="Z26" s="149"/>
      <c r="AA26" s="149"/>
      <c r="AB26" s="149"/>
      <c r="AC26" s="149"/>
      <c r="AD26" s="149"/>
      <c r="AE26" s="149" t="s">
        <v>782</v>
      </c>
      <c r="AF26" s="149" t="s">
        <v>1459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>
      <c r="A27" s="176">
        <v>16</v>
      </c>
      <c r="B27" s="177" t="s">
        <v>1460</v>
      </c>
      <c r="C27" s="177" t="s">
        <v>1461</v>
      </c>
      <c r="D27" s="178" t="s">
        <v>744</v>
      </c>
      <c r="E27" s="179">
        <v>1</v>
      </c>
      <c r="F27" s="182"/>
      <c r="G27" s="180">
        <f t="shared" si="0"/>
        <v>0</v>
      </c>
      <c r="H27" s="182">
        <v>0</v>
      </c>
      <c r="I27" s="180">
        <f t="shared" si="1"/>
        <v>0</v>
      </c>
      <c r="J27" s="182">
        <v>3000</v>
      </c>
      <c r="K27" s="180">
        <f t="shared" si="2"/>
        <v>3000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1"/>
      <c r="S27" s="181" t="s">
        <v>392</v>
      </c>
      <c r="T27" s="180" t="s">
        <v>689</v>
      </c>
      <c r="U27" s="180">
        <v>0</v>
      </c>
      <c r="V27" s="180">
        <f t="shared" si="6"/>
        <v>0</v>
      </c>
      <c r="W27" s="181"/>
      <c r="X27" s="181">
        <v>16</v>
      </c>
      <c r="Y27" s="149"/>
      <c r="Z27" s="149"/>
      <c r="AA27" s="149"/>
      <c r="AB27" s="149"/>
      <c r="AC27" s="149"/>
      <c r="AD27" s="149"/>
      <c r="AE27" s="149" t="s">
        <v>202</v>
      </c>
      <c r="AF27" s="149" t="s">
        <v>1462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>
      <c r="A28" s="176">
        <v>17</v>
      </c>
      <c r="B28" s="177" t="s">
        <v>1463</v>
      </c>
      <c r="C28" s="177" t="s">
        <v>1464</v>
      </c>
      <c r="D28" s="178" t="s">
        <v>744</v>
      </c>
      <c r="E28" s="179">
        <v>1</v>
      </c>
      <c r="F28" s="182"/>
      <c r="G28" s="180">
        <f t="shared" si="0"/>
        <v>0</v>
      </c>
      <c r="H28" s="182">
        <v>14500</v>
      </c>
      <c r="I28" s="180">
        <f t="shared" si="1"/>
        <v>14500</v>
      </c>
      <c r="J28" s="182">
        <v>0</v>
      </c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1"/>
      <c r="S28" s="181" t="s">
        <v>392</v>
      </c>
      <c r="T28" s="180" t="s">
        <v>689</v>
      </c>
      <c r="U28" s="180">
        <v>0</v>
      </c>
      <c r="V28" s="180">
        <f t="shared" si="6"/>
        <v>0</v>
      </c>
      <c r="W28" s="181"/>
      <c r="X28" s="181">
        <v>17</v>
      </c>
      <c r="Y28" s="149"/>
      <c r="Z28" s="149"/>
      <c r="AA28" s="149"/>
      <c r="AB28" s="149"/>
      <c r="AC28" s="149"/>
      <c r="AD28" s="149"/>
      <c r="AE28" s="149" t="s">
        <v>202</v>
      </c>
      <c r="AF28" s="149" t="s">
        <v>1465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76">
        <v>18</v>
      </c>
      <c r="B29" s="177" t="s">
        <v>1466</v>
      </c>
      <c r="C29" s="177" t="s">
        <v>1467</v>
      </c>
      <c r="D29" s="178" t="s">
        <v>744</v>
      </c>
      <c r="E29" s="179">
        <v>1</v>
      </c>
      <c r="F29" s="182"/>
      <c r="G29" s="180">
        <f t="shared" si="0"/>
        <v>0</v>
      </c>
      <c r="H29" s="182">
        <v>8200</v>
      </c>
      <c r="I29" s="180">
        <f t="shared" si="1"/>
        <v>8200</v>
      </c>
      <c r="J29" s="182">
        <v>0</v>
      </c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1"/>
      <c r="S29" s="181" t="s">
        <v>392</v>
      </c>
      <c r="T29" s="180" t="s">
        <v>689</v>
      </c>
      <c r="U29" s="180">
        <v>0</v>
      </c>
      <c r="V29" s="180">
        <f t="shared" si="6"/>
        <v>0</v>
      </c>
      <c r="W29" s="181"/>
      <c r="X29" s="181">
        <v>18</v>
      </c>
      <c r="Y29" s="149"/>
      <c r="Z29" s="149"/>
      <c r="AA29" s="149"/>
      <c r="AB29" s="149"/>
      <c r="AC29" s="149"/>
      <c r="AD29" s="149"/>
      <c r="AE29" s="149" t="s">
        <v>202</v>
      </c>
      <c r="AF29" s="149" t="s">
        <v>1468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>
      <c r="A30" s="176">
        <v>19</v>
      </c>
      <c r="B30" s="177" t="s">
        <v>1469</v>
      </c>
      <c r="C30" s="177" t="s">
        <v>1470</v>
      </c>
      <c r="D30" s="178" t="s">
        <v>744</v>
      </c>
      <c r="E30" s="179">
        <v>1</v>
      </c>
      <c r="F30" s="182"/>
      <c r="G30" s="180">
        <f t="shared" si="0"/>
        <v>0</v>
      </c>
      <c r="H30" s="182">
        <v>2500</v>
      </c>
      <c r="I30" s="180">
        <f t="shared" si="1"/>
        <v>2500</v>
      </c>
      <c r="J30" s="182">
        <v>0</v>
      </c>
      <c r="K30" s="180">
        <f t="shared" si="2"/>
        <v>0</v>
      </c>
      <c r="L30" s="180">
        <v>21</v>
      </c>
      <c r="M30" s="180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1"/>
      <c r="S30" s="181" t="s">
        <v>392</v>
      </c>
      <c r="T30" s="180" t="s">
        <v>689</v>
      </c>
      <c r="U30" s="180">
        <v>0</v>
      </c>
      <c r="V30" s="180">
        <f t="shared" si="6"/>
        <v>0</v>
      </c>
      <c r="W30" s="181"/>
      <c r="X30" s="181">
        <v>19</v>
      </c>
      <c r="Y30" s="149"/>
      <c r="Z30" s="149"/>
      <c r="AA30" s="149"/>
      <c r="AB30" s="149"/>
      <c r="AC30" s="149"/>
      <c r="AD30" s="149"/>
      <c r="AE30" s="149" t="s">
        <v>202</v>
      </c>
      <c r="AF30" s="149" t="s">
        <v>1471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>
      <c r="A31" s="176">
        <v>20</v>
      </c>
      <c r="B31" s="177" t="s">
        <v>1472</v>
      </c>
      <c r="C31" s="177" t="s">
        <v>1473</v>
      </c>
      <c r="D31" s="178" t="s">
        <v>744</v>
      </c>
      <c r="E31" s="179">
        <v>1</v>
      </c>
      <c r="F31" s="182"/>
      <c r="G31" s="180">
        <f t="shared" si="0"/>
        <v>0</v>
      </c>
      <c r="H31" s="182">
        <v>26000</v>
      </c>
      <c r="I31" s="180">
        <f t="shared" si="1"/>
        <v>26000</v>
      </c>
      <c r="J31" s="182">
        <v>0</v>
      </c>
      <c r="K31" s="180">
        <f t="shared" si="2"/>
        <v>0</v>
      </c>
      <c r="L31" s="180">
        <v>21</v>
      </c>
      <c r="M31" s="180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1"/>
      <c r="S31" s="181" t="s">
        <v>392</v>
      </c>
      <c r="T31" s="180" t="s">
        <v>689</v>
      </c>
      <c r="U31" s="180">
        <v>0</v>
      </c>
      <c r="V31" s="180">
        <f t="shared" si="6"/>
        <v>0</v>
      </c>
      <c r="W31" s="181"/>
      <c r="X31" s="181">
        <v>20</v>
      </c>
      <c r="Y31" s="149"/>
      <c r="Z31" s="149"/>
      <c r="AA31" s="149"/>
      <c r="AB31" s="149"/>
      <c r="AC31" s="149"/>
      <c r="AD31" s="149"/>
      <c r="AE31" s="149" t="s">
        <v>202</v>
      </c>
      <c r="AF31" s="149" t="s">
        <v>1474</v>
      </c>
      <c r="AG31" s="149"/>
      <c r="AH31" s="194"/>
      <c r="AI31" s="194"/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>
      <c r="A32" s="176">
        <v>21</v>
      </c>
      <c r="B32" s="177" t="s">
        <v>1475</v>
      </c>
      <c r="C32" s="177" t="s">
        <v>1476</v>
      </c>
      <c r="D32" s="178" t="s">
        <v>426</v>
      </c>
      <c r="E32" s="179">
        <v>1</v>
      </c>
      <c r="F32" s="182"/>
      <c r="G32" s="180">
        <f t="shared" si="0"/>
        <v>0</v>
      </c>
      <c r="H32" s="182">
        <v>6200</v>
      </c>
      <c r="I32" s="180">
        <f t="shared" si="1"/>
        <v>6200</v>
      </c>
      <c r="J32" s="182">
        <v>0</v>
      </c>
      <c r="K32" s="180">
        <f t="shared" si="2"/>
        <v>0</v>
      </c>
      <c r="L32" s="180">
        <v>21</v>
      </c>
      <c r="M32" s="180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1"/>
      <c r="S32" s="181" t="s">
        <v>392</v>
      </c>
      <c r="T32" s="180" t="s">
        <v>689</v>
      </c>
      <c r="U32" s="180">
        <v>0</v>
      </c>
      <c r="V32" s="180">
        <f t="shared" si="6"/>
        <v>0</v>
      </c>
      <c r="W32" s="181"/>
      <c r="X32" s="181">
        <v>21</v>
      </c>
      <c r="Y32" s="149"/>
      <c r="Z32" s="149"/>
      <c r="AA32" s="149"/>
      <c r="AB32" s="149"/>
      <c r="AC32" s="149"/>
      <c r="AD32" s="149"/>
      <c r="AE32" s="149" t="s">
        <v>202</v>
      </c>
      <c r="AF32" s="149" t="s">
        <v>1477</v>
      </c>
      <c r="AG32" s="149"/>
      <c r="AH32" s="194"/>
      <c r="AI32" s="194"/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>
      <c r="A33" s="176">
        <v>22</v>
      </c>
      <c r="B33" s="177" t="s">
        <v>1478</v>
      </c>
      <c r="C33" s="177" t="s">
        <v>1479</v>
      </c>
      <c r="D33" s="178" t="s">
        <v>426</v>
      </c>
      <c r="E33" s="179">
        <v>2</v>
      </c>
      <c r="F33" s="182"/>
      <c r="G33" s="180">
        <f t="shared" si="0"/>
        <v>0</v>
      </c>
      <c r="H33" s="182">
        <v>1500</v>
      </c>
      <c r="I33" s="180">
        <f t="shared" si="1"/>
        <v>3000</v>
      </c>
      <c r="J33" s="182">
        <v>0</v>
      </c>
      <c r="K33" s="180">
        <f t="shared" si="2"/>
        <v>0</v>
      </c>
      <c r="L33" s="180">
        <v>21</v>
      </c>
      <c r="M33" s="180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1"/>
      <c r="S33" s="181" t="s">
        <v>392</v>
      </c>
      <c r="T33" s="180" t="s">
        <v>689</v>
      </c>
      <c r="U33" s="180">
        <v>0</v>
      </c>
      <c r="V33" s="180">
        <f t="shared" si="6"/>
        <v>0</v>
      </c>
      <c r="W33" s="181"/>
      <c r="X33" s="181">
        <v>22</v>
      </c>
      <c r="Y33" s="149"/>
      <c r="Z33" s="149"/>
      <c r="AA33" s="149"/>
      <c r="AB33" s="149"/>
      <c r="AC33" s="149"/>
      <c r="AD33" s="149"/>
      <c r="AE33" s="149" t="s">
        <v>202</v>
      </c>
      <c r="AF33" s="149" t="s">
        <v>1480</v>
      </c>
      <c r="AG33" s="149"/>
      <c r="AH33" s="194"/>
      <c r="AI33" s="194"/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>
      <c r="A34" s="176">
        <v>23</v>
      </c>
      <c r="B34" s="177" t="s">
        <v>1481</v>
      </c>
      <c r="C34" s="177" t="s">
        <v>1482</v>
      </c>
      <c r="D34" s="178" t="s">
        <v>744</v>
      </c>
      <c r="E34" s="179">
        <v>1</v>
      </c>
      <c r="F34" s="182"/>
      <c r="G34" s="180">
        <f t="shared" si="0"/>
        <v>0</v>
      </c>
      <c r="H34" s="182">
        <v>2500</v>
      </c>
      <c r="I34" s="180">
        <f t="shared" si="1"/>
        <v>2500</v>
      </c>
      <c r="J34" s="182">
        <v>0</v>
      </c>
      <c r="K34" s="180">
        <f t="shared" si="2"/>
        <v>0</v>
      </c>
      <c r="L34" s="180">
        <v>21</v>
      </c>
      <c r="M34" s="180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1"/>
      <c r="S34" s="181" t="s">
        <v>392</v>
      </c>
      <c r="T34" s="180" t="s">
        <v>689</v>
      </c>
      <c r="U34" s="180">
        <v>0</v>
      </c>
      <c r="V34" s="180">
        <f t="shared" si="6"/>
        <v>0</v>
      </c>
      <c r="W34" s="181"/>
      <c r="X34" s="181">
        <v>23</v>
      </c>
      <c r="Y34" s="149"/>
      <c r="Z34" s="149"/>
      <c r="AA34" s="149"/>
      <c r="AB34" s="149"/>
      <c r="AC34" s="149"/>
      <c r="AD34" s="149"/>
      <c r="AE34" s="149" t="s">
        <v>202</v>
      </c>
      <c r="AF34" s="149" t="s">
        <v>1483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ht="24" outlineLevel="1">
      <c r="A35" s="176">
        <v>24</v>
      </c>
      <c r="B35" s="177" t="s">
        <v>1484</v>
      </c>
      <c r="C35" s="177" t="s">
        <v>1485</v>
      </c>
      <c r="D35" s="178" t="s">
        <v>426</v>
      </c>
      <c r="E35" s="179">
        <v>4</v>
      </c>
      <c r="F35" s="182"/>
      <c r="G35" s="180">
        <f t="shared" si="0"/>
        <v>0</v>
      </c>
      <c r="H35" s="182">
        <v>771.58</v>
      </c>
      <c r="I35" s="180">
        <f t="shared" si="1"/>
        <v>3086.32</v>
      </c>
      <c r="J35" s="182">
        <v>395.42</v>
      </c>
      <c r="K35" s="180">
        <f t="shared" si="2"/>
        <v>1581.68</v>
      </c>
      <c r="L35" s="180">
        <v>21</v>
      </c>
      <c r="M35" s="180">
        <f t="shared" si="3"/>
        <v>0</v>
      </c>
      <c r="N35" s="180">
        <v>4.0000000000000003E-5</v>
      </c>
      <c r="O35" s="180">
        <f t="shared" si="4"/>
        <v>0</v>
      </c>
      <c r="P35" s="180">
        <v>0</v>
      </c>
      <c r="Q35" s="180">
        <f t="shared" si="5"/>
        <v>0</v>
      </c>
      <c r="R35" s="181"/>
      <c r="S35" s="181" t="s">
        <v>392</v>
      </c>
      <c r="T35" s="180" t="s">
        <v>689</v>
      </c>
      <c r="U35" s="180">
        <v>0.50600000000000001</v>
      </c>
      <c r="V35" s="180">
        <f t="shared" si="6"/>
        <v>2.02</v>
      </c>
      <c r="W35" s="181"/>
      <c r="X35" s="181">
        <v>24</v>
      </c>
      <c r="Y35" s="149"/>
      <c r="Z35" s="149"/>
      <c r="AA35" s="149"/>
      <c r="AB35" s="149"/>
      <c r="AC35" s="149"/>
      <c r="AD35" s="149"/>
      <c r="AE35" s="149" t="s">
        <v>202</v>
      </c>
      <c r="AF35" s="149" t="s">
        <v>1486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t="24" outlineLevel="1">
      <c r="A36" s="176">
        <v>25</v>
      </c>
      <c r="B36" s="177" t="s">
        <v>1487</v>
      </c>
      <c r="C36" s="177" t="s">
        <v>1488</v>
      </c>
      <c r="D36" s="178" t="s">
        <v>426</v>
      </c>
      <c r="E36" s="179">
        <v>3</v>
      </c>
      <c r="F36" s="182"/>
      <c r="G36" s="180">
        <f t="shared" si="0"/>
        <v>0</v>
      </c>
      <c r="H36" s="182">
        <v>2892.57</v>
      </c>
      <c r="I36" s="180">
        <f t="shared" si="1"/>
        <v>8677.7099999999991</v>
      </c>
      <c r="J36" s="182">
        <v>557.42999999999995</v>
      </c>
      <c r="K36" s="180">
        <f t="shared" si="2"/>
        <v>1672.29</v>
      </c>
      <c r="L36" s="180">
        <v>21</v>
      </c>
      <c r="M36" s="180">
        <f t="shared" si="3"/>
        <v>0</v>
      </c>
      <c r="N36" s="180">
        <v>1.2099999999999999E-3</v>
      </c>
      <c r="O36" s="180">
        <f t="shared" si="4"/>
        <v>0</v>
      </c>
      <c r="P36" s="180">
        <v>0</v>
      </c>
      <c r="Q36" s="180">
        <f t="shared" si="5"/>
        <v>0</v>
      </c>
      <c r="R36" s="181"/>
      <c r="S36" s="181" t="s">
        <v>392</v>
      </c>
      <c r="T36" s="180" t="s">
        <v>689</v>
      </c>
      <c r="U36" s="180">
        <v>0.75</v>
      </c>
      <c r="V36" s="180">
        <f t="shared" si="6"/>
        <v>2.25</v>
      </c>
      <c r="W36" s="181"/>
      <c r="X36" s="181">
        <v>25</v>
      </c>
      <c r="Y36" s="149"/>
      <c r="Z36" s="149"/>
      <c r="AA36" s="149"/>
      <c r="AB36" s="149"/>
      <c r="AC36" s="149"/>
      <c r="AD36" s="149"/>
      <c r="AE36" s="149" t="s">
        <v>202</v>
      </c>
      <c r="AF36" s="149" t="s">
        <v>1489</v>
      </c>
      <c r="AG36" s="149"/>
      <c r="AH36" s="194"/>
      <c r="AI36" s="194"/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ht="24" outlineLevel="1">
      <c r="A37" s="176">
        <v>26</v>
      </c>
      <c r="B37" s="177" t="s">
        <v>1490</v>
      </c>
      <c r="C37" s="177" t="s">
        <v>1491</v>
      </c>
      <c r="D37" s="178" t="s">
        <v>426</v>
      </c>
      <c r="E37" s="179">
        <v>50</v>
      </c>
      <c r="F37" s="182"/>
      <c r="G37" s="180">
        <f t="shared" si="0"/>
        <v>0</v>
      </c>
      <c r="H37" s="182">
        <v>0</v>
      </c>
      <c r="I37" s="180">
        <f t="shared" si="1"/>
        <v>0</v>
      </c>
      <c r="J37" s="182">
        <v>865</v>
      </c>
      <c r="K37" s="180">
        <f t="shared" si="2"/>
        <v>43250</v>
      </c>
      <c r="L37" s="180">
        <v>21</v>
      </c>
      <c r="M37" s="180">
        <f t="shared" si="3"/>
        <v>0</v>
      </c>
      <c r="N37" s="180">
        <v>0</v>
      </c>
      <c r="O37" s="180">
        <f t="shared" si="4"/>
        <v>0</v>
      </c>
      <c r="P37" s="180">
        <v>0</v>
      </c>
      <c r="Q37" s="180">
        <f t="shared" si="5"/>
        <v>0</v>
      </c>
      <c r="R37" s="181"/>
      <c r="S37" s="181" t="s">
        <v>392</v>
      </c>
      <c r="T37" s="180" t="s">
        <v>689</v>
      </c>
      <c r="U37" s="180">
        <v>0.85</v>
      </c>
      <c r="V37" s="180">
        <f t="shared" si="6"/>
        <v>42.5</v>
      </c>
      <c r="W37" s="181"/>
      <c r="X37" s="181">
        <v>26</v>
      </c>
      <c r="Y37" s="149"/>
      <c r="Z37" s="149"/>
      <c r="AA37" s="149"/>
      <c r="AB37" s="149"/>
      <c r="AC37" s="149"/>
      <c r="AD37" s="149"/>
      <c r="AE37" s="149" t="s">
        <v>202</v>
      </c>
      <c r="AF37" s="149" t="s">
        <v>1492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ht="24" outlineLevel="1">
      <c r="A38" s="176">
        <v>27</v>
      </c>
      <c r="B38" s="177" t="s">
        <v>1493</v>
      </c>
      <c r="C38" s="177" t="s">
        <v>1494</v>
      </c>
      <c r="D38" s="178" t="s">
        <v>426</v>
      </c>
      <c r="E38" s="179">
        <v>16</v>
      </c>
      <c r="F38" s="182"/>
      <c r="G38" s="180">
        <f t="shared" si="0"/>
        <v>0</v>
      </c>
      <c r="H38" s="182">
        <v>140.72</v>
      </c>
      <c r="I38" s="180">
        <f t="shared" si="1"/>
        <v>2251.52</v>
      </c>
      <c r="J38" s="182">
        <v>255.28</v>
      </c>
      <c r="K38" s="180">
        <f t="shared" si="2"/>
        <v>4084.48</v>
      </c>
      <c r="L38" s="180">
        <v>21</v>
      </c>
      <c r="M38" s="180">
        <f t="shared" si="3"/>
        <v>0</v>
      </c>
      <c r="N38" s="180">
        <v>4.0000000000000003E-5</v>
      </c>
      <c r="O38" s="180">
        <f t="shared" si="4"/>
        <v>0</v>
      </c>
      <c r="P38" s="180">
        <v>0</v>
      </c>
      <c r="Q38" s="180">
        <f t="shared" si="5"/>
        <v>0</v>
      </c>
      <c r="R38" s="181"/>
      <c r="S38" s="181" t="s">
        <v>392</v>
      </c>
      <c r="T38" s="180" t="s">
        <v>689</v>
      </c>
      <c r="U38" s="180">
        <v>0.32667000000000002</v>
      </c>
      <c r="V38" s="180">
        <f t="shared" si="6"/>
        <v>5.23</v>
      </c>
      <c r="W38" s="181"/>
      <c r="X38" s="181">
        <v>27</v>
      </c>
      <c r="Y38" s="149"/>
      <c r="Z38" s="149"/>
      <c r="AA38" s="149"/>
      <c r="AB38" s="149"/>
      <c r="AC38" s="149"/>
      <c r="AD38" s="149"/>
      <c r="AE38" s="149" t="s">
        <v>202</v>
      </c>
      <c r="AF38" s="149" t="s">
        <v>1495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ht="24" outlineLevel="1">
      <c r="A39" s="176">
        <v>28</v>
      </c>
      <c r="B39" s="177" t="s">
        <v>1496</v>
      </c>
      <c r="C39" s="177" t="s">
        <v>1497</v>
      </c>
      <c r="D39" s="178" t="s">
        <v>426</v>
      </c>
      <c r="E39" s="179">
        <v>16</v>
      </c>
      <c r="F39" s="182"/>
      <c r="G39" s="180">
        <f t="shared" si="0"/>
        <v>0</v>
      </c>
      <c r="H39" s="182">
        <v>678.81</v>
      </c>
      <c r="I39" s="180">
        <f t="shared" si="1"/>
        <v>10860.96</v>
      </c>
      <c r="J39" s="182">
        <v>321.19</v>
      </c>
      <c r="K39" s="180">
        <f t="shared" si="2"/>
        <v>5139.04</v>
      </c>
      <c r="L39" s="180">
        <v>21</v>
      </c>
      <c r="M39" s="180">
        <f t="shared" si="3"/>
        <v>0</v>
      </c>
      <c r="N39" s="180">
        <v>4.0000000000000003E-5</v>
      </c>
      <c r="O39" s="180">
        <f t="shared" si="4"/>
        <v>0</v>
      </c>
      <c r="P39" s="180">
        <v>0</v>
      </c>
      <c r="Q39" s="180">
        <f t="shared" si="5"/>
        <v>0</v>
      </c>
      <c r="R39" s="181"/>
      <c r="S39" s="181" t="s">
        <v>392</v>
      </c>
      <c r="T39" s="180" t="s">
        <v>689</v>
      </c>
      <c r="U39" s="180">
        <v>0.41099999999999998</v>
      </c>
      <c r="V39" s="180">
        <f t="shared" si="6"/>
        <v>6.58</v>
      </c>
      <c r="W39" s="181"/>
      <c r="X39" s="181">
        <v>28</v>
      </c>
      <c r="Y39" s="149"/>
      <c r="Z39" s="149"/>
      <c r="AA39" s="149"/>
      <c r="AB39" s="149"/>
      <c r="AC39" s="149"/>
      <c r="AD39" s="149"/>
      <c r="AE39" s="149" t="s">
        <v>202</v>
      </c>
      <c r="AF39" s="149" t="s">
        <v>1498</v>
      </c>
      <c r="AG39" s="149"/>
      <c r="AH39" s="194"/>
      <c r="AI39" s="194"/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4" outlineLevel="1">
      <c r="A40" s="176">
        <v>29</v>
      </c>
      <c r="B40" s="177" t="s">
        <v>1499</v>
      </c>
      <c r="C40" s="177" t="s">
        <v>1500</v>
      </c>
      <c r="D40" s="178" t="s">
        <v>426</v>
      </c>
      <c r="E40" s="179">
        <v>2</v>
      </c>
      <c r="F40" s="182"/>
      <c r="G40" s="180">
        <f t="shared" si="0"/>
        <v>0</v>
      </c>
      <c r="H40" s="182">
        <v>0</v>
      </c>
      <c r="I40" s="180">
        <f t="shared" si="1"/>
        <v>0</v>
      </c>
      <c r="J40" s="182">
        <v>1072</v>
      </c>
      <c r="K40" s="180">
        <f t="shared" si="2"/>
        <v>2144</v>
      </c>
      <c r="L40" s="180">
        <v>21</v>
      </c>
      <c r="M40" s="180">
        <f t="shared" si="3"/>
        <v>0</v>
      </c>
      <c r="N40" s="180">
        <v>0</v>
      </c>
      <c r="O40" s="180">
        <f t="shared" si="4"/>
        <v>0</v>
      </c>
      <c r="P40" s="180">
        <v>0</v>
      </c>
      <c r="Q40" s="180">
        <f t="shared" si="5"/>
        <v>0</v>
      </c>
      <c r="R40" s="181"/>
      <c r="S40" s="181" t="s">
        <v>392</v>
      </c>
      <c r="T40" s="180" t="s">
        <v>689</v>
      </c>
      <c r="U40" s="180">
        <v>0.57899999999999996</v>
      </c>
      <c r="V40" s="180">
        <f t="shared" si="6"/>
        <v>1.1599999999999999</v>
      </c>
      <c r="W40" s="181"/>
      <c r="X40" s="181">
        <v>29</v>
      </c>
      <c r="Y40" s="149"/>
      <c r="Z40" s="149"/>
      <c r="AA40" s="149"/>
      <c r="AB40" s="149"/>
      <c r="AC40" s="149"/>
      <c r="AD40" s="149"/>
      <c r="AE40" s="149" t="s">
        <v>202</v>
      </c>
      <c r="AF40" s="149" t="s">
        <v>1501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4" outlineLevel="1">
      <c r="A41" s="176">
        <v>30</v>
      </c>
      <c r="B41" s="177" t="s">
        <v>1502</v>
      </c>
      <c r="C41" s="177" t="s">
        <v>1503</v>
      </c>
      <c r="D41" s="178" t="s">
        <v>426</v>
      </c>
      <c r="E41" s="179">
        <v>1</v>
      </c>
      <c r="F41" s="182"/>
      <c r="G41" s="180">
        <f t="shared" si="0"/>
        <v>0</v>
      </c>
      <c r="H41" s="182">
        <v>700.81</v>
      </c>
      <c r="I41" s="180">
        <f t="shared" si="1"/>
        <v>700.81</v>
      </c>
      <c r="J41" s="182">
        <v>321.19</v>
      </c>
      <c r="K41" s="180">
        <f t="shared" si="2"/>
        <v>321.19</v>
      </c>
      <c r="L41" s="180">
        <v>21</v>
      </c>
      <c r="M41" s="180">
        <f t="shared" si="3"/>
        <v>0</v>
      </c>
      <c r="N41" s="180">
        <v>4.0000000000000003E-5</v>
      </c>
      <c r="O41" s="180">
        <f t="shared" si="4"/>
        <v>0</v>
      </c>
      <c r="P41" s="180">
        <v>0</v>
      </c>
      <c r="Q41" s="180">
        <f t="shared" si="5"/>
        <v>0</v>
      </c>
      <c r="R41" s="181"/>
      <c r="S41" s="181" t="s">
        <v>392</v>
      </c>
      <c r="T41" s="180" t="s">
        <v>689</v>
      </c>
      <c r="U41" s="180">
        <v>0.41099999999999998</v>
      </c>
      <c r="V41" s="180">
        <f t="shared" si="6"/>
        <v>0.41</v>
      </c>
      <c r="W41" s="181"/>
      <c r="X41" s="181">
        <v>30</v>
      </c>
      <c r="Y41" s="149"/>
      <c r="Z41" s="149"/>
      <c r="AA41" s="149"/>
      <c r="AB41" s="149"/>
      <c r="AC41" s="149"/>
      <c r="AD41" s="149"/>
      <c r="AE41" s="149" t="s">
        <v>202</v>
      </c>
      <c r="AF41" s="149" t="s">
        <v>1504</v>
      </c>
      <c r="AG41" s="149"/>
      <c r="AH41" s="194"/>
      <c r="AI41" s="194"/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ht="24" outlineLevel="1">
      <c r="A42" s="176">
        <v>31</v>
      </c>
      <c r="B42" s="177" t="s">
        <v>1505</v>
      </c>
      <c r="C42" s="177" t="s">
        <v>1506</v>
      </c>
      <c r="D42" s="178" t="s">
        <v>426</v>
      </c>
      <c r="E42" s="179">
        <v>3</v>
      </c>
      <c r="F42" s="182"/>
      <c r="G42" s="180">
        <f t="shared" si="0"/>
        <v>0</v>
      </c>
      <c r="H42" s="182">
        <v>0</v>
      </c>
      <c r="I42" s="180">
        <f t="shared" si="1"/>
        <v>0</v>
      </c>
      <c r="J42" s="182">
        <v>970</v>
      </c>
      <c r="K42" s="180">
        <f t="shared" si="2"/>
        <v>2910</v>
      </c>
      <c r="L42" s="180">
        <v>21</v>
      </c>
      <c r="M42" s="180">
        <f t="shared" si="3"/>
        <v>0</v>
      </c>
      <c r="N42" s="180">
        <v>4.0000000000000003E-5</v>
      </c>
      <c r="O42" s="180">
        <f t="shared" si="4"/>
        <v>0</v>
      </c>
      <c r="P42" s="180">
        <v>0</v>
      </c>
      <c r="Q42" s="180">
        <f t="shared" si="5"/>
        <v>0</v>
      </c>
      <c r="R42" s="181"/>
      <c r="S42" s="181" t="s">
        <v>392</v>
      </c>
      <c r="T42" s="180" t="s">
        <v>689</v>
      </c>
      <c r="U42" s="180">
        <v>0.39</v>
      </c>
      <c r="V42" s="180">
        <f t="shared" si="6"/>
        <v>1.17</v>
      </c>
      <c r="W42" s="181"/>
      <c r="X42" s="181">
        <v>31</v>
      </c>
      <c r="Y42" s="149"/>
      <c r="Z42" s="149"/>
      <c r="AA42" s="149"/>
      <c r="AB42" s="149"/>
      <c r="AC42" s="149"/>
      <c r="AD42" s="149"/>
      <c r="AE42" s="149" t="s">
        <v>202</v>
      </c>
      <c r="AF42" s="149" t="s">
        <v>1507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t="24" outlineLevel="1">
      <c r="A43" s="176">
        <v>32</v>
      </c>
      <c r="B43" s="177" t="s">
        <v>1508</v>
      </c>
      <c r="C43" s="177" t="s">
        <v>1509</v>
      </c>
      <c r="D43" s="178" t="s">
        <v>426</v>
      </c>
      <c r="E43" s="179">
        <v>4</v>
      </c>
      <c r="F43" s="182"/>
      <c r="G43" s="180">
        <f t="shared" si="0"/>
        <v>0</v>
      </c>
      <c r="H43" s="182">
        <v>0</v>
      </c>
      <c r="I43" s="180">
        <f t="shared" si="1"/>
        <v>0</v>
      </c>
      <c r="J43" s="182">
        <v>1850</v>
      </c>
      <c r="K43" s="180">
        <f t="shared" si="2"/>
        <v>7400</v>
      </c>
      <c r="L43" s="180">
        <v>21</v>
      </c>
      <c r="M43" s="180">
        <f t="shared" si="3"/>
        <v>0</v>
      </c>
      <c r="N43" s="180">
        <v>0</v>
      </c>
      <c r="O43" s="180">
        <f t="shared" si="4"/>
        <v>0</v>
      </c>
      <c r="P43" s="180">
        <v>0</v>
      </c>
      <c r="Q43" s="180">
        <f t="shared" si="5"/>
        <v>0</v>
      </c>
      <c r="R43" s="181"/>
      <c r="S43" s="181" t="s">
        <v>392</v>
      </c>
      <c r="T43" s="180" t="s">
        <v>689</v>
      </c>
      <c r="U43" s="180">
        <v>0</v>
      </c>
      <c r="V43" s="180">
        <f t="shared" si="6"/>
        <v>0</v>
      </c>
      <c r="W43" s="181"/>
      <c r="X43" s="181">
        <v>32</v>
      </c>
      <c r="Y43" s="149"/>
      <c r="Z43" s="149"/>
      <c r="AA43" s="149"/>
      <c r="AB43" s="149"/>
      <c r="AC43" s="149"/>
      <c r="AD43" s="149"/>
      <c r="AE43" s="149" t="s">
        <v>202</v>
      </c>
      <c r="AF43" s="149" t="s">
        <v>1510</v>
      </c>
      <c r="AG43" s="149"/>
      <c r="AH43" s="194"/>
      <c r="AI43" s="194"/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>
      <c r="A44" s="176">
        <v>33</v>
      </c>
      <c r="B44" s="177" t="s">
        <v>1511</v>
      </c>
      <c r="C44" s="177" t="s">
        <v>1512</v>
      </c>
      <c r="D44" s="178" t="s">
        <v>426</v>
      </c>
      <c r="E44" s="179">
        <v>6</v>
      </c>
      <c r="F44" s="182"/>
      <c r="G44" s="180">
        <f t="shared" ref="G44:G70" si="7">ROUND(E44*F44,2)</f>
        <v>0</v>
      </c>
      <c r="H44" s="182">
        <v>0</v>
      </c>
      <c r="I44" s="180">
        <f t="shared" ref="I44:I70" si="8">ROUND(E44*H44,2)</f>
        <v>0</v>
      </c>
      <c r="J44" s="182">
        <v>1400</v>
      </c>
      <c r="K44" s="180">
        <f t="shared" ref="K44:K70" si="9">ROUND(E44*J44,2)</f>
        <v>8400</v>
      </c>
      <c r="L44" s="180">
        <v>21</v>
      </c>
      <c r="M44" s="180">
        <f t="shared" ref="M44:M70" si="10">G44*(1+L44/100)</f>
        <v>0</v>
      </c>
      <c r="N44" s="180">
        <v>0</v>
      </c>
      <c r="O44" s="180">
        <f t="shared" ref="O44:O70" si="11">ROUND(E44*N44,2)</f>
        <v>0</v>
      </c>
      <c r="P44" s="180">
        <v>0</v>
      </c>
      <c r="Q44" s="180">
        <f t="shared" ref="Q44:Q70" si="12">ROUND(E44*P44,2)</f>
        <v>0</v>
      </c>
      <c r="R44" s="181"/>
      <c r="S44" s="181" t="s">
        <v>392</v>
      </c>
      <c r="T44" s="180" t="s">
        <v>689</v>
      </c>
      <c r="U44" s="180">
        <v>0</v>
      </c>
      <c r="V44" s="180">
        <f t="shared" ref="V44:V70" si="13">ROUND(E44*U44,2)</f>
        <v>0</v>
      </c>
      <c r="W44" s="181"/>
      <c r="X44" s="181">
        <v>33</v>
      </c>
      <c r="Y44" s="149"/>
      <c r="Z44" s="149"/>
      <c r="AA44" s="149"/>
      <c r="AB44" s="149"/>
      <c r="AC44" s="149"/>
      <c r="AD44" s="149"/>
      <c r="AE44" s="149" t="s">
        <v>202</v>
      </c>
      <c r="AF44" s="149" t="s">
        <v>1513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ht="24" outlineLevel="1">
      <c r="A45" s="176">
        <v>34</v>
      </c>
      <c r="B45" s="177" t="s">
        <v>1514</v>
      </c>
      <c r="C45" s="177" t="s">
        <v>1515</v>
      </c>
      <c r="D45" s="178" t="s">
        <v>426</v>
      </c>
      <c r="E45" s="179">
        <v>23</v>
      </c>
      <c r="F45" s="182"/>
      <c r="G45" s="180">
        <f t="shared" si="7"/>
        <v>0</v>
      </c>
      <c r="H45" s="182">
        <v>134.62</v>
      </c>
      <c r="I45" s="180">
        <f t="shared" si="8"/>
        <v>3096.26</v>
      </c>
      <c r="J45" s="182">
        <v>238.88</v>
      </c>
      <c r="K45" s="180">
        <f t="shared" si="9"/>
        <v>5494.24</v>
      </c>
      <c r="L45" s="180">
        <v>21</v>
      </c>
      <c r="M45" s="180">
        <f t="shared" si="10"/>
        <v>0</v>
      </c>
      <c r="N45" s="180">
        <v>4.0000000000000003E-5</v>
      </c>
      <c r="O45" s="180">
        <f t="shared" si="11"/>
        <v>0</v>
      </c>
      <c r="P45" s="180">
        <v>0</v>
      </c>
      <c r="Q45" s="180">
        <f t="shared" si="12"/>
        <v>0</v>
      </c>
      <c r="R45" s="181"/>
      <c r="S45" s="181" t="s">
        <v>392</v>
      </c>
      <c r="T45" s="180" t="s">
        <v>689</v>
      </c>
      <c r="U45" s="180">
        <v>0.30567</v>
      </c>
      <c r="V45" s="180">
        <f t="shared" si="13"/>
        <v>7.03</v>
      </c>
      <c r="W45" s="181"/>
      <c r="X45" s="181">
        <v>34</v>
      </c>
      <c r="Y45" s="149"/>
      <c r="Z45" s="149"/>
      <c r="AA45" s="149"/>
      <c r="AB45" s="149"/>
      <c r="AC45" s="149"/>
      <c r="AD45" s="149"/>
      <c r="AE45" s="149" t="s">
        <v>202</v>
      </c>
      <c r="AF45" s="149" t="s">
        <v>1516</v>
      </c>
      <c r="AG45" s="149"/>
      <c r="AH45" s="194"/>
      <c r="AI45" s="194"/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ht="24" outlineLevel="1">
      <c r="A46" s="176">
        <v>35</v>
      </c>
      <c r="B46" s="177" t="s">
        <v>1517</v>
      </c>
      <c r="C46" s="177" t="s">
        <v>1518</v>
      </c>
      <c r="D46" s="178" t="s">
        <v>426</v>
      </c>
      <c r="E46" s="179">
        <v>5</v>
      </c>
      <c r="F46" s="182"/>
      <c r="G46" s="180">
        <f t="shared" si="7"/>
        <v>0</v>
      </c>
      <c r="H46" s="182">
        <v>665.23</v>
      </c>
      <c r="I46" s="180">
        <f t="shared" si="8"/>
        <v>3326.15</v>
      </c>
      <c r="J46" s="182">
        <v>304.77</v>
      </c>
      <c r="K46" s="180">
        <f t="shared" si="9"/>
        <v>1523.85</v>
      </c>
      <c r="L46" s="180">
        <v>21</v>
      </c>
      <c r="M46" s="180">
        <f t="shared" si="10"/>
        <v>0</v>
      </c>
      <c r="N46" s="180">
        <v>4.0000000000000003E-5</v>
      </c>
      <c r="O46" s="180">
        <f t="shared" si="11"/>
        <v>0</v>
      </c>
      <c r="P46" s="180">
        <v>0</v>
      </c>
      <c r="Q46" s="180">
        <f t="shared" si="12"/>
        <v>0</v>
      </c>
      <c r="R46" s="181"/>
      <c r="S46" s="181" t="s">
        <v>392</v>
      </c>
      <c r="T46" s="180" t="s">
        <v>689</v>
      </c>
      <c r="U46" s="180">
        <v>0.39</v>
      </c>
      <c r="V46" s="180">
        <f t="shared" si="13"/>
        <v>1.95</v>
      </c>
      <c r="W46" s="181"/>
      <c r="X46" s="181">
        <v>35</v>
      </c>
      <c r="Y46" s="149"/>
      <c r="Z46" s="149"/>
      <c r="AA46" s="149"/>
      <c r="AB46" s="149"/>
      <c r="AC46" s="149"/>
      <c r="AD46" s="149"/>
      <c r="AE46" s="149" t="s">
        <v>202</v>
      </c>
      <c r="AF46" s="149" t="s">
        <v>1519</v>
      </c>
      <c r="AG46" s="149"/>
      <c r="AH46" s="194"/>
      <c r="AI46" s="194"/>
      <c r="AJ46" s="197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ht="24" outlineLevel="1">
      <c r="A47" s="176">
        <v>36</v>
      </c>
      <c r="B47" s="177" t="s">
        <v>1520</v>
      </c>
      <c r="C47" s="177" t="s">
        <v>1521</v>
      </c>
      <c r="D47" s="178" t="s">
        <v>426</v>
      </c>
      <c r="E47" s="179">
        <v>78</v>
      </c>
      <c r="F47" s="182"/>
      <c r="G47" s="180">
        <f t="shared" si="7"/>
        <v>0</v>
      </c>
      <c r="H47" s="182">
        <v>143.87</v>
      </c>
      <c r="I47" s="180">
        <f t="shared" si="8"/>
        <v>11221.86</v>
      </c>
      <c r="J47" s="182">
        <v>333.13</v>
      </c>
      <c r="K47" s="180">
        <f t="shared" si="9"/>
        <v>25984.14</v>
      </c>
      <c r="L47" s="180">
        <v>21</v>
      </c>
      <c r="M47" s="180">
        <f t="shared" si="10"/>
        <v>0</v>
      </c>
      <c r="N47" s="180">
        <v>1.8000000000000001E-4</v>
      </c>
      <c r="O47" s="180">
        <f t="shared" si="11"/>
        <v>0.01</v>
      </c>
      <c r="P47" s="180">
        <v>0</v>
      </c>
      <c r="Q47" s="180">
        <f t="shared" si="12"/>
        <v>0</v>
      </c>
      <c r="R47" s="181"/>
      <c r="S47" s="181" t="s">
        <v>392</v>
      </c>
      <c r="T47" s="180" t="s">
        <v>689</v>
      </c>
      <c r="U47" s="180">
        <v>0.42599999999999999</v>
      </c>
      <c r="V47" s="180">
        <f t="shared" si="13"/>
        <v>33.229999999999997</v>
      </c>
      <c r="W47" s="181"/>
      <c r="X47" s="181">
        <v>36</v>
      </c>
      <c r="Y47" s="149"/>
      <c r="Z47" s="149"/>
      <c r="AA47" s="149"/>
      <c r="AB47" s="149"/>
      <c r="AC47" s="149"/>
      <c r="AD47" s="149"/>
      <c r="AE47" s="149" t="s">
        <v>202</v>
      </c>
      <c r="AF47" s="149" t="s">
        <v>1522</v>
      </c>
      <c r="AG47" s="149"/>
      <c r="AH47" s="194"/>
      <c r="AI47" s="194"/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>
      <c r="A48" s="176">
        <v>37</v>
      </c>
      <c r="B48" s="177" t="s">
        <v>1523</v>
      </c>
      <c r="C48" s="177" t="s">
        <v>1524</v>
      </c>
      <c r="D48" s="178" t="s">
        <v>426</v>
      </c>
      <c r="E48" s="179">
        <v>24</v>
      </c>
      <c r="F48" s="182"/>
      <c r="G48" s="180">
        <f t="shared" si="7"/>
        <v>0</v>
      </c>
      <c r="H48" s="182">
        <v>0</v>
      </c>
      <c r="I48" s="180">
        <f t="shared" si="8"/>
        <v>0</v>
      </c>
      <c r="J48" s="182">
        <v>775</v>
      </c>
      <c r="K48" s="180">
        <f t="shared" si="9"/>
        <v>18600</v>
      </c>
      <c r="L48" s="180">
        <v>21</v>
      </c>
      <c r="M48" s="180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1"/>
      <c r="S48" s="181" t="s">
        <v>392</v>
      </c>
      <c r="T48" s="180" t="s">
        <v>689</v>
      </c>
      <c r="U48" s="180">
        <v>0.42599999999999999</v>
      </c>
      <c r="V48" s="180">
        <f t="shared" si="13"/>
        <v>10.220000000000001</v>
      </c>
      <c r="W48" s="181"/>
      <c r="X48" s="181">
        <v>37</v>
      </c>
      <c r="Y48" s="149"/>
      <c r="Z48" s="149"/>
      <c r="AA48" s="149"/>
      <c r="AB48" s="149"/>
      <c r="AC48" s="149"/>
      <c r="AD48" s="149"/>
      <c r="AE48" s="149" t="s">
        <v>202</v>
      </c>
      <c r="AF48" s="149" t="s">
        <v>1525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>
      <c r="A49" s="176">
        <v>38</v>
      </c>
      <c r="B49" s="177" t="s">
        <v>1526</v>
      </c>
      <c r="C49" s="177" t="s">
        <v>1527</v>
      </c>
      <c r="D49" s="178" t="s">
        <v>568</v>
      </c>
      <c r="E49" s="179">
        <v>140</v>
      </c>
      <c r="F49" s="182"/>
      <c r="G49" s="180">
        <f t="shared" si="7"/>
        <v>0</v>
      </c>
      <c r="H49" s="182">
        <v>0</v>
      </c>
      <c r="I49" s="180">
        <f t="shared" si="8"/>
        <v>0</v>
      </c>
      <c r="J49" s="182">
        <v>130.5</v>
      </c>
      <c r="K49" s="180">
        <f t="shared" si="9"/>
        <v>18270</v>
      </c>
      <c r="L49" s="180">
        <v>21</v>
      </c>
      <c r="M49" s="180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1"/>
      <c r="S49" s="181" t="s">
        <v>392</v>
      </c>
      <c r="T49" s="180" t="s">
        <v>689</v>
      </c>
      <c r="U49" s="180">
        <v>0.17499999999999999</v>
      </c>
      <c r="V49" s="180">
        <f t="shared" si="13"/>
        <v>24.5</v>
      </c>
      <c r="W49" s="181"/>
      <c r="X49" s="181">
        <v>38</v>
      </c>
      <c r="Y49" s="149"/>
      <c r="Z49" s="149"/>
      <c r="AA49" s="149"/>
      <c r="AB49" s="149"/>
      <c r="AC49" s="149"/>
      <c r="AD49" s="149"/>
      <c r="AE49" s="149" t="s">
        <v>202</v>
      </c>
      <c r="AF49" s="149" t="s">
        <v>1528</v>
      </c>
      <c r="AG49" s="149"/>
      <c r="AH49" s="194"/>
      <c r="AI49" s="194"/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4" outlineLevel="1">
      <c r="A50" s="176">
        <v>39</v>
      </c>
      <c r="B50" s="177" t="s">
        <v>1529</v>
      </c>
      <c r="C50" s="177" t="s">
        <v>1530</v>
      </c>
      <c r="D50" s="178" t="s">
        <v>568</v>
      </c>
      <c r="E50" s="179">
        <v>140</v>
      </c>
      <c r="F50" s="182"/>
      <c r="G50" s="180">
        <f t="shared" si="7"/>
        <v>0</v>
      </c>
      <c r="H50" s="182">
        <v>52.1</v>
      </c>
      <c r="I50" s="180">
        <f t="shared" si="8"/>
        <v>7294</v>
      </c>
      <c r="J50" s="182">
        <v>0</v>
      </c>
      <c r="K50" s="180">
        <f t="shared" si="9"/>
        <v>0</v>
      </c>
      <c r="L50" s="180">
        <v>21</v>
      </c>
      <c r="M50" s="180">
        <f t="shared" si="10"/>
        <v>0</v>
      </c>
      <c r="N50" s="180">
        <v>5.0000000000000001E-4</v>
      </c>
      <c r="O50" s="180">
        <f t="shared" si="11"/>
        <v>7.0000000000000007E-2</v>
      </c>
      <c r="P50" s="180">
        <v>0</v>
      </c>
      <c r="Q50" s="180">
        <f t="shared" si="12"/>
        <v>0</v>
      </c>
      <c r="R50" s="181"/>
      <c r="S50" s="181" t="s">
        <v>392</v>
      </c>
      <c r="T50" s="180" t="s">
        <v>689</v>
      </c>
      <c r="U50" s="180">
        <v>0</v>
      </c>
      <c r="V50" s="180">
        <f t="shared" si="13"/>
        <v>0</v>
      </c>
      <c r="W50" s="181"/>
      <c r="X50" s="181">
        <v>39</v>
      </c>
      <c r="Y50" s="149"/>
      <c r="Z50" s="149"/>
      <c r="AA50" s="149"/>
      <c r="AB50" s="149"/>
      <c r="AC50" s="149"/>
      <c r="AD50" s="149"/>
      <c r="AE50" s="149" t="s">
        <v>782</v>
      </c>
      <c r="AF50" s="149" t="s">
        <v>1531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>
      <c r="A51" s="176">
        <v>40</v>
      </c>
      <c r="B51" s="177" t="s">
        <v>1532</v>
      </c>
      <c r="C51" s="177" t="s">
        <v>1533</v>
      </c>
      <c r="D51" s="178" t="s">
        <v>568</v>
      </c>
      <c r="E51" s="179">
        <v>200</v>
      </c>
      <c r="F51" s="182"/>
      <c r="G51" s="180">
        <f t="shared" si="7"/>
        <v>0</v>
      </c>
      <c r="H51" s="182">
        <v>0</v>
      </c>
      <c r="I51" s="180">
        <f t="shared" si="8"/>
        <v>0</v>
      </c>
      <c r="J51" s="182">
        <v>86</v>
      </c>
      <c r="K51" s="180">
        <f t="shared" si="9"/>
        <v>17200</v>
      </c>
      <c r="L51" s="180">
        <v>21</v>
      </c>
      <c r="M51" s="180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1"/>
      <c r="S51" s="181" t="s">
        <v>392</v>
      </c>
      <c r="T51" s="180" t="s">
        <v>689</v>
      </c>
      <c r="U51" s="180">
        <v>0.11</v>
      </c>
      <c r="V51" s="180">
        <f t="shared" si="13"/>
        <v>22</v>
      </c>
      <c r="W51" s="181"/>
      <c r="X51" s="181">
        <v>40</v>
      </c>
      <c r="Y51" s="149"/>
      <c r="Z51" s="149"/>
      <c r="AA51" s="149"/>
      <c r="AB51" s="149"/>
      <c r="AC51" s="149"/>
      <c r="AD51" s="149"/>
      <c r="AE51" s="149" t="s">
        <v>202</v>
      </c>
      <c r="AF51" s="149" t="s">
        <v>1534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ht="24" outlineLevel="1">
      <c r="A52" s="176">
        <v>41</v>
      </c>
      <c r="B52" s="177" t="s">
        <v>1535</v>
      </c>
      <c r="C52" s="177" t="s">
        <v>1536</v>
      </c>
      <c r="D52" s="178" t="s">
        <v>568</v>
      </c>
      <c r="E52" s="179">
        <v>200</v>
      </c>
      <c r="F52" s="182"/>
      <c r="G52" s="180">
        <f t="shared" si="7"/>
        <v>0</v>
      </c>
      <c r="H52" s="182">
        <v>43.1</v>
      </c>
      <c r="I52" s="180">
        <f t="shared" si="8"/>
        <v>8620</v>
      </c>
      <c r="J52" s="182">
        <v>0</v>
      </c>
      <c r="K52" s="180">
        <f t="shared" si="9"/>
        <v>0</v>
      </c>
      <c r="L52" s="180">
        <v>21</v>
      </c>
      <c r="M52" s="180">
        <f t="shared" si="10"/>
        <v>0</v>
      </c>
      <c r="N52" s="180">
        <v>1.8000000000000001E-4</v>
      </c>
      <c r="O52" s="180">
        <f t="shared" si="11"/>
        <v>0.04</v>
      </c>
      <c r="P52" s="180">
        <v>0</v>
      </c>
      <c r="Q52" s="180">
        <f t="shared" si="12"/>
        <v>0</v>
      </c>
      <c r="R52" s="181"/>
      <c r="S52" s="181" t="s">
        <v>392</v>
      </c>
      <c r="T52" s="180" t="s">
        <v>689</v>
      </c>
      <c r="U52" s="180">
        <v>0</v>
      </c>
      <c r="V52" s="180">
        <f t="shared" si="13"/>
        <v>0</v>
      </c>
      <c r="W52" s="181"/>
      <c r="X52" s="181">
        <v>41</v>
      </c>
      <c r="Y52" s="149"/>
      <c r="Z52" s="149"/>
      <c r="AA52" s="149"/>
      <c r="AB52" s="149"/>
      <c r="AC52" s="149"/>
      <c r="AD52" s="149"/>
      <c r="AE52" s="149" t="s">
        <v>782</v>
      </c>
      <c r="AF52" s="149" t="s">
        <v>1537</v>
      </c>
      <c r="AG52" s="149"/>
      <c r="AH52" s="194"/>
      <c r="AI52" s="194"/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>
      <c r="A53" s="176">
        <v>42</v>
      </c>
      <c r="B53" s="177" t="s">
        <v>1538</v>
      </c>
      <c r="C53" s="177" t="s">
        <v>1539</v>
      </c>
      <c r="D53" s="178" t="s">
        <v>568</v>
      </c>
      <c r="E53" s="179">
        <v>180</v>
      </c>
      <c r="F53" s="182"/>
      <c r="G53" s="180">
        <f t="shared" si="7"/>
        <v>0</v>
      </c>
      <c r="H53" s="182">
        <v>0</v>
      </c>
      <c r="I53" s="180">
        <f t="shared" si="8"/>
        <v>0</v>
      </c>
      <c r="J53" s="182">
        <v>77.400000000000006</v>
      </c>
      <c r="K53" s="180">
        <f t="shared" si="9"/>
        <v>13932</v>
      </c>
      <c r="L53" s="180">
        <v>21</v>
      </c>
      <c r="M53" s="180">
        <f t="shared" si="10"/>
        <v>0</v>
      </c>
      <c r="N53" s="180">
        <v>0</v>
      </c>
      <c r="O53" s="180">
        <f t="shared" si="11"/>
        <v>0</v>
      </c>
      <c r="P53" s="180">
        <v>0</v>
      </c>
      <c r="Q53" s="180">
        <f t="shared" si="12"/>
        <v>0</v>
      </c>
      <c r="R53" s="181"/>
      <c r="S53" s="181" t="s">
        <v>392</v>
      </c>
      <c r="T53" s="180" t="s">
        <v>689</v>
      </c>
      <c r="U53" s="180">
        <v>9.9000000000000005E-2</v>
      </c>
      <c r="V53" s="180">
        <f t="shared" si="13"/>
        <v>17.82</v>
      </c>
      <c r="W53" s="181"/>
      <c r="X53" s="181">
        <v>42</v>
      </c>
      <c r="Y53" s="149"/>
      <c r="Z53" s="149"/>
      <c r="AA53" s="149"/>
      <c r="AB53" s="149"/>
      <c r="AC53" s="149"/>
      <c r="AD53" s="149"/>
      <c r="AE53" s="149" t="s">
        <v>202</v>
      </c>
      <c r="AF53" s="149" t="s">
        <v>1540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ht="24" outlineLevel="1">
      <c r="A54" s="176">
        <v>43</v>
      </c>
      <c r="B54" s="177" t="s">
        <v>1541</v>
      </c>
      <c r="C54" s="177" t="s">
        <v>1542</v>
      </c>
      <c r="D54" s="178" t="s">
        <v>568</v>
      </c>
      <c r="E54" s="179">
        <v>180</v>
      </c>
      <c r="F54" s="182"/>
      <c r="G54" s="180">
        <f t="shared" si="7"/>
        <v>0</v>
      </c>
      <c r="H54" s="182">
        <v>23.6</v>
      </c>
      <c r="I54" s="180">
        <f t="shared" si="8"/>
        <v>4248</v>
      </c>
      <c r="J54" s="182">
        <v>0</v>
      </c>
      <c r="K54" s="180">
        <f t="shared" si="9"/>
        <v>0</v>
      </c>
      <c r="L54" s="180">
        <v>21</v>
      </c>
      <c r="M54" s="180">
        <f t="shared" si="10"/>
        <v>0</v>
      </c>
      <c r="N54" s="180">
        <v>1.4999999999999999E-4</v>
      </c>
      <c r="O54" s="180">
        <f t="shared" si="11"/>
        <v>0.03</v>
      </c>
      <c r="P54" s="180">
        <v>0</v>
      </c>
      <c r="Q54" s="180">
        <f t="shared" si="12"/>
        <v>0</v>
      </c>
      <c r="R54" s="181"/>
      <c r="S54" s="181" t="s">
        <v>392</v>
      </c>
      <c r="T54" s="180" t="s">
        <v>689</v>
      </c>
      <c r="U54" s="180">
        <v>0</v>
      </c>
      <c r="V54" s="180">
        <f t="shared" si="13"/>
        <v>0</v>
      </c>
      <c r="W54" s="181"/>
      <c r="X54" s="181">
        <v>43</v>
      </c>
      <c r="Y54" s="149"/>
      <c r="Z54" s="149"/>
      <c r="AA54" s="149"/>
      <c r="AB54" s="149"/>
      <c r="AC54" s="149"/>
      <c r="AD54" s="149"/>
      <c r="AE54" s="149" t="s">
        <v>782</v>
      </c>
      <c r="AF54" s="149" t="s">
        <v>1543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>
      <c r="A55" s="176">
        <v>44</v>
      </c>
      <c r="B55" s="177" t="s">
        <v>1544</v>
      </c>
      <c r="C55" s="177" t="s">
        <v>1545</v>
      </c>
      <c r="D55" s="178" t="s">
        <v>568</v>
      </c>
      <c r="E55" s="179">
        <v>140</v>
      </c>
      <c r="F55" s="182"/>
      <c r="G55" s="180">
        <f t="shared" si="7"/>
        <v>0</v>
      </c>
      <c r="H55" s="182">
        <v>0</v>
      </c>
      <c r="I55" s="180">
        <f t="shared" si="8"/>
        <v>0</v>
      </c>
      <c r="J55" s="182">
        <v>75.099999999999994</v>
      </c>
      <c r="K55" s="180">
        <f t="shared" si="9"/>
        <v>10514</v>
      </c>
      <c r="L55" s="180">
        <v>21</v>
      </c>
      <c r="M55" s="180">
        <f t="shared" si="10"/>
        <v>0</v>
      </c>
      <c r="N55" s="180">
        <v>0</v>
      </c>
      <c r="O55" s="180">
        <f t="shared" si="11"/>
        <v>0</v>
      </c>
      <c r="P55" s="180">
        <v>0</v>
      </c>
      <c r="Q55" s="180">
        <f t="shared" si="12"/>
        <v>0</v>
      </c>
      <c r="R55" s="181"/>
      <c r="S55" s="181" t="s">
        <v>392</v>
      </c>
      <c r="T55" s="180" t="s">
        <v>689</v>
      </c>
      <c r="U55" s="180">
        <v>9.6000000000000002E-2</v>
      </c>
      <c r="V55" s="180">
        <f t="shared" si="13"/>
        <v>13.44</v>
      </c>
      <c r="W55" s="181"/>
      <c r="X55" s="181">
        <v>44</v>
      </c>
      <c r="Y55" s="149"/>
      <c r="Z55" s="149"/>
      <c r="AA55" s="149"/>
      <c r="AB55" s="149"/>
      <c r="AC55" s="149"/>
      <c r="AD55" s="149"/>
      <c r="AE55" s="149" t="s">
        <v>202</v>
      </c>
      <c r="AF55" s="149" t="s">
        <v>1546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ht="24" outlineLevel="1">
      <c r="A56" s="176">
        <v>45</v>
      </c>
      <c r="B56" s="177" t="s">
        <v>1547</v>
      </c>
      <c r="C56" s="177" t="s">
        <v>1548</v>
      </c>
      <c r="D56" s="178" t="s">
        <v>568</v>
      </c>
      <c r="E56" s="179">
        <v>140</v>
      </c>
      <c r="F56" s="182"/>
      <c r="G56" s="180">
        <f t="shared" si="7"/>
        <v>0</v>
      </c>
      <c r="H56" s="182">
        <v>16.5</v>
      </c>
      <c r="I56" s="180">
        <f t="shared" si="8"/>
        <v>2310</v>
      </c>
      <c r="J56" s="182">
        <v>0</v>
      </c>
      <c r="K56" s="180">
        <f t="shared" si="9"/>
        <v>0</v>
      </c>
      <c r="L56" s="180">
        <v>21</v>
      </c>
      <c r="M56" s="180">
        <f t="shared" si="10"/>
        <v>0</v>
      </c>
      <c r="N56" s="180">
        <v>1E-4</v>
      </c>
      <c r="O56" s="180">
        <f t="shared" si="11"/>
        <v>0.01</v>
      </c>
      <c r="P56" s="180">
        <v>0</v>
      </c>
      <c r="Q56" s="180">
        <f t="shared" si="12"/>
        <v>0</v>
      </c>
      <c r="R56" s="181"/>
      <c r="S56" s="181" t="s">
        <v>392</v>
      </c>
      <c r="T56" s="180" t="s">
        <v>689</v>
      </c>
      <c r="U56" s="180">
        <v>0</v>
      </c>
      <c r="V56" s="180">
        <f t="shared" si="13"/>
        <v>0</v>
      </c>
      <c r="W56" s="181"/>
      <c r="X56" s="181">
        <v>45</v>
      </c>
      <c r="Y56" s="149"/>
      <c r="Z56" s="149"/>
      <c r="AA56" s="149"/>
      <c r="AB56" s="149"/>
      <c r="AC56" s="149"/>
      <c r="AD56" s="149"/>
      <c r="AE56" s="149" t="s">
        <v>782</v>
      </c>
      <c r="AF56" s="149" t="s">
        <v>1549</v>
      </c>
      <c r="AG56" s="149"/>
      <c r="AH56" s="194"/>
      <c r="AI56" s="194"/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>
      <c r="A57" s="176">
        <v>46</v>
      </c>
      <c r="B57" s="177" t="s">
        <v>1550</v>
      </c>
      <c r="C57" s="177" t="s">
        <v>1551</v>
      </c>
      <c r="D57" s="178" t="s">
        <v>568</v>
      </c>
      <c r="E57" s="179">
        <v>80</v>
      </c>
      <c r="F57" s="182"/>
      <c r="G57" s="180">
        <f t="shared" si="7"/>
        <v>0</v>
      </c>
      <c r="H57" s="182">
        <v>0</v>
      </c>
      <c r="I57" s="180">
        <f t="shared" si="8"/>
        <v>0</v>
      </c>
      <c r="J57" s="182">
        <v>68</v>
      </c>
      <c r="K57" s="180">
        <f t="shared" si="9"/>
        <v>5440</v>
      </c>
      <c r="L57" s="180">
        <v>21</v>
      </c>
      <c r="M57" s="180">
        <f t="shared" si="10"/>
        <v>0</v>
      </c>
      <c r="N57" s="180">
        <v>0</v>
      </c>
      <c r="O57" s="180">
        <f t="shared" si="11"/>
        <v>0</v>
      </c>
      <c r="P57" s="180">
        <v>0</v>
      </c>
      <c r="Q57" s="180">
        <f t="shared" si="12"/>
        <v>0</v>
      </c>
      <c r="R57" s="181"/>
      <c r="S57" s="181" t="s">
        <v>392</v>
      </c>
      <c r="T57" s="180" t="s">
        <v>689</v>
      </c>
      <c r="U57" s="180">
        <v>8.6999999999999994E-2</v>
      </c>
      <c r="V57" s="180">
        <f t="shared" si="13"/>
        <v>6.96</v>
      </c>
      <c r="W57" s="181"/>
      <c r="X57" s="181">
        <v>46</v>
      </c>
      <c r="Y57" s="149"/>
      <c r="Z57" s="149"/>
      <c r="AA57" s="149"/>
      <c r="AB57" s="149"/>
      <c r="AC57" s="149"/>
      <c r="AD57" s="149"/>
      <c r="AE57" s="149" t="s">
        <v>202</v>
      </c>
      <c r="AF57" s="149" t="s">
        <v>1552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>
      <c r="A58" s="176">
        <v>47</v>
      </c>
      <c r="B58" s="177" t="s">
        <v>1553</v>
      </c>
      <c r="C58" s="177" t="s">
        <v>1554</v>
      </c>
      <c r="D58" s="178" t="s">
        <v>568</v>
      </c>
      <c r="E58" s="179">
        <v>80</v>
      </c>
      <c r="F58" s="182"/>
      <c r="G58" s="180">
        <f t="shared" si="7"/>
        <v>0</v>
      </c>
      <c r="H58" s="182">
        <v>28.3</v>
      </c>
      <c r="I58" s="180">
        <f t="shared" si="8"/>
        <v>2264</v>
      </c>
      <c r="J58" s="182">
        <v>0</v>
      </c>
      <c r="K58" s="180">
        <f t="shared" si="9"/>
        <v>0</v>
      </c>
      <c r="L58" s="180">
        <v>21</v>
      </c>
      <c r="M58" s="180">
        <f t="shared" si="10"/>
        <v>0</v>
      </c>
      <c r="N58" s="180">
        <v>1.2999999999999999E-4</v>
      </c>
      <c r="O58" s="180">
        <f t="shared" si="11"/>
        <v>0.01</v>
      </c>
      <c r="P58" s="180">
        <v>0</v>
      </c>
      <c r="Q58" s="180">
        <f t="shared" si="12"/>
        <v>0</v>
      </c>
      <c r="R58" s="181"/>
      <c r="S58" s="181" t="s">
        <v>392</v>
      </c>
      <c r="T58" s="180" t="s">
        <v>689</v>
      </c>
      <c r="U58" s="180">
        <v>0</v>
      </c>
      <c r="V58" s="180">
        <f t="shared" si="13"/>
        <v>0</v>
      </c>
      <c r="W58" s="181"/>
      <c r="X58" s="181">
        <v>47</v>
      </c>
      <c r="Y58" s="149"/>
      <c r="Z58" s="149"/>
      <c r="AA58" s="149"/>
      <c r="AB58" s="149"/>
      <c r="AC58" s="149"/>
      <c r="AD58" s="149"/>
      <c r="AE58" s="149" t="s">
        <v>782</v>
      </c>
      <c r="AF58" s="149" t="s">
        <v>1555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>
      <c r="A59" s="176">
        <v>48</v>
      </c>
      <c r="B59" s="177" t="s">
        <v>1556</v>
      </c>
      <c r="C59" s="177" t="s">
        <v>1557</v>
      </c>
      <c r="D59" s="178" t="s">
        <v>426</v>
      </c>
      <c r="E59" s="179">
        <v>80</v>
      </c>
      <c r="F59" s="182"/>
      <c r="G59" s="180">
        <f t="shared" si="7"/>
        <v>0</v>
      </c>
      <c r="H59" s="182">
        <v>3.5</v>
      </c>
      <c r="I59" s="180">
        <f t="shared" si="8"/>
        <v>280</v>
      </c>
      <c r="J59" s="182">
        <v>0</v>
      </c>
      <c r="K59" s="180">
        <f t="shared" si="9"/>
        <v>0</v>
      </c>
      <c r="L59" s="180">
        <v>21</v>
      </c>
      <c r="M59" s="180">
        <f t="shared" si="10"/>
        <v>0</v>
      </c>
      <c r="N59" s="180">
        <v>0</v>
      </c>
      <c r="O59" s="180">
        <f t="shared" si="11"/>
        <v>0</v>
      </c>
      <c r="P59" s="180">
        <v>0</v>
      </c>
      <c r="Q59" s="180">
        <f t="shared" si="12"/>
        <v>0</v>
      </c>
      <c r="R59" s="181"/>
      <c r="S59" s="181" t="s">
        <v>392</v>
      </c>
      <c r="T59" s="180" t="s">
        <v>689</v>
      </c>
      <c r="U59" s="180">
        <v>0</v>
      </c>
      <c r="V59" s="180">
        <f t="shared" si="13"/>
        <v>0</v>
      </c>
      <c r="W59" s="181"/>
      <c r="X59" s="181">
        <v>48</v>
      </c>
      <c r="Y59" s="149"/>
      <c r="Z59" s="149"/>
      <c r="AA59" s="149"/>
      <c r="AB59" s="149"/>
      <c r="AC59" s="149"/>
      <c r="AD59" s="149"/>
      <c r="AE59" s="149" t="s">
        <v>782</v>
      </c>
      <c r="AF59" s="149" t="s">
        <v>1558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>
      <c r="A60" s="176">
        <v>49</v>
      </c>
      <c r="B60" s="177" t="s">
        <v>1559</v>
      </c>
      <c r="C60" s="177" t="s">
        <v>1560</v>
      </c>
      <c r="D60" s="178" t="s">
        <v>568</v>
      </c>
      <c r="E60" s="179">
        <v>280</v>
      </c>
      <c r="F60" s="182"/>
      <c r="G60" s="180">
        <f t="shared" si="7"/>
        <v>0</v>
      </c>
      <c r="H60" s="182">
        <v>0</v>
      </c>
      <c r="I60" s="180">
        <f t="shared" si="8"/>
        <v>0</v>
      </c>
      <c r="J60" s="182">
        <v>71.2</v>
      </c>
      <c r="K60" s="180">
        <f t="shared" si="9"/>
        <v>19936</v>
      </c>
      <c r="L60" s="180">
        <v>21</v>
      </c>
      <c r="M60" s="180">
        <f t="shared" si="10"/>
        <v>0</v>
      </c>
      <c r="N60" s="180">
        <v>0</v>
      </c>
      <c r="O60" s="180">
        <f t="shared" si="11"/>
        <v>0</v>
      </c>
      <c r="P60" s="180">
        <v>0</v>
      </c>
      <c r="Q60" s="180">
        <f t="shared" si="12"/>
        <v>0</v>
      </c>
      <c r="R60" s="181"/>
      <c r="S60" s="181" t="s">
        <v>392</v>
      </c>
      <c r="T60" s="180" t="s">
        <v>689</v>
      </c>
      <c r="U60" s="180">
        <v>9.0999999999999998E-2</v>
      </c>
      <c r="V60" s="180">
        <f t="shared" si="13"/>
        <v>25.48</v>
      </c>
      <c r="W60" s="181"/>
      <c r="X60" s="181">
        <v>49</v>
      </c>
      <c r="Y60" s="149"/>
      <c r="Z60" s="149"/>
      <c r="AA60" s="149"/>
      <c r="AB60" s="149"/>
      <c r="AC60" s="149"/>
      <c r="AD60" s="149"/>
      <c r="AE60" s="149" t="s">
        <v>202</v>
      </c>
      <c r="AF60" s="149" t="s">
        <v>1561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>
      <c r="A61" s="176">
        <v>50</v>
      </c>
      <c r="B61" s="177" t="s">
        <v>1562</v>
      </c>
      <c r="C61" s="177" t="s">
        <v>1563</v>
      </c>
      <c r="D61" s="178" t="s">
        <v>568</v>
      </c>
      <c r="E61" s="179">
        <v>280</v>
      </c>
      <c r="F61" s="182"/>
      <c r="G61" s="180">
        <f t="shared" si="7"/>
        <v>0</v>
      </c>
      <c r="H61" s="182">
        <v>39.700000000000003</v>
      </c>
      <c r="I61" s="180">
        <f t="shared" si="8"/>
        <v>11116</v>
      </c>
      <c r="J61" s="182">
        <v>0</v>
      </c>
      <c r="K61" s="180">
        <f t="shared" si="9"/>
        <v>0</v>
      </c>
      <c r="L61" s="180">
        <v>21</v>
      </c>
      <c r="M61" s="180">
        <f t="shared" si="10"/>
        <v>0</v>
      </c>
      <c r="N61" s="180">
        <v>1.8000000000000001E-4</v>
      </c>
      <c r="O61" s="180">
        <f t="shared" si="11"/>
        <v>0.05</v>
      </c>
      <c r="P61" s="180">
        <v>0</v>
      </c>
      <c r="Q61" s="180">
        <f t="shared" si="12"/>
        <v>0</v>
      </c>
      <c r="R61" s="181"/>
      <c r="S61" s="181" t="s">
        <v>392</v>
      </c>
      <c r="T61" s="180" t="s">
        <v>689</v>
      </c>
      <c r="U61" s="180">
        <v>0</v>
      </c>
      <c r="V61" s="180">
        <f t="shared" si="13"/>
        <v>0</v>
      </c>
      <c r="W61" s="181"/>
      <c r="X61" s="181">
        <v>50</v>
      </c>
      <c r="Y61" s="149"/>
      <c r="Z61" s="149"/>
      <c r="AA61" s="149"/>
      <c r="AB61" s="149"/>
      <c r="AC61" s="149"/>
      <c r="AD61" s="149"/>
      <c r="AE61" s="149" t="s">
        <v>782</v>
      </c>
      <c r="AF61" s="149" t="s">
        <v>1564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>
      <c r="A62" s="176">
        <v>51</v>
      </c>
      <c r="B62" s="177" t="s">
        <v>1565</v>
      </c>
      <c r="C62" s="177" t="s">
        <v>1566</v>
      </c>
      <c r="D62" s="178" t="s">
        <v>426</v>
      </c>
      <c r="E62" s="179">
        <v>280</v>
      </c>
      <c r="F62" s="182"/>
      <c r="G62" s="180">
        <f t="shared" si="7"/>
        <v>0</v>
      </c>
      <c r="H62" s="182">
        <v>4.8499999999999996</v>
      </c>
      <c r="I62" s="180">
        <f t="shared" si="8"/>
        <v>1358</v>
      </c>
      <c r="J62" s="182">
        <v>0</v>
      </c>
      <c r="K62" s="180">
        <f t="shared" si="9"/>
        <v>0</v>
      </c>
      <c r="L62" s="180">
        <v>21</v>
      </c>
      <c r="M62" s="180">
        <f t="shared" si="10"/>
        <v>0</v>
      </c>
      <c r="N62" s="180">
        <v>0</v>
      </c>
      <c r="O62" s="180">
        <f t="shared" si="11"/>
        <v>0</v>
      </c>
      <c r="P62" s="180">
        <v>0</v>
      </c>
      <c r="Q62" s="180">
        <f t="shared" si="12"/>
        <v>0</v>
      </c>
      <c r="R62" s="181"/>
      <c r="S62" s="181" t="s">
        <v>392</v>
      </c>
      <c r="T62" s="180" t="s">
        <v>689</v>
      </c>
      <c r="U62" s="180">
        <v>0</v>
      </c>
      <c r="V62" s="180">
        <f t="shared" si="13"/>
        <v>0</v>
      </c>
      <c r="W62" s="181"/>
      <c r="X62" s="181">
        <v>51</v>
      </c>
      <c r="Y62" s="149"/>
      <c r="Z62" s="149"/>
      <c r="AA62" s="149"/>
      <c r="AB62" s="149"/>
      <c r="AC62" s="149"/>
      <c r="AD62" s="149"/>
      <c r="AE62" s="149" t="s">
        <v>782</v>
      </c>
      <c r="AF62" s="149" t="s">
        <v>1567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>
      <c r="A63" s="176">
        <v>52</v>
      </c>
      <c r="B63" s="177" t="s">
        <v>1568</v>
      </c>
      <c r="C63" s="177" t="s">
        <v>1569</v>
      </c>
      <c r="D63" s="178" t="s">
        <v>568</v>
      </c>
      <c r="E63" s="179">
        <v>340</v>
      </c>
      <c r="F63" s="182"/>
      <c r="G63" s="180">
        <f t="shared" si="7"/>
        <v>0</v>
      </c>
      <c r="H63" s="182">
        <v>0</v>
      </c>
      <c r="I63" s="180">
        <f t="shared" si="8"/>
        <v>0</v>
      </c>
      <c r="J63" s="182">
        <v>73.5</v>
      </c>
      <c r="K63" s="180">
        <f t="shared" si="9"/>
        <v>24990</v>
      </c>
      <c r="L63" s="180">
        <v>21</v>
      </c>
      <c r="M63" s="180">
        <f t="shared" si="10"/>
        <v>0</v>
      </c>
      <c r="N63" s="180">
        <v>0</v>
      </c>
      <c r="O63" s="180">
        <f t="shared" si="11"/>
        <v>0</v>
      </c>
      <c r="P63" s="180">
        <v>0</v>
      </c>
      <c r="Q63" s="180">
        <f t="shared" si="12"/>
        <v>0</v>
      </c>
      <c r="R63" s="181"/>
      <c r="S63" s="181" t="s">
        <v>392</v>
      </c>
      <c r="T63" s="180" t="s">
        <v>689</v>
      </c>
      <c r="U63" s="180">
        <v>9.4E-2</v>
      </c>
      <c r="V63" s="180">
        <f t="shared" si="13"/>
        <v>31.96</v>
      </c>
      <c r="W63" s="181"/>
      <c r="X63" s="181">
        <v>52</v>
      </c>
      <c r="Y63" s="149"/>
      <c r="Z63" s="149"/>
      <c r="AA63" s="149"/>
      <c r="AB63" s="149"/>
      <c r="AC63" s="149"/>
      <c r="AD63" s="149"/>
      <c r="AE63" s="149" t="s">
        <v>202</v>
      </c>
      <c r="AF63" s="149" t="s">
        <v>1570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>
      <c r="A64" s="176">
        <v>53</v>
      </c>
      <c r="B64" s="177" t="s">
        <v>1571</v>
      </c>
      <c r="C64" s="177" t="s">
        <v>1572</v>
      </c>
      <c r="D64" s="178" t="s">
        <v>568</v>
      </c>
      <c r="E64" s="179">
        <v>340</v>
      </c>
      <c r="F64" s="182"/>
      <c r="G64" s="180">
        <f t="shared" si="7"/>
        <v>0</v>
      </c>
      <c r="H64" s="182">
        <v>57.4</v>
      </c>
      <c r="I64" s="180">
        <f t="shared" si="8"/>
        <v>19516</v>
      </c>
      <c r="J64" s="182">
        <v>0</v>
      </c>
      <c r="K64" s="180">
        <f t="shared" si="9"/>
        <v>0</v>
      </c>
      <c r="L64" s="180">
        <v>21</v>
      </c>
      <c r="M64" s="180">
        <f t="shared" si="10"/>
        <v>0</v>
      </c>
      <c r="N64" s="180">
        <v>2.3000000000000001E-4</v>
      </c>
      <c r="O64" s="180">
        <f t="shared" si="11"/>
        <v>0.08</v>
      </c>
      <c r="P64" s="180">
        <v>0</v>
      </c>
      <c r="Q64" s="180">
        <f t="shared" si="12"/>
        <v>0</v>
      </c>
      <c r="R64" s="181"/>
      <c r="S64" s="181" t="s">
        <v>392</v>
      </c>
      <c r="T64" s="180" t="s">
        <v>689</v>
      </c>
      <c r="U64" s="180">
        <v>0</v>
      </c>
      <c r="V64" s="180">
        <f t="shared" si="13"/>
        <v>0</v>
      </c>
      <c r="W64" s="181"/>
      <c r="X64" s="181">
        <v>53</v>
      </c>
      <c r="Y64" s="149"/>
      <c r="Z64" s="149"/>
      <c r="AA64" s="149"/>
      <c r="AB64" s="149"/>
      <c r="AC64" s="149"/>
      <c r="AD64" s="149"/>
      <c r="AE64" s="149" t="s">
        <v>782</v>
      </c>
      <c r="AF64" s="149" t="s">
        <v>1573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>
      <c r="A65" s="176">
        <v>54</v>
      </c>
      <c r="B65" s="177" t="s">
        <v>1574</v>
      </c>
      <c r="C65" s="177" t="s">
        <v>1575</v>
      </c>
      <c r="D65" s="178" t="s">
        <v>426</v>
      </c>
      <c r="E65" s="179">
        <v>340</v>
      </c>
      <c r="F65" s="182"/>
      <c r="G65" s="180">
        <f t="shared" si="7"/>
        <v>0</v>
      </c>
      <c r="H65" s="182">
        <v>7</v>
      </c>
      <c r="I65" s="180">
        <f t="shared" si="8"/>
        <v>2380</v>
      </c>
      <c r="J65" s="182">
        <v>0</v>
      </c>
      <c r="K65" s="180">
        <f t="shared" si="9"/>
        <v>0</v>
      </c>
      <c r="L65" s="180">
        <v>21</v>
      </c>
      <c r="M65" s="180">
        <f t="shared" si="10"/>
        <v>0</v>
      </c>
      <c r="N65" s="180">
        <v>0</v>
      </c>
      <c r="O65" s="180">
        <f t="shared" si="11"/>
        <v>0</v>
      </c>
      <c r="P65" s="180">
        <v>0</v>
      </c>
      <c r="Q65" s="180">
        <f t="shared" si="12"/>
        <v>0</v>
      </c>
      <c r="R65" s="181"/>
      <c r="S65" s="181" t="s">
        <v>392</v>
      </c>
      <c r="T65" s="180" t="s">
        <v>689</v>
      </c>
      <c r="U65" s="180">
        <v>0</v>
      </c>
      <c r="V65" s="180">
        <f t="shared" si="13"/>
        <v>0</v>
      </c>
      <c r="W65" s="181"/>
      <c r="X65" s="181">
        <v>54</v>
      </c>
      <c r="Y65" s="149"/>
      <c r="Z65" s="149"/>
      <c r="AA65" s="149"/>
      <c r="AB65" s="149"/>
      <c r="AC65" s="149"/>
      <c r="AD65" s="149"/>
      <c r="AE65" s="149" t="s">
        <v>782</v>
      </c>
      <c r="AF65" s="149" t="s">
        <v>1576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>
      <c r="A66" s="176">
        <v>55</v>
      </c>
      <c r="B66" s="177" t="s">
        <v>1577</v>
      </c>
      <c r="C66" s="177" t="s">
        <v>1578</v>
      </c>
      <c r="D66" s="178" t="s">
        <v>568</v>
      </c>
      <c r="E66" s="179">
        <v>680</v>
      </c>
      <c r="F66" s="182"/>
      <c r="G66" s="180">
        <f t="shared" si="7"/>
        <v>0</v>
      </c>
      <c r="H66" s="182">
        <v>0</v>
      </c>
      <c r="I66" s="180">
        <f t="shared" si="8"/>
        <v>0</v>
      </c>
      <c r="J66" s="182">
        <v>141.5</v>
      </c>
      <c r="K66" s="180">
        <f t="shared" si="9"/>
        <v>96220</v>
      </c>
      <c r="L66" s="180">
        <v>21</v>
      </c>
      <c r="M66" s="180">
        <f t="shared" si="10"/>
        <v>0</v>
      </c>
      <c r="N66" s="180">
        <v>0</v>
      </c>
      <c r="O66" s="180">
        <f t="shared" si="11"/>
        <v>0</v>
      </c>
      <c r="P66" s="180">
        <v>0</v>
      </c>
      <c r="Q66" s="180">
        <f t="shared" si="12"/>
        <v>0</v>
      </c>
      <c r="R66" s="181"/>
      <c r="S66" s="181" t="s">
        <v>392</v>
      </c>
      <c r="T66" s="180" t="s">
        <v>689</v>
      </c>
      <c r="U66" s="180">
        <v>0.18090000000000001</v>
      </c>
      <c r="V66" s="180">
        <f t="shared" si="13"/>
        <v>123.01</v>
      </c>
      <c r="W66" s="181"/>
      <c r="X66" s="181">
        <v>55</v>
      </c>
      <c r="Y66" s="149"/>
      <c r="Z66" s="149"/>
      <c r="AA66" s="149"/>
      <c r="AB66" s="149"/>
      <c r="AC66" s="149"/>
      <c r="AD66" s="149"/>
      <c r="AE66" s="149" t="s">
        <v>202</v>
      </c>
      <c r="AF66" s="149" t="s">
        <v>1579</v>
      </c>
      <c r="AG66" s="149"/>
      <c r="AH66" s="194"/>
      <c r="AI66" s="194"/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>
      <c r="A67" s="176">
        <v>56</v>
      </c>
      <c r="B67" s="177" t="s">
        <v>1580</v>
      </c>
      <c r="C67" s="177" t="s">
        <v>1581</v>
      </c>
      <c r="D67" s="178" t="s">
        <v>568</v>
      </c>
      <c r="E67" s="179">
        <v>680</v>
      </c>
      <c r="F67" s="182"/>
      <c r="G67" s="180">
        <f t="shared" si="7"/>
        <v>0</v>
      </c>
      <c r="H67" s="182">
        <v>451</v>
      </c>
      <c r="I67" s="180">
        <f t="shared" si="8"/>
        <v>306680</v>
      </c>
      <c r="J67" s="182">
        <v>0</v>
      </c>
      <c r="K67" s="180">
        <f t="shared" si="9"/>
        <v>0</v>
      </c>
      <c r="L67" s="180">
        <v>21</v>
      </c>
      <c r="M67" s="180">
        <f t="shared" si="10"/>
        <v>0</v>
      </c>
      <c r="N67" s="180">
        <v>1.9599999999999999E-3</v>
      </c>
      <c r="O67" s="180">
        <f t="shared" si="11"/>
        <v>1.33</v>
      </c>
      <c r="P67" s="180">
        <v>0</v>
      </c>
      <c r="Q67" s="180">
        <f t="shared" si="12"/>
        <v>0</v>
      </c>
      <c r="R67" s="181"/>
      <c r="S67" s="181" t="s">
        <v>392</v>
      </c>
      <c r="T67" s="180" t="s">
        <v>689</v>
      </c>
      <c r="U67" s="180">
        <v>0</v>
      </c>
      <c r="V67" s="180">
        <f t="shared" si="13"/>
        <v>0</v>
      </c>
      <c r="W67" s="181"/>
      <c r="X67" s="181">
        <v>56</v>
      </c>
      <c r="Y67" s="149"/>
      <c r="Z67" s="149"/>
      <c r="AA67" s="149"/>
      <c r="AB67" s="149"/>
      <c r="AC67" s="149"/>
      <c r="AD67" s="149"/>
      <c r="AE67" s="149" t="s">
        <v>782</v>
      </c>
      <c r="AF67" s="149" t="s">
        <v>1582</v>
      </c>
      <c r="AG67" s="149"/>
      <c r="AH67" s="194"/>
      <c r="AI67" s="194"/>
      <c r="AJ67" s="197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>
      <c r="A68" s="176">
        <v>57</v>
      </c>
      <c r="B68" s="177" t="s">
        <v>1583</v>
      </c>
      <c r="C68" s="177" t="s">
        <v>1584</v>
      </c>
      <c r="D68" s="178" t="s">
        <v>568</v>
      </c>
      <c r="E68" s="179">
        <v>720</v>
      </c>
      <c r="F68" s="182"/>
      <c r="G68" s="180">
        <f t="shared" si="7"/>
        <v>0</v>
      </c>
      <c r="H68" s="182">
        <v>0</v>
      </c>
      <c r="I68" s="180">
        <f t="shared" si="8"/>
        <v>0</v>
      </c>
      <c r="J68" s="182">
        <v>81.599999999999994</v>
      </c>
      <c r="K68" s="180">
        <f t="shared" si="9"/>
        <v>58752</v>
      </c>
      <c r="L68" s="180">
        <v>21</v>
      </c>
      <c r="M68" s="180">
        <f t="shared" si="10"/>
        <v>0</v>
      </c>
      <c r="N68" s="180">
        <v>0</v>
      </c>
      <c r="O68" s="180">
        <f t="shared" si="11"/>
        <v>0</v>
      </c>
      <c r="P68" s="180">
        <v>0</v>
      </c>
      <c r="Q68" s="180">
        <f t="shared" si="12"/>
        <v>0</v>
      </c>
      <c r="R68" s="181"/>
      <c r="S68" s="181" t="s">
        <v>392</v>
      </c>
      <c r="T68" s="180" t="s">
        <v>689</v>
      </c>
      <c r="U68" s="180">
        <v>0.10431</v>
      </c>
      <c r="V68" s="180">
        <f t="shared" si="13"/>
        <v>75.099999999999994</v>
      </c>
      <c r="W68" s="181"/>
      <c r="X68" s="181">
        <v>57</v>
      </c>
      <c r="Y68" s="149"/>
      <c r="Z68" s="149"/>
      <c r="AA68" s="149"/>
      <c r="AB68" s="149"/>
      <c r="AC68" s="149"/>
      <c r="AD68" s="149"/>
      <c r="AE68" s="149" t="s">
        <v>202</v>
      </c>
      <c r="AF68" s="149" t="s">
        <v>1585</v>
      </c>
      <c r="AG68" s="149"/>
      <c r="AH68" s="194"/>
      <c r="AI68" s="194"/>
      <c r="AJ68" s="197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1">
      <c r="A69" s="176">
        <v>58</v>
      </c>
      <c r="B69" s="177" t="s">
        <v>1586</v>
      </c>
      <c r="C69" s="177" t="s">
        <v>1587</v>
      </c>
      <c r="D69" s="178" t="s">
        <v>568</v>
      </c>
      <c r="E69" s="179">
        <v>720</v>
      </c>
      <c r="F69" s="182"/>
      <c r="G69" s="180">
        <f t="shared" si="7"/>
        <v>0</v>
      </c>
      <c r="H69" s="182">
        <v>265.5</v>
      </c>
      <c r="I69" s="180">
        <f t="shared" si="8"/>
        <v>191160</v>
      </c>
      <c r="J69" s="182">
        <v>0</v>
      </c>
      <c r="K69" s="180">
        <f t="shared" si="9"/>
        <v>0</v>
      </c>
      <c r="L69" s="180">
        <v>21</v>
      </c>
      <c r="M69" s="180">
        <f t="shared" si="10"/>
        <v>0</v>
      </c>
      <c r="N69" s="180">
        <v>1.14E-3</v>
      </c>
      <c r="O69" s="180">
        <f t="shared" si="11"/>
        <v>0.82</v>
      </c>
      <c r="P69" s="180">
        <v>0</v>
      </c>
      <c r="Q69" s="180">
        <f t="shared" si="12"/>
        <v>0</v>
      </c>
      <c r="R69" s="181"/>
      <c r="S69" s="181" t="s">
        <v>392</v>
      </c>
      <c r="T69" s="180" t="s">
        <v>689</v>
      </c>
      <c r="U69" s="180">
        <v>0</v>
      </c>
      <c r="V69" s="180">
        <f t="shared" si="13"/>
        <v>0</v>
      </c>
      <c r="W69" s="181"/>
      <c r="X69" s="181">
        <v>58</v>
      </c>
      <c r="Y69" s="149"/>
      <c r="Z69" s="149"/>
      <c r="AA69" s="149"/>
      <c r="AB69" s="149"/>
      <c r="AC69" s="149"/>
      <c r="AD69" s="149"/>
      <c r="AE69" s="149" t="s">
        <v>782</v>
      </c>
      <c r="AF69" s="149" t="s">
        <v>1588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1">
      <c r="A70" s="176">
        <v>59</v>
      </c>
      <c r="B70" s="177" t="s">
        <v>1589</v>
      </c>
      <c r="C70" s="177" t="s">
        <v>1590</v>
      </c>
      <c r="D70" s="178" t="s">
        <v>568</v>
      </c>
      <c r="E70" s="179">
        <v>1080</v>
      </c>
      <c r="F70" s="182"/>
      <c r="G70" s="180">
        <f t="shared" si="7"/>
        <v>0</v>
      </c>
      <c r="H70" s="182">
        <v>0</v>
      </c>
      <c r="I70" s="180">
        <f t="shared" si="8"/>
        <v>0</v>
      </c>
      <c r="J70" s="182">
        <v>81.599999999999994</v>
      </c>
      <c r="K70" s="180">
        <f t="shared" si="9"/>
        <v>88128</v>
      </c>
      <c r="L70" s="180">
        <v>21</v>
      </c>
      <c r="M70" s="180">
        <f t="shared" si="10"/>
        <v>0</v>
      </c>
      <c r="N70" s="180">
        <v>0</v>
      </c>
      <c r="O70" s="180">
        <f t="shared" si="11"/>
        <v>0</v>
      </c>
      <c r="P70" s="180">
        <v>0</v>
      </c>
      <c r="Q70" s="180">
        <f t="shared" si="12"/>
        <v>0</v>
      </c>
      <c r="R70" s="181"/>
      <c r="S70" s="181" t="s">
        <v>392</v>
      </c>
      <c r="T70" s="180" t="s">
        <v>689</v>
      </c>
      <c r="U70" s="180">
        <v>0.10431</v>
      </c>
      <c r="V70" s="180">
        <f t="shared" si="13"/>
        <v>112.65</v>
      </c>
      <c r="W70" s="181"/>
      <c r="X70" s="181">
        <v>59</v>
      </c>
      <c r="Y70" s="149"/>
      <c r="Z70" s="149"/>
      <c r="AA70" s="149"/>
      <c r="AB70" s="149"/>
      <c r="AC70" s="149"/>
      <c r="AD70" s="149"/>
      <c r="AE70" s="149" t="s">
        <v>202</v>
      </c>
      <c r="AF70" s="149" t="s">
        <v>1591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>
      <c r="A71" s="150"/>
      <c r="B71" s="191" t="s">
        <v>1592</v>
      </c>
      <c r="C71" s="192"/>
      <c r="D71" s="183"/>
      <c r="E71" s="184">
        <v>1080</v>
      </c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4"/>
      <c r="S71" s="164"/>
      <c r="T71" s="163"/>
      <c r="U71" s="163"/>
      <c r="V71" s="163"/>
      <c r="W71" s="164"/>
      <c r="X71" s="164"/>
      <c r="Y71" s="149"/>
      <c r="Z71" s="149"/>
      <c r="AA71" s="149"/>
      <c r="AB71" s="149"/>
      <c r="AC71" s="149"/>
      <c r="AD71" s="149"/>
      <c r="AE71" s="149" t="s">
        <v>205</v>
      </c>
      <c r="AF71" s="149">
        <v>0</v>
      </c>
      <c r="AG71" s="149"/>
      <c r="AH71" s="194"/>
      <c r="AI71" s="195" t="s">
        <v>1592</v>
      </c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>
      <c r="A72" s="176">
        <v>60</v>
      </c>
      <c r="B72" s="177" t="s">
        <v>1593</v>
      </c>
      <c r="C72" s="177" t="s">
        <v>1594</v>
      </c>
      <c r="D72" s="178" t="s">
        <v>568</v>
      </c>
      <c r="E72" s="179">
        <v>860</v>
      </c>
      <c r="F72" s="182"/>
      <c r="G72" s="180">
        <f>ROUND(E72*F72,2)</f>
        <v>0</v>
      </c>
      <c r="H72" s="182">
        <v>107.5</v>
      </c>
      <c r="I72" s="180">
        <f>ROUND(E72*H72,2)</f>
        <v>92450</v>
      </c>
      <c r="J72" s="182">
        <v>0</v>
      </c>
      <c r="K72" s="180">
        <f>ROUND(E72*J72,2)</f>
        <v>0</v>
      </c>
      <c r="L72" s="180">
        <v>21</v>
      </c>
      <c r="M72" s="180">
        <f>G72*(1+L72/100)</f>
        <v>0</v>
      </c>
      <c r="N72" s="180">
        <v>5.2999999999999998E-4</v>
      </c>
      <c r="O72" s="180">
        <f>ROUND(E72*N72,2)</f>
        <v>0.46</v>
      </c>
      <c r="P72" s="180">
        <v>0</v>
      </c>
      <c r="Q72" s="180">
        <f>ROUND(E72*P72,2)</f>
        <v>0</v>
      </c>
      <c r="R72" s="181"/>
      <c r="S72" s="181" t="s">
        <v>392</v>
      </c>
      <c r="T72" s="180" t="s">
        <v>689</v>
      </c>
      <c r="U72" s="180">
        <v>0</v>
      </c>
      <c r="V72" s="180">
        <f>ROUND(E72*U72,2)</f>
        <v>0</v>
      </c>
      <c r="W72" s="181"/>
      <c r="X72" s="181">
        <v>60</v>
      </c>
      <c r="Y72" s="149"/>
      <c r="Z72" s="149"/>
      <c r="AA72" s="149"/>
      <c r="AB72" s="149"/>
      <c r="AC72" s="149"/>
      <c r="AD72" s="149"/>
      <c r="AE72" s="149" t="s">
        <v>782</v>
      </c>
      <c r="AF72" s="149" t="s">
        <v>1595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>
      <c r="A73" s="176">
        <v>61</v>
      </c>
      <c r="B73" s="177" t="s">
        <v>1596</v>
      </c>
      <c r="C73" s="177" t="s">
        <v>1597</v>
      </c>
      <c r="D73" s="178" t="s">
        <v>568</v>
      </c>
      <c r="E73" s="179">
        <v>220</v>
      </c>
      <c r="F73" s="182"/>
      <c r="G73" s="180">
        <f>ROUND(E73*F73,2)</f>
        <v>0</v>
      </c>
      <c r="H73" s="182">
        <v>136</v>
      </c>
      <c r="I73" s="180">
        <f>ROUND(E73*H73,2)</f>
        <v>29920</v>
      </c>
      <c r="J73" s="182">
        <v>0</v>
      </c>
      <c r="K73" s="180">
        <f>ROUND(E73*J73,2)</f>
        <v>0</v>
      </c>
      <c r="L73" s="180">
        <v>21</v>
      </c>
      <c r="M73" s="180">
        <f>G73*(1+L73/100)</f>
        <v>0</v>
      </c>
      <c r="N73" s="180">
        <v>4.6999999999999999E-4</v>
      </c>
      <c r="O73" s="180">
        <f>ROUND(E73*N73,2)</f>
        <v>0.1</v>
      </c>
      <c r="P73" s="180">
        <v>0</v>
      </c>
      <c r="Q73" s="180">
        <f>ROUND(E73*P73,2)</f>
        <v>0</v>
      </c>
      <c r="R73" s="181"/>
      <c r="S73" s="181" t="s">
        <v>392</v>
      </c>
      <c r="T73" s="180" t="s">
        <v>689</v>
      </c>
      <c r="U73" s="180">
        <v>0</v>
      </c>
      <c r="V73" s="180">
        <f>ROUND(E73*U73,2)</f>
        <v>0</v>
      </c>
      <c r="W73" s="181"/>
      <c r="X73" s="181">
        <v>61</v>
      </c>
      <c r="Y73" s="149"/>
      <c r="Z73" s="149"/>
      <c r="AA73" s="149"/>
      <c r="AB73" s="149"/>
      <c r="AC73" s="149"/>
      <c r="AD73" s="149"/>
      <c r="AE73" s="149" t="s">
        <v>782</v>
      </c>
      <c r="AF73" s="149" t="s">
        <v>1598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>
      <c r="A74" s="176">
        <v>62</v>
      </c>
      <c r="B74" s="177" t="s">
        <v>1599</v>
      </c>
      <c r="C74" s="177" t="s">
        <v>1600</v>
      </c>
      <c r="D74" s="178" t="s">
        <v>568</v>
      </c>
      <c r="E74" s="179">
        <v>920</v>
      </c>
      <c r="F74" s="182"/>
      <c r="G74" s="180">
        <f>ROUND(E74*F74,2)</f>
        <v>0</v>
      </c>
      <c r="H74" s="182">
        <v>0</v>
      </c>
      <c r="I74" s="180">
        <f>ROUND(E74*H74,2)</f>
        <v>0</v>
      </c>
      <c r="J74" s="182">
        <v>81.599999999999994</v>
      </c>
      <c r="K74" s="180">
        <f>ROUND(E74*J74,2)</f>
        <v>75072</v>
      </c>
      <c r="L74" s="180">
        <v>21</v>
      </c>
      <c r="M74" s="180">
        <f>G74*(1+L74/100)</f>
        <v>0</v>
      </c>
      <c r="N74" s="180">
        <v>0</v>
      </c>
      <c r="O74" s="180">
        <f>ROUND(E74*N74,2)</f>
        <v>0</v>
      </c>
      <c r="P74" s="180">
        <v>0</v>
      </c>
      <c r="Q74" s="180">
        <f>ROUND(E74*P74,2)</f>
        <v>0</v>
      </c>
      <c r="R74" s="181"/>
      <c r="S74" s="181" t="s">
        <v>392</v>
      </c>
      <c r="T74" s="180" t="s">
        <v>689</v>
      </c>
      <c r="U74" s="180">
        <v>0.10431</v>
      </c>
      <c r="V74" s="180">
        <f>ROUND(E74*U74,2)</f>
        <v>95.97</v>
      </c>
      <c r="W74" s="181"/>
      <c r="X74" s="181">
        <v>62</v>
      </c>
      <c r="Y74" s="149"/>
      <c r="Z74" s="149"/>
      <c r="AA74" s="149"/>
      <c r="AB74" s="149"/>
      <c r="AC74" s="149"/>
      <c r="AD74" s="149"/>
      <c r="AE74" s="149" t="s">
        <v>202</v>
      </c>
      <c r="AF74" s="149" t="s">
        <v>1601</v>
      </c>
      <c r="AG74" s="149"/>
      <c r="AH74" s="194"/>
      <c r="AI74" s="194"/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>
      <c r="A75" s="176">
        <v>63</v>
      </c>
      <c r="B75" s="177" t="s">
        <v>1602</v>
      </c>
      <c r="C75" s="177" t="s">
        <v>1603</v>
      </c>
      <c r="D75" s="178" t="s">
        <v>568</v>
      </c>
      <c r="E75" s="179">
        <v>920</v>
      </c>
      <c r="F75" s="182"/>
      <c r="G75" s="180">
        <f>ROUND(E75*F75,2)</f>
        <v>0</v>
      </c>
      <c r="H75" s="182">
        <v>72.900000000000006</v>
      </c>
      <c r="I75" s="180">
        <f>ROUND(E75*H75,2)</f>
        <v>67068</v>
      </c>
      <c r="J75" s="182">
        <v>0</v>
      </c>
      <c r="K75" s="180">
        <f>ROUND(E75*J75,2)</f>
        <v>0</v>
      </c>
      <c r="L75" s="180">
        <v>21</v>
      </c>
      <c r="M75" s="180">
        <f>G75*(1+L75/100)</f>
        <v>0</v>
      </c>
      <c r="N75" s="180">
        <v>4.0999999999999999E-4</v>
      </c>
      <c r="O75" s="180">
        <f>ROUND(E75*N75,2)</f>
        <v>0.38</v>
      </c>
      <c r="P75" s="180">
        <v>0</v>
      </c>
      <c r="Q75" s="180">
        <f>ROUND(E75*P75,2)</f>
        <v>0</v>
      </c>
      <c r="R75" s="181"/>
      <c r="S75" s="181" t="s">
        <v>392</v>
      </c>
      <c r="T75" s="180" t="s">
        <v>689</v>
      </c>
      <c r="U75" s="180">
        <v>0</v>
      </c>
      <c r="V75" s="180">
        <f>ROUND(E75*U75,2)</f>
        <v>0</v>
      </c>
      <c r="W75" s="181"/>
      <c r="X75" s="181">
        <v>63</v>
      </c>
      <c r="Y75" s="149"/>
      <c r="Z75" s="149"/>
      <c r="AA75" s="149"/>
      <c r="AB75" s="149"/>
      <c r="AC75" s="149"/>
      <c r="AD75" s="149"/>
      <c r="AE75" s="149" t="s">
        <v>782</v>
      </c>
      <c r="AF75" s="149" t="s">
        <v>1604</v>
      </c>
      <c r="AG75" s="149"/>
      <c r="AH75" s="194"/>
      <c r="AI75" s="194"/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>
      <c r="A76" s="176">
        <v>64</v>
      </c>
      <c r="B76" s="177" t="s">
        <v>1605</v>
      </c>
      <c r="C76" s="177" t="s">
        <v>1606</v>
      </c>
      <c r="D76" s="178" t="s">
        <v>568</v>
      </c>
      <c r="E76" s="179">
        <v>1480</v>
      </c>
      <c r="F76" s="182"/>
      <c r="G76" s="180">
        <f>ROUND(E76*F76,2)</f>
        <v>0</v>
      </c>
      <c r="H76" s="182">
        <v>0</v>
      </c>
      <c r="I76" s="180">
        <f>ROUND(E76*H76,2)</f>
        <v>0</v>
      </c>
      <c r="J76" s="182">
        <v>77.8</v>
      </c>
      <c r="K76" s="180">
        <f>ROUND(E76*J76,2)</f>
        <v>115144</v>
      </c>
      <c r="L76" s="180">
        <v>21</v>
      </c>
      <c r="M76" s="180">
        <f>G76*(1+L76/100)</f>
        <v>0</v>
      </c>
      <c r="N76" s="180">
        <v>0</v>
      </c>
      <c r="O76" s="180">
        <f>ROUND(E76*N76,2)</f>
        <v>0</v>
      </c>
      <c r="P76" s="180">
        <v>0</v>
      </c>
      <c r="Q76" s="180">
        <f>ROUND(E76*P76,2)</f>
        <v>0</v>
      </c>
      <c r="R76" s="181"/>
      <c r="S76" s="181" t="s">
        <v>392</v>
      </c>
      <c r="T76" s="180" t="s">
        <v>689</v>
      </c>
      <c r="U76" s="180">
        <v>9.9500000000000005E-2</v>
      </c>
      <c r="V76" s="180">
        <f>ROUND(E76*U76,2)</f>
        <v>147.26</v>
      </c>
      <c r="W76" s="181"/>
      <c r="X76" s="181">
        <v>64</v>
      </c>
      <c r="Y76" s="149"/>
      <c r="Z76" s="149"/>
      <c r="AA76" s="149"/>
      <c r="AB76" s="149"/>
      <c r="AC76" s="149"/>
      <c r="AD76" s="149"/>
      <c r="AE76" s="149" t="s">
        <v>202</v>
      </c>
      <c r="AF76" s="149" t="s">
        <v>1607</v>
      </c>
      <c r="AG76" s="149"/>
      <c r="AH76" s="194"/>
      <c r="AI76" s="194"/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>
      <c r="A77" s="150"/>
      <c r="B77" s="191" t="s">
        <v>1608</v>
      </c>
      <c r="C77" s="192"/>
      <c r="D77" s="183"/>
      <c r="E77" s="184">
        <v>1480</v>
      </c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4"/>
      <c r="S77" s="164"/>
      <c r="T77" s="163"/>
      <c r="U77" s="163"/>
      <c r="V77" s="163"/>
      <c r="W77" s="164"/>
      <c r="X77" s="164"/>
      <c r="Y77" s="149"/>
      <c r="Z77" s="149"/>
      <c r="AA77" s="149"/>
      <c r="AB77" s="149"/>
      <c r="AC77" s="149"/>
      <c r="AD77" s="149"/>
      <c r="AE77" s="149" t="s">
        <v>205</v>
      </c>
      <c r="AF77" s="149">
        <v>0</v>
      </c>
      <c r="AG77" s="149"/>
      <c r="AH77" s="194"/>
      <c r="AI77" s="195" t="s">
        <v>1608</v>
      </c>
      <c r="AJ77" s="197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1">
      <c r="A78" s="176">
        <v>65</v>
      </c>
      <c r="B78" s="177" t="s">
        <v>1609</v>
      </c>
      <c r="C78" s="177" t="s">
        <v>1610</v>
      </c>
      <c r="D78" s="178" t="s">
        <v>568</v>
      </c>
      <c r="E78" s="179">
        <v>1100</v>
      </c>
      <c r="F78" s="182"/>
      <c r="G78" s="180">
        <f t="shared" ref="G78:G98" si="14">ROUND(E78*F78,2)</f>
        <v>0</v>
      </c>
      <c r="H78" s="182">
        <v>27.4</v>
      </c>
      <c r="I78" s="180">
        <f t="shared" ref="I78:I98" si="15">ROUND(E78*H78,2)</f>
        <v>30140</v>
      </c>
      <c r="J78" s="182">
        <v>0</v>
      </c>
      <c r="K78" s="180">
        <f t="shared" ref="K78:K98" si="16">ROUND(E78*J78,2)</f>
        <v>0</v>
      </c>
      <c r="L78" s="180">
        <v>21</v>
      </c>
      <c r="M78" s="180">
        <f t="shared" ref="M78:M98" si="17">G78*(1+L78/100)</f>
        <v>0</v>
      </c>
      <c r="N78" s="180">
        <v>2.1000000000000001E-4</v>
      </c>
      <c r="O78" s="180">
        <f t="shared" ref="O78:O98" si="18">ROUND(E78*N78,2)</f>
        <v>0.23</v>
      </c>
      <c r="P78" s="180">
        <v>0</v>
      </c>
      <c r="Q78" s="180">
        <f t="shared" ref="Q78:Q98" si="19">ROUND(E78*P78,2)</f>
        <v>0</v>
      </c>
      <c r="R78" s="181"/>
      <c r="S78" s="181" t="s">
        <v>392</v>
      </c>
      <c r="T78" s="180" t="s">
        <v>689</v>
      </c>
      <c r="U78" s="180">
        <v>0</v>
      </c>
      <c r="V78" s="180">
        <f t="shared" ref="V78:V98" si="20">ROUND(E78*U78,2)</f>
        <v>0</v>
      </c>
      <c r="W78" s="181"/>
      <c r="X78" s="181">
        <v>65</v>
      </c>
      <c r="Y78" s="149"/>
      <c r="Z78" s="149"/>
      <c r="AA78" s="149"/>
      <c r="AB78" s="149"/>
      <c r="AC78" s="149"/>
      <c r="AD78" s="149"/>
      <c r="AE78" s="149" t="s">
        <v>782</v>
      </c>
      <c r="AF78" s="149" t="s">
        <v>1611</v>
      </c>
      <c r="AG78" s="149"/>
      <c r="AH78" s="194"/>
      <c r="AI78" s="194"/>
      <c r="AJ78" s="197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>
      <c r="A79" s="176">
        <v>66</v>
      </c>
      <c r="B79" s="177" t="s">
        <v>1612</v>
      </c>
      <c r="C79" s="177" t="s">
        <v>1613</v>
      </c>
      <c r="D79" s="178" t="s">
        <v>568</v>
      </c>
      <c r="E79" s="179">
        <v>380</v>
      </c>
      <c r="F79" s="182"/>
      <c r="G79" s="180">
        <f t="shared" si="14"/>
        <v>0</v>
      </c>
      <c r="H79" s="182">
        <v>66</v>
      </c>
      <c r="I79" s="180">
        <f t="shared" si="15"/>
        <v>25080</v>
      </c>
      <c r="J79" s="182">
        <v>0</v>
      </c>
      <c r="K79" s="180">
        <f t="shared" si="16"/>
        <v>0</v>
      </c>
      <c r="L79" s="180">
        <v>21</v>
      </c>
      <c r="M79" s="180">
        <f t="shared" si="17"/>
        <v>0</v>
      </c>
      <c r="N79" s="180">
        <v>2.0000000000000001E-4</v>
      </c>
      <c r="O79" s="180">
        <f t="shared" si="18"/>
        <v>0.08</v>
      </c>
      <c r="P79" s="180">
        <v>0</v>
      </c>
      <c r="Q79" s="180">
        <f t="shared" si="19"/>
        <v>0</v>
      </c>
      <c r="R79" s="181"/>
      <c r="S79" s="181" t="s">
        <v>392</v>
      </c>
      <c r="T79" s="180" t="s">
        <v>689</v>
      </c>
      <c r="U79" s="180">
        <v>0</v>
      </c>
      <c r="V79" s="180">
        <f t="shared" si="20"/>
        <v>0</v>
      </c>
      <c r="W79" s="181"/>
      <c r="X79" s="181">
        <v>66</v>
      </c>
      <c r="Y79" s="149"/>
      <c r="Z79" s="149"/>
      <c r="AA79" s="149"/>
      <c r="AB79" s="149"/>
      <c r="AC79" s="149"/>
      <c r="AD79" s="149"/>
      <c r="AE79" s="149" t="s">
        <v>782</v>
      </c>
      <c r="AF79" s="149" t="s">
        <v>1614</v>
      </c>
      <c r="AG79" s="149"/>
      <c r="AH79" s="194"/>
      <c r="AI79" s="194"/>
      <c r="AJ79" s="197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>
      <c r="A80" s="176">
        <v>67</v>
      </c>
      <c r="B80" s="177" t="s">
        <v>1615</v>
      </c>
      <c r="C80" s="177" t="s">
        <v>1616</v>
      </c>
      <c r="D80" s="178" t="s">
        <v>568</v>
      </c>
      <c r="E80" s="179">
        <v>1420</v>
      </c>
      <c r="F80" s="182"/>
      <c r="G80" s="180">
        <f t="shared" si="14"/>
        <v>0</v>
      </c>
      <c r="H80" s="182">
        <v>0</v>
      </c>
      <c r="I80" s="180">
        <f t="shared" si="15"/>
        <v>0</v>
      </c>
      <c r="J80" s="182">
        <v>77.8</v>
      </c>
      <c r="K80" s="180">
        <f t="shared" si="16"/>
        <v>110476</v>
      </c>
      <c r="L80" s="180">
        <v>21</v>
      </c>
      <c r="M80" s="180">
        <f t="shared" si="17"/>
        <v>0</v>
      </c>
      <c r="N80" s="180">
        <v>0</v>
      </c>
      <c r="O80" s="180">
        <f t="shared" si="18"/>
        <v>0</v>
      </c>
      <c r="P80" s="180">
        <v>0</v>
      </c>
      <c r="Q80" s="180">
        <f t="shared" si="19"/>
        <v>0</v>
      </c>
      <c r="R80" s="181"/>
      <c r="S80" s="181" t="s">
        <v>392</v>
      </c>
      <c r="T80" s="180" t="s">
        <v>689</v>
      </c>
      <c r="U80" s="180">
        <v>9.955E-2</v>
      </c>
      <c r="V80" s="180">
        <f t="shared" si="20"/>
        <v>141.36000000000001</v>
      </c>
      <c r="W80" s="181"/>
      <c r="X80" s="181">
        <v>67</v>
      </c>
      <c r="Y80" s="149"/>
      <c r="Z80" s="149"/>
      <c r="AA80" s="149"/>
      <c r="AB80" s="149"/>
      <c r="AC80" s="149"/>
      <c r="AD80" s="149"/>
      <c r="AE80" s="149" t="s">
        <v>202</v>
      </c>
      <c r="AF80" s="149" t="s">
        <v>1617</v>
      </c>
      <c r="AG80" s="149"/>
      <c r="AH80" s="194"/>
      <c r="AI80" s="194"/>
      <c r="AJ80" s="197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>
      <c r="A81" s="176">
        <v>68</v>
      </c>
      <c r="B81" s="177" t="s">
        <v>1618</v>
      </c>
      <c r="C81" s="177" t="s">
        <v>1619</v>
      </c>
      <c r="D81" s="178" t="s">
        <v>568</v>
      </c>
      <c r="E81" s="179">
        <v>1420</v>
      </c>
      <c r="F81" s="182"/>
      <c r="G81" s="180">
        <f t="shared" si="14"/>
        <v>0</v>
      </c>
      <c r="H81" s="182">
        <v>27.4</v>
      </c>
      <c r="I81" s="180">
        <f t="shared" si="15"/>
        <v>38908</v>
      </c>
      <c r="J81" s="182">
        <v>0</v>
      </c>
      <c r="K81" s="180">
        <f t="shared" si="16"/>
        <v>0</v>
      </c>
      <c r="L81" s="180">
        <v>21</v>
      </c>
      <c r="M81" s="180">
        <f t="shared" si="17"/>
        <v>0</v>
      </c>
      <c r="N81" s="180">
        <v>2.0000000000000001E-4</v>
      </c>
      <c r="O81" s="180">
        <f t="shared" si="18"/>
        <v>0.28000000000000003</v>
      </c>
      <c r="P81" s="180">
        <v>0</v>
      </c>
      <c r="Q81" s="180">
        <f t="shared" si="19"/>
        <v>0</v>
      </c>
      <c r="R81" s="181"/>
      <c r="S81" s="181" t="s">
        <v>392</v>
      </c>
      <c r="T81" s="180" t="s">
        <v>689</v>
      </c>
      <c r="U81" s="180">
        <v>0</v>
      </c>
      <c r="V81" s="180">
        <f t="shared" si="20"/>
        <v>0</v>
      </c>
      <c r="W81" s="181"/>
      <c r="X81" s="181">
        <v>68</v>
      </c>
      <c r="Y81" s="149"/>
      <c r="Z81" s="149"/>
      <c r="AA81" s="149"/>
      <c r="AB81" s="149"/>
      <c r="AC81" s="149"/>
      <c r="AD81" s="149"/>
      <c r="AE81" s="149" t="s">
        <v>782</v>
      </c>
      <c r="AF81" s="149" t="s">
        <v>1620</v>
      </c>
      <c r="AG81" s="149"/>
      <c r="AH81" s="194"/>
      <c r="AI81" s="194"/>
      <c r="AJ81" s="197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>
      <c r="A82" s="176">
        <v>69</v>
      </c>
      <c r="B82" s="177" t="s">
        <v>1621</v>
      </c>
      <c r="C82" s="177" t="s">
        <v>1622</v>
      </c>
      <c r="D82" s="178" t="s">
        <v>568</v>
      </c>
      <c r="E82" s="179">
        <v>980</v>
      </c>
      <c r="F82" s="182"/>
      <c r="G82" s="180">
        <f t="shared" si="14"/>
        <v>0</v>
      </c>
      <c r="H82" s="182">
        <v>0</v>
      </c>
      <c r="I82" s="180">
        <f t="shared" si="15"/>
        <v>0</v>
      </c>
      <c r="J82" s="182">
        <v>77.8</v>
      </c>
      <c r="K82" s="180">
        <f t="shared" si="16"/>
        <v>76244</v>
      </c>
      <c r="L82" s="180">
        <v>21</v>
      </c>
      <c r="M82" s="180">
        <f t="shared" si="17"/>
        <v>0</v>
      </c>
      <c r="N82" s="180">
        <v>0</v>
      </c>
      <c r="O82" s="180">
        <f t="shared" si="18"/>
        <v>0</v>
      </c>
      <c r="P82" s="180">
        <v>0</v>
      </c>
      <c r="Q82" s="180">
        <f t="shared" si="19"/>
        <v>0</v>
      </c>
      <c r="R82" s="181"/>
      <c r="S82" s="181" t="s">
        <v>392</v>
      </c>
      <c r="T82" s="180" t="s">
        <v>689</v>
      </c>
      <c r="U82" s="180">
        <v>9.955E-2</v>
      </c>
      <c r="V82" s="180">
        <f t="shared" si="20"/>
        <v>97.56</v>
      </c>
      <c r="W82" s="181"/>
      <c r="X82" s="181">
        <v>69</v>
      </c>
      <c r="Y82" s="149"/>
      <c r="Z82" s="149"/>
      <c r="AA82" s="149"/>
      <c r="AB82" s="149"/>
      <c r="AC82" s="149"/>
      <c r="AD82" s="149"/>
      <c r="AE82" s="149" t="s">
        <v>202</v>
      </c>
      <c r="AF82" s="149" t="s">
        <v>1623</v>
      </c>
      <c r="AG82" s="149"/>
      <c r="AH82" s="194"/>
      <c r="AI82" s="194"/>
      <c r="AJ82" s="197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1">
      <c r="A83" s="176">
        <v>70</v>
      </c>
      <c r="B83" s="177" t="s">
        <v>1624</v>
      </c>
      <c r="C83" s="177" t="s">
        <v>1625</v>
      </c>
      <c r="D83" s="178" t="s">
        <v>568</v>
      </c>
      <c r="E83" s="179">
        <v>980</v>
      </c>
      <c r="F83" s="182"/>
      <c r="G83" s="180">
        <f t="shared" si="14"/>
        <v>0</v>
      </c>
      <c r="H83" s="182">
        <v>16.8</v>
      </c>
      <c r="I83" s="180">
        <f t="shared" si="15"/>
        <v>16464</v>
      </c>
      <c r="J83" s="182">
        <v>0</v>
      </c>
      <c r="K83" s="180">
        <f t="shared" si="16"/>
        <v>0</v>
      </c>
      <c r="L83" s="180">
        <v>21</v>
      </c>
      <c r="M83" s="180">
        <f t="shared" si="17"/>
        <v>0</v>
      </c>
      <c r="N83" s="180">
        <v>1.4999999999999999E-4</v>
      </c>
      <c r="O83" s="180">
        <f t="shared" si="18"/>
        <v>0.15</v>
      </c>
      <c r="P83" s="180">
        <v>0</v>
      </c>
      <c r="Q83" s="180">
        <f t="shared" si="19"/>
        <v>0</v>
      </c>
      <c r="R83" s="181"/>
      <c r="S83" s="181" t="s">
        <v>392</v>
      </c>
      <c r="T83" s="180" t="s">
        <v>689</v>
      </c>
      <c r="U83" s="180">
        <v>0</v>
      </c>
      <c r="V83" s="180">
        <f t="shared" si="20"/>
        <v>0</v>
      </c>
      <c r="W83" s="181"/>
      <c r="X83" s="181">
        <v>70</v>
      </c>
      <c r="Y83" s="149"/>
      <c r="Z83" s="149"/>
      <c r="AA83" s="149"/>
      <c r="AB83" s="149"/>
      <c r="AC83" s="149"/>
      <c r="AD83" s="149"/>
      <c r="AE83" s="149" t="s">
        <v>782</v>
      </c>
      <c r="AF83" s="149" t="s">
        <v>1626</v>
      </c>
      <c r="AG83" s="149"/>
      <c r="AH83" s="194"/>
      <c r="AI83" s="194"/>
      <c r="AJ83" s="197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>
      <c r="A84" s="176">
        <v>71</v>
      </c>
      <c r="B84" s="177" t="s">
        <v>1627</v>
      </c>
      <c r="C84" s="177" t="s">
        <v>1628</v>
      </c>
      <c r="D84" s="178" t="s">
        <v>426</v>
      </c>
      <c r="E84" s="179">
        <v>1</v>
      </c>
      <c r="F84" s="182"/>
      <c r="G84" s="180">
        <f t="shared" si="14"/>
        <v>0</v>
      </c>
      <c r="H84" s="182">
        <v>0</v>
      </c>
      <c r="I84" s="180">
        <f t="shared" si="15"/>
        <v>0</v>
      </c>
      <c r="J84" s="182">
        <v>17000</v>
      </c>
      <c r="K84" s="180">
        <f t="shared" si="16"/>
        <v>17000</v>
      </c>
      <c r="L84" s="180">
        <v>21</v>
      </c>
      <c r="M84" s="180">
        <f t="shared" si="17"/>
        <v>0</v>
      </c>
      <c r="N84" s="180">
        <v>0</v>
      </c>
      <c r="O84" s="180">
        <f t="shared" si="18"/>
        <v>0</v>
      </c>
      <c r="P84" s="180">
        <v>0</v>
      </c>
      <c r="Q84" s="180">
        <f t="shared" si="19"/>
        <v>0</v>
      </c>
      <c r="R84" s="181"/>
      <c r="S84" s="181" t="s">
        <v>392</v>
      </c>
      <c r="T84" s="180" t="s">
        <v>689</v>
      </c>
      <c r="U84" s="180">
        <v>0</v>
      </c>
      <c r="V84" s="180">
        <f t="shared" si="20"/>
        <v>0</v>
      </c>
      <c r="W84" s="181"/>
      <c r="X84" s="181">
        <v>71</v>
      </c>
      <c r="Y84" s="149"/>
      <c r="Z84" s="149"/>
      <c r="AA84" s="149"/>
      <c r="AB84" s="149"/>
      <c r="AC84" s="149"/>
      <c r="AD84" s="149"/>
      <c r="AE84" s="149" t="s">
        <v>202</v>
      </c>
      <c r="AF84" s="149" t="s">
        <v>1629</v>
      </c>
      <c r="AG84" s="149"/>
      <c r="AH84" s="194"/>
      <c r="AI84" s="194"/>
      <c r="AJ84" s="197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1">
      <c r="A85" s="176">
        <v>72</v>
      </c>
      <c r="B85" s="177" t="s">
        <v>1630</v>
      </c>
      <c r="C85" s="177" t="s">
        <v>1631</v>
      </c>
      <c r="D85" s="178" t="s">
        <v>426</v>
      </c>
      <c r="E85" s="179">
        <v>1</v>
      </c>
      <c r="F85" s="182"/>
      <c r="G85" s="180">
        <f t="shared" si="14"/>
        <v>0</v>
      </c>
      <c r="H85" s="182">
        <v>0</v>
      </c>
      <c r="I85" s="180">
        <f t="shared" si="15"/>
        <v>0</v>
      </c>
      <c r="J85" s="182">
        <v>20000</v>
      </c>
      <c r="K85" s="180">
        <f t="shared" si="16"/>
        <v>20000</v>
      </c>
      <c r="L85" s="180">
        <v>21</v>
      </c>
      <c r="M85" s="180">
        <f t="shared" si="17"/>
        <v>0</v>
      </c>
      <c r="N85" s="180">
        <v>0</v>
      </c>
      <c r="O85" s="180">
        <f t="shared" si="18"/>
        <v>0</v>
      </c>
      <c r="P85" s="180">
        <v>0</v>
      </c>
      <c r="Q85" s="180">
        <f t="shared" si="19"/>
        <v>0</v>
      </c>
      <c r="R85" s="181"/>
      <c r="S85" s="181" t="s">
        <v>392</v>
      </c>
      <c r="T85" s="180" t="s">
        <v>689</v>
      </c>
      <c r="U85" s="180">
        <v>0</v>
      </c>
      <c r="V85" s="180">
        <f t="shared" si="20"/>
        <v>0</v>
      </c>
      <c r="W85" s="181"/>
      <c r="X85" s="181">
        <v>72</v>
      </c>
      <c r="Y85" s="149"/>
      <c r="Z85" s="149"/>
      <c r="AA85" s="149"/>
      <c r="AB85" s="149"/>
      <c r="AC85" s="149"/>
      <c r="AD85" s="149"/>
      <c r="AE85" s="149" t="s">
        <v>202</v>
      </c>
      <c r="AF85" s="149" t="s">
        <v>1632</v>
      </c>
      <c r="AG85" s="149"/>
      <c r="AH85" s="194"/>
      <c r="AI85" s="194"/>
      <c r="AJ85" s="197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>
      <c r="A86" s="176">
        <v>73</v>
      </c>
      <c r="B86" s="177" t="s">
        <v>1633</v>
      </c>
      <c r="C86" s="177" t="s">
        <v>1634</v>
      </c>
      <c r="D86" s="178" t="s">
        <v>744</v>
      </c>
      <c r="E86" s="179">
        <v>1</v>
      </c>
      <c r="F86" s="182"/>
      <c r="G86" s="180">
        <f t="shared" si="14"/>
        <v>0</v>
      </c>
      <c r="H86" s="182">
        <v>3600</v>
      </c>
      <c r="I86" s="180">
        <f t="shared" si="15"/>
        <v>3600</v>
      </c>
      <c r="J86" s="182">
        <v>0</v>
      </c>
      <c r="K86" s="180">
        <f t="shared" si="16"/>
        <v>0</v>
      </c>
      <c r="L86" s="180">
        <v>21</v>
      </c>
      <c r="M86" s="180">
        <f t="shared" si="17"/>
        <v>0</v>
      </c>
      <c r="N86" s="180">
        <v>0</v>
      </c>
      <c r="O86" s="180">
        <f t="shared" si="18"/>
        <v>0</v>
      </c>
      <c r="P86" s="180">
        <v>0</v>
      </c>
      <c r="Q86" s="180">
        <f t="shared" si="19"/>
        <v>0</v>
      </c>
      <c r="R86" s="181"/>
      <c r="S86" s="181" t="s">
        <v>392</v>
      </c>
      <c r="T86" s="180" t="s">
        <v>689</v>
      </c>
      <c r="U86" s="180">
        <v>0</v>
      </c>
      <c r="V86" s="180">
        <f t="shared" si="20"/>
        <v>0</v>
      </c>
      <c r="W86" s="181"/>
      <c r="X86" s="181">
        <v>73</v>
      </c>
      <c r="Y86" s="149"/>
      <c r="Z86" s="149"/>
      <c r="AA86" s="149"/>
      <c r="AB86" s="149"/>
      <c r="AC86" s="149"/>
      <c r="AD86" s="149"/>
      <c r="AE86" s="149" t="s">
        <v>782</v>
      </c>
      <c r="AF86" s="149" t="s">
        <v>1635</v>
      </c>
      <c r="AG86" s="149"/>
      <c r="AH86" s="194"/>
      <c r="AI86" s="194"/>
      <c r="AJ86" s="197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1">
      <c r="A87" s="176">
        <v>74</v>
      </c>
      <c r="B87" s="177" t="s">
        <v>1636</v>
      </c>
      <c r="C87" s="177" t="s">
        <v>1637</v>
      </c>
      <c r="D87" s="178" t="s">
        <v>744</v>
      </c>
      <c r="E87" s="179">
        <v>1</v>
      </c>
      <c r="F87" s="182"/>
      <c r="G87" s="180">
        <f t="shared" si="14"/>
        <v>0</v>
      </c>
      <c r="H87" s="182">
        <v>4000</v>
      </c>
      <c r="I87" s="180">
        <f t="shared" si="15"/>
        <v>4000</v>
      </c>
      <c r="J87" s="182">
        <v>0</v>
      </c>
      <c r="K87" s="180">
        <f t="shared" si="16"/>
        <v>0</v>
      </c>
      <c r="L87" s="180">
        <v>21</v>
      </c>
      <c r="M87" s="180">
        <f t="shared" si="17"/>
        <v>0</v>
      </c>
      <c r="N87" s="180">
        <v>0</v>
      </c>
      <c r="O87" s="180">
        <f t="shared" si="18"/>
        <v>0</v>
      </c>
      <c r="P87" s="180">
        <v>0</v>
      </c>
      <c r="Q87" s="180">
        <f t="shared" si="19"/>
        <v>0</v>
      </c>
      <c r="R87" s="181"/>
      <c r="S87" s="181" t="s">
        <v>392</v>
      </c>
      <c r="T87" s="180" t="s">
        <v>689</v>
      </c>
      <c r="U87" s="180">
        <v>0</v>
      </c>
      <c r="V87" s="180">
        <f t="shared" si="20"/>
        <v>0</v>
      </c>
      <c r="W87" s="181"/>
      <c r="X87" s="181">
        <v>74</v>
      </c>
      <c r="Y87" s="149"/>
      <c r="Z87" s="149"/>
      <c r="AA87" s="149"/>
      <c r="AB87" s="149"/>
      <c r="AC87" s="149"/>
      <c r="AD87" s="149"/>
      <c r="AE87" s="149" t="s">
        <v>782</v>
      </c>
      <c r="AF87" s="149" t="s">
        <v>1638</v>
      </c>
      <c r="AG87" s="149"/>
      <c r="AH87" s="194"/>
      <c r="AI87" s="194"/>
      <c r="AJ87" s="197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1">
      <c r="A88" s="176">
        <v>75</v>
      </c>
      <c r="B88" s="177" t="s">
        <v>1639</v>
      </c>
      <c r="C88" s="177" t="s">
        <v>1640</v>
      </c>
      <c r="D88" s="178" t="s">
        <v>744</v>
      </c>
      <c r="E88" s="179">
        <v>1</v>
      </c>
      <c r="F88" s="182"/>
      <c r="G88" s="180">
        <f t="shared" si="14"/>
        <v>0</v>
      </c>
      <c r="H88" s="182">
        <v>0</v>
      </c>
      <c r="I88" s="180">
        <f t="shared" si="15"/>
        <v>0</v>
      </c>
      <c r="J88" s="182">
        <v>3500</v>
      </c>
      <c r="K88" s="180">
        <f t="shared" si="16"/>
        <v>3500</v>
      </c>
      <c r="L88" s="180">
        <v>21</v>
      </c>
      <c r="M88" s="180">
        <f t="shared" si="17"/>
        <v>0</v>
      </c>
      <c r="N88" s="180">
        <v>0</v>
      </c>
      <c r="O88" s="180">
        <f t="shared" si="18"/>
        <v>0</v>
      </c>
      <c r="P88" s="180">
        <v>0</v>
      </c>
      <c r="Q88" s="180">
        <f t="shared" si="19"/>
        <v>0</v>
      </c>
      <c r="R88" s="181"/>
      <c r="S88" s="181" t="s">
        <v>392</v>
      </c>
      <c r="T88" s="180" t="s">
        <v>689</v>
      </c>
      <c r="U88" s="180">
        <v>0</v>
      </c>
      <c r="V88" s="180">
        <f t="shared" si="20"/>
        <v>0</v>
      </c>
      <c r="W88" s="181"/>
      <c r="X88" s="181">
        <v>75</v>
      </c>
      <c r="Y88" s="149"/>
      <c r="Z88" s="149"/>
      <c r="AA88" s="149"/>
      <c r="AB88" s="149"/>
      <c r="AC88" s="149"/>
      <c r="AD88" s="149"/>
      <c r="AE88" s="149" t="s">
        <v>202</v>
      </c>
      <c r="AF88" s="149" t="s">
        <v>1641</v>
      </c>
      <c r="AG88" s="149"/>
      <c r="AH88" s="194"/>
      <c r="AI88" s="194"/>
      <c r="AJ88" s="197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ht="24" outlineLevel="1">
      <c r="A89" s="176">
        <v>76</v>
      </c>
      <c r="B89" s="177" t="s">
        <v>1642</v>
      </c>
      <c r="C89" s="177" t="s">
        <v>1643</v>
      </c>
      <c r="D89" s="178" t="s">
        <v>426</v>
      </c>
      <c r="E89" s="179">
        <v>2</v>
      </c>
      <c r="F89" s="182"/>
      <c r="G89" s="180">
        <f t="shared" si="14"/>
        <v>0</v>
      </c>
      <c r="H89" s="182">
        <v>0</v>
      </c>
      <c r="I89" s="180">
        <f t="shared" si="15"/>
        <v>0</v>
      </c>
      <c r="J89" s="182">
        <v>6500</v>
      </c>
      <c r="K89" s="180">
        <f t="shared" si="16"/>
        <v>13000</v>
      </c>
      <c r="L89" s="180">
        <v>21</v>
      </c>
      <c r="M89" s="180">
        <f t="shared" si="17"/>
        <v>0</v>
      </c>
      <c r="N89" s="180">
        <v>0</v>
      </c>
      <c r="O89" s="180">
        <f t="shared" si="18"/>
        <v>0</v>
      </c>
      <c r="P89" s="180">
        <v>0</v>
      </c>
      <c r="Q89" s="180">
        <f t="shared" si="19"/>
        <v>0</v>
      </c>
      <c r="R89" s="181"/>
      <c r="S89" s="181" t="s">
        <v>392</v>
      </c>
      <c r="T89" s="180" t="s">
        <v>689</v>
      </c>
      <c r="U89" s="180">
        <v>0</v>
      </c>
      <c r="V89" s="180">
        <f t="shared" si="20"/>
        <v>0</v>
      </c>
      <c r="W89" s="181"/>
      <c r="X89" s="181">
        <v>76</v>
      </c>
      <c r="Y89" s="149"/>
      <c r="Z89" s="149"/>
      <c r="AA89" s="149"/>
      <c r="AB89" s="149"/>
      <c r="AC89" s="149"/>
      <c r="AD89" s="149"/>
      <c r="AE89" s="149" t="s">
        <v>202</v>
      </c>
      <c r="AF89" s="149" t="s">
        <v>1644</v>
      </c>
      <c r="AG89" s="149"/>
      <c r="AH89" s="194"/>
      <c r="AI89" s="194"/>
      <c r="AJ89" s="197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1">
      <c r="A90" s="176">
        <v>77</v>
      </c>
      <c r="B90" s="177" t="s">
        <v>1645</v>
      </c>
      <c r="C90" s="177" t="s">
        <v>1646</v>
      </c>
      <c r="D90" s="178" t="s">
        <v>426</v>
      </c>
      <c r="E90" s="179">
        <v>2</v>
      </c>
      <c r="F90" s="182"/>
      <c r="G90" s="180">
        <f t="shared" si="14"/>
        <v>0</v>
      </c>
      <c r="H90" s="182">
        <v>0</v>
      </c>
      <c r="I90" s="180">
        <f t="shared" si="15"/>
        <v>0</v>
      </c>
      <c r="J90" s="182">
        <v>750</v>
      </c>
      <c r="K90" s="180">
        <f t="shared" si="16"/>
        <v>1500</v>
      </c>
      <c r="L90" s="180">
        <v>21</v>
      </c>
      <c r="M90" s="180">
        <f t="shared" si="17"/>
        <v>0</v>
      </c>
      <c r="N90" s="180">
        <v>0</v>
      </c>
      <c r="O90" s="180">
        <f t="shared" si="18"/>
        <v>0</v>
      </c>
      <c r="P90" s="180">
        <v>0</v>
      </c>
      <c r="Q90" s="180">
        <f t="shared" si="19"/>
        <v>0</v>
      </c>
      <c r="R90" s="181"/>
      <c r="S90" s="181" t="s">
        <v>392</v>
      </c>
      <c r="T90" s="180" t="s">
        <v>689</v>
      </c>
      <c r="U90" s="180">
        <v>0</v>
      </c>
      <c r="V90" s="180">
        <f t="shared" si="20"/>
        <v>0</v>
      </c>
      <c r="W90" s="181"/>
      <c r="X90" s="181">
        <v>77</v>
      </c>
      <c r="Y90" s="149"/>
      <c r="Z90" s="149"/>
      <c r="AA90" s="149"/>
      <c r="AB90" s="149"/>
      <c r="AC90" s="149"/>
      <c r="AD90" s="149"/>
      <c r="AE90" s="149" t="s">
        <v>202</v>
      </c>
      <c r="AF90" s="149" t="s">
        <v>1647</v>
      </c>
      <c r="AG90" s="149"/>
      <c r="AH90" s="194"/>
      <c r="AI90" s="194"/>
      <c r="AJ90" s="197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ht="24" outlineLevel="1">
      <c r="A91" s="176">
        <v>78</v>
      </c>
      <c r="B91" s="177" t="s">
        <v>1648</v>
      </c>
      <c r="C91" s="177" t="s">
        <v>1649</v>
      </c>
      <c r="D91" s="178" t="s">
        <v>426</v>
      </c>
      <c r="E91" s="179">
        <v>2</v>
      </c>
      <c r="F91" s="182"/>
      <c r="G91" s="180">
        <f t="shared" si="14"/>
        <v>0</v>
      </c>
      <c r="H91" s="182">
        <v>648.71</v>
      </c>
      <c r="I91" s="180">
        <f t="shared" si="15"/>
        <v>1297.42</v>
      </c>
      <c r="J91" s="182">
        <v>156.29</v>
      </c>
      <c r="K91" s="180">
        <f t="shared" si="16"/>
        <v>312.58</v>
      </c>
      <c r="L91" s="180">
        <v>21</v>
      </c>
      <c r="M91" s="180">
        <f t="shared" si="17"/>
        <v>0</v>
      </c>
      <c r="N91" s="180">
        <v>2.5000000000000001E-4</v>
      </c>
      <c r="O91" s="180">
        <f t="shared" si="18"/>
        <v>0</v>
      </c>
      <c r="P91" s="180">
        <v>0</v>
      </c>
      <c r="Q91" s="180">
        <f t="shared" si="19"/>
        <v>0</v>
      </c>
      <c r="R91" s="181"/>
      <c r="S91" s="181" t="s">
        <v>392</v>
      </c>
      <c r="T91" s="180" t="s">
        <v>689</v>
      </c>
      <c r="U91" s="180">
        <v>0.2</v>
      </c>
      <c r="V91" s="180">
        <f t="shared" si="20"/>
        <v>0.4</v>
      </c>
      <c r="W91" s="181"/>
      <c r="X91" s="181">
        <v>78</v>
      </c>
      <c r="Y91" s="149"/>
      <c r="Z91" s="149"/>
      <c r="AA91" s="149"/>
      <c r="AB91" s="149"/>
      <c r="AC91" s="149"/>
      <c r="AD91" s="149"/>
      <c r="AE91" s="149" t="s">
        <v>202</v>
      </c>
      <c r="AF91" s="149" t="s">
        <v>1650</v>
      </c>
      <c r="AG91" s="149"/>
      <c r="AH91" s="194"/>
      <c r="AI91" s="194"/>
      <c r="AJ91" s="197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ht="24" outlineLevel="1">
      <c r="A92" s="176">
        <v>79</v>
      </c>
      <c r="B92" s="177" t="s">
        <v>1651</v>
      </c>
      <c r="C92" s="177" t="s">
        <v>1652</v>
      </c>
      <c r="D92" s="178" t="s">
        <v>426</v>
      </c>
      <c r="E92" s="179">
        <v>2</v>
      </c>
      <c r="F92" s="182"/>
      <c r="G92" s="180">
        <f t="shared" si="14"/>
        <v>0</v>
      </c>
      <c r="H92" s="182">
        <v>143.66</v>
      </c>
      <c r="I92" s="180">
        <f t="shared" si="15"/>
        <v>287.32</v>
      </c>
      <c r="J92" s="182">
        <v>338.34</v>
      </c>
      <c r="K92" s="180">
        <f t="shared" si="16"/>
        <v>676.68</v>
      </c>
      <c r="L92" s="180">
        <v>21</v>
      </c>
      <c r="M92" s="180">
        <f t="shared" si="17"/>
        <v>0</v>
      </c>
      <c r="N92" s="180">
        <v>2.2000000000000001E-4</v>
      </c>
      <c r="O92" s="180">
        <f t="shared" si="18"/>
        <v>0</v>
      </c>
      <c r="P92" s="180">
        <v>0</v>
      </c>
      <c r="Q92" s="180">
        <f t="shared" si="19"/>
        <v>0</v>
      </c>
      <c r="R92" s="181"/>
      <c r="S92" s="181" t="s">
        <v>392</v>
      </c>
      <c r="T92" s="180" t="s">
        <v>689</v>
      </c>
      <c r="U92" s="180">
        <v>0.4325</v>
      </c>
      <c r="V92" s="180">
        <f t="shared" si="20"/>
        <v>0.87</v>
      </c>
      <c r="W92" s="181"/>
      <c r="X92" s="181">
        <v>79</v>
      </c>
      <c r="Y92" s="149"/>
      <c r="Z92" s="149"/>
      <c r="AA92" s="149"/>
      <c r="AB92" s="149"/>
      <c r="AC92" s="149"/>
      <c r="AD92" s="149"/>
      <c r="AE92" s="149" t="s">
        <v>202</v>
      </c>
      <c r="AF92" s="149" t="s">
        <v>1653</v>
      </c>
      <c r="AG92" s="149"/>
      <c r="AH92" s="194"/>
      <c r="AI92" s="194"/>
      <c r="AJ92" s="197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ht="24" outlineLevel="1">
      <c r="A93" s="176">
        <v>80</v>
      </c>
      <c r="B93" s="177" t="s">
        <v>1654</v>
      </c>
      <c r="C93" s="177" t="s">
        <v>1655</v>
      </c>
      <c r="D93" s="178" t="s">
        <v>426</v>
      </c>
      <c r="E93" s="179">
        <v>15</v>
      </c>
      <c r="F93" s="182"/>
      <c r="G93" s="180">
        <f t="shared" si="14"/>
        <v>0</v>
      </c>
      <c r="H93" s="182">
        <v>194.72</v>
      </c>
      <c r="I93" s="180">
        <f t="shared" si="15"/>
        <v>2920.8</v>
      </c>
      <c r="J93" s="182">
        <v>125.28</v>
      </c>
      <c r="K93" s="180">
        <f t="shared" si="16"/>
        <v>1879.2</v>
      </c>
      <c r="L93" s="180">
        <v>21</v>
      </c>
      <c r="M93" s="180">
        <f t="shared" si="17"/>
        <v>0</v>
      </c>
      <c r="N93" s="180">
        <v>1.4E-3</v>
      </c>
      <c r="O93" s="180">
        <f t="shared" si="18"/>
        <v>0.02</v>
      </c>
      <c r="P93" s="180">
        <v>0</v>
      </c>
      <c r="Q93" s="180">
        <f t="shared" si="19"/>
        <v>0</v>
      </c>
      <c r="R93" s="181"/>
      <c r="S93" s="181" t="s">
        <v>392</v>
      </c>
      <c r="T93" s="180" t="s">
        <v>689</v>
      </c>
      <c r="U93" s="180">
        <v>0.48</v>
      </c>
      <c r="V93" s="180">
        <f t="shared" si="20"/>
        <v>7.2</v>
      </c>
      <c r="W93" s="181"/>
      <c r="X93" s="181">
        <v>80</v>
      </c>
      <c r="Y93" s="149"/>
      <c r="Z93" s="149"/>
      <c r="AA93" s="149"/>
      <c r="AB93" s="149"/>
      <c r="AC93" s="149"/>
      <c r="AD93" s="149"/>
      <c r="AE93" s="149" t="s">
        <v>202</v>
      </c>
      <c r="AF93" s="149" t="s">
        <v>1656</v>
      </c>
      <c r="AG93" s="149"/>
      <c r="AH93" s="194"/>
      <c r="AI93" s="194"/>
      <c r="AJ93" s="197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1">
      <c r="A94" s="176">
        <v>81</v>
      </c>
      <c r="B94" s="177" t="s">
        <v>1657</v>
      </c>
      <c r="C94" s="177" t="s">
        <v>1658</v>
      </c>
      <c r="D94" s="178" t="s">
        <v>568</v>
      </c>
      <c r="E94" s="179">
        <v>205</v>
      </c>
      <c r="F94" s="182"/>
      <c r="G94" s="180">
        <f t="shared" si="14"/>
        <v>0</v>
      </c>
      <c r="H94" s="182">
        <v>0</v>
      </c>
      <c r="I94" s="180">
        <f t="shared" si="15"/>
        <v>0</v>
      </c>
      <c r="J94" s="182">
        <v>508</v>
      </c>
      <c r="K94" s="180">
        <f t="shared" si="16"/>
        <v>104140</v>
      </c>
      <c r="L94" s="180">
        <v>21</v>
      </c>
      <c r="M94" s="180">
        <f t="shared" si="17"/>
        <v>0</v>
      </c>
      <c r="N94" s="180">
        <v>0</v>
      </c>
      <c r="O94" s="180">
        <f t="shared" si="18"/>
        <v>0</v>
      </c>
      <c r="P94" s="180">
        <v>0</v>
      </c>
      <c r="Q94" s="180">
        <f t="shared" si="19"/>
        <v>0</v>
      </c>
      <c r="R94" s="181"/>
      <c r="S94" s="181" t="s">
        <v>392</v>
      </c>
      <c r="T94" s="180" t="s">
        <v>689</v>
      </c>
      <c r="U94" s="180">
        <v>0.65</v>
      </c>
      <c r="V94" s="180">
        <f t="shared" si="20"/>
        <v>133.25</v>
      </c>
      <c r="W94" s="181"/>
      <c r="X94" s="181">
        <v>81</v>
      </c>
      <c r="Y94" s="149"/>
      <c r="Z94" s="149"/>
      <c r="AA94" s="149"/>
      <c r="AB94" s="149"/>
      <c r="AC94" s="149"/>
      <c r="AD94" s="149"/>
      <c r="AE94" s="149" t="s">
        <v>202</v>
      </c>
      <c r="AF94" s="149" t="s">
        <v>1659</v>
      </c>
      <c r="AG94" s="149"/>
      <c r="AH94" s="194"/>
      <c r="AI94" s="194"/>
      <c r="AJ94" s="197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ht="24" outlineLevel="1">
      <c r="A95" s="176">
        <v>82</v>
      </c>
      <c r="B95" s="177" t="s">
        <v>1660</v>
      </c>
      <c r="C95" s="177" t="s">
        <v>1661</v>
      </c>
      <c r="D95" s="178" t="s">
        <v>568</v>
      </c>
      <c r="E95" s="179">
        <v>205</v>
      </c>
      <c r="F95" s="182"/>
      <c r="G95" s="180">
        <f t="shared" si="14"/>
        <v>0</v>
      </c>
      <c r="H95" s="182">
        <v>197</v>
      </c>
      <c r="I95" s="180">
        <f t="shared" si="15"/>
        <v>40385</v>
      </c>
      <c r="J95" s="182">
        <v>0</v>
      </c>
      <c r="K95" s="180">
        <f t="shared" si="16"/>
        <v>0</v>
      </c>
      <c r="L95" s="180">
        <v>21</v>
      </c>
      <c r="M95" s="180">
        <f t="shared" si="17"/>
        <v>0</v>
      </c>
      <c r="N95" s="180">
        <v>5.1000000000000004E-3</v>
      </c>
      <c r="O95" s="180">
        <f t="shared" si="18"/>
        <v>1.05</v>
      </c>
      <c r="P95" s="180">
        <v>0</v>
      </c>
      <c r="Q95" s="180">
        <f t="shared" si="19"/>
        <v>0</v>
      </c>
      <c r="R95" s="181"/>
      <c r="S95" s="181" t="s">
        <v>392</v>
      </c>
      <c r="T95" s="180" t="s">
        <v>689</v>
      </c>
      <c r="U95" s="180">
        <v>0</v>
      </c>
      <c r="V95" s="180">
        <f t="shared" si="20"/>
        <v>0</v>
      </c>
      <c r="W95" s="181"/>
      <c r="X95" s="181">
        <v>82</v>
      </c>
      <c r="Y95" s="149"/>
      <c r="Z95" s="149"/>
      <c r="AA95" s="149"/>
      <c r="AB95" s="149"/>
      <c r="AC95" s="149"/>
      <c r="AD95" s="149"/>
      <c r="AE95" s="149" t="s">
        <v>782</v>
      </c>
      <c r="AF95" s="149" t="s">
        <v>1662</v>
      </c>
      <c r="AG95" s="149"/>
      <c r="AH95" s="194"/>
      <c r="AI95" s="194"/>
      <c r="AJ95" s="197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1">
      <c r="A96" s="176">
        <v>83</v>
      </c>
      <c r="B96" s="177" t="s">
        <v>1663</v>
      </c>
      <c r="C96" s="177" t="s">
        <v>1664</v>
      </c>
      <c r="D96" s="178" t="s">
        <v>1665</v>
      </c>
      <c r="E96" s="179">
        <v>0.2</v>
      </c>
      <c r="F96" s="182"/>
      <c r="G96" s="180">
        <f t="shared" si="14"/>
        <v>0</v>
      </c>
      <c r="H96" s="182">
        <v>6880</v>
      </c>
      <c r="I96" s="180">
        <f t="shared" si="15"/>
        <v>1376</v>
      </c>
      <c r="J96" s="182">
        <v>0</v>
      </c>
      <c r="K96" s="180">
        <f t="shared" si="16"/>
        <v>0</v>
      </c>
      <c r="L96" s="180">
        <v>21</v>
      </c>
      <c r="M96" s="180">
        <f t="shared" si="17"/>
        <v>0</v>
      </c>
      <c r="N96" s="180">
        <v>7.0000000000000001E-3</v>
      </c>
      <c r="O96" s="180">
        <f t="shared" si="18"/>
        <v>0</v>
      </c>
      <c r="P96" s="180">
        <v>0</v>
      </c>
      <c r="Q96" s="180">
        <f t="shared" si="19"/>
        <v>0</v>
      </c>
      <c r="R96" s="181"/>
      <c r="S96" s="181" t="s">
        <v>392</v>
      </c>
      <c r="T96" s="180" t="s">
        <v>689</v>
      </c>
      <c r="U96" s="180">
        <v>0</v>
      </c>
      <c r="V96" s="180">
        <f t="shared" si="20"/>
        <v>0</v>
      </c>
      <c r="W96" s="181"/>
      <c r="X96" s="181">
        <v>83</v>
      </c>
      <c r="Y96" s="149"/>
      <c r="Z96" s="149"/>
      <c r="AA96" s="149"/>
      <c r="AB96" s="149"/>
      <c r="AC96" s="149"/>
      <c r="AD96" s="149"/>
      <c r="AE96" s="149" t="s">
        <v>782</v>
      </c>
      <c r="AF96" s="149" t="s">
        <v>1666</v>
      </c>
      <c r="AG96" s="149"/>
      <c r="AH96" s="194"/>
      <c r="AI96" s="194"/>
      <c r="AJ96" s="197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1">
      <c r="A97" s="176">
        <v>84</v>
      </c>
      <c r="B97" s="177" t="s">
        <v>1667</v>
      </c>
      <c r="C97" s="177" t="s">
        <v>1668</v>
      </c>
      <c r="D97" s="178" t="s">
        <v>568</v>
      </c>
      <c r="E97" s="179">
        <v>260</v>
      </c>
      <c r="F97" s="182"/>
      <c r="G97" s="180">
        <f t="shared" si="14"/>
        <v>0</v>
      </c>
      <c r="H97" s="182">
        <v>0</v>
      </c>
      <c r="I97" s="180">
        <f t="shared" si="15"/>
        <v>0</v>
      </c>
      <c r="J97" s="182">
        <v>95</v>
      </c>
      <c r="K97" s="180">
        <f t="shared" si="16"/>
        <v>24700</v>
      </c>
      <c r="L97" s="180">
        <v>21</v>
      </c>
      <c r="M97" s="180">
        <f t="shared" si="17"/>
        <v>0</v>
      </c>
      <c r="N97" s="180">
        <v>0</v>
      </c>
      <c r="O97" s="180">
        <f t="shared" si="18"/>
        <v>0</v>
      </c>
      <c r="P97" s="180">
        <v>0</v>
      </c>
      <c r="Q97" s="180">
        <f t="shared" si="19"/>
        <v>0</v>
      </c>
      <c r="R97" s="181"/>
      <c r="S97" s="181" t="s">
        <v>392</v>
      </c>
      <c r="T97" s="180" t="s">
        <v>689</v>
      </c>
      <c r="U97" s="180">
        <v>0</v>
      </c>
      <c r="V97" s="180">
        <f t="shared" si="20"/>
        <v>0</v>
      </c>
      <c r="W97" s="181"/>
      <c r="X97" s="181">
        <v>84</v>
      </c>
      <c r="Y97" s="149"/>
      <c r="Z97" s="149"/>
      <c r="AA97" s="149"/>
      <c r="AB97" s="149"/>
      <c r="AC97" s="149"/>
      <c r="AD97" s="149"/>
      <c r="AE97" s="149" t="s">
        <v>202</v>
      </c>
      <c r="AF97" s="149" t="s">
        <v>1669</v>
      </c>
      <c r="AG97" s="149"/>
      <c r="AH97" s="194"/>
      <c r="AI97" s="194"/>
      <c r="AJ97" s="197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>
      <c r="A98" s="176">
        <v>85</v>
      </c>
      <c r="B98" s="177" t="s">
        <v>1670</v>
      </c>
      <c r="C98" s="177" t="s">
        <v>1671</v>
      </c>
      <c r="D98" s="178" t="s">
        <v>568</v>
      </c>
      <c r="E98" s="179">
        <v>45</v>
      </c>
      <c r="F98" s="182"/>
      <c r="G98" s="180">
        <f t="shared" si="14"/>
        <v>0</v>
      </c>
      <c r="H98" s="182">
        <v>0</v>
      </c>
      <c r="I98" s="180">
        <f t="shared" si="15"/>
        <v>0</v>
      </c>
      <c r="J98" s="182">
        <v>134</v>
      </c>
      <c r="K98" s="180">
        <f t="shared" si="16"/>
        <v>6030</v>
      </c>
      <c r="L98" s="180">
        <v>21</v>
      </c>
      <c r="M98" s="180">
        <f t="shared" si="17"/>
        <v>0</v>
      </c>
      <c r="N98" s="180">
        <v>0</v>
      </c>
      <c r="O98" s="180">
        <f t="shared" si="18"/>
        <v>0</v>
      </c>
      <c r="P98" s="180">
        <v>0</v>
      </c>
      <c r="Q98" s="180">
        <f t="shared" si="19"/>
        <v>0</v>
      </c>
      <c r="R98" s="181"/>
      <c r="S98" s="181" t="s">
        <v>392</v>
      </c>
      <c r="T98" s="180" t="s">
        <v>689</v>
      </c>
      <c r="U98" s="180">
        <v>0.17083000000000001</v>
      </c>
      <c r="V98" s="180">
        <f t="shared" si="20"/>
        <v>7.69</v>
      </c>
      <c r="W98" s="181"/>
      <c r="X98" s="181">
        <v>85</v>
      </c>
      <c r="Y98" s="149"/>
      <c r="Z98" s="149"/>
      <c r="AA98" s="149"/>
      <c r="AB98" s="149"/>
      <c r="AC98" s="149"/>
      <c r="AD98" s="149"/>
      <c r="AE98" s="149" t="s">
        <v>202</v>
      </c>
      <c r="AF98" s="149" t="s">
        <v>1672</v>
      </c>
      <c r="AG98" s="149"/>
      <c r="AH98" s="194"/>
      <c r="AI98" s="194"/>
      <c r="AJ98" s="197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>
      <c r="A99" s="150"/>
      <c r="B99" s="191" t="s">
        <v>1673</v>
      </c>
      <c r="C99" s="192"/>
      <c r="D99" s="183"/>
      <c r="E99" s="184">
        <v>45</v>
      </c>
      <c r="F99" s="163"/>
      <c r="G99" s="163"/>
      <c r="H99" s="163"/>
      <c r="I99" s="163"/>
      <c r="J99" s="163"/>
      <c r="K99" s="163"/>
      <c r="L99" s="163"/>
      <c r="M99" s="163"/>
      <c r="N99" s="163"/>
      <c r="O99" s="163"/>
      <c r="P99" s="163"/>
      <c r="Q99" s="163"/>
      <c r="R99" s="164"/>
      <c r="S99" s="164"/>
      <c r="T99" s="163"/>
      <c r="U99" s="163"/>
      <c r="V99" s="163"/>
      <c r="W99" s="164"/>
      <c r="X99" s="164"/>
      <c r="Y99" s="149"/>
      <c r="Z99" s="149"/>
      <c r="AA99" s="149"/>
      <c r="AB99" s="149"/>
      <c r="AC99" s="149"/>
      <c r="AD99" s="149"/>
      <c r="AE99" s="149" t="s">
        <v>205</v>
      </c>
      <c r="AF99" s="149">
        <v>0</v>
      </c>
      <c r="AG99" s="149"/>
      <c r="AH99" s="194"/>
      <c r="AI99" s="195" t="s">
        <v>1673</v>
      </c>
      <c r="AJ99" s="197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1">
      <c r="A100" s="176">
        <v>86</v>
      </c>
      <c r="B100" s="177" t="s">
        <v>1674</v>
      </c>
      <c r="C100" s="177" t="s">
        <v>1675</v>
      </c>
      <c r="D100" s="178" t="s">
        <v>568</v>
      </c>
      <c r="E100" s="179">
        <v>15</v>
      </c>
      <c r="F100" s="182"/>
      <c r="G100" s="180">
        <f>ROUND(E100*F100,2)</f>
        <v>0</v>
      </c>
      <c r="H100" s="182">
        <v>33.6</v>
      </c>
      <c r="I100" s="180">
        <f>ROUND(E100*H100,2)</f>
        <v>504</v>
      </c>
      <c r="J100" s="182">
        <v>0</v>
      </c>
      <c r="K100" s="180">
        <f>ROUND(E100*J100,2)</f>
        <v>0</v>
      </c>
      <c r="L100" s="180">
        <v>21</v>
      </c>
      <c r="M100" s="180">
        <f>G100*(1+L100/100)</f>
        <v>0</v>
      </c>
      <c r="N100" s="180">
        <v>0</v>
      </c>
      <c r="O100" s="180">
        <f>ROUND(E100*N100,2)</f>
        <v>0</v>
      </c>
      <c r="P100" s="180">
        <v>0</v>
      </c>
      <c r="Q100" s="180">
        <f>ROUND(E100*P100,2)</f>
        <v>0</v>
      </c>
      <c r="R100" s="181"/>
      <c r="S100" s="181" t="s">
        <v>392</v>
      </c>
      <c r="T100" s="180" t="s">
        <v>689</v>
      </c>
      <c r="U100" s="180">
        <v>0</v>
      </c>
      <c r="V100" s="180">
        <f>ROUND(E100*U100,2)</f>
        <v>0</v>
      </c>
      <c r="W100" s="181"/>
      <c r="X100" s="181">
        <v>86</v>
      </c>
      <c r="Y100" s="149"/>
      <c r="Z100" s="149"/>
      <c r="AA100" s="149"/>
      <c r="AB100" s="149"/>
      <c r="AC100" s="149"/>
      <c r="AD100" s="149"/>
      <c r="AE100" s="149" t="s">
        <v>782</v>
      </c>
      <c r="AF100" s="149" t="s">
        <v>1676</v>
      </c>
      <c r="AG100" s="149"/>
      <c r="AH100" s="194"/>
      <c r="AI100" s="194"/>
      <c r="AJ100" s="197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1">
      <c r="A101" s="176">
        <v>87</v>
      </c>
      <c r="B101" s="177" t="s">
        <v>1677</v>
      </c>
      <c r="C101" s="177" t="s">
        <v>1678</v>
      </c>
      <c r="D101" s="178" t="s">
        <v>568</v>
      </c>
      <c r="E101" s="179">
        <v>30</v>
      </c>
      <c r="F101" s="182"/>
      <c r="G101" s="180">
        <f>ROUND(E101*F101,2)</f>
        <v>0</v>
      </c>
      <c r="H101" s="182">
        <v>27</v>
      </c>
      <c r="I101" s="180">
        <f>ROUND(E101*H101,2)</f>
        <v>810</v>
      </c>
      <c r="J101" s="182">
        <v>0</v>
      </c>
      <c r="K101" s="180">
        <f>ROUND(E101*J101,2)</f>
        <v>0</v>
      </c>
      <c r="L101" s="180">
        <v>21</v>
      </c>
      <c r="M101" s="180">
        <f>G101*(1+L101/100)</f>
        <v>0</v>
      </c>
      <c r="N101" s="180">
        <v>0</v>
      </c>
      <c r="O101" s="180">
        <f>ROUND(E101*N101,2)</f>
        <v>0</v>
      </c>
      <c r="P101" s="180">
        <v>0</v>
      </c>
      <c r="Q101" s="180">
        <f>ROUND(E101*P101,2)</f>
        <v>0</v>
      </c>
      <c r="R101" s="181"/>
      <c r="S101" s="181" t="s">
        <v>392</v>
      </c>
      <c r="T101" s="180" t="s">
        <v>689</v>
      </c>
      <c r="U101" s="180">
        <v>0</v>
      </c>
      <c r="V101" s="180">
        <f>ROUND(E101*U101,2)</f>
        <v>0</v>
      </c>
      <c r="W101" s="181"/>
      <c r="X101" s="181">
        <v>87</v>
      </c>
      <c r="Y101" s="149"/>
      <c r="Z101" s="149"/>
      <c r="AA101" s="149"/>
      <c r="AB101" s="149"/>
      <c r="AC101" s="149"/>
      <c r="AD101" s="149"/>
      <c r="AE101" s="149" t="s">
        <v>782</v>
      </c>
      <c r="AF101" s="149" t="s">
        <v>1679</v>
      </c>
      <c r="AG101" s="149"/>
      <c r="AH101" s="194"/>
      <c r="AI101" s="194"/>
      <c r="AJ101" s="197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>
      <c r="A102" s="136"/>
      <c r="B102" s="154"/>
      <c r="C102" s="154"/>
      <c r="D102" s="157"/>
      <c r="E102" s="158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60"/>
      <c r="S102" s="160"/>
      <c r="T102" s="159"/>
      <c r="U102" s="159"/>
      <c r="V102" s="159"/>
      <c r="W102" s="160"/>
      <c r="X102" s="160"/>
      <c r="AH102" s="193"/>
      <c r="AI102" s="193"/>
      <c r="AJ102" s="196"/>
    </row>
    <row r="103" spans="1:60" ht="14">
      <c r="A103" s="152" t="s">
        <v>195</v>
      </c>
      <c r="B103" s="169" t="s">
        <v>149</v>
      </c>
      <c r="C103" s="169" t="s">
        <v>150</v>
      </c>
      <c r="D103" s="170"/>
      <c r="E103" s="171"/>
      <c r="F103" s="172"/>
      <c r="G103" s="173">
        <f>SUMIF(AE104:AE125,"&lt;&gt;NOR",G104:G125)</f>
        <v>0</v>
      </c>
      <c r="H103" s="172"/>
      <c r="I103" s="172">
        <f>SUM(I104:I125)</f>
        <v>1633491</v>
      </c>
      <c r="J103" s="172"/>
      <c r="K103" s="172">
        <f>SUM(K104:K125)</f>
        <v>121050</v>
      </c>
      <c r="L103" s="172"/>
      <c r="M103" s="172">
        <f>SUM(M104:M125)</f>
        <v>0</v>
      </c>
      <c r="N103" s="172"/>
      <c r="O103" s="172">
        <f>SUM(O104:O125)</f>
        <v>0</v>
      </c>
      <c r="P103" s="172"/>
      <c r="Q103" s="172">
        <f>SUM(Q104:Q125)</f>
        <v>0</v>
      </c>
      <c r="R103" s="174"/>
      <c r="S103" s="174"/>
      <c r="T103" s="172"/>
      <c r="U103" s="172"/>
      <c r="V103" s="172">
        <f>SUM(V104:V125)</f>
        <v>0</v>
      </c>
      <c r="W103" s="174"/>
      <c r="X103" s="175"/>
      <c r="AE103" t="s">
        <v>196</v>
      </c>
      <c r="AH103" s="193"/>
      <c r="AI103" s="193"/>
      <c r="AJ103" s="196"/>
    </row>
    <row r="104" spans="1:60" outlineLevel="1">
      <c r="A104" s="176">
        <v>88</v>
      </c>
      <c r="B104" s="177" t="s">
        <v>1680</v>
      </c>
      <c r="C104" s="177" t="s">
        <v>1681</v>
      </c>
      <c r="D104" s="178" t="s">
        <v>426</v>
      </c>
      <c r="E104" s="179">
        <v>269</v>
      </c>
      <c r="F104" s="182"/>
      <c r="G104" s="180">
        <f>ROUND(E104*F104,2)</f>
        <v>0</v>
      </c>
      <c r="H104" s="182">
        <v>0</v>
      </c>
      <c r="I104" s="180">
        <f>ROUND(E104*H104,2)</f>
        <v>0</v>
      </c>
      <c r="J104" s="182">
        <v>450</v>
      </c>
      <c r="K104" s="180">
        <f>ROUND(E104*J104,2)</f>
        <v>121050</v>
      </c>
      <c r="L104" s="180">
        <v>21</v>
      </c>
      <c r="M104" s="180">
        <f>G104*(1+L104/100)</f>
        <v>0</v>
      </c>
      <c r="N104" s="180">
        <v>0</v>
      </c>
      <c r="O104" s="180">
        <f>ROUND(E104*N104,2)</f>
        <v>0</v>
      </c>
      <c r="P104" s="180">
        <v>0</v>
      </c>
      <c r="Q104" s="180">
        <f>ROUND(E104*P104,2)</f>
        <v>0</v>
      </c>
      <c r="R104" s="181"/>
      <c r="S104" s="181" t="s">
        <v>392</v>
      </c>
      <c r="T104" s="180" t="s">
        <v>689</v>
      </c>
      <c r="U104" s="180">
        <v>0</v>
      </c>
      <c r="V104" s="180">
        <f>ROUND(E104*U104,2)</f>
        <v>0</v>
      </c>
      <c r="W104" s="181"/>
      <c r="X104" s="181">
        <v>88</v>
      </c>
      <c r="Y104" s="149"/>
      <c r="Z104" s="149"/>
      <c r="AA104" s="149"/>
      <c r="AB104" s="149"/>
      <c r="AC104" s="149"/>
      <c r="AD104" s="149"/>
      <c r="AE104" s="149" t="s">
        <v>1682</v>
      </c>
      <c r="AF104" s="149" t="s">
        <v>1683</v>
      </c>
      <c r="AG104" s="149"/>
      <c r="AH104" s="194"/>
      <c r="AI104" s="194"/>
      <c r="AJ104" s="197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>
      <c r="A105" s="150"/>
      <c r="B105" s="191" t="s">
        <v>1684</v>
      </c>
      <c r="C105" s="192"/>
      <c r="D105" s="183"/>
      <c r="E105" s="184">
        <v>269</v>
      </c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3"/>
      <c r="Q105" s="163"/>
      <c r="R105" s="164"/>
      <c r="S105" s="164"/>
      <c r="T105" s="163"/>
      <c r="U105" s="163"/>
      <c r="V105" s="163"/>
      <c r="W105" s="164"/>
      <c r="X105" s="164"/>
      <c r="Y105" s="149"/>
      <c r="Z105" s="149"/>
      <c r="AA105" s="149"/>
      <c r="AB105" s="149"/>
      <c r="AC105" s="149"/>
      <c r="AD105" s="149"/>
      <c r="AE105" s="149" t="s">
        <v>205</v>
      </c>
      <c r="AF105" s="149">
        <v>0</v>
      </c>
      <c r="AG105" s="149"/>
      <c r="AH105" s="194"/>
      <c r="AI105" s="195" t="s">
        <v>1684</v>
      </c>
      <c r="AJ105" s="197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1">
      <c r="A106" s="176">
        <v>89</v>
      </c>
      <c r="B106" s="177" t="s">
        <v>1685</v>
      </c>
      <c r="C106" s="177" t="s">
        <v>1686</v>
      </c>
      <c r="D106" s="178" t="s">
        <v>426</v>
      </c>
      <c r="E106" s="179">
        <v>6</v>
      </c>
      <c r="F106" s="182"/>
      <c r="G106" s="180">
        <f t="shared" ref="G106:G125" si="21">ROUND(E106*F106,2)</f>
        <v>0</v>
      </c>
      <c r="H106" s="182">
        <v>3798</v>
      </c>
      <c r="I106" s="180">
        <f t="shared" ref="I106:I125" si="22">ROUND(E106*H106,2)</f>
        <v>22788</v>
      </c>
      <c r="J106" s="182">
        <v>0</v>
      </c>
      <c r="K106" s="180">
        <f t="shared" ref="K106:K125" si="23">ROUND(E106*J106,2)</f>
        <v>0</v>
      </c>
      <c r="L106" s="180">
        <v>21</v>
      </c>
      <c r="M106" s="180">
        <f t="shared" ref="M106:M125" si="24">G106*(1+L106/100)</f>
        <v>0</v>
      </c>
      <c r="N106" s="180">
        <v>0</v>
      </c>
      <c r="O106" s="180">
        <f t="shared" ref="O106:O125" si="25">ROUND(E106*N106,2)</f>
        <v>0</v>
      </c>
      <c r="P106" s="180">
        <v>0</v>
      </c>
      <c r="Q106" s="180">
        <f t="shared" ref="Q106:Q125" si="26">ROUND(E106*P106,2)</f>
        <v>0</v>
      </c>
      <c r="R106" s="181"/>
      <c r="S106" s="181" t="s">
        <v>392</v>
      </c>
      <c r="T106" s="180" t="s">
        <v>689</v>
      </c>
      <c r="U106" s="180">
        <v>0</v>
      </c>
      <c r="V106" s="180">
        <f t="shared" ref="V106:V125" si="27">ROUND(E106*U106,2)</f>
        <v>0</v>
      </c>
      <c r="W106" s="181"/>
      <c r="X106" s="181">
        <v>89</v>
      </c>
      <c r="Y106" s="149"/>
      <c r="Z106" s="149"/>
      <c r="AA106" s="149"/>
      <c r="AB106" s="149"/>
      <c r="AC106" s="149"/>
      <c r="AD106" s="149"/>
      <c r="AE106" s="149" t="s">
        <v>782</v>
      </c>
      <c r="AF106" s="149" t="s">
        <v>1687</v>
      </c>
      <c r="AG106" s="149"/>
      <c r="AH106" s="194"/>
      <c r="AI106" s="194"/>
      <c r="AJ106" s="197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1">
      <c r="A107" s="176">
        <v>90</v>
      </c>
      <c r="B107" s="177" t="s">
        <v>1688</v>
      </c>
      <c r="C107" s="177" t="s">
        <v>1689</v>
      </c>
      <c r="D107" s="178" t="s">
        <v>426</v>
      </c>
      <c r="E107" s="179">
        <v>26</v>
      </c>
      <c r="F107" s="182"/>
      <c r="G107" s="180">
        <f t="shared" si="21"/>
        <v>0</v>
      </c>
      <c r="H107" s="182">
        <v>4764</v>
      </c>
      <c r="I107" s="180">
        <f t="shared" si="22"/>
        <v>123864</v>
      </c>
      <c r="J107" s="182">
        <v>0</v>
      </c>
      <c r="K107" s="180">
        <f t="shared" si="23"/>
        <v>0</v>
      </c>
      <c r="L107" s="180">
        <v>21</v>
      </c>
      <c r="M107" s="180">
        <f t="shared" si="24"/>
        <v>0</v>
      </c>
      <c r="N107" s="180">
        <v>0</v>
      </c>
      <c r="O107" s="180">
        <f t="shared" si="25"/>
        <v>0</v>
      </c>
      <c r="P107" s="180">
        <v>0</v>
      </c>
      <c r="Q107" s="180">
        <f t="shared" si="26"/>
        <v>0</v>
      </c>
      <c r="R107" s="181"/>
      <c r="S107" s="181" t="s">
        <v>392</v>
      </c>
      <c r="T107" s="180" t="s">
        <v>689</v>
      </c>
      <c r="U107" s="180">
        <v>0</v>
      </c>
      <c r="V107" s="180">
        <f t="shared" si="27"/>
        <v>0</v>
      </c>
      <c r="W107" s="181"/>
      <c r="X107" s="181">
        <v>90</v>
      </c>
      <c r="Y107" s="149"/>
      <c r="Z107" s="149"/>
      <c r="AA107" s="149"/>
      <c r="AB107" s="149"/>
      <c r="AC107" s="149"/>
      <c r="AD107" s="149"/>
      <c r="AE107" s="149" t="s">
        <v>782</v>
      </c>
      <c r="AF107" s="149" t="s">
        <v>1690</v>
      </c>
      <c r="AG107" s="149"/>
      <c r="AH107" s="194"/>
      <c r="AI107" s="194"/>
      <c r="AJ107" s="197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>
      <c r="A108" s="176">
        <v>91</v>
      </c>
      <c r="B108" s="177" t="s">
        <v>1691</v>
      </c>
      <c r="C108" s="177" t="s">
        <v>1692</v>
      </c>
      <c r="D108" s="178" t="s">
        <v>426</v>
      </c>
      <c r="E108" s="179">
        <v>30</v>
      </c>
      <c r="F108" s="182"/>
      <c r="G108" s="180">
        <f t="shared" si="21"/>
        <v>0</v>
      </c>
      <c r="H108" s="182">
        <v>4152</v>
      </c>
      <c r="I108" s="180">
        <f t="shared" si="22"/>
        <v>124560</v>
      </c>
      <c r="J108" s="182">
        <v>0</v>
      </c>
      <c r="K108" s="180">
        <f t="shared" si="23"/>
        <v>0</v>
      </c>
      <c r="L108" s="180">
        <v>21</v>
      </c>
      <c r="M108" s="180">
        <f t="shared" si="24"/>
        <v>0</v>
      </c>
      <c r="N108" s="180">
        <v>0</v>
      </c>
      <c r="O108" s="180">
        <f t="shared" si="25"/>
        <v>0</v>
      </c>
      <c r="P108" s="180">
        <v>0</v>
      </c>
      <c r="Q108" s="180">
        <f t="shared" si="26"/>
        <v>0</v>
      </c>
      <c r="R108" s="181"/>
      <c r="S108" s="181" t="s">
        <v>392</v>
      </c>
      <c r="T108" s="180" t="s">
        <v>689</v>
      </c>
      <c r="U108" s="180">
        <v>0</v>
      </c>
      <c r="V108" s="180">
        <f t="shared" si="27"/>
        <v>0</v>
      </c>
      <c r="W108" s="181"/>
      <c r="X108" s="181">
        <v>91</v>
      </c>
      <c r="Y108" s="149"/>
      <c r="Z108" s="149"/>
      <c r="AA108" s="149"/>
      <c r="AB108" s="149"/>
      <c r="AC108" s="149"/>
      <c r="AD108" s="149"/>
      <c r="AE108" s="149" t="s">
        <v>782</v>
      </c>
      <c r="AF108" s="149" t="s">
        <v>1693</v>
      </c>
      <c r="AG108" s="149"/>
      <c r="AH108" s="194"/>
      <c r="AI108" s="194"/>
      <c r="AJ108" s="197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1">
      <c r="A109" s="185">
        <v>92</v>
      </c>
      <c r="B109" s="186" t="s">
        <v>1694</v>
      </c>
      <c r="C109" s="186" t="s">
        <v>1695</v>
      </c>
      <c r="D109" s="187" t="s">
        <v>426</v>
      </c>
      <c r="E109" s="188">
        <v>13</v>
      </c>
      <c r="F109" s="200"/>
      <c r="G109" s="189">
        <f t="shared" si="21"/>
        <v>0</v>
      </c>
      <c r="H109" s="200">
        <v>4971</v>
      </c>
      <c r="I109" s="189">
        <f t="shared" si="22"/>
        <v>64623</v>
      </c>
      <c r="J109" s="200">
        <v>0</v>
      </c>
      <c r="K109" s="189">
        <f t="shared" si="23"/>
        <v>0</v>
      </c>
      <c r="L109" s="189">
        <v>21</v>
      </c>
      <c r="M109" s="189">
        <f t="shared" si="24"/>
        <v>0</v>
      </c>
      <c r="N109" s="189">
        <v>0</v>
      </c>
      <c r="O109" s="189">
        <f t="shared" si="25"/>
        <v>0</v>
      </c>
      <c r="P109" s="189">
        <v>0</v>
      </c>
      <c r="Q109" s="189">
        <f t="shared" si="26"/>
        <v>0</v>
      </c>
      <c r="R109" s="190"/>
      <c r="S109" s="190" t="s">
        <v>392</v>
      </c>
      <c r="T109" s="189" t="s">
        <v>689</v>
      </c>
      <c r="U109" s="189">
        <v>0</v>
      </c>
      <c r="V109" s="189">
        <f t="shared" si="27"/>
        <v>0</v>
      </c>
      <c r="W109" s="190"/>
      <c r="X109" s="190">
        <v>92</v>
      </c>
      <c r="Y109" s="149"/>
      <c r="Z109" s="149"/>
      <c r="AA109" s="149"/>
      <c r="AB109" s="149"/>
      <c r="AC109" s="149"/>
      <c r="AD109" s="149"/>
      <c r="AE109" s="149" t="s">
        <v>782</v>
      </c>
      <c r="AF109" s="149" t="s">
        <v>1696</v>
      </c>
      <c r="AG109" s="149"/>
      <c r="AH109" s="194"/>
      <c r="AI109" s="194"/>
      <c r="AJ109" s="197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>
      <c r="A110" s="176">
        <v>93</v>
      </c>
      <c r="B110" s="177" t="s">
        <v>1697</v>
      </c>
      <c r="C110" s="177" t="s">
        <v>1698</v>
      </c>
      <c r="D110" s="178" t="s">
        <v>426</v>
      </c>
      <c r="E110" s="179">
        <v>6</v>
      </c>
      <c r="F110" s="182"/>
      <c r="G110" s="180">
        <f t="shared" si="21"/>
        <v>0</v>
      </c>
      <c r="H110" s="182">
        <v>3879</v>
      </c>
      <c r="I110" s="180">
        <f t="shared" si="22"/>
        <v>23274</v>
      </c>
      <c r="J110" s="182">
        <v>0</v>
      </c>
      <c r="K110" s="180">
        <f t="shared" si="23"/>
        <v>0</v>
      </c>
      <c r="L110" s="180">
        <v>21</v>
      </c>
      <c r="M110" s="180">
        <f t="shared" si="24"/>
        <v>0</v>
      </c>
      <c r="N110" s="180">
        <v>0</v>
      </c>
      <c r="O110" s="180">
        <f t="shared" si="25"/>
        <v>0</v>
      </c>
      <c r="P110" s="180">
        <v>0</v>
      </c>
      <c r="Q110" s="180">
        <f t="shared" si="26"/>
        <v>0</v>
      </c>
      <c r="R110" s="181"/>
      <c r="S110" s="181" t="s">
        <v>392</v>
      </c>
      <c r="T110" s="180" t="s">
        <v>689</v>
      </c>
      <c r="U110" s="180">
        <v>0</v>
      </c>
      <c r="V110" s="180">
        <f t="shared" si="27"/>
        <v>0</v>
      </c>
      <c r="W110" s="181"/>
      <c r="X110" s="181">
        <v>93</v>
      </c>
      <c r="Y110" s="149"/>
      <c r="Z110" s="149"/>
      <c r="AA110" s="149"/>
      <c r="AB110" s="149"/>
      <c r="AC110" s="149"/>
      <c r="AD110" s="149"/>
      <c r="AE110" s="149" t="s">
        <v>782</v>
      </c>
      <c r="AF110" s="149" t="s">
        <v>1699</v>
      </c>
      <c r="AG110" s="149"/>
      <c r="AH110" s="194"/>
      <c r="AI110" s="194"/>
      <c r="AJ110" s="197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1">
      <c r="A111" s="176">
        <v>94</v>
      </c>
      <c r="B111" s="177" t="s">
        <v>1700</v>
      </c>
      <c r="C111" s="177" t="s">
        <v>1701</v>
      </c>
      <c r="D111" s="178" t="s">
        <v>426</v>
      </c>
      <c r="E111" s="179">
        <v>43</v>
      </c>
      <c r="F111" s="182"/>
      <c r="G111" s="180">
        <f t="shared" si="21"/>
        <v>0</v>
      </c>
      <c r="H111" s="182">
        <v>3963</v>
      </c>
      <c r="I111" s="180">
        <f t="shared" si="22"/>
        <v>170409</v>
      </c>
      <c r="J111" s="182">
        <v>0</v>
      </c>
      <c r="K111" s="180">
        <f t="shared" si="23"/>
        <v>0</v>
      </c>
      <c r="L111" s="180">
        <v>21</v>
      </c>
      <c r="M111" s="180">
        <f t="shared" si="24"/>
        <v>0</v>
      </c>
      <c r="N111" s="180">
        <v>0</v>
      </c>
      <c r="O111" s="180">
        <f t="shared" si="25"/>
        <v>0</v>
      </c>
      <c r="P111" s="180">
        <v>0</v>
      </c>
      <c r="Q111" s="180">
        <f t="shared" si="26"/>
        <v>0</v>
      </c>
      <c r="R111" s="181"/>
      <c r="S111" s="181" t="s">
        <v>392</v>
      </c>
      <c r="T111" s="180" t="s">
        <v>689</v>
      </c>
      <c r="U111" s="180">
        <v>0</v>
      </c>
      <c r="V111" s="180">
        <f t="shared" si="27"/>
        <v>0</v>
      </c>
      <c r="W111" s="181"/>
      <c r="X111" s="181">
        <v>94</v>
      </c>
      <c r="Y111" s="149"/>
      <c r="Z111" s="149"/>
      <c r="AA111" s="149"/>
      <c r="AB111" s="149"/>
      <c r="AC111" s="149"/>
      <c r="AD111" s="149"/>
      <c r="AE111" s="149" t="s">
        <v>782</v>
      </c>
      <c r="AF111" s="149" t="s">
        <v>1702</v>
      </c>
      <c r="AG111" s="149"/>
      <c r="AH111" s="194"/>
      <c r="AI111" s="194"/>
      <c r="AJ111" s="197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1">
      <c r="A112" s="176">
        <v>95</v>
      </c>
      <c r="B112" s="177" t="s">
        <v>1703</v>
      </c>
      <c r="C112" s="177" t="s">
        <v>1704</v>
      </c>
      <c r="D112" s="178" t="s">
        <v>426</v>
      </c>
      <c r="E112" s="179">
        <v>9</v>
      </c>
      <c r="F112" s="182"/>
      <c r="G112" s="180">
        <f t="shared" si="21"/>
        <v>0</v>
      </c>
      <c r="H112" s="182">
        <v>7160</v>
      </c>
      <c r="I112" s="180">
        <f t="shared" si="22"/>
        <v>64440</v>
      </c>
      <c r="J112" s="182">
        <v>0</v>
      </c>
      <c r="K112" s="180">
        <f t="shared" si="23"/>
        <v>0</v>
      </c>
      <c r="L112" s="180">
        <v>21</v>
      </c>
      <c r="M112" s="180">
        <f t="shared" si="24"/>
        <v>0</v>
      </c>
      <c r="N112" s="180">
        <v>0</v>
      </c>
      <c r="O112" s="180">
        <f t="shared" si="25"/>
        <v>0</v>
      </c>
      <c r="P112" s="180">
        <v>0</v>
      </c>
      <c r="Q112" s="180">
        <f t="shared" si="26"/>
        <v>0</v>
      </c>
      <c r="R112" s="181"/>
      <c r="S112" s="181" t="s">
        <v>392</v>
      </c>
      <c r="T112" s="180" t="s">
        <v>689</v>
      </c>
      <c r="U112" s="180">
        <v>0</v>
      </c>
      <c r="V112" s="180">
        <f t="shared" si="27"/>
        <v>0</v>
      </c>
      <c r="W112" s="181"/>
      <c r="X112" s="181">
        <v>95</v>
      </c>
      <c r="Y112" s="149"/>
      <c r="Z112" s="149"/>
      <c r="AA112" s="149"/>
      <c r="AB112" s="149"/>
      <c r="AC112" s="149"/>
      <c r="AD112" s="149"/>
      <c r="AE112" s="149" t="s">
        <v>782</v>
      </c>
      <c r="AF112" s="149" t="s">
        <v>1705</v>
      </c>
      <c r="AG112" s="149"/>
      <c r="AH112" s="194"/>
      <c r="AI112" s="194"/>
      <c r="AJ112" s="197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>
      <c r="A113" s="176">
        <v>96</v>
      </c>
      <c r="B113" s="177" t="s">
        <v>1706</v>
      </c>
      <c r="C113" s="177" t="s">
        <v>1707</v>
      </c>
      <c r="D113" s="178" t="s">
        <v>426</v>
      </c>
      <c r="E113" s="179">
        <v>14</v>
      </c>
      <c r="F113" s="182"/>
      <c r="G113" s="180">
        <f t="shared" si="21"/>
        <v>0</v>
      </c>
      <c r="H113" s="182">
        <v>3798</v>
      </c>
      <c r="I113" s="180">
        <f t="shared" si="22"/>
        <v>53172</v>
      </c>
      <c r="J113" s="182">
        <v>0</v>
      </c>
      <c r="K113" s="180">
        <f t="shared" si="23"/>
        <v>0</v>
      </c>
      <c r="L113" s="180">
        <v>21</v>
      </c>
      <c r="M113" s="180">
        <f t="shared" si="24"/>
        <v>0</v>
      </c>
      <c r="N113" s="180">
        <v>0</v>
      </c>
      <c r="O113" s="180">
        <f t="shared" si="25"/>
        <v>0</v>
      </c>
      <c r="P113" s="180">
        <v>0</v>
      </c>
      <c r="Q113" s="180">
        <f t="shared" si="26"/>
        <v>0</v>
      </c>
      <c r="R113" s="181"/>
      <c r="S113" s="181" t="s">
        <v>392</v>
      </c>
      <c r="T113" s="180" t="s">
        <v>689</v>
      </c>
      <c r="U113" s="180">
        <v>0</v>
      </c>
      <c r="V113" s="180">
        <f t="shared" si="27"/>
        <v>0</v>
      </c>
      <c r="W113" s="181"/>
      <c r="X113" s="181">
        <v>96</v>
      </c>
      <c r="Y113" s="149"/>
      <c r="Z113" s="149"/>
      <c r="AA113" s="149"/>
      <c r="AB113" s="149"/>
      <c r="AC113" s="149"/>
      <c r="AD113" s="149"/>
      <c r="AE113" s="149" t="s">
        <v>782</v>
      </c>
      <c r="AF113" s="149" t="s">
        <v>1708</v>
      </c>
      <c r="AG113" s="149"/>
      <c r="AH113" s="194"/>
      <c r="AI113" s="194"/>
      <c r="AJ113" s="197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>
      <c r="A114" s="176">
        <v>97</v>
      </c>
      <c r="B114" s="177" t="s">
        <v>1709</v>
      </c>
      <c r="C114" s="177" t="s">
        <v>1710</v>
      </c>
      <c r="D114" s="178" t="s">
        <v>426</v>
      </c>
      <c r="E114" s="179">
        <v>8</v>
      </c>
      <c r="F114" s="182"/>
      <c r="G114" s="180">
        <f t="shared" si="21"/>
        <v>0</v>
      </c>
      <c r="H114" s="182">
        <v>3637</v>
      </c>
      <c r="I114" s="180">
        <f t="shared" si="22"/>
        <v>29096</v>
      </c>
      <c r="J114" s="182">
        <v>0</v>
      </c>
      <c r="K114" s="180">
        <f t="shared" si="23"/>
        <v>0</v>
      </c>
      <c r="L114" s="180">
        <v>21</v>
      </c>
      <c r="M114" s="180">
        <f t="shared" si="24"/>
        <v>0</v>
      </c>
      <c r="N114" s="180">
        <v>0</v>
      </c>
      <c r="O114" s="180">
        <f t="shared" si="25"/>
        <v>0</v>
      </c>
      <c r="P114" s="180">
        <v>0</v>
      </c>
      <c r="Q114" s="180">
        <f t="shared" si="26"/>
        <v>0</v>
      </c>
      <c r="R114" s="181"/>
      <c r="S114" s="181" t="s">
        <v>392</v>
      </c>
      <c r="T114" s="180" t="s">
        <v>689</v>
      </c>
      <c r="U114" s="180">
        <v>0</v>
      </c>
      <c r="V114" s="180">
        <f t="shared" si="27"/>
        <v>0</v>
      </c>
      <c r="W114" s="181"/>
      <c r="X114" s="181">
        <v>97</v>
      </c>
      <c r="Y114" s="149"/>
      <c r="Z114" s="149"/>
      <c r="AA114" s="149"/>
      <c r="AB114" s="149"/>
      <c r="AC114" s="149"/>
      <c r="AD114" s="149"/>
      <c r="AE114" s="149" t="s">
        <v>782</v>
      </c>
      <c r="AF114" s="149" t="s">
        <v>1711</v>
      </c>
      <c r="AG114" s="149"/>
      <c r="AH114" s="194"/>
      <c r="AI114" s="194"/>
      <c r="AJ114" s="197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>
      <c r="A115" s="176">
        <v>98</v>
      </c>
      <c r="B115" s="177" t="s">
        <v>1712</v>
      </c>
      <c r="C115" s="177" t="s">
        <v>1713</v>
      </c>
      <c r="D115" s="178" t="s">
        <v>426</v>
      </c>
      <c r="E115" s="179">
        <v>8</v>
      </c>
      <c r="F115" s="182"/>
      <c r="G115" s="180">
        <f t="shared" si="21"/>
        <v>0</v>
      </c>
      <c r="H115" s="182">
        <v>1423</v>
      </c>
      <c r="I115" s="180">
        <f t="shared" si="22"/>
        <v>11384</v>
      </c>
      <c r="J115" s="182">
        <v>0</v>
      </c>
      <c r="K115" s="180">
        <f t="shared" si="23"/>
        <v>0</v>
      </c>
      <c r="L115" s="180">
        <v>21</v>
      </c>
      <c r="M115" s="180">
        <f t="shared" si="24"/>
        <v>0</v>
      </c>
      <c r="N115" s="180">
        <v>0</v>
      </c>
      <c r="O115" s="180">
        <f t="shared" si="25"/>
        <v>0</v>
      </c>
      <c r="P115" s="180">
        <v>0</v>
      </c>
      <c r="Q115" s="180">
        <f t="shared" si="26"/>
        <v>0</v>
      </c>
      <c r="R115" s="181"/>
      <c r="S115" s="181" t="s">
        <v>392</v>
      </c>
      <c r="T115" s="180" t="s">
        <v>689</v>
      </c>
      <c r="U115" s="180">
        <v>0</v>
      </c>
      <c r="V115" s="180">
        <f t="shared" si="27"/>
        <v>0</v>
      </c>
      <c r="W115" s="181"/>
      <c r="X115" s="181">
        <v>98</v>
      </c>
      <c r="Y115" s="149"/>
      <c r="Z115" s="149"/>
      <c r="AA115" s="149"/>
      <c r="AB115" s="149"/>
      <c r="AC115" s="149"/>
      <c r="AD115" s="149"/>
      <c r="AE115" s="149" t="s">
        <v>782</v>
      </c>
      <c r="AF115" s="149" t="s">
        <v>1714</v>
      </c>
      <c r="AG115" s="149"/>
      <c r="AH115" s="194"/>
      <c r="AI115" s="194"/>
      <c r="AJ115" s="197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1">
      <c r="A116" s="176">
        <v>99</v>
      </c>
      <c r="B116" s="177" t="s">
        <v>1715</v>
      </c>
      <c r="C116" s="177" t="s">
        <v>1716</v>
      </c>
      <c r="D116" s="178" t="s">
        <v>426</v>
      </c>
      <c r="E116" s="179">
        <v>16</v>
      </c>
      <c r="F116" s="182"/>
      <c r="G116" s="180">
        <f t="shared" si="21"/>
        <v>0</v>
      </c>
      <c r="H116" s="182">
        <v>4962</v>
      </c>
      <c r="I116" s="180">
        <f t="shared" si="22"/>
        <v>79392</v>
      </c>
      <c r="J116" s="182">
        <v>0</v>
      </c>
      <c r="K116" s="180">
        <f t="shared" si="23"/>
        <v>0</v>
      </c>
      <c r="L116" s="180">
        <v>21</v>
      </c>
      <c r="M116" s="180">
        <f t="shared" si="24"/>
        <v>0</v>
      </c>
      <c r="N116" s="180">
        <v>0</v>
      </c>
      <c r="O116" s="180">
        <f t="shared" si="25"/>
        <v>0</v>
      </c>
      <c r="P116" s="180">
        <v>0</v>
      </c>
      <c r="Q116" s="180">
        <f t="shared" si="26"/>
        <v>0</v>
      </c>
      <c r="R116" s="181"/>
      <c r="S116" s="181" t="s">
        <v>392</v>
      </c>
      <c r="T116" s="180" t="s">
        <v>689</v>
      </c>
      <c r="U116" s="180">
        <v>0</v>
      </c>
      <c r="V116" s="180">
        <f t="shared" si="27"/>
        <v>0</v>
      </c>
      <c r="W116" s="181"/>
      <c r="X116" s="181">
        <v>99</v>
      </c>
      <c r="Y116" s="149"/>
      <c r="Z116" s="149"/>
      <c r="AA116" s="149"/>
      <c r="AB116" s="149"/>
      <c r="AC116" s="149"/>
      <c r="AD116" s="149"/>
      <c r="AE116" s="149" t="s">
        <v>782</v>
      </c>
      <c r="AF116" s="149" t="s">
        <v>1717</v>
      </c>
      <c r="AG116" s="149"/>
      <c r="AH116" s="194"/>
      <c r="AI116" s="194"/>
      <c r="AJ116" s="197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>
      <c r="A117" s="176">
        <v>100</v>
      </c>
      <c r="B117" s="177" t="s">
        <v>1718</v>
      </c>
      <c r="C117" s="177" t="s">
        <v>1719</v>
      </c>
      <c r="D117" s="178" t="s">
        <v>426</v>
      </c>
      <c r="E117" s="179">
        <v>39</v>
      </c>
      <c r="F117" s="182"/>
      <c r="G117" s="180">
        <f t="shared" si="21"/>
        <v>0</v>
      </c>
      <c r="H117" s="182">
        <v>4632</v>
      </c>
      <c r="I117" s="180">
        <f t="shared" si="22"/>
        <v>180648</v>
      </c>
      <c r="J117" s="182">
        <v>0</v>
      </c>
      <c r="K117" s="180">
        <f t="shared" si="23"/>
        <v>0</v>
      </c>
      <c r="L117" s="180">
        <v>21</v>
      </c>
      <c r="M117" s="180">
        <f t="shared" si="24"/>
        <v>0</v>
      </c>
      <c r="N117" s="180">
        <v>0</v>
      </c>
      <c r="O117" s="180">
        <f t="shared" si="25"/>
        <v>0</v>
      </c>
      <c r="P117" s="180">
        <v>0</v>
      </c>
      <c r="Q117" s="180">
        <f t="shared" si="26"/>
        <v>0</v>
      </c>
      <c r="R117" s="181"/>
      <c r="S117" s="181" t="s">
        <v>392</v>
      </c>
      <c r="T117" s="180" t="s">
        <v>689</v>
      </c>
      <c r="U117" s="180">
        <v>0</v>
      </c>
      <c r="V117" s="180">
        <f t="shared" si="27"/>
        <v>0</v>
      </c>
      <c r="W117" s="181"/>
      <c r="X117" s="181">
        <v>100</v>
      </c>
      <c r="Y117" s="149"/>
      <c r="Z117" s="149"/>
      <c r="AA117" s="149"/>
      <c r="AB117" s="149"/>
      <c r="AC117" s="149"/>
      <c r="AD117" s="149"/>
      <c r="AE117" s="149" t="s">
        <v>782</v>
      </c>
      <c r="AF117" s="149" t="s">
        <v>1720</v>
      </c>
      <c r="AG117" s="149"/>
      <c r="AH117" s="194"/>
      <c r="AI117" s="194"/>
      <c r="AJ117" s="197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1">
      <c r="A118" s="176">
        <v>101</v>
      </c>
      <c r="B118" s="177" t="s">
        <v>1721</v>
      </c>
      <c r="C118" s="177" t="s">
        <v>1722</v>
      </c>
      <c r="D118" s="178" t="s">
        <v>426</v>
      </c>
      <c r="E118" s="179">
        <v>39</v>
      </c>
      <c r="F118" s="182"/>
      <c r="G118" s="180">
        <f t="shared" si="21"/>
        <v>0</v>
      </c>
      <c r="H118" s="182">
        <v>367</v>
      </c>
      <c r="I118" s="180">
        <f t="shared" si="22"/>
        <v>14313</v>
      </c>
      <c r="J118" s="182">
        <v>0</v>
      </c>
      <c r="K118" s="180">
        <f t="shared" si="23"/>
        <v>0</v>
      </c>
      <c r="L118" s="180">
        <v>21</v>
      </c>
      <c r="M118" s="180">
        <f t="shared" si="24"/>
        <v>0</v>
      </c>
      <c r="N118" s="180">
        <v>0</v>
      </c>
      <c r="O118" s="180">
        <f t="shared" si="25"/>
        <v>0</v>
      </c>
      <c r="P118" s="180">
        <v>0</v>
      </c>
      <c r="Q118" s="180">
        <f t="shared" si="26"/>
        <v>0</v>
      </c>
      <c r="R118" s="181"/>
      <c r="S118" s="181" t="s">
        <v>392</v>
      </c>
      <c r="T118" s="180" t="s">
        <v>689</v>
      </c>
      <c r="U118" s="180">
        <v>0</v>
      </c>
      <c r="V118" s="180">
        <f t="shared" si="27"/>
        <v>0</v>
      </c>
      <c r="W118" s="181"/>
      <c r="X118" s="181">
        <v>101</v>
      </c>
      <c r="Y118" s="149"/>
      <c r="Z118" s="149"/>
      <c r="AA118" s="149"/>
      <c r="AB118" s="149"/>
      <c r="AC118" s="149"/>
      <c r="AD118" s="149"/>
      <c r="AE118" s="149" t="s">
        <v>782</v>
      </c>
      <c r="AF118" s="149" t="s">
        <v>1723</v>
      </c>
      <c r="AG118" s="149"/>
      <c r="AH118" s="194"/>
      <c r="AI118" s="194"/>
      <c r="AJ118" s="197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>
      <c r="A119" s="176">
        <v>102</v>
      </c>
      <c r="B119" s="177" t="s">
        <v>1724</v>
      </c>
      <c r="C119" s="177" t="s">
        <v>1725</v>
      </c>
      <c r="D119" s="178" t="s">
        <v>426</v>
      </c>
      <c r="E119" s="179">
        <v>9</v>
      </c>
      <c r="F119" s="182"/>
      <c r="G119" s="180">
        <f t="shared" si="21"/>
        <v>0</v>
      </c>
      <c r="H119" s="182">
        <v>6613</v>
      </c>
      <c r="I119" s="180">
        <f t="shared" si="22"/>
        <v>59517</v>
      </c>
      <c r="J119" s="182">
        <v>0</v>
      </c>
      <c r="K119" s="180">
        <f t="shared" si="23"/>
        <v>0</v>
      </c>
      <c r="L119" s="180">
        <v>21</v>
      </c>
      <c r="M119" s="180">
        <f t="shared" si="24"/>
        <v>0</v>
      </c>
      <c r="N119" s="180">
        <v>0</v>
      </c>
      <c r="O119" s="180">
        <f t="shared" si="25"/>
        <v>0</v>
      </c>
      <c r="P119" s="180">
        <v>0</v>
      </c>
      <c r="Q119" s="180">
        <f t="shared" si="26"/>
        <v>0</v>
      </c>
      <c r="R119" s="181"/>
      <c r="S119" s="181" t="s">
        <v>392</v>
      </c>
      <c r="T119" s="180" t="s">
        <v>689</v>
      </c>
      <c r="U119" s="180">
        <v>0</v>
      </c>
      <c r="V119" s="180">
        <f t="shared" si="27"/>
        <v>0</v>
      </c>
      <c r="W119" s="181"/>
      <c r="X119" s="181">
        <v>102</v>
      </c>
      <c r="Y119" s="149"/>
      <c r="Z119" s="149"/>
      <c r="AA119" s="149"/>
      <c r="AB119" s="149"/>
      <c r="AC119" s="149"/>
      <c r="AD119" s="149"/>
      <c r="AE119" s="149" t="s">
        <v>782</v>
      </c>
      <c r="AF119" s="149" t="s">
        <v>1726</v>
      </c>
      <c r="AG119" s="149"/>
      <c r="AH119" s="194"/>
      <c r="AI119" s="194"/>
      <c r="AJ119" s="197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1">
      <c r="A120" s="176">
        <v>103</v>
      </c>
      <c r="B120" s="177" t="s">
        <v>1727</v>
      </c>
      <c r="C120" s="177" t="s">
        <v>1728</v>
      </c>
      <c r="D120" s="178" t="s">
        <v>426</v>
      </c>
      <c r="E120" s="179">
        <v>4</v>
      </c>
      <c r="F120" s="182"/>
      <c r="G120" s="180">
        <f t="shared" si="21"/>
        <v>0</v>
      </c>
      <c r="H120" s="182">
        <v>6613</v>
      </c>
      <c r="I120" s="180">
        <f t="shared" si="22"/>
        <v>26452</v>
      </c>
      <c r="J120" s="182">
        <v>0</v>
      </c>
      <c r="K120" s="180">
        <f t="shared" si="23"/>
        <v>0</v>
      </c>
      <c r="L120" s="180">
        <v>21</v>
      </c>
      <c r="M120" s="180">
        <f t="shared" si="24"/>
        <v>0</v>
      </c>
      <c r="N120" s="180">
        <v>0</v>
      </c>
      <c r="O120" s="180">
        <f t="shared" si="25"/>
        <v>0</v>
      </c>
      <c r="P120" s="180">
        <v>0</v>
      </c>
      <c r="Q120" s="180">
        <f t="shared" si="26"/>
        <v>0</v>
      </c>
      <c r="R120" s="181"/>
      <c r="S120" s="181" t="s">
        <v>392</v>
      </c>
      <c r="T120" s="180" t="s">
        <v>689</v>
      </c>
      <c r="U120" s="180">
        <v>0</v>
      </c>
      <c r="V120" s="180">
        <f t="shared" si="27"/>
        <v>0</v>
      </c>
      <c r="W120" s="181"/>
      <c r="X120" s="181">
        <v>103</v>
      </c>
      <c r="Y120" s="149"/>
      <c r="Z120" s="149"/>
      <c r="AA120" s="149"/>
      <c r="AB120" s="149"/>
      <c r="AC120" s="149"/>
      <c r="AD120" s="149"/>
      <c r="AE120" s="149" t="s">
        <v>782</v>
      </c>
      <c r="AF120" s="149" t="s">
        <v>1729</v>
      </c>
      <c r="AG120" s="149"/>
      <c r="AH120" s="194"/>
      <c r="AI120" s="194"/>
      <c r="AJ120" s="197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>
      <c r="A121" s="176">
        <v>104</v>
      </c>
      <c r="B121" s="177" t="s">
        <v>1730</v>
      </c>
      <c r="C121" s="177" t="s">
        <v>1731</v>
      </c>
      <c r="D121" s="178" t="s">
        <v>426</v>
      </c>
      <c r="E121" s="179">
        <v>18</v>
      </c>
      <c r="F121" s="182"/>
      <c r="G121" s="180">
        <f t="shared" si="21"/>
        <v>0</v>
      </c>
      <c r="H121" s="182">
        <v>8269</v>
      </c>
      <c r="I121" s="180">
        <f t="shared" si="22"/>
        <v>148842</v>
      </c>
      <c r="J121" s="182">
        <v>0</v>
      </c>
      <c r="K121" s="180">
        <f t="shared" si="23"/>
        <v>0</v>
      </c>
      <c r="L121" s="180">
        <v>21</v>
      </c>
      <c r="M121" s="180">
        <f t="shared" si="24"/>
        <v>0</v>
      </c>
      <c r="N121" s="180">
        <v>0</v>
      </c>
      <c r="O121" s="180">
        <f t="shared" si="25"/>
        <v>0</v>
      </c>
      <c r="P121" s="180">
        <v>0</v>
      </c>
      <c r="Q121" s="180">
        <f t="shared" si="26"/>
        <v>0</v>
      </c>
      <c r="R121" s="181"/>
      <c r="S121" s="181" t="s">
        <v>392</v>
      </c>
      <c r="T121" s="180" t="s">
        <v>689</v>
      </c>
      <c r="U121" s="180">
        <v>0</v>
      </c>
      <c r="V121" s="180">
        <f t="shared" si="27"/>
        <v>0</v>
      </c>
      <c r="W121" s="181"/>
      <c r="X121" s="181">
        <v>104</v>
      </c>
      <c r="Y121" s="149"/>
      <c r="Z121" s="149"/>
      <c r="AA121" s="149"/>
      <c r="AB121" s="149"/>
      <c r="AC121" s="149"/>
      <c r="AD121" s="149"/>
      <c r="AE121" s="149" t="s">
        <v>782</v>
      </c>
      <c r="AF121" s="149" t="s">
        <v>1732</v>
      </c>
      <c r="AG121" s="149"/>
      <c r="AH121" s="194"/>
      <c r="AI121" s="194"/>
      <c r="AJ121" s="197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1">
      <c r="A122" s="176">
        <v>105</v>
      </c>
      <c r="B122" s="177" t="s">
        <v>1733</v>
      </c>
      <c r="C122" s="177" t="s">
        <v>1734</v>
      </c>
      <c r="D122" s="178" t="s">
        <v>426</v>
      </c>
      <c r="E122" s="179">
        <v>13</v>
      </c>
      <c r="F122" s="182"/>
      <c r="G122" s="180">
        <f t="shared" si="21"/>
        <v>0</v>
      </c>
      <c r="H122" s="182">
        <v>8269</v>
      </c>
      <c r="I122" s="180">
        <f t="shared" si="22"/>
        <v>107497</v>
      </c>
      <c r="J122" s="182">
        <v>0</v>
      </c>
      <c r="K122" s="180">
        <f t="shared" si="23"/>
        <v>0</v>
      </c>
      <c r="L122" s="180">
        <v>21</v>
      </c>
      <c r="M122" s="180">
        <f t="shared" si="24"/>
        <v>0</v>
      </c>
      <c r="N122" s="180">
        <v>0</v>
      </c>
      <c r="O122" s="180">
        <f t="shared" si="25"/>
        <v>0</v>
      </c>
      <c r="P122" s="180">
        <v>0</v>
      </c>
      <c r="Q122" s="180">
        <f t="shared" si="26"/>
        <v>0</v>
      </c>
      <c r="R122" s="181"/>
      <c r="S122" s="181" t="s">
        <v>392</v>
      </c>
      <c r="T122" s="180" t="s">
        <v>689</v>
      </c>
      <c r="U122" s="180">
        <v>0</v>
      </c>
      <c r="V122" s="180">
        <f t="shared" si="27"/>
        <v>0</v>
      </c>
      <c r="W122" s="181"/>
      <c r="X122" s="181">
        <v>105</v>
      </c>
      <c r="Y122" s="149"/>
      <c r="Z122" s="149"/>
      <c r="AA122" s="149"/>
      <c r="AB122" s="149"/>
      <c r="AC122" s="149"/>
      <c r="AD122" s="149"/>
      <c r="AE122" s="149" t="s">
        <v>782</v>
      </c>
      <c r="AF122" s="149" t="s">
        <v>1735</v>
      </c>
      <c r="AG122" s="149"/>
      <c r="AH122" s="194"/>
      <c r="AI122" s="194"/>
      <c r="AJ122" s="197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1">
      <c r="A123" s="176">
        <v>106</v>
      </c>
      <c r="B123" s="177" t="s">
        <v>1736</v>
      </c>
      <c r="C123" s="177" t="s">
        <v>1737</v>
      </c>
      <c r="D123" s="178" t="s">
        <v>426</v>
      </c>
      <c r="E123" s="179">
        <v>8</v>
      </c>
      <c r="F123" s="182"/>
      <c r="G123" s="180">
        <f t="shared" si="21"/>
        <v>0</v>
      </c>
      <c r="H123" s="182">
        <v>35049</v>
      </c>
      <c r="I123" s="180">
        <f t="shared" si="22"/>
        <v>280392</v>
      </c>
      <c r="J123" s="182">
        <v>0</v>
      </c>
      <c r="K123" s="180">
        <f t="shared" si="23"/>
        <v>0</v>
      </c>
      <c r="L123" s="180">
        <v>21</v>
      </c>
      <c r="M123" s="180">
        <f t="shared" si="24"/>
        <v>0</v>
      </c>
      <c r="N123" s="180">
        <v>0</v>
      </c>
      <c r="O123" s="180">
        <f t="shared" si="25"/>
        <v>0</v>
      </c>
      <c r="P123" s="180">
        <v>0</v>
      </c>
      <c r="Q123" s="180">
        <f t="shared" si="26"/>
        <v>0</v>
      </c>
      <c r="R123" s="181"/>
      <c r="S123" s="181" t="s">
        <v>392</v>
      </c>
      <c r="T123" s="180" t="s">
        <v>689</v>
      </c>
      <c r="U123" s="180">
        <v>0</v>
      </c>
      <c r="V123" s="180">
        <f t="shared" si="27"/>
        <v>0</v>
      </c>
      <c r="W123" s="181"/>
      <c r="X123" s="181">
        <v>106</v>
      </c>
      <c r="Y123" s="149"/>
      <c r="Z123" s="149"/>
      <c r="AA123" s="149"/>
      <c r="AB123" s="149"/>
      <c r="AC123" s="149"/>
      <c r="AD123" s="149"/>
      <c r="AE123" s="149" t="s">
        <v>782</v>
      </c>
      <c r="AF123" s="149" t="s">
        <v>1738</v>
      </c>
      <c r="AG123" s="149"/>
      <c r="AH123" s="194"/>
      <c r="AI123" s="194"/>
      <c r="AJ123" s="197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>
      <c r="A124" s="176">
        <v>107</v>
      </c>
      <c r="B124" s="177" t="s">
        <v>1739</v>
      </c>
      <c r="C124" s="177" t="s">
        <v>1740</v>
      </c>
      <c r="D124" s="178" t="s">
        <v>426</v>
      </c>
      <c r="E124" s="179">
        <v>7</v>
      </c>
      <c r="F124" s="182"/>
      <c r="G124" s="180">
        <f t="shared" si="21"/>
        <v>0</v>
      </c>
      <c r="H124" s="182">
        <v>5358</v>
      </c>
      <c r="I124" s="180">
        <f t="shared" si="22"/>
        <v>37506</v>
      </c>
      <c r="J124" s="182">
        <v>0</v>
      </c>
      <c r="K124" s="180">
        <f t="shared" si="23"/>
        <v>0</v>
      </c>
      <c r="L124" s="180">
        <v>21</v>
      </c>
      <c r="M124" s="180">
        <f t="shared" si="24"/>
        <v>0</v>
      </c>
      <c r="N124" s="180">
        <v>0</v>
      </c>
      <c r="O124" s="180">
        <f t="shared" si="25"/>
        <v>0</v>
      </c>
      <c r="P124" s="180">
        <v>0</v>
      </c>
      <c r="Q124" s="180">
        <f t="shared" si="26"/>
        <v>0</v>
      </c>
      <c r="R124" s="181"/>
      <c r="S124" s="181" t="s">
        <v>392</v>
      </c>
      <c r="T124" s="180" t="s">
        <v>689</v>
      </c>
      <c r="U124" s="180">
        <v>0</v>
      </c>
      <c r="V124" s="180">
        <f t="shared" si="27"/>
        <v>0</v>
      </c>
      <c r="W124" s="181"/>
      <c r="X124" s="181">
        <v>107</v>
      </c>
      <c r="Y124" s="149"/>
      <c r="Z124" s="149"/>
      <c r="AA124" s="149"/>
      <c r="AB124" s="149"/>
      <c r="AC124" s="149"/>
      <c r="AD124" s="149"/>
      <c r="AE124" s="149" t="s">
        <v>782</v>
      </c>
      <c r="AF124" s="149" t="s">
        <v>1741</v>
      </c>
      <c r="AG124" s="149"/>
      <c r="AH124" s="194"/>
      <c r="AI124" s="194"/>
      <c r="AJ124" s="197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1">
      <c r="A125" s="176">
        <v>108</v>
      </c>
      <c r="B125" s="177" t="s">
        <v>1742</v>
      </c>
      <c r="C125" s="177" t="s">
        <v>1743</v>
      </c>
      <c r="D125" s="178" t="s">
        <v>426</v>
      </c>
      <c r="E125" s="179">
        <v>1</v>
      </c>
      <c r="F125" s="182"/>
      <c r="G125" s="180">
        <f t="shared" si="21"/>
        <v>0</v>
      </c>
      <c r="H125" s="182">
        <v>11322</v>
      </c>
      <c r="I125" s="180">
        <f t="shared" si="22"/>
        <v>11322</v>
      </c>
      <c r="J125" s="182">
        <v>0</v>
      </c>
      <c r="K125" s="180">
        <f t="shared" si="23"/>
        <v>0</v>
      </c>
      <c r="L125" s="180">
        <v>21</v>
      </c>
      <c r="M125" s="180">
        <f t="shared" si="24"/>
        <v>0</v>
      </c>
      <c r="N125" s="180">
        <v>0</v>
      </c>
      <c r="O125" s="180">
        <f t="shared" si="25"/>
        <v>0</v>
      </c>
      <c r="P125" s="180">
        <v>0</v>
      </c>
      <c r="Q125" s="180">
        <f t="shared" si="26"/>
        <v>0</v>
      </c>
      <c r="R125" s="181"/>
      <c r="S125" s="181" t="s">
        <v>392</v>
      </c>
      <c r="T125" s="180" t="s">
        <v>689</v>
      </c>
      <c r="U125" s="180">
        <v>0</v>
      </c>
      <c r="V125" s="180">
        <f t="shared" si="27"/>
        <v>0</v>
      </c>
      <c r="W125" s="181"/>
      <c r="X125" s="181">
        <v>108</v>
      </c>
      <c r="Y125" s="149"/>
      <c r="Z125" s="149"/>
      <c r="AA125" s="149"/>
      <c r="AB125" s="149"/>
      <c r="AC125" s="149"/>
      <c r="AD125" s="149"/>
      <c r="AE125" s="149" t="s">
        <v>782</v>
      </c>
      <c r="AF125" s="149" t="s">
        <v>1744</v>
      </c>
      <c r="AG125" s="149"/>
      <c r="AH125" s="194"/>
      <c r="AI125" s="194"/>
      <c r="AJ125" s="197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>
      <c r="A126" s="136"/>
      <c r="B126" s="154"/>
      <c r="C126" s="154"/>
      <c r="D126" s="157"/>
      <c r="E126" s="158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60"/>
      <c r="S126" s="160"/>
      <c r="T126" s="159"/>
      <c r="U126" s="159"/>
      <c r="V126" s="159"/>
      <c r="W126" s="160"/>
      <c r="X126" s="160"/>
      <c r="AH126" s="193"/>
      <c r="AI126" s="193"/>
      <c r="AJ126" s="196"/>
    </row>
    <row r="127" spans="1:60" ht="14">
      <c r="A127" s="152" t="s">
        <v>195</v>
      </c>
      <c r="B127" s="169" t="s">
        <v>158</v>
      </c>
      <c r="C127" s="169" t="s">
        <v>159</v>
      </c>
      <c r="D127" s="170"/>
      <c r="E127" s="171"/>
      <c r="F127" s="172"/>
      <c r="G127" s="173">
        <f>SUMIF(AE128:AE134,"&lt;&gt;NOR",G128:G134)</f>
        <v>0</v>
      </c>
      <c r="H127" s="172"/>
      <c r="I127" s="172">
        <f>SUM(I128:I134)</f>
        <v>2795.12</v>
      </c>
      <c r="J127" s="172"/>
      <c r="K127" s="172">
        <f>SUM(K128:K134)</f>
        <v>19324.13</v>
      </c>
      <c r="L127" s="172"/>
      <c r="M127" s="172">
        <f>SUM(M128:M134)</f>
        <v>0</v>
      </c>
      <c r="N127" s="172"/>
      <c r="O127" s="172">
        <f>SUM(O128:O134)</f>
        <v>5.51</v>
      </c>
      <c r="P127" s="172"/>
      <c r="Q127" s="172">
        <f>SUM(Q128:Q134)</f>
        <v>0</v>
      </c>
      <c r="R127" s="174"/>
      <c r="S127" s="174"/>
      <c r="T127" s="172"/>
      <c r="U127" s="172"/>
      <c r="V127" s="172">
        <f>SUM(V128:V134)</f>
        <v>22.3</v>
      </c>
      <c r="W127" s="174"/>
      <c r="X127" s="175"/>
      <c r="AE127" t="s">
        <v>196</v>
      </c>
      <c r="AH127" s="193"/>
      <c r="AI127" s="193"/>
      <c r="AJ127" s="196"/>
    </row>
    <row r="128" spans="1:60" ht="24" outlineLevel="1">
      <c r="A128" s="176">
        <v>109</v>
      </c>
      <c r="B128" s="177" t="s">
        <v>1745</v>
      </c>
      <c r="C128" s="177" t="s">
        <v>1746</v>
      </c>
      <c r="D128" s="178" t="s">
        <v>1747</v>
      </c>
      <c r="E128" s="179">
        <v>0.05</v>
      </c>
      <c r="F128" s="182"/>
      <c r="G128" s="180">
        <f t="shared" ref="G128:G133" si="28">ROUND(E128*F128,2)</f>
        <v>0</v>
      </c>
      <c r="H128" s="182">
        <v>882.37</v>
      </c>
      <c r="I128" s="180">
        <f t="shared" ref="I128:I133" si="29">ROUND(E128*H128,2)</f>
        <v>44.12</v>
      </c>
      <c r="J128" s="182">
        <v>4002.63</v>
      </c>
      <c r="K128" s="180">
        <f t="shared" ref="K128:K133" si="30">ROUND(E128*J128,2)</f>
        <v>200.13</v>
      </c>
      <c r="L128" s="180">
        <v>21</v>
      </c>
      <c r="M128" s="180">
        <f t="shared" ref="M128:M133" si="31">G128*(1+L128/100)</f>
        <v>0</v>
      </c>
      <c r="N128" s="180">
        <v>3.4209999999999997E-2</v>
      </c>
      <c r="O128" s="180">
        <f t="shared" ref="O128:O133" si="32">ROUND(E128*N128,2)</f>
        <v>0</v>
      </c>
      <c r="P128" s="180">
        <v>0</v>
      </c>
      <c r="Q128" s="180">
        <f t="shared" ref="Q128:Q133" si="33">ROUND(E128*P128,2)</f>
        <v>0</v>
      </c>
      <c r="R128" s="181"/>
      <c r="S128" s="181" t="s">
        <v>392</v>
      </c>
      <c r="T128" s="180" t="s">
        <v>689</v>
      </c>
      <c r="U128" s="180">
        <v>4.9800000000000004</v>
      </c>
      <c r="V128" s="180">
        <f t="shared" ref="V128:V133" si="34">ROUND(E128*U128,2)</f>
        <v>0.25</v>
      </c>
      <c r="W128" s="181"/>
      <c r="X128" s="181">
        <v>109</v>
      </c>
      <c r="Y128" s="149"/>
      <c r="Z128" s="149"/>
      <c r="AA128" s="149"/>
      <c r="AB128" s="149"/>
      <c r="AC128" s="149"/>
      <c r="AD128" s="149"/>
      <c r="AE128" s="149" t="s">
        <v>1682</v>
      </c>
      <c r="AF128" s="149" t="s">
        <v>1748</v>
      </c>
      <c r="AG128" s="149"/>
      <c r="AH128" s="194"/>
      <c r="AI128" s="194"/>
      <c r="AJ128" s="197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1">
      <c r="A129" s="176">
        <v>110</v>
      </c>
      <c r="B129" s="177" t="s">
        <v>1749</v>
      </c>
      <c r="C129" s="177" t="s">
        <v>1750</v>
      </c>
      <c r="D129" s="178" t="s">
        <v>568</v>
      </c>
      <c r="E129" s="179">
        <v>50</v>
      </c>
      <c r="F129" s="182"/>
      <c r="G129" s="180">
        <f t="shared" si="28"/>
        <v>0</v>
      </c>
      <c r="H129" s="182">
        <v>0</v>
      </c>
      <c r="I129" s="180">
        <f t="shared" si="29"/>
        <v>0</v>
      </c>
      <c r="J129" s="182">
        <v>158</v>
      </c>
      <c r="K129" s="180">
        <f t="shared" si="30"/>
        <v>7900</v>
      </c>
      <c r="L129" s="180">
        <v>21</v>
      </c>
      <c r="M129" s="180">
        <f t="shared" si="31"/>
        <v>0</v>
      </c>
      <c r="N129" s="180">
        <v>0</v>
      </c>
      <c r="O129" s="180">
        <f t="shared" si="32"/>
        <v>0</v>
      </c>
      <c r="P129" s="180">
        <v>0</v>
      </c>
      <c r="Q129" s="180">
        <f t="shared" si="33"/>
        <v>0</v>
      </c>
      <c r="R129" s="181"/>
      <c r="S129" s="181" t="s">
        <v>392</v>
      </c>
      <c r="T129" s="180" t="s">
        <v>689</v>
      </c>
      <c r="U129" s="180">
        <v>8.4699999999999998E-2</v>
      </c>
      <c r="V129" s="180">
        <f t="shared" si="34"/>
        <v>4.24</v>
      </c>
      <c r="W129" s="181"/>
      <c r="X129" s="181">
        <v>110</v>
      </c>
      <c r="Y129" s="149"/>
      <c r="Z129" s="149"/>
      <c r="AA129" s="149"/>
      <c r="AB129" s="149"/>
      <c r="AC129" s="149"/>
      <c r="AD129" s="149"/>
      <c r="AE129" s="149" t="s">
        <v>1682</v>
      </c>
      <c r="AF129" s="149" t="s">
        <v>1751</v>
      </c>
      <c r="AG129" s="149"/>
      <c r="AH129" s="194"/>
      <c r="AI129" s="194"/>
      <c r="AJ129" s="197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1">
      <c r="A130" s="176">
        <v>111</v>
      </c>
      <c r="B130" s="177" t="s">
        <v>1752</v>
      </c>
      <c r="C130" s="177" t="s">
        <v>1753</v>
      </c>
      <c r="D130" s="178" t="s">
        <v>568</v>
      </c>
      <c r="E130" s="179">
        <v>50</v>
      </c>
      <c r="F130" s="182"/>
      <c r="G130" s="180">
        <f t="shared" si="28"/>
        <v>0</v>
      </c>
      <c r="H130" s="182">
        <v>43.4</v>
      </c>
      <c r="I130" s="180">
        <f t="shared" si="29"/>
        <v>2170</v>
      </c>
      <c r="J130" s="182">
        <v>35.299999999999997</v>
      </c>
      <c r="K130" s="180">
        <f t="shared" si="30"/>
        <v>1765</v>
      </c>
      <c r="L130" s="180">
        <v>21</v>
      </c>
      <c r="M130" s="180">
        <f t="shared" si="31"/>
        <v>0</v>
      </c>
      <c r="N130" s="180">
        <v>0.11025</v>
      </c>
      <c r="O130" s="180">
        <f t="shared" si="32"/>
        <v>5.51</v>
      </c>
      <c r="P130" s="180">
        <v>0</v>
      </c>
      <c r="Q130" s="180">
        <f t="shared" si="33"/>
        <v>0</v>
      </c>
      <c r="R130" s="181"/>
      <c r="S130" s="181" t="s">
        <v>392</v>
      </c>
      <c r="T130" s="180" t="s">
        <v>689</v>
      </c>
      <c r="U130" s="180">
        <v>5.28E-2</v>
      </c>
      <c r="V130" s="180">
        <f t="shared" si="34"/>
        <v>2.64</v>
      </c>
      <c r="W130" s="181"/>
      <c r="X130" s="181">
        <v>111</v>
      </c>
      <c r="Y130" s="149"/>
      <c r="Z130" s="149"/>
      <c r="AA130" s="149"/>
      <c r="AB130" s="149"/>
      <c r="AC130" s="149"/>
      <c r="AD130" s="149"/>
      <c r="AE130" s="149" t="s">
        <v>1682</v>
      </c>
      <c r="AF130" s="149" t="s">
        <v>1754</v>
      </c>
      <c r="AG130" s="149"/>
      <c r="AH130" s="194"/>
      <c r="AI130" s="194"/>
      <c r="AJ130" s="197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1">
      <c r="A131" s="176">
        <v>112</v>
      </c>
      <c r="B131" s="177" t="s">
        <v>1755</v>
      </c>
      <c r="C131" s="177" t="s">
        <v>1756</v>
      </c>
      <c r="D131" s="178" t="s">
        <v>568</v>
      </c>
      <c r="E131" s="179">
        <v>50</v>
      </c>
      <c r="F131" s="182"/>
      <c r="G131" s="180">
        <f t="shared" si="28"/>
        <v>0</v>
      </c>
      <c r="H131" s="182">
        <v>11.62</v>
      </c>
      <c r="I131" s="180">
        <f t="shared" si="29"/>
        <v>581</v>
      </c>
      <c r="J131" s="182">
        <v>17.38</v>
      </c>
      <c r="K131" s="180">
        <f t="shared" si="30"/>
        <v>869</v>
      </c>
      <c r="L131" s="180">
        <v>21</v>
      </c>
      <c r="M131" s="180">
        <f t="shared" si="31"/>
        <v>0</v>
      </c>
      <c r="N131" s="180">
        <v>6.0000000000000002E-5</v>
      </c>
      <c r="O131" s="180">
        <f t="shared" si="32"/>
        <v>0</v>
      </c>
      <c r="P131" s="180">
        <v>0</v>
      </c>
      <c r="Q131" s="180">
        <f t="shared" si="33"/>
        <v>0</v>
      </c>
      <c r="R131" s="181"/>
      <c r="S131" s="181" t="s">
        <v>392</v>
      </c>
      <c r="T131" s="180" t="s">
        <v>689</v>
      </c>
      <c r="U131" s="180">
        <v>2.5999999999999999E-2</v>
      </c>
      <c r="V131" s="180">
        <f t="shared" si="34"/>
        <v>1.3</v>
      </c>
      <c r="W131" s="181"/>
      <c r="X131" s="181">
        <v>112</v>
      </c>
      <c r="Y131" s="149"/>
      <c r="Z131" s="149"/>
      <c r="AA131" s="149"/>
      <c r="AB131" s="149"/>
      <c r="AC131" s="149"/>
      <c r="AD131" s="149"/>
      <c r="AE131" s="149" t="s">
        <v>1682</v>
      </c>
      <c r="AF131" s="149" t="s">
        <v>1757</v>
      </c>
      <c r="AG131" s="149"/>
      <c r="AH131" s="194"/>
      <c r="AI131" s="194"/>
      <c r="AJ131" s="197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1">
      <c r="A132" s="176">
        <v>113</v>
      </c>
      <c r="B132" s="177" t="s">
        <v>1758</v>
      </c>
      <c r="C132" s="177" t="s">
        <v>1759</v>
      </c>
      <c r="D132" s="178" t="s">
        <v>568</v>
      </c>
      <c r="E132" s="179">
        <v>50</v>
      </c>
      <c r="F132" s="182"/>
      <c r="G132" s="180">
        <f t="shared" si="28"/>
        <v>0</v>
      </c>
      <c r="H132" s="182">
        <v>0</v>
      </c>
      <c r="I132" s="180">
        <f t="shared" si="29"/>
        <v>0</v>
      </c>
      <c r="J132" s="182">
        <v>93.8</v>
      </c>
      <c r="K132" s="180">
        <f t="shared" si="30"/>
        <v>4690</v>
      </c>
      <c r="L132" s="180">
        <v>21</v>
      </c>
      <c r="M132" s="180">
        <f t="shared" si="31"/>
        <v>0</v>
      </c>
      <c r="N132" s="180">
        <v>0</v>
      </c>
      <c r="O132" s="180">
        <f t="shared" si="32"/>
        <v>0</v>
      </c>
      <c r="P132" s="180">
        <v>0</v>
      </c>
      <c r="Q132" s="180">
        <f t="shared" si="33"/>
        <v>0</v>
      </c>
      <c r="R132" s="181"/>
      <c r="S132" s="181" t="s">
        <v>392</v>
      </c>
      <c r="T132" s="180" t="s">
        <v>689</v>
      </c>
      <c r="U132" s="180">
        <v>0.14449999999999999</v>
      </c>
      <c r="V132" s="180">
        <f t="shared" si="34"/>
        <v>7.23</v>
      </c>
      <c r="W132" s="181"/>
      <c r="X132" s="181">
        <v>113</v>
      </c>
      <c r="Y132" s="149"/>
      <c r="Z132" s="149"/>
      <c r="AA132" s="149"/>
      <c r="AB132" s="149"/>
      <c r="AC132" s="149"/>
      <c r="AD132" s="149"/>
      <c r="AE132" s="149" t="s">
        <v>1682</v>
      </c>
      <c r="AF132" s="149" t="s">
        <v>1760</v>
      </c>
      <c r="AG132" s="149"/>
      <c r="AH132" s="194"/>
      <c r="AI132" s="194"/>
      <c r="AJ132" s="197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1">
      <c r="A133" s="176">
        <v>114</v>
      </c>
      <c r="B133" s="177" t="s">
        <v>1761</v>
      </c>
      <c r="C133" s="177" t="s">
        <v>1762</v>
      </c>
      <c r="D133" s="178" t="s">
        <v>266</v>
      </c>
      <c r="E133" s="179">
        <v>37.5</v>
      </c>
      <c r="F133" s="182"/>
      <c r="G133" s="180">
        <f t="shared" si="28"/>
        <v>0</v>
      </c>
      <c r="H133" s="182">
        <v>0</v>
      </c>
      <c r="I133" s="180">
        <f t="shared" si="29"/>
        <v>0</v>
      </c>
      <c r="J133" s="182">
        <v>104</v>
      </c>
      <c r="K133" s="180">
        <f t="shared" si="30"/>
        <v>3900</v>
      </c>
      <c r="L133" s="180">
        <v>21</v>
      </c>
      <c r="M133" s="180">
        <f t="shared" si="31"/>
        <v>0</v>
      </c>
      <c r="N133" s="180">
        <v>0</v>
      </c>
      <c r="O133" s="180">
        <f t="shared" si="32"/>
        <v>0</v>
      </c>
      <c r="P133" s="180">
        <v>0</v>
      </c>
      <c r="Q133" s="180">
        <f t="shared" si="33"/>
        <v>0</v>
      </c>
      <c r="R133" s="181"/>
      <c r="S133" s="181" t="s">
        <v>392</v>
      </c>
      <c r="T133" s="180" t="s">
        <v>689</v>
      </c>
      <c r="U133" s="180">
        <v>0.17699999999999999</v>
      </c>
      <c r="V133" s="180">
        <f t="shared" si="34"/>
        <v>6.64</v>
      </c>
      <c r="W133" s="181"/>
      <c r="X133" s="181">
        <v>114</v>
      </c>
      <c r="Y133" s="149"/>
      <c r="Z133" s="149"/>
      <c r="AA133" s="149"/>
      <c r="AB133" s="149"/>
      <c r="AC133" s="149"/>
      <c r="AD133" s="149"/>
      <c r="AE133" s="149" t="s">
        <v>1682</v>
      </c>
      <c r="AF133" s="149" t="s">
        <v>1763</v>
      </c>
      <c r="AG133" s="149"/>
      <c r="AH133" s="194"/>
      <c r="AI133" s="194"/>
      <c r="AJ133" s="197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1">
      <c r="A134" s="150"/>
      <c r="B134" s="191" t="s">
        <v>1764</v>
      </c>
      <c r="C134" s="192"/>
      <c r="D134" s="183"/>
      <c r="E134" s="184">
        <v>37.5</v>
      </c>
      <c r="F134" s="163"/>
      <c r="G134" s="163"/>
      <c r="H134" s="163"/>
      <c r="I134" s="163"/>
      <c r="J134" s="163"/>
      <c r="K134" s="163"/>
      <c r="L134" s="163"/>
      <c r="M134" s="163"/>
      <c r="N134" s="163"/>
      <c r="O134" s="163"/>
      <c r="P134" s="163"/>
      <c r="Q134" s="163"/>
      <c r="R134" s="164"/>
      <c r="S134" s="164"/>
      <c r="T134" s="163"/>
      <c r="U134" s="163"/>
      <c r="V134" s="163"/>
      <c r="W134" s="164"/>
      <c r="X134" s="164"/>
      <c r="Y134" s="149"/>
      <c r="Z134" s="149"/>
      <c r="AA134" s="149"/>
      <c r="AB134" s="149"/>
      <c r="AC134" s="149"/>
      <c r="AD134" s="149"/>
      <c r="AE134" s="149" t="s">
        <v>205</v>
      </c>
      <c r="AF134" s="149">
        <v>0</v>
      </c>
      <c r="AG134" s="149"/>
      <c r="AH134" s="194"/>
      <c r="AI134" s="195" t="s">
        <v>1764</v>
      </c>
      <c r="AJ134" s="197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>
      <c r="A135" s="136"/>
      <c r="B135" s="154"/>
      <c r="C135" s="154"/>
      <c r="D135" s="157"/>
      <c r="E135" s="158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60"/>
      <c r="S135" s="160"/>
      <c r="T135" s="159"/>
      <c r="U135" s="159"/>
      <c r="V135" s="159"/>
      <c r="W135" s="160"/>
      <c r="X135" s="160"/>
      <c r="AC135">
        <v>12</v>
      </c>
      <c r="AD135">
        <v>21</v>
      </c>
      <c r="AH135" s="193"/>
      <c r="AI135" s="193"/>
      <c r="AJ135" s="196"/>
    </row>
    <row r="136" spans="1:60">
      <c r="A136" s="151"/>
      <c r="B136" s="156" t="s">
        <v>30</v>
      </c>
      <c r="C136" s="156"/>
      <c r="D136" s="165"/>
      <c r="E136" s="166"/>
      <c r="F136" s="167"/>
      <c r="G136" s="168">
        <f>G11+G103+G127</f>
        <v>0</v>
      </c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60"/>
      <c r="S136" s="160"/>
      <c r="T136" s="159"/>
      <c r="U136" s="159"/>
      <c r="V136" s="159"/>
      <c r="W136" s="160"/>
      <c r="X136" s="160"/>
      <c r="AC136">
        <f>SUMIF(L7:L134,AC135,G7:G134)</f>
        <v>0</v>
      </c>
      <c r="AD136">
        <f>SUMIF(L7:L134,AD135,G7:G134)</f>
        <v>0</v>
      </c>
      <c r="AE136" t="s">
        <v>215</v>
      </c>
      <c r="AH136" s="193"/>
      <c r="AI136" s="193"/>
      <c r="AJ136" s="196"/>
    </row>
    <row r="137" spans="1:60">
      <c r="A137" s="150"/>
      <c r="B137" s="155"/>
      <c r="C137" s="155"/>
      <c r="D137" s="161"/>
      <c r="E137" s="162"/>
      <c r="F137" s="163"/>
      <c r="G137" s="163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60"/>
      <c r="S137" s="160"/>
      <c r="T137" s="159"/>
      <c r="U137" s="159"/>
      <c r="V137" s="159"/>
      <c r="W137" s="160"/>
      <c r="X137" s="160"/>
      <c r="AH137" s="193"/>
      <c r="AI137" s="193"/>
      <c r="AJ137" s="196"/>
    </row>
    <row r="138" spans="1:60">
      <c r="A138" s="150"/>
      <c r="B138" s="155"/>
      <c r="C138" s="155"/>
      <c r="D138" s="161"/>
      <c r="E138" s="162"/>
      <c r="F138" s="163"/>
      <c r="G138" s="163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60"/>
      <c r="S138" s="160"/>
      <c r="T138" s="159"/>
      <c r="U138" s="159"/>
      <c r="V138" s="159"/>
      <c r="W138" s="160"/>
      <c r="X138" s="160"/>
      <c r="AH138" s="193"/>
      <c r="AI138" s="193"/>
      <c r="AJ138" s="196"/>
    </row>
    <row r="139" spans="1:60">
      <c r="A139" s="153" t="s">
        <v>216</v>
      </c>
      <c r="B139" s="155"/>
      <c r="C139" s="155"/>
      <c r="D139" s="161"/>
      <c r="E139" s="162"/>
      <c r="F139" s="163"/>
      <c r="G139" s="163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60"/>
      <c r="S139" s="160"/>
      <c r="T139" s="159"/>
      <c r="U139" s="159"/>
      <c r="V139" s="159"/>
      <c r="W139" s="160"/>
      <c r="X139" s="160"/>
      <c r="AH139" s="193"/>
      <c r="AI139" s="193"/>
      <c r="AJ139" s="196"/>
    </row>
    <row r="140" spans="1:60">
      <c r="A140" s="240"/>
      <c r="B140" s="241"/>
      <c r="C140" s="241"/>
      <c r="D140" s="242"/>
      <c r="E140" s="243"/>
      <c r="F140" s="244"/>
      <c r="G140" s="245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60"/>
      <c r="S140" s="160"/>
      <c r="T140" s="159"/>
      <c r="U140" s="159"/>
      <c r="V140" s="159"/>
      <c r="W140" s="160"/>
      <c r="X140" s="160"/>
      <c r="AE140" t="s">
        <v>217</v>
      </c>
      <c r="AH140" s="193"/>
      <c r="AI140" s="193"/>
      <c r="AJ140" s="196"/>
    </row>
    <row r="141" spans="1:60">
      <c r="A141" s="246"/>
      <c r="B141" s="247"/>
      <c r="C141" s="247"/>
      <c r="D141" s="248"/>
      <c r="E141" s="249"/>
      <c r="F141" s="250"/>
      <c r="G141" s="251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60"/>
      <c r="S141" s="160"/>
      <c r="T141" s="159"/>
      <c r="U141" s="159"/>
      <c r="V141" s="159"/>
      <c r="W141" s="160"/>
      <c r="X141" s="160"/>
      <c r="AH141" s="193"/>
      <c r="AI141" s="193"/>
      <c r="AJ141" s="196"/>
    </row>
    <row r="142" spans="1:60">
      <c r="A142" s="246"/>
      <c r="B142" s="247"/>
      <c r="C142" s="247"/>
      <c r="D142" s="248"/>
      <c r="E142" s="249"/>
      <c r="F142" s="250"/>
      <c r="G142" s="251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60"/>
      <c r="S142" s="160"/>
      <c r="T142" s="159"/>
      <c r="U142" s="159"/>
      <c r="V142" s="159"/>
      <c r="W142" s="160"/>
      <c r="X142" s="160"/>
      <c r="AH142" s="193"/>
      <c r="AI142" s="193"/>
      <c r="AJ142" s="196"/>
    </row>
    <row r="143" spans="1:60">
      <c r="A143" s="246"/>
      <c r="B143" s="247"/>
      <c r="C143" s="247"/>
      <c r="D143" s="248"/>
      <c r="E143" s="249"/>
      <c r="F143" s="250"/>
      <c r="G143" s="251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60"/>
      <c r="S143" s="160"/>
      <c r="T143" s="159"/>
      <c r="U143" s="159"/>
      <c r="V143" s="159"/>
      <c r="W143" s="160"/>
      <c r="X143" s="160"/>
      <c r="AH143" s="193"/>
      <c r="AI143" s="193"/>
      <c r="AJ143" s="196"/>
    </row>
    <row r="144" spans="1:60">
      <c r="A144" s="252"/>
      <c r="B144" s="253"/>
      <c r="C144" s="253"/>
      <c r="D144" s="254"/>
      <c r="E144" s="255"/>
      <c r="F144" s="256"/>
      <c r="G144" s="257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60"/>
      <c r="S144" s="160"/>
      <c r="T144" s="159"/>
      <c r="U144" s="159"/>
      <c r="V144" s="159"/>
      <c r="W144" s="160"/>
      <c r="X144" s="160"/>
      <c r="AH144" s="193"/>
      <c r="AI144" s="193"/>
      <c r="AJ144" s="196"/>
    </row>
    <row r="145" spans="1:36">
      <c r="A145" s="150"/>
      <c r="B145" s="155"/>
      <c r="C145" s="155"/>
      <c r="D145" s="161"/>
      <c r="E145" s="162"/>
      <c r="F145" s="163"/>
      <c r="G145" s="163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60"/>
      <c r="S145" s="160"/>
      <c r="T145" s="159"/>
      <c r="U145" s="159"/>
      <c r="V145" s="159"/>
      <c r="W145" s="160"/>
      <c r="X145" s="160"/>
      <c r="AH145" s="193"/>
      <c r="AI145" s="193"/>
      <c r="AJ145" s="196"/>
    </row>
    <row r="146" spans="1:36">
      <c r="A146" s="146"/>
      <c r="B146" s="147"/>
      <c r="C146" s="147"/>
      <c r="D146" s="148"/>
      <c r="E146" s="149"/>
      <c r="F146" s="149"/>
      <c r="G146" s="149"/>
      <c r="AE146" t="s">
        <v>218</v>
      </c>
    </row>
    <row r="147" spans="1:36">
      <c r="A147" s="133"/>
      <c r="D147" s="8"/>
    </row>
    <row r="148" spans="1:36">
      <c r="A148" s="133"/>
      <c r="D148" s="8"/>
    </row>
    <row r="149" spans="1:36">
      <c r="A149" s="133"/>
      <c r="D149" s="8"/>
    </row>
    <row r="150" spans="1:36">
      <c r="A150" s="133"/>
      <c r="D150" s="8"/>
    </row>
    <row r="151" spans="1:36">
      <c r="A151" s="133"/>
      <c r="D151" s="8"/>
    </row>
    <row r="152" spans="1:36">
      <c r="A152" s="133"/>
      <c r="D152" s="8"/>
    </row>
    <row r="153" spans="1:36">
      <c r="A153" s="133"/>
      <c r="D153" s="8"/>
    </row>
    <row r="154" spans="1:36">
      <c r="A154" s="133"/>
      <c r="D154" s="8"/>
    </row>
    <row r="155" spans="1:36">
      <c r="A155" s="133"/>
      <c r="D155" s="8"/>
    </row>
    <row r="156" spans="1:36">
      <c r="A156" s="133"/>
      <c r="D156" s="8"/>
    </row>
    <row r="157" spans="1:36">
      <c r="A157" s="133"/>
      <c r="D157" s="8"/>
    </row>
    <row r="158" spans="1:36">
      <c r="A158" s="133"/>
      <c r="D158" s="8"/>
    </row>
    <row r="159" spans="1:36">
      <c r="A159" s="133"/>
      <c r="D159" s="8"/>
    </row>
    <row r="160" spans="1:36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140:G144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topLeftCell="A10" workbookViewId="0">
      <selection activeCell="F31" sqref="F31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58</v>
      </c>
      <c r="C6" s="259" t="s">
        <v>59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62</v>
      </c>
      <c r="C7" s="263" t="s">
        <v>63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152</v>
      </c>
      <c r="C11" s="169" t="s">
        <v>153</v>
      </c>
      <c r="D11" s="170"/>
      <c r="E11" s="171"/>
      <c r="F11" s="172"/>
      <c r="G11" s="173">
        <f>SUMIF(AE12:AE31,"&lt;&gt;NOR",G12:G31)</f>
        <v>0</v>
      </c>
      <c r="H11" s="172"/>
      <c r="I11" s="172">
        <f>SUM(I12:I31)</f>
        <v>47403.380000000005</v>
      </c>
      <c r="J11" s="172"/>
      <c r="K11" s="172">
        <f>SUM(K12:K31)</f>
        <v>65327.06</v>
      </c>
      <c r="L11" s="172"/>
      <c r="M11" s="172">
        <f>SUM(M12:M31)</f>
        <v>0</v>
      </c>
      <c r="N11" s="172"/>
      <c r="O11" s="172">
        <f>SUM(O12:O31)</f>
        <v>0.14000000000000001</v>
      </c>
      <c r="P11" s="172"/>
      <c r="Q11" s="172">
        <f>SUM(Q12:Q31)</f>
        <v>0.08</v>
      </c>
      <c r="R11" s="174"/>
      <c r="S11" s="174"/>
      <c r="T11" s="172"/>
      <c r="U11" s="172"/>
      <c r="V11" s="172">
        <f>SUM(V12:V31)</f>
        <v>40.620000000000005</v>
      </c>
      <c r="W11" s="174"/>
      <c r="X11" s="175"/>
      <c r="AE11" t="s">
        <v>196</v>
      </c>
      <c r="AH11" s="193"/>
      <c r="AI11" s="193"/>
      <c r="AJ11" s="196"/>
    </row>
    <row r="12" spans="1:60" ht="24" outlineLevel="1">
      <c r="A12" s="176">
        <v>1</v>
      </c>
      <c r="B12" s="177" t="s">
        <v>1765</v>
      </c>
      <c r="C12" s="177" t="s">
        <v>1766</v>
      </c>
      <c r="D12" s="178" t="s">
        <v>426</v>
      </c>
      <c r="E12" s="179">
        <v>1</v>
      </c>
      <c r="F12" s="182"/>
      <c r="G12" s="180">
        <f>ROUND(E12*F12,2)</f>
        <v>0</v>
      </c>
      <c r="H12" s="182">
        <v>16500</v>
      </c>
      <c r="I12" s="180">
        <f>ROUND(E12*H12,2)</f>
        <v>16500</v>
      </c>
      <c r="J12" s="182">
        <v>0</v>
      </c>
      <c r="K12" s="180">
        <f>ROUND(E12*J12,2)</f>
        <v>0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1"/>
      <c r="S12" s="181" t="s">
        <v>392</v>
      </c>
      <c r="T12" s="180" t="s">
        <v>689</v>
      </c>
      <c r="U12" s="180">
        <v>0</v>
      </c>
      <c r="V12" s="180">
        <f>ROUND(E12*U12,2)</f>
        <v>0</v>
      </c>
      <c r="W12" s="181"/>
      <c r="X12" s="181">
        <v>1</v>
      </c>
      <c r="Y12" s="149"/>
      <c r="Z12" s="149"/>
      <c r="AA12" s="149"/>
      <c r="AB12" s="149"/>
      <c r="AC12" s="149"/>
      <c r="AD12" s="149"/>
      <c r="AE12" s="149" t="s">
        <v>202</v>
      </c>
      <c r="AF12" s="149" t="s">
        <v>1767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ht="24" outlineLevel="1">
      <c r="A13" s="176">
        <v>2</v>
      </c>
      <c r="B13" s="177" t="s">
        <v>1768</v>
      </c>
      <c r="C13" s="177" t="s">
        <v>1769</v>
      </c>
      <c r="D13" s="178" t="s">
        <v>426</v>
      </c>
      <c r="E13" s="179">
        <v>2</v>
      </c>
      <c r="F13" s="182"/>
      <c r="G13" s="180">
        <f>ROUND(E13*F13,2)</f>
        <v>0</v>
      </c>
      <c r="H13" s="182">
        <v>600</v>
      </c>
      <c r="I13" s="180">
        <f>ROUND(E13*H13,2)</f>
        <v>1200</v>
      </c>
      <c r="J13" s="182">
        <v>0</v>
      </c>
      <c r="K13" s="180">
        <f>ROUND(E13*J13,2)</f>
        <v>0</v>
      </c>
      <c r="L13" s="180">
        <v>21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1"/>
      <c r="S13" s="181" t="s">
        <v>392</v>
      </c>
      <c r="T13" s="180" t="s">
        <v>689</v>
      </c>
      <c r="U13" s="180">
        <v>0</v>
      </c>
      <c r="V13" s="180">
        <f>ROUND(E13*U13,2)</f>
        <v>0</v>
      </c>
      <c r="W13" s="181"/>
      <c r="X13" s="181">
        <v>2</v>
      </c>
      <c r="Y13" s="149"/>
      <c r="Z13" s="149"/>
      <c r="AA13" s="149"/>
      <c r="AB13" s="149"/>
      <c r="AC13" s="149"/>
      <c r="AD13" s="149"/>
      <c r="AE13" s="149" t="s">
        <v>202</v>
      </c>
      <c r="AF13" s="149" t="s">
        <v>1770</v>
      </c>
      <c r="AG13" s="149"/>
      <c r="AH13" s="194"/>
      <c r="AI13" s="194"/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3</v>
      </c>
      <c r="B14" s="177" t="s">
        <v>1771</v>
      </c>
      <c r="C14" s="177" t="s">
        <v>1772</v>
      </c>
      <c r="D14" s="178" t="s">
        <v>426</v>
      </c>
      <c r="E14" s="179">
        <v>6</v>
      </c>
      <c r="F14" s="182"/>
      <c r="G14" s="180">
        <f>ROUND(E14*F14,2)</f>
        <v>0</v>
      </c>
      <c r="H14" s="182">
        <v>1200</v>
      </c>
      <c r="I14" s="180">
        <f>ROUND(E14*H14,2)</f>
        <v>7200</v>
      </c>
      <c r="J14" s="182">
        <v>0</v>
      </c>
      <c r="K14" s="180">
        <f>ROUND(E14*J14,2)</f>
        <v>0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1"/>
      <c r="S14" s="181" t="s">
        <v>392</v>
      </c>
      <c r="T14" s="180" t="s">
        <v>689</v>
      </c>
      <c r="U14" s="180">
        <v>0</v>
      </c>
      <c r="V14" s="180">
        <f>ROUND(E14*U14,2)</f>
        <v>0</v>
      </c>
      <c r="W14" s="181"/>
      <c r="X14" s="181">
        <v>3</v>
      </c>
      <c r="Y14" s="149"/>
      <c r="Z14" s="149"/>
      <c r="AA14" s="149"/>
      <c r="AB14" s="149"/>
      <c r="AC14" s="149"/>
      <c r="AD14" s="149"/>
      <c r="AE14" s="149" t="s">
        <v>782</v>
      </c>
      <c r="AF14" s="149" t="s">
        <v>1773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6">
        <v>4</v>
      </c>
      <c r="B15" s="177" t="s">
        <v>1774</v>
      </c>
      <c r="C15" s="177" t="s">
        <v>1775</v>
      </c>
      <c r="D15" s="178" t="s">
        <v>426</v>
      </c>
      <c r="E15" s="179">
        <v>2</v>
      </c>
      <c r="F15" s="182"/>
      <c r="G15" s="180">
        <f>ROUND(E15*F15,2)</f>
        <v>0</v>
      </c>
      <c r="H15" s="182">
        <v>0</v>
      </c>
      <c r="I15" s="180">
        <f>ROUND(E15*H15,2)</f>
        <v>0</v>
      </c>
      <c r="J15" s="182">
        <v>110</v>
      </c>
      <c r="K15" s="180">
        <f>ROUND(E15*J15,2)</f>
        <v>220</v>
      </c>
      <c r="L15" s="180">
        <v>21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1"/>
      <c r="S15" s="181" t="s">
        <v>392</v>
      </c>
      <c r="T15" s="180" t="s">
        <v>689</v>
      </c>
      <c r="U15" s="180">
        <v>0.14033000000000001</v>
      </c>
      <c r="V15" s="180">
        <f>ROUND(E15*U15,2)</f>
        <v>0.28000000000000003</v>
      </c>
      <c r="W15" s="181"/>
      <c r="X15" s="181">
        <v>4</v>
      </c>
      <c r="Y15" s="149"/>
      <c r="Z15" s="149"/>
      <c r="AA15" s="149"/>
      <c r="AB15" s="149"/>
      <c r="AC15" s="149"/>
      <c r="AD15" s="149"/>
      <c r="AE15" s="149" t="s">
        <v>1682</v>
      </c>
      <c r="AF15" s="149" t="s">
        <v>1776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50"/>
      <c r="B16" s="191" t="s">
        <v>1777</v>
      </c>
      <c r="C16" s="192"/>
      <c r="D16" s="183"/>
      <c r="E16" s="184">
        <v>2</v>
      </c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4"/>
      <c r="S16" s="164"/>
      <c r="T16" s="163"/>
      <c r="U16" s="163"/>
      <c r="V16" s="163"/>
      <c r="W16" s="164"/>
      <c r="X16" s="164"/>
      <c r="Y16" s="149"/>
      <c r="Z16" s="149"/>
      <c r="AA16" s="149"/>
      <c r="AB16" s="149"/>
      <c r="AC16" s="149"/>
      <c r="AD16" s="149"/>
      <c r="AE16" s="149" t="s">
        <v>205</v>
      </c>
      <c r="AF16" s="149">
        <v>0</v>
      </c>
      <c r="AG16" s="149"/>
      <c r="AH16" s="194"/>
      <c r="AI16" s="195" t="s">
        <v>1777</v>
      </c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>
      <c r="A17" s="176">
        <v>5</v>
      </c>
      <c r="B17" s="177" t="s">
        <v>1778</v>
      </c>
      <c r="C17" s="177" t="s">
        <v>1779</v>
      </c>
      <c r="D17" s="178" t="s">
        <v>426</v>
      </c>
      <c r="E17" s="179">
        <v>2</v>
      </c>
      <c r="F17" s="182"/>
      <c r="G17" s="180">
        <f t="shared" ref="G17:G24" si="0">ROUND(E17*F17,2)</f>
        <v>0</v>
      </c>
      <c r="H17" s="182">
        <v>332</v>
      </c>
      <c r="I17" s="180">
        <f t="shared" ref="I17:I24" si="1">ROUND(E17*H17,2)</f>
        <v>664</v>
      </c>
      <c r="J17" s="182">
        <v>0</v>
      </c>
      <c r="K17" s="180">
        <f t="shared" ref="K17:K24" si="2">ROUND(E17*J17,2)</f>
        <v>0</v>
      </c>
      <c r="L17" s="180">
        <v>21</v>
      </c>
      <c r="M17" s="180">
        <f t="shared" ref="M17:M24" si="3">G17*(1+L17/100)</f>
        <v>0</v>
      </c>
      <c r="N17" s="180">
        <v>6.4999999999999997E-4</v>
      </c>
      <c r="O17" s="180">
        <f t="shared" ref="O17:O24" si="4">ROUND(E17*N17,2)</f>
        <v>0</v>
      </c>
      <c r="P17" s="180">
        <v>0</v>
      </c>
      <c r="Q17" s="180">
        <f t="shared" ref="Q17:Q24" si="5">ROUND(E17*P17,2)</f>
        <v>0</v>
      </c>
      <c r="R17" s="181"/>
      <c r="S17" s="181" t="s">
        <v>392</v>
      </c>
      <c r="T17" s="180" t="s">
        <v>689</v>
      </c>
      <c r="U17" s="180">
        <v>0</v>
      </c>
      <c r="V17" s="180">
        <f t="shared" ref="V17:V24" si="6">ROUND(E17*U17,2)</f>
        <v>0</v>
      </c>
      <c r="W17" s="181"/>
      <c r="X17" s="181">
        <v>5</v>
      </c>
      <c r="Y17" s="149"/>
      <c r="Z17" s="149"/>
      <c r="AA17" s="149"/>
      <c r="AB17" s="149"/>
      <c r="AC17" s="149"/>
      <c r="AD17" s="149"/>
      <c r="AE17" s="149" t="s">
        <v>782</v>
      </c>
      <c r="AF17" s="149" t="s">
        <v>1780</v>
      </c>
      <c r="AG17" s="149"/>
      <c r="AH17" s="194"/>
      <c r="AI17" s="194"/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ht="24" outlineLevel="1">
      <c r="A18" s="176">
        <v>6</v>
      </c>
      <c r="B18" s="177" t="s">
        <v>1781</v>
      </c>
      <c r="C18" s="177" t="s">
        <v>1782</v>
      </c>
      <c r="D18" s="178" t="s">
        <v>568</v>
      </c>
      <c r="E18" s="179">
        <v>180</v>
      </c>
      <c r="F18" s="182"/>
      <c r="G18" s="180">
        <f t="shared" si="0"/>
        <v>0</v>
      </c>
      <c r="H18" s="182">
        <v>0</v>
      </c>
      <c r="I18" s="180">
        <f t="shared" si="1"/>
        <v>0</v>
      </c>
      <c r="J18" s="182">
        <v>33</v>
      </c>
      <c r="K18" s="180">
        <f t="shared" si="2"/>
        <v>5940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1"/>
      <c r="S18" s="181" t="s">
        <v>392</v>
      </c>
      <c r="T18" s="180" t="s">
        <v>689</v>
      </c>
      <c r="U18" s="180">
        <v>5.7829999999999999E-2</v>
      </c>
      <c r="V18" s="180">
        <f t="shared" si="6"/>
        <v>10.41</v>
      </c>
      <c r="W18" s="181"/>
      <c r="X18" s="181">
        <v>6</v>
      </c>
      <c r="Y18" s="149"/>
      <c r="Z18" s="149"/>
      <c r="AA18" s="149"/>
      <c r="AB18" s="149"/>
      <c r="AC18" s="149"/>
      <c r="AD18" s="149"/>
      <c r="AE18" s="149" t="s">
        <v>1682</v>
      </c>
      <c r="AF18" s="149" t="s">
        <v>1783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76">
        <v>7</v>
      </c>
      <c r="B19" s="177" t="s">
        <v>1784</v>
      </c>
      <c r="C19" s="177" t="s">
        <v>1785</v>
      </c>
      <c r="D19" s="178" t="s">
        <v>568</v>
      </c>
      <c r="E19" s="179">
        <v>180</v>
      </c>
      <c r="F19" s="182"/>
      <c r="G19" s="180">
        <f t="shared" si="0"/>
        <v>0</v>
      </c>
      <c r="H19" s="182">
        <v>18</v>
      </c>
      <c r="I19" s="180">
        <f t="shared" si="1"/>
        <v>3240</v>
      </c>
      <c r="J19" s="182">
        <v>0</v>
      </c>
      <c r="K19" s="180">
        <f t="shared" si="2"/>
        <v>0</v>
      </c>
      <c r="L19" s="180">
        <v>21</v>
      </c>
      <c r="M19" s="180">
        <f t="shared" si="3"/>
        <v>0</v>
      </c>
      <c r="N19" s="180">
        <v>2.0000000000000002E-5</v>
      </c>
      <c r="O19" s="180">
        <f t="shared" si="4"/>
        <v>0</v>
      </c>
      <c r="P19" s="180">
        <v>0</v>
      </c>
      <c r="Q19" s="180">
        <f t="shared" si="5"/>
        <v>0</v>
      </c>
      <c r="R19" s="181"/>
      <c r="S19" s="181" t="s">
        <v>392</v>
      </c>
      <c r="T19" s="180" t="s">
        <v>689</v>
      </c>
      <c r="U19" s="180">
        <v>0</v>
      </c>
      <c r="V19" s="180">
        <f t="shared" si="6"/>
        <v>0</v>
      </c>
      <c r="W19" s="181"/>
      <c r="X19" s="181">
        <v>7</v>
      </c>
      <c r="Y19" s="149"/>
      <c r="Z19" s="149"/>
      <c r="AA19" s="149"/>
      <c r="AB19" s="149"/>
      <c r="AC19" s="149"/>
      <c r="AD19" s="149"/>
      <c r="AE19" s="149" t="s">
        <v>782</v>
      </c>
      <c r="AF19" s="149" t="s">
        <v>1786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8</v>
      </c>
      <c r="B20" s="177" t="s">
        <v>1787</v>
      </c>
      <c r="C20" s="177" t="s">
        <v>1788</v>
      </c>
      <c r="D20" s="178" t="s">
        <v>568</v>
      </c>
      <c r="E20" s="179">
        <v>160</v>
      </c>
      <c r="F20" s="182"/>
      <c r="G20" s="180">
        <f t="shared" si="0"/>
        <v>0</v>
      </c>
      <c r="H20" s="182">
        <v>0</v>
      </c>
      <c r="I20" s="180">
        <f t="shared" si="1"/>
        <v>0</v>
      </c>
      <c r="J20" s="182">
        <v>64.3</v>
      </c>
      <c r="K20" s="180">
        <f t="shared" si="2"/>
        <v>10288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1"/>
      <c r="S20" s="181" t="s">
        <v>392</v>
      </c>
      <c r="T20" s="180" t="s">
        <v>689</v>
      </c>
      <c r="U20" s="180">
        <v>8.2170000000000007E-2</v>
      </c>
      <c r="V20" s="180">
        <f t="shared" si="6"/>
        <v>13.15</v>
      </c>
      <c r="W20" s="181"/>
      <c r="X20" s="181">
        <v>8</v>
      </c>
      <c r="Y20" s="149"/>
      <c r="Z20" s="149"/>
      <c r="AA20" s="149"/>
      <c r="AB20" s="149"/>
      <c r="AC20" s="149"/>
      <c r="AD20" s="149"/>
      <c r="AE20" s="149" t="s">
        <v>1682</v>
      </c>
      <c r="AF20" s="149" t="s">
        <v>1789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t="24" outlineLevel="1">
      <c r="A21" s="176">
        <v>9</v>
      </c>
      <c r="B21" s="177" t="s">
        <v>1547</v>
      </c>
      <c r="C21" s="177" t="s">
        <v>1548</v>
      </c>
      <c r="D21" s="178" t="s">
        <v>568</v>
      </c>
      <c r="E21" s="179">
        <v>160</v>
      </c>
      <c r="F21" s="182"/>
      <c r="G21" s="180">
        <f t="shared" si="0"/>
        <v>0</v>
      </c>
      <c r="H21" s="182">
        <v>16.5</v>
      </c>
      <c r="I21" s="180">
        <f t="shared" si="1"/>
        <v>2640</v>
      </c>
      <c r="J21" s="182">
        <v>0</v>
      </c>
      <c r="K21" s="180">
        <f t="shared" si="2"/>
        <v>0</v>
      </c>
      <c r="L21" s="180">
        <v>21</v>
      </c>
      <c r="M21" s="180">
        <f t="shared" si="3"/>
        <v>0</v>
      </c>
      <c r="N21" s="180">
        <v>1E-4</v>
      </c>
      <c r="O21" s="180">
        <f t="shared" si="4"/>
        <v>0.02</v>
      </c>
      <c r="P21" s="180">
        <v>0</v>
      </c>
      <c r="Q21" s="180">
        <f t="shared" si="5"/>
        <v>0</v>
      </c>
      <c r="R21" s="181"/>
      <c r="S21" s="181" t="s">
        <v>392</v>
      </c>
      <c r="T21" s="180" t="s">
        <v>689</v>
      </c>
      <c r="U21" s="180">
        <v>0</v>
      </c>
      <c r="V21" s="180">
        <f t="shared" si="6"/>
        <v>0</v>
      </c>
      <c r="W21" s="181"/>
      <c r="X21" s="181">
        <v>9</v>
      </c>
      <c r="Y21" s="149"/>
      <c r="Z21" s="149"/>
      <c r="AA21" s="149"/>
      <c r="AB21" s="149"/>
      <c r="AC21" s="149"/>
      <c r="AD21" s="149"/>
      <c r="AE21" s="149" t="s">
        <v>782</v>
      </c>
      <c r="AF21" s="149" t="s">
        <v>1790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>
      <c r="A22" s="176">
        <v>10</v>
      </c>
      <c r="B22" s="177" t="s">
        <v>1791</v>
      </c>
      <c r="C22" s="177" t="s">
        <v>1792</v>
      </c>
      <c r="D22" s="178" t="s">
        <v>744</v>
      </c>
      <c r="E22" s="179">
        <v>1</v>
      </c>
      <c r="F22" s="182"/>
      <c r="G22" s="180">
        <f t="shared" si="0"/>
        <v>0</v>
      </c>
      <c r="H22" s="182">
        <v>0</v>
      </c>
      <c r="I22" s="180">
        <f t="shared" si="1"/>
        <v>0</v>
      </c>
      <c r="J22" s="182">
        <v>12000</v>
      </c>
      <c r="K22" s="180">
        <f t="shared" si="2"/>
        <v>12000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1"/>
      <c r="S22" s="181" t="s">
        <v>392</v>
      </c>
      <c r="T22" s="180" t="s">
        <v>689</v>
      </c>
      <c r="U22" s="180">
        <v>0</v>
      </c>
      <c r="V22" s="180">
        <f t="shared" si="6"/>
        <v>0</v>
      </c>
      <c r="W22" s="181"/>
      <c r="X22" s="181">
        <v>10</v>
      </c>
      <c r="Y22" s="149"/>
      <c r="Z22" s="149"/>
      <c r="AA22" s="149"/>
      <c r="AB22" s="149"/>
      <c r="AC22" s="149"/>
      <c r="AD22" s="149"/>
      <c r="AE22" s="149" t="s">
        <v>202</v>
      </c>
      <c r="AF22" s="149" t="s">
        <v>1793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>
      <c r="A23" s="176">
        <v>11</v>
      </c>
      <c r="B23" s="177" t="s">
        <v>1794</v>
      </c>
      <c r="C23" s="177" t="s">
        <v>1795</v>
      </c>
      <c r="D23" s="178" t="s">
        <v>568</v>
      </c>
      <c r="E23" s="179">
        <v>40</v>
      </c>
      <c r="F23" s="182"/>
      <c r="G23" s="180">
        <f t="shared" si="0"/>
        <v>0</v>
      </c>
      <c r="H23" s="182">
        <v>14.35</v>
      </c>
      <c r="I23" s="180">
        <f t="shared" si="1"/>
        <v>574</v>
      </c>
      <c r="J23" s="182">
        <v>107.15</v>
      </c>
      <c r="K23" s="180">
        <f t="shared" si="2"/>
        <v>4286</v>
      </c>
      <c r="L23" s="180">
        <v>21</v>
      </c>
      <c r="M23" s="180">
        <f t="shared" si="3"/>
        <v>0</v>
      </c>
      <c r="N23" s="180">
        <v>4.8999999999999998E-4</v>
      </c>
      <c r="O23" s="180">
        <f t="shared" si="4"/>
        <v>0.02</v>
      </c>
      <c r="P23" s="180">
        <v>2E-3</v>
      </c>
      <c r="Q23" s="180">
        <f t="shared" si="5"/>
        <v>0.08</v>
      </c>
      <c r="R23" s="181"/>
      <c r="S23" s="181" t="s">
        <v>392</v>
      </c>
      <c r="T23" s="180" t="s">
        <v>689</v>
      </c>
      <c r="U23" s="180">
        <v>0.17599999999999999</v>
      </c>
      <c r="V23" s="180">
        <f t="shared" si="6"/>
        <v>7.04</v>
      </c>
      <c r="W23" s="181"/>
      <c r="X23" s="181">
        <v>11</v>
      </c>
      <c r="Y23" s="149"/>
      <c r="Z23" s="149"/>
      <c r="AA23" s="149"/>
      <c r="AB23" s="149"/>
      <c r="AC23" s="149"/>
      <c r="AD23" s="149"/>
      <c r="AE23" s="149" t="s">
        <v>1682</v>
      </c>
      <c r="AF23" s="149" t="s">
        <v>1796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4" outlineLevel="1">
      <c r="A24" s="176">
        <v>12</v>
      </c>
      <c r="B24" s="177" t="s">
        <v>1797</v>
      </c>
      <c r="C24" s="177" t="s">
        <v>1798</v>
      </c>
      <c r="D24" s="178" t="s">
        <v>266</v>
      </c>
      <c r="E24" s="179">
        <v>1.32</v>
      </c>
      <c r="F24" s="182"/>
      <c r="G24" s="180">
        <f t="shared" si="0"/>
        <v>0</v>
      </c>
      <c r="H24" s="182">
        <v>422.26</v>
      </c>
      <c r="I24" s="180">
        <f t="shared" si="1"/>
        <v>557.38</v>
      </c>
      <c r="J24" s="182">
        <v>494.74</v>
      </c>
      <c r="K24" s="180">
        <f t="shared" si="2"/>
        <v>653.05999999999995</v>
      </c>
      <c r="L24" s="180">
        <v>21</v>
      </c>
      <c r="M24" s="180">
        <f t="shared" si="3"/>
        <v>0</v>
      </c>
      <c r="N24" s="180">
        <v>6.8000000000000005E-2</v>
      </c>
      <c r="O24" s="180">
        <f t="shared" si="4"/>
        <v>0.09</v>
      </c>
      <c r="P24" s="180">
        <v>0</v>
      </c>
      <c r="Q24" s="180">
        <f t="shared" si="5"/>
        <v>0</v>
      </c>
      <c r="R24" s="181"/>
      <c r="S24" s="181" t="s">
        <v>392</v>
      </c>
      <c r="T24" s="180" t="s">
        <v>689</v>
      </c>
      <c r="U24" s="180">
        <v>0.71397999999999995</v>
      </c>
      <c r="V24" s="180">
        <f t="shared" si="6"/>
        <v>0.94</v>
      </c>
      <c r="W24" s="181"/>
      <c r="X24" s="181">
        <v>12</v>
      </c>
      <c r="Y24" s="149"/>
      <c r="Z24" s="149"/>
      <c r="AA24" s="149"/>
      <c r="AB24" s="149"/>
      <c r="AC24" s="149"/>
      <c r="AD24" s="149"/>
      <c r="AE24" s="149" t="s">
        <v>1682</v>
      </c>
      <c r="AF24" s="149" t="s">
        <v>1799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>
      <c r="A25" s="150"/>
      <c r="B25" s="191" t="s">
        <v>1800</v>
      </c>
      <c r="C25" s="192"/>
      <c r="D25" s="183"/>
      <c r="E25" s="184">
        <v>1.32</v>
      </c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4"/>
      <c r="S25" s="164"/>
      <c r="T25" s="163"/>
      <c r="U25" s="163"/>
      <c r="V25" s="163"/>
      <c r="W25" s="164"/>
      <c r="X25" s="164"/>
      <c r="Y25" s="149"/>
      <c r="Z25" s="149"/>
      <c r="AA25" s="149"/>
      <c r="AB25" s="149"/>
      <c r="AC25" s="149"/>
      <c r="AD25" s="149"/>
      <c r="AE25" s="149" t="s">
        <v>205</v>
      </c>
      <c r="AF25" s="149">
        <v>0</v>
      </c>
      <c r="AG25" s="149"/>
      <c r="AH25" s="194"/>
      <c r="AI25" s="195" t="s">
        <v>1800</v>
      </c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>
      <c r="A26" s="176">
        <v>13</v>
      </c>
      <c r="B26" s="177" t="s">
        <v>1532</v>
      </c>
      <c r="C26" s="177" t="s">
        <v>1533</v>
      </c>
      <c r="D26" s="178" t="s">
        <v>568</v>
      </c>
      <c r="E26" s="179">
        <v>80</v>
      </c>
      <c r="F26" s="182"/>
      <c r="G26" s="180">
        <f t="shared" ref="G26:G31" si="7">ROUND(E26*F26,2)</f>
        <v>0</v>
      </c>
      <c r="H26" s="182">
        <v>0</v>
      </c>
      <c r="I26" s="180">
        <f t="shared" ref="I26:I31" si="8">ROUND(E26*H26,2)</f>
        <v>0</v>
      </c>
      <c r="J26" s="182">
        <v>86</v>
      </c>
      <c r="K26" s="180">
        <f t="shared" ref="K26:K31" si="9">ROUND(E26*J26,2)</f>
        <v>6880</v>
      </c>
      <c r="L26" s="180">
        <v>21</v>
      </c>
      <c r="M26" s="180">
        <f t="shared" ref="M26:M31" si="10">G26*(1+L26/100)</f>
        <v>0</v>
      </c>
      <c r="N26" s="180">
        <v>0</v>
      </c>
      <c r="O26" s="180">
        <f t="shared" ref="O26:O31" si="11">ROUND(E26*N26,2)</f>
        <v>0</v>
      </c>
      <c r="P26" s="180">
        <v>0</v>
      </c>
      <c r="Q26" s="180">
        <f t="shared" ref="Q26:Q31" si="12">ROUND(E26*P26,2)</f>
        <v>0</v>
      </c>
      <c r="R26" s="181"/>
      <c r="S26" s="181" t="s">
        <v>392</v>
      </c>
      <c r="T26" s="180" t="s">
        <v>689</v>
      </c>
      <c r="U26" s="180">
        <v>0.11</v>
      </c>
      <c r="V26" s="180">
        <f t="shared" ref="V26:V31" si="13">ROUND(E26*U26,2)</f>
        <v>8.8000000000000007</v>
      </c>
      <c r="W26" s="181"/>
      <c r="X26" s="181">
        <v>13</v>
      </c>
      <c r="Y26" s="149"/>
      <c r="Z26" s="149"/>
      <c r="AA26" s="149"/>
      <c r="AB26" s="149"/>
      <c r="AC26" s="149"/>
      <c r="AD26" s="149"/>
      <c r="AE26" s="149" t="s">
        <v>1682</v>
      </c>
      <c r="AF26" s="149" t="s">
        <v>1801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ht="24" outlineLevel="1">
      <c r="A27" s="176">
        <v>14</v>
      </c>
      <c r="B27" s="177" t="s">
        <v>1802</v>
      </c>
      <c r="C27" s="177" t="s">
        <v>1803</v>
      </c>
      <c r="D27" s="178" t="s">
        <v>568</v>
      </c>
      <c r="E27" s="179">
        <v>80</v>
      </c>
      <c r="F27" s="182"/>
      <c r="G27" s="180">
        <f t="shared" si="7"/>
        <v>0</v>
      </c>
      <c r="H27" s="182">
        <v>16.600000000000001</v>
      </c>
      <c r="I27" s="180">
        <f t="shared" si="8"/>
        <v>1328</v>
      </c>
      <c r="J27" s="182">
        <v>0</v>
      </c>
      <c r="K27" s="180">
        <f t="shared" si="9"/>
        <v>0</v>
      </c>
      <c r="L27" s="180">
        <v>21</v>
      </c>
      <c r="M27" s="180">
        <f t="shared" si="10"/>
        <v>0</v>
      </c>
      <c r="N27" s="180">
        <v>1.1E-4</v>
      </c>
      <c r="O27" s="180">
        <f t="shared" si="11"/>
        <v>0.01</v>
      </c>
      <c r="P27" s="180">
        <v>0</v>
      </c>
      <c r="Q27" s="180">
        <f t="shared" si="12"/>
        <v>0</v>
      </c>
      <c r="R27" s="181"/>
      <c r="S27" s="181" t="s">
        <v>392</v>
      </c>
      <c r="T27" s="180" t="s">
        <v>689</v>
      </c>
      <c r="U27" s="180">
        <v>0</v>
      </c>
      <c r="V27" s="180">
        <f t="shared" si="13"/>
        <v>0</v>
      </c>
      <c r="W27" s="181"/>
      <c r="X27" s="181">
        <v>14</v>
      </c>
      <c r="Y27" s="149"/>
      <c r="Z27" s="149"/>
      <c r="AA27" s="149"/>
      <c r="AB27" s="149"/>
      <c r="AC27" s="149"/>
      <c r="AD27" s="149"/>
      <c r="AE27" s="149" t="s">
        <v>782</v>
      </c>
      <c r="AF27" s="149" t="s">
        <v>1804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4" outlineLevel="1">
      <c r="A28" s="176">
        <v>15</v>
      </c>
      <c r="B28" s="177" t="s">
        <v>1805</v>
      </c>
      <c r="C28" s="177" t="s">
        <v>1806</v>
      </c>
      <c r="D28" s="178" t="s">
        <v>426</v>
      </c>
      <c r="E28" s="179">
        <v>1</v>
      </c>
      <c r="F28" s="182"/>
      <c r="G28" s="180">
        <f t="shared" si="7"/>
        <v>0</v>
      </c>
      <c r="H28" s="182">
        <v>0</v>
      </c>
      <c r="I28" s="180">
        <f t="shared" si="8"/>
        <v>0</v>
      </c>
      <c r="J28" s="182">
        <v>4500</v>
      </c>
      <c r="K28" s="180">
        <f t="shared" si="9"/>
        <v>4500</v>
      </c>
      <c r="L28" s="180">
        <v>21</v>
      </c>
      <c r="M28" s="180">
        <f t="shared" si="10"/>
        <v>0</v>
      </c>
      <c r="N28" s="180">
        <v>0</v>
      </c>
      <c r="O28" s="180">
        <f t="shared" si="11"/>
        <v>0</v>
      </c>
      <c r="P28" s="180">
        <v>0</v>
      </c>
      <c r="Q28" s="180">
        <f t="shared" si="12"/>
        <v>0</v>
      </c>
      <c r="R28" s="181"/>
      <c r="S28" s="181" t="s">
        <v>392</v>
      </c>
      <c r="T28" s="180" t="s">
        <v>689</v>
      </c>
      <c r="U28" s="180">
        <v>0</v>
      </c>
      <c r="V28" s="180">
        <f t="shared" si="13"/>
        <v>0</v>
      </c>
      <c r="W28" s="181"/>
      <c r="X28" s="181">
        <v>15</v>
      </c>
      <c r="Y28" s="149"/>
      <c r="Z28" s="149"/>
      <c r="AA28" s="149"/>
      <c r="AB28" s="149"/>
      <c r="AC28" s="149"/>
      <c r="AD28" s="149"/>
      <c r="AE28" s="149" t="s">
        <v>1682</v>
      </c>
      <c r="AF28" s="149" t="s">
        <v>1807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76">
        <v>16</v>
      </c>
      <c r="B29" s="177" t="s">
        <v>1808</v>
      </c>
      <c r="C29" s="177" t="s">
        <v>1809</v>
      </c>
      <c r="D29" s="178" t="s">
        <v>426</v>
      </c>
      <c r="E29" s="179">
        <v>2</v>
      </c>
      <c r="F29" s="182"/>
      <c r="G29" s="180">
        <f t="shared" si="7"/>
        <v>0</v>
      </c>
      <c r="H29" s="182">
        <v>0</v>
      </c>
      <c r="I29" s="180">
        <f t="shared" si="8"/>
        <v>0</v>
      </c>
      <c r="J29" s="182">
        <v>1680</v>
      </c>
      <c r="K29" s="180">
        <f t="shared" si="9"/>
        <v>3360</v>
      </c>
      <c r="L29" s="180">
        <v>21</v>
      </c>
      <c r="M29" s="180">
        <f t="shared" si="10"/>
        <v>0</v>
      </c>
      <c r="N29" s="180">
        <v>0</v>
      </c>
      <c r="O29" s="180">
        <f t="shared" si="11"/>
        <v>0</v>
      </c>
      <c r="P29" s="180">
        <v>0</v>
      </c>
      <c r="Q29" s="180">
        <f t="shared" si="12"/>
        <v>0</v>
      </c>
      <c r="R29" s="181"/>
      <c r="S29" s="181" t="s">
        <v>392</v>
      </c>
      <c r="T29" s="180" t="s">
        <v>689</v>
      </c>
      <c r="U29" s="180">
        <v>0</v>
      </c>
      <c r="V29" s="180">
        <f t="shared" si="13"/>
        <v>0</v>
      </c>
      <c r="W29" s="181"/>
      <c r="X29" s="181">
        <v>16</v>
      </c>
      <c r="Y29" s="149"/>
      <c r="Z29" s="149"/>
      <c r="AA29" s="149"/>
      <c r="AB29" s="149"/>
      <c r="AC29" s="149"/>
      <c r="AD29" s="149"/>
      <c r="AE29" s="149" t="s">
        <v>1682</v>
      </c>
      <c r="AF29" s="149" t="s">
        <v>1810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ht="24" outlineLevel="1">
      <c r="A30" s="176">
        <v>17</v>
      </c>
      <c r="B30" s="177" t="s">
        <v>1811</v>
      </c>
      <c r="C30" s="177" t="s">
        <v>1812</v>
      </c>
      <c r="D30" s="178" t="s">
        <v>426</v>
      </c>
      <c r="E30" s="179">
        <v>2</v>
      </c>
      <c r="F30" s="182"/>
      <c r="G30" s="180">
        <f t="shared" si="7"/>
        <v>0</v>
      </c>
      <c r="H30" s="182">
        <v>0</v>
      </c>
      <c r="I30" s="180">
        <f t="shared" si="8"/>
        <v>0</v>
      </c>
      <c r="J30" s="182">
        <v>8600</v>
      </c>
      <c r="K30" s="180">
        <f t="shared" si="9"/>
        <v>17200</v>
      </c>
      <c r="L30" s="180">
        <v>21</v>
      </c>
      <c r="M30" s="180">
        <f t="shared" si="10"/>
        <v>0</v>
      </c>
      <c r="N30" s="180">
        <v>0</v>
      </c>
      <c r="O30" s="180">
        <f t="shared" si="11"/>
        <v>0</v>
      </c>
      <c r="P30" s="180">
        <v>0</v>
      </c>
      <c r="Q30" s="180">
        <f t="shared" si="12"/>
        <v>0</v>
      </c>
      <c r="R30" s="181"/>
      <c r="S30" s="181" t="s">
        <v>392</v>
      </c>
      <c r="T30" s="180" t="s">
        <v>689</v>
      </c>
      <c r="U30" s="180">
        <v>0</v>
      </c>
      <c r="V30" s="180">
        <f t="shared" si="13"/>
        <v>0</v>
      </c>
      <c r="W30" s="181"/>
      <c r="X30" s="181">
        <v>17</v>
      </c>
      <c r="Y30" s="149"/>
      <c r="Z30" s="149"/>
      <c r="AA30" s="149"/>
      <c r="AB30" s="149"/>
      <c r="AC30" s="149"/>
      <c r="AD30" s="149"/>
      <c r="AE30" s="149" t="s">
        <v>1682</v>
      </c>
      <c r="AF30" s="149" t="s">
        <v>1813</v>
      </c>
      <c r="AG30" s="149"/>
      <c r="AH30" s="194"/>
      <c r="AI30" s="194"/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>
      <c r="A31" s="176">
        <v>18</v>
      </c>
      <c r="B31" s="177" t="s">
        <v>1814</v>
      </c>
      <c r="C31" s="177" t="s">
        <v>1815</v>
      </c>
      <c r="D31" s="178" t="s">
        <v>744</v>
      </c>
      <c r="E31" s="179">
        <v>1</v>
      </c>
      <c r="F31" s="182"/>
      <c r="G31" s="180">
        <f t="shared" si="7"/>
        <v>0</v>
      </c>
      <c r="H31" s="182">
        <v>13500</v>
      </c>
      <c r="I31" s="180">
        <f t="shared" si="8"/>
        <v>13500</v>
      </c>
      <c r="J31" s="182">
        <v>0</v>
      </c>
      <c r="K31" s="180">
        <f t="shared" si="9"/>
        <v>0</v>
      </c>
      <c r="L31" s="180">
        <v>21</v>
      </c>
      <c r="M31" s="180">
        <f t="shared" si="10"/>
        <v>0</v>
      </c>
      <c r="N31" s="180">
        <v>0</v>
      </c>
      <c r="O31" s="180">
        <f t="shared" si="11"/>
        <v>0</v>
      </c>
      <c r="P31" s="180">
        <v>0</v>
      </c>
      <c r="Q31" s="180">
        <f t="shared" si="12"/>
        <v>0</v>
      </c>
      <c r="R31" s="181"/>
      <c r="S31" s="181" t="s">
        <v>392</v>
      </c>
      <c r="T31" s="180" t="s">
        <v>689</v>
      </c>
      <c r="U31" s="180">
        <v>0</v>
      </c>
      <c r="V31" s="180">
        <f t="shared" si="13"/>
        <v>0</v>
      </c>
      <c r="W31" s="181"/>
      <c r="X31" s="181">
        <v>18</v>
      </c>
      <c r="Y31" s="149"/>
      <c r="Z31" s="149"/>
      <c r="AA31" s="149"/>
      <c r="AB31" s="149"/>
      <c r="AC31" s="149"/>
      <c r="AD31" s="149"/>
      <c r="AE31" s="149" t="s">
        <v>782</v>
      </c>
      <c r="AF31" s="149" t="s">
        <v>1816</v>
      </c>
      <c r="AG31" s="149"/>
      <c r="AH31" s="194"/>
      <c r="AI31" s="194"/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>
      <c r="A32" s="136"/>
      <c r="B32" s="154"/>
      <c r="C32" s="154"/>
      <c r="D32" s="157"/>
      <c r="E32" s="158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60"/>
      <c r="S32" s="160"/>
      <c r="T32" s="159"/>
      <c r="U32" s="159"/>
      <c r="V32" s="159"/>
      <c r="W32" s="160"/>
      <c r="X32" s="160"/>
      <c r="AC32">
        <v>12</v>
      </c>
      <c r="AD32">
        <v>21</v>
      </c>
      <c r="AH32" s="193"/>
      <c r="AI32" s="193"/>
      <c r="AJ32" s="196"/>
    </row>
    <row r="33" spans="1:36">
      <c r="A33" s="151"/>
      <c r="B33" s="156" t="s">
        <v>30</v>
      </c>
      <c r="C33" s="156"/>
      <c r="D33" s="165"/>
      <c r="E33" s="166"/>
      <c r="F33" s="167"/>
      <c r="G33" s="168">
        <f>G11</f>
        <v>0</v>
      </c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60"/>
      <c r="S33" s="160"/>
      <c r="T33" s="159"/>
      <c r="U33" s="159"/>
      <c r="V33" s="159"/>
      <c r="W33" s="160"/>
      <c r="X33" s="160"/>
      <c r="AC33">
        <f>SUMIF(L7:L31,AC32,G7:G31)</f>
        <v>0</v>
      </c>
      <c r="AD33">
        <f>SUMIF(L7:L31,AD32,G7:G31)</f>
        <v>0</v>
      </c>
      <c r="AE33" t="s">
        <v>215</v>
      </c>
      <c r="AH33" s="193"/>
      <c r="AI33" s="193"/>
      <c r="AJ33" s="196"/>
    </row>
    <row r="34" spans="1:36">
      <c r="A34" s="150"/>
      <c r="B34" s="155"/>
      <c r="C34" s="155"/>
      <c r="D34" s="161"/>
      <c r="E34" s="162"/>
      <c r="F34" s="163"/>
      <c r="G34" s="163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60"/>
      <c r="S34" s="160"/>
      <c r="T34" s="159"/>
      <c r="U34" s="159"/>
      <c r="V34" s="159"/>
      <c r="W34" s="160"/>
      <c r="X34" s="160"/>
      <c r="AH34" s="193"/>
      <c r="AI34" s="193"/>
      <c r="AJ34" s="196"/>
    </row>
    <row r="35" spans="1:36">
      <c r="A35" s="150"/>
      <c r="B35" s="155"/>
      <c r="C35" s="155"/>
      <c r="D35" s="161"/>
      <c r="E35" s="162"/>
      <c r="F35" s="163"/>
      <c r="G35" s="163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60"/>
      <c r="S35" s="160"/>
      <c r="T35" s="159"/>
      <c r="U35" s="159"/>
      <c r="V35" s="159"/>
      <c r="W35" s="160"/>
      <c r="X35" s="160"/>
      <c r="AH35" s="193"/>
      <c r="AI35" s="193"/>
      <c r="AJ35" s="196"/>
    </row>
    <row r="36" spans="1:36">
      <c r="A36" s="153" t="s">
        <v>216</v>
      </c>
      <c r="B36" s="155"/>
      <c r="C36" s="155"/>
      <c r="D36" s="161"/>
      <c r="E36" s="162"/>
      <c r="F36" s="163"/>
      <c r="G36" s="163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60"/>
      <c r="S36" s="160"/>
      <c r="T36" s="159"/>
      <c r="U36" s="159"/>
      <c r="V36" s="159"/>
      <c r="W36" s="160"/>
      <c r="X36" s="160"/>
      <c r="AH36" s="193"/>
      <c r="AI36" s="193"/>
      <c r="AJ36" s="196"/>
    </row>
    <row r="37" spans="1:36">
      <c r="A37" s="240"/>
      <c r="B37" s="241"/>
      <c r="C37" s="241"/>
      <c r="D37" s="242"/>
      <c r="E37" s="243"/>
      <c r="F37" s="244"/>
      <c r="G37" s="245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0"/>
      <c r="S37" s="160"/>
      <c r="T37" s="159"/>
      <c r="U37" s="159"/>
      <c r="V37" s="159"/>
      <c r="W37" s="160"/>
      <c r="X37" s="160"/>
      <c r="AE37" t="s">
        <v>217</v>
      </c>
      <c r="AH37" s="193"/>
      <c r="AI37" s="193"/>
      <c r="AJ37" s="196"/>
    </row>
    <row r="38" spans="1:36">
      <c r="A38" s="246"/>
      <c r="B38" s="247"/>
      <c r="C38" s="247"/>
      <c r="D38" s="248"/>
      <c r="E38" s="249"/>
      <c r="F38" s="250"/>
      <c r="G38" s="251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60"/>
      <c r="S38" s="160"/>
      <c r="T38" s="159"/>
      <c r="U38" s="159"/>
      <c r="V38" s="159"/>
      <c r="W38" s="160"/>
      <c r="X38" s="160"/>
      <c r="AH38" s="193"/>
      <c r="AI38" s="193"/>
      <c r="AJ38" s="196"/>
    </row>
    <row r="39" spans="1:36">
      <c r="A39" s="246"/>
      <c r="B39" s="247"/>
      <c r="C39" s="247"/>
      <c r="D39" s="248"/>
      <c r="E39" s="249"/>
      <c r="F39" s="250"/>
      <c r="G39" s="251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160"/>
      <c r="T39" s="159"/>
      <c r="U39" s="159"/>
      <c r="V39" s="159"/>
      <c r="W39" s="160"/>
      <c r="X39" s="160"/>
      <c r="AH39" s="193"/>
      <c r="AI39" s="193"/>
      <c r="AJ39" s="196"/>
    </row>
    <row r="40" spans="1:36">
      <c r="A40" s="246"/>
      <c r="B40" s="247"/>
      <c r="C40" s="247"/>
      <c r="D40" s="248"/>
      <c r="E40" s="249"/>
      <c r="F40" s="250"/>
      <c r="G40" s="251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60"/>
      <c r="S40" s="160"/>
      <c r="T40" s="159"/>
      <c r="U40" s="159"/>
      <c r="V40" s="159"/>
      <c r="W40" s="160"/>
      <c r="X40" s="160"/>
      <c r="AH40" s="193"/>
      <c r="AI40" s="193"/>
      <c r="AJ40" s="196"/>
    </row>
    <row r="41" spans="1:36">
      <c r="A41" s="252"/>
      <c r="B41" s="253"/>
      <c r="C41" s="253"/>
      <c r="D41" s="254"/>
      <c r="E41" s="255"/>
      <c r="F41" s="256"/>
      <c r="G41" s="257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60"/>
      <c r="S41" s="160"/>
      <c r="T41" s="159"/>
      <c r="U41" s="159"/>
      <c r="V41" s="159"/>
      <c r="W41" s="160"/>
      <c r="X41" s="160"/>
      <c r="AH41" s="193"/>
      <c r="AI41" s="193"/>
      <c r="AJ41" s="196"/>
    </row>
    <row r="42" spans="1:36">
      <c r="A42" s="150"/>
      <c r="B42" s="155"/>
      <c r="C42" s="155"/>
      <c r="D42" s="161"/>
      <c r="E42" s="162"/>
      <c r="F42" s="163"/>
      <c r="G42" s="163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60"/>
      <c r="S42" s="160"/>
      <c r="T42" s="159"/>
      <c r="U42" s="159"/>
      <c r="V42" s="159"/>
      <c r="W42" s="160"/>
      <c r="X42" s="160"/>
      <c r="AH42" s="193"/>
      <c r="AI42" s="193"/>
      <c r="AJ42" s="196"/>
    </row>
    <row r="43" spans="1:36">
      <c r="A43" s="146"/>
      <c r="B43" s="147"/>
      <c r="C43" s="147"/>
      <c r="D43" s="148"/>
      <c r="E43" s="149"/>
      <c r="F43" s="149"/>
      <c r="G43" s="149"/>
      <c r="AE43" t="s">
        <v>218</v>
      </c>
    </row>
    <row r="44" spans="1:36">
      <c r="A44" s="133"/>
      <c r="D44" s="8"/>
    </row>
    <row r="45" spans="1:36">
      <c r="A45" s="133"/>
      <c r="D45" s="8"/>
    </row>
    <row r="46" spans="1:36">
      <c r="A46" s="133"/>
      <c r="D46" s="8"/>
    </row>
    <row r="47" spans="1:36">
      <c r="A47" s="133"/>
      <c r="D47" s="8"/>
    </row>
    <row r="48" spans="1:36">
      <c r="A48" s="133"/>
      <c r="D48" s="8"/>
    </row>
    <row r="49" spans="1:4">
      <c r="A49" s="133"/>
      <c r="D49" s="8"/>
    </row>
    <row r="50" spans="1:4">
      <c r="A50" s="133"/>
      <c r="D50" s="8"/>
    </row>
    <row r="51" spans="1:4">
      <c r="A51" s="133"/>
      <c r="D51" s="8"/>
    </row>
    <row r="52" spans="1:4">
      <c r="A52" s="133"/>
      <c r="D52" s="8"/>
    </row>
    <row r="53" spans="1:4">
      <c r="A53" s="133"/>
      <c r="D53" s="8"/>
    </row>
    <row r="54" spans="1:4">
      <c r="A54" s="133"/>
      <c r="D54" s="8"/>
    </row>
    <row r="55" spans="1:4">
      <c r="A55" s="133"/>
      <c r="D55" s="8"/>
    </row>
    <row r="56" spans="1:4">
      <c r="A56" s="133"/>
      <c r="D56" s="8"/>
    </row>
    <row r="57" spans="1:4">
      <c r="A57" s="133"/>
      <c r="D57" s="8"/>
    </row>
    <row r="58" spans="1:4">
      <c r="A58" s="133"/>
      <c r="D58" s="8"/>
    </row>
    <row r="59" spans="1:4">
      <c r="A59" s="133"/>
      <c r="D59" s="8"/>
    </row>
    <row r="60" spans="1:4">
      <c r="A60" s="133"/>
      <c r="D60" s="8"/>
    </row>
    <row r="61" spans="1:4">
      <c r="A61" s="133"/>
      <c r="D61" s="8"/>
    </row>
    <row r="62" spans="1:4">
      <c r="A62" s="133"/>
      <c r="D62" s="8"/>
    </row>
    <row r="63" spans="1:4">
      <c r="A63" s="133"/>
      <c r="D63" s="8"/>
    </row>
    <row r="64" spans="1:4">
      <c r="A64" s="133"/>
      <c r="D64" s="8"/>
    </row>
    <row r="65" spans="1:4">
      <c r="A65" s="133"/>
      <c r="D65" s="8"/>
    </row>
    <row r="66" spans="1:4">
      <c r="A66" s="133"/>
      <c r="D66" s="8"/>
    </row>
    <row r="67" spans="1:4">
      <c r="A67" s="133"/>
      <c r="D67" s="8"/>
    </row>
    <row r="68" spans="1:4">
      <c r="A68" s="133"/>
      <c r="D68" s="8"/>
    </row>
    <row r="69" spans="1:4">
      <c r="A69" s="133"/>
      <c r="D69" s="8"/>
    </row>
    <row r="70" spans="1:4">
      <c r="A70" s="133"/>
      <c r="D70" s="8"/>
    </row>
    <row r="71" spans="1:4">
      <c r="A71" s="133"/>
      <c r="D71" s="8"/>
    </row>
    <row r="72" spans="1:4">
      <c r="A72" s="133"/>
      <c r="D72" s="8"/>
    </row>
    <row r="73" spans="1:4">
      <c r="A73" s="133"/>
      <c r="D73" s="8"/>
    </row>
    <row r="74" spans="1:4">
      <c r="A74" s="133"/>
      <c r="D74" s="8"/>
    </row>
    <row r="75" spans="1:4">
      <c r="A75" s="133"/>
      <c r="D75" s="8"/>
    </row>
    <row r="76" spans="1:4">
      <c r="A76" s="133"/>
      <c r="D76" s="8"/>
    </row>
    <row r="77" spans="1:4">
      <c r="A77" s="133"/>
      <c r="D77" s="8"/>
    </row>
    <row r="78" spans="1:4">
      <c r="A78" s="133"/>
      <c r="D78" s="8"/>
    </row>
    <row r="79" spans="1:4">
      <c r="A79" s="133"/>
      <c r="D79" s="8"/>
    </row>
    <row r="80" spans="1:4">
      <c r="A80" s="133"/>
      <c r="D80" s="8"/>
    </row>
    <row r="81" spans="1:4">
      <c r="A81" s="133"/>
      <c r="D81" s="8"/>
    </row>
    <row r="82" spans="1:4">
      <c r="A82" s="133"/>
      <c r="D82" s="8"/>
    </row>
    <row r="83" spans="1:4">
      <c r="A83" s="133"/>
      <c r="D83" s="8"/>
    </row>
    <row r="84" spans="1:4">
      <c r="A84" s="133"/>
      <c r="D84" s="8"/>
    </row>
    <row r="85" spans="1:4">
      <c r="A85" s="133"/>
      <c r="D85" s="8"/>
    </row>
    <row r="86" spans="1:4">
      <c r="A86" s="133"/>
      <c r="D86" s="8"/>
    </row>
    <row r="87" spans="1:4">
      <c r="A87" s="133"/>
      <c r="D87" s="8"/>
    </row>
    <row r="88" spans="1:4">
      <c r="A88" s="133"/>
      <c r="D88" s="8"/>
    </row>
    <row r="89" spans="1:4">
      <c r="A89" s="133"/>
      <c r="D89" s="8"/>
    </row>
    <row r="90" spans="1:4">
      <c r="A90" s="133"/>
      <c r="D90" s="8"/>
    </row>
    <row r="91" spans="1:4">
      <c r="A91" s="133"/>
      <c r="D91" s="8"/>
    </row>
    <row r="92" spans="1:4">
      <c r="A92" s="133"/>
      <c r="D92" s="8"/>
    </row>
    <row r="93" spans="1:4">
      <c r="A93" s="133"/>
      <c r="D93" s="8"/>
    </row>
    <row r="94" spans="1:4">
      <c r="A94" s="133"/>
      <c r="D94" s="8"/>
    </row>
    <row r="95" spans="1:4">
      <c r="A95" s="133"/>
      <c r="D95" s="8"/>
    </row>
    <row r="96" spans="1:4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37:G41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topLeftCell="A51" workbookViewId="0">
      <selection activeCell="F69" sqref="F69:F76"/>
    </sheetView>
  </sheetViews>
  <sheetFormatPr baseColWidth="10" defaultColWidth="8.83203125" defaultRowHeight="13" outlineLevelRow="1"/>
  <cols>
    <col min="1" max="1" width="4.33203125" customWidth="1"/>
    <col min="2" max="2" width="14.5" style="131" customWidth="1"/>
    <col min="3" max="3" width="38.33203125" style="131" customWidth="1"/>
    <col min="4" max="4" width="4.6640625" customWidth="1"/>
    <col min="5" max="5" width="10.6640625" customWidth="1"/>
    <col min="6" max="6" width="9.83203125" customWidth="1"/>
    <col min="7" max="7" width="12.83203125" customWidth="1"/>
    <col min="8" max="24" width="0" hidden="1" customWidth="1"/>
    <col min="29" max="33" width="0" hidden="1" customWidth="1"/>
    <col min="34" max="34" width="87.1640625" hidden="1" customWidth="1"/>
    <col min="35" max="36" width="56" hidden="1" customWidth="1"/>
    <col min="37" max="39" width="0" hidden="1" customWidth="1"/>
  </cols>
  <sheetData>
    <row r="1" spans="1:60" ht="16" customHeight="1">
      <c r="A1" s="258" t="s">
        <v>7</v>
      </c>
      <c r="B1" s="258"/>
      <c r="C1" s="258"/>
      <c r="D1" s="258"/>
      <c r="E1" s="258"/>
      <c r="F1" s="258"/>
      <c r="G1" s="258"/>
      <c r="AE1" t="s">
        <v>164</v>
      </c>
    </row>
    <row r="2" spans="1:60" ht="16" customHeight="1">
      <c r="A2" s="134" t="s">
        <v>8</v>
      </c>
      <c r="B2" s="135"/>
      <c r="C2" s="259" t="s">
        <v>44</v>
      </c>
      <c r="D2" s="260"/>
      <c r="E2" s="260"/>
      <c r="F2" s="260"/>
      <c r="G2" s="261"/>
      <c r="AE2" t="s">
        <v>165</v>
      </c>
    </row>
    <row r="3" spans="1:60" ht="16" hidden="1" customHeight="1">
      <c r="A3" s="134" t="s">
        <v>9</v>
      </c>
      <c r="B3" s="135"/>
      <c r="C3" s="260"/>
      <c r="D3" s="260"/>
      <c r="E3" s="260"/>
      <c r="F3" s="260"/>
      <c r="G3" s="261"/>
      <c r="AE3" t="s">
        <v>166</v>
      </c>
    </row>
    <row r="4" spans="1:60" ht="16" hidden="1" customHeight="1">
      <c r="A4" s="134" t="s">
        <v>10</v>
      </c>
      <c r="B4" s="135" t="s">
        <v>43</v>
      </c>
      <c r="C4" s="259" t="s">
        <v>44</v>
      </c>
      <c r="D4" s="260"/>
      <c r="E4" s="260"/>
      <c r="F4" s="260"/>
      <c r="G4" s="261"/>
      <c r="AE4" t="s">
        <v>167</v>
      </c>
    </row>
    <row r="5" spans="1:60" ht="16" hidden="1" customHeight="1">
      <c r="A5" s="134" t="s">
        <v>168</v>
      </c>
      <c r="B5" s="135" t="s">
        <v>43</v>
      </c>
      <c r="C5" s="259" t="s">
        <v>44</v>
      </c>
      <c r="D5" s="259"/>
      <c r="E5" s="259"/>
      <c r="F5" s="259"/>
      <c r="G5" s="262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 t="s">
        <v>169</v>
      </c>
    </row>
    <row r="6" spans="1:60" ht="16" customHeight="1">
      <c r="A6" s="134" t="s">
        <v>168</v>
      </c>
      <c r="B6" s="137" t="s">
        <v>58</v>
      </c>
      <c r="C6" s="259" t="s">
        <v>59</v>
      </c>
      <c r="D6" s="259"/>
      <c r="E6" s="259"/>
      <c r="F6" s="259"/>
      <c r="G6" s="262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 t="s">
        <v>170</v>
      </c>
    </row>
    <row r="7" spans="1:60" ht="16" customHeight="1">
      <c r="A7" s="138" t="s">
        <v>168</v>
      </c>
      <c r="B7" s="199" t="s">
        <v>64</v>
      </c>
      <c r="C7" s="263" t="s">
        <v>65</v>
      </c>
      <c r="D7" s="263"/>
      <c r="E7" s="263"/>
      <c r="F7" s="263"/>
      <c r="G7" s="264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 t="s">
        <v>984</v>
      </c>
    </row>
    <row r="8" spans="1:60">
      <c r="A8" s="133"/>
      <c r="D8" s="8"/>
    </row>
    <row r="9" spans="1:60" ht="42">
      <c r="A9" s="140" t="s">
        <v>171</v>
      </c>
      <c r="B9" s="143" t="s">
        <v>172</v>
      </c>
      <c r="C9" s="143" t="s">
        <v>173</v>
      </c>
      <c r="D9" s="141" t="s">
        <v>174</v>
      </c>
      <c r="E9" s="142" t="s">
        <v>175</v>
      </c>
      <c r="F9" s="144" t="s">
        <v>176</v>
      </c>
      <c r="G9" s="142" t="s">
        <v>30</v>
      </c>
      <c r="H9" s="145" t="s">
        <v>31</v>
      </c>
      <c r="I9" s="145" t="s">
        <v>180</v>
      </c>
      <c r="J9" s="145" t="s">
        <v>32</v>
      </c>
      <c r="K9" s="145" t="s">
        <v>181</v>
      </c>
      <c r="L9" s="145" t="s">
        <v>182</v>
      </c>
      <c r="M9" s="145" t="s">
        <v>183</v>
      </c>
      <c r="N9" s="145" t="s">
        <v>184</v>
      </c>
      <c r="O9" s="145" t="s">
        <v>185</v>
      </c>
      <c r="P9" s="145" t="s">
        <v>186</v>
      </c>
      <c r="Q9" s="145" t="s">
        <v>187</v>
      </c>
      <c r="R9" s="145" t="s">
        <v>188</v>
      </c>
      <c r="S9" s="145" t="s">
        <v>189</v>
      </c>
      <c r="T9" s="145" t="s">
        <v>190</v>
      </c>
      <c r="U9" s="145" t="s">
        <v>191</v>
      </c>
      <c r="V9" s="145" t="s">
        <v>192</v>
      </c>
      <c r="W9" s="145" t="s">
        <v>193</v>
      </c>
      <c r="X9" s="145" t="s">
        <v>194</v>
      </c>
      <c r="Y9" s="19"/>
      <c r="Z9" s="19"/>
      <c r="AA9" s="19"/>
      <c r="AB9" s="19"/>
      <c r="AC9" s="19"/>
      <c r="AD9" s="19" t="s">
        <v>179</v>
      </c>
      <c r="AE9" s="19" t="s">
        <v>177</v>
      </c>
      <c r="AF9" t="s">
        <v>178</v>
      </c>
    </row>
    <row r="10" spans="1:60">
      <c r="A10" s="136"/>
      <c r="B10" s="154"/>
      <c r="C10" s="154"/>
      <c r="D10" s="157"/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0"/>
      <c r="S10" s="160"/>
      <c r="T10" s="159"/>
      <c r="U10" s="159"/>
      <c r="V10" s="159"/>
      <c r="W10" s="160"/>
      <c r="X10" s="160"/>
      <c r="AH10" s="193"/>
      <c r="AI10" s="193"/>
      <c r="AJ10" s="196"/>
    </row>
    <row r="11" spans="1:60" ht="14">
      <c r="A11" s="152" t="s">
        <v>195</v>
      </c>
      <c r="B11" s="169" t="s">
        <v>151</v>
      </c>
      <c r="C11" s="169" t="s">
        <v>65</v>
      </c>
      <c r="D11" s="170"/>
      <c r="E11" s="171"/>
      <c r="F11" s="172"/>
      <c r="G11" s="173">
        <f>SUMIF(AE12:AE66,"&lt;&gt;NOR",G12:G66)</f>
        <v>0</v>
      </c>
      <c r="H11" s="172"/>
      <c r="I11" s="172">
        <f>SUM(I12:I66)</f>
        <v>1012906.2999999999</v>
      </c>
      <c r="J11" s="172"/>
      <c r="K11" s="172">
        <f>SUM(K12:K66)</f>
        <v>518506.5</v>
      </c>
      <c r="L11" s="172"/>
      <c r="M11" s="172">
        <f>SUM(M12:M66)</f>
        <v>0</v>
      </c>
      <c r="N11" s="172"/>
      <c r="O11" s="172">
        <f>SUM(O12:O66)</f>
        <v>0.9800000000000002</v>
      </c>
      <c r="P11" s="172"/>
      <c r="Q11" s="172">
        <f>SUM(Q12:Q66)</f>
        <v>0</v>
      </c>
      <c r="R11" s="174"/>
      <c r="S11" s="174"/>
      <c r="T11" s="172"/>
      <c r="U11" s="172"/>
      <c r="V11" s="172">
        <f>SUM(V12:V66)</f>
        <v>662.88999999999987</v>
      </c>
      <c r="W11" s="174"/>
      <c r="X11" s="175"/>
      <c r="AE11" t="s">
        <v>196</v>
      </c>
      <c r="AH11" s="193"/>
      <c r="AI11" s="193"/>
      <c r="AJ11" s="196"/>
    </row>
    <row r="12" spans="1:60" outlineLevel="1">
      <c r="A12" s="176">
        <v>1</v>
      </c>
      <c r="B12" s="177" t="s">
        <v>1817</v>
      </c>
      <c r="C12" s="177" t="s">
        <v>1818</v>
      </c>
      <c r="D12" s="178" t="s">
        <v>568</v>
      </c>
      <c r="E12" s="179">
        <v>640</v>
      </c>
      <c r="F12" s="182"/>
      <c r="G12" s="180">
        <f>ROUND(E12*F12,2)</f>
        <v>0</v>
      </c>
      <c r="H12" s="182">
        <v>0</v>
      </c>
      <c r="I12" s="180">
        <f>ROUND(E12*H12,2)</f>
        <v>0</v>
      </c>
      <c r="J12" s="182">
        <v>93.8</v>
      </c>
      <c r="K12" s="180">
        <f>ROUND(E12*J12,2)</f>
        <v>60032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1"/>
      <c r="S12" s="181" t="s">
        <v>392</v>
      </c>
      <c r="T12" s="180" t="s">
        <v>689</v>
      </c>
      <c r="U12" s="180">
        <v>0.12</v>
      </c>
      <c r="V12" s="180">
        <f>ROUND(E12*U12,2)</f>
        <v>76.8</v>
      </c>
      <c r="W12" s="181"/>
      <c r="X12" s="181">
        <v>1</v>
      </c>
      <c r="Y12" s="149"/>
      <c r="Z12" s="149"/>
      <c r="AA12" s="149"/>
      <c r="AB12" s="149"/>
      <c r="AC12" s="149"/>
      <c r="AD12" s="149"/>
      <c r="AE12" s="149" t="s">
        <v>1682</v>
      </c>
      <c r="AF12" s="149" t="s">
        <v>1819</v>
      </c>
      <c r="AG12" s="149"/>
      <c r="AH12" s="194"/>
      <c r="AI12" s="194"/>
      <c r="AJ12" s="197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>
      <c r="A13" s="150"/>
      <c r="B13" s="191" t="s">
        <v>1820</v>
      </c>
      <c r="C13" s="192"/>
      <c r="D13" s="183"/>
      <c r="E13" s="184">
        <v>640</v>
      </c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4"/>
      <c r="S13" s="164"/>
      <c r="T13" s="163"/>
      <c r="U13" s="163"/>
      <c r="V13" s="163"/>
      <c r="W13" s="164"/>
      <c r="X13" s="164"/>
      <c r="Y13" s="149"/>
      <c r="Z13" s="149"/>
      <c r="AA13" s="149"/>
      <c r="AB13" s="149"/>
      <c r="AC13" s="149"/>
      <c r="AD13" s="149"/>
      <c r="AE13" s="149" t="s">
        <v>205</v>
      </c>
      <c r="AF13" s="149">
        <v>0</v>
      </c>
      <c r="AG13" s="149"/>
      <c r="AH13" s="194"/>
      <c r="AI13" s="195" t="s">
        <v>1820</v>
      </c>
      <c r="AJ13" s="197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>
      <c r="A14" s="176">
        <v>2</v>
      </c>
      <c r="B14" s="177" t="s">
        <v>1821</v>
      </c>
      <c r="C14" s="177" t="s">
        <v>1822</v>
      </c>
      <c r="D14" s="178" t="s">
        <v>568</v>
      </c>
      <c r="E14" s="179">
        <v>290</v>
      </c>
      <c r="F14" s="182"/>
      <c r="G14" s="180">
        <f>ROUND(E14*F14,2)</f>
        <v>0</v>
      </c>
      <c r="H14" s="182">
        <v>275.5</v>
      </c>
      <c r="I14" s="180">
        <f>ROUND(E14*H14,2)</f>
        <v>79895</v>
      </c>
      <c r="J14" s="182">
        <v>0</v>
      </c>
      <c r="K14" s="180">
        <f>ROUND(E14*J14,2)</f>
        <v>0</v>
      </c>
      <c r="L14" s="180">
        <v>21</v>
      </c>
      <c r="M14" s="180">
        <f>G14*(1+L14/100)</f>
        <v>0</v>
      </c>
      <c r="N14" s="180">
        <v>8.4000000000000003E-4</v>
      </c>
      <c r="O14" s="180">
        <f>ROUND(E14*N14,2)</f>
        <v>0.24</v>
      </c>
      <c r="P14" s="180">
        <v>0</v>
      </c>
      <c r="Q14" s="180">
        <f>ROUND(E14*P14,2)</f>
        <v>0</v>
      </c>
      <c r="R14" s="181"/>
      <c r="S14" s="181" t="s">
        <v>392</v>
      </c>
      <c r="T14" s="180" t="s">
        <v>689</v>
      </c>
      <c r="U14" s="180">
        <v>0</v>
      </c>
      <c r="V14" s="180">
        <f>ROUND(E14*U14,2)</f>
        <v>0</v>
      </c>
      <c r="W14" s="181"/>
      <c r="X14" s="181">
        <v>2</v>
      </c>
      <c r="Y14" s="149"/>
      <c r="Z14" s="149"/>
      <c r="AA14" s="149"/>
      <c r="AB14" s="149"/>
      <c r="AC14" s="149"/>
      <c r="AD14" s="149"/>
      <c r="AE14" s="149" t="s">
        <v>782</v>
      </c>
      <c r="AF14" s="149" t="s">
        <v>1823</v>
      </c>
      <c r="AG14" s="149"/>
      <c r="AH14" s="194"/>
      <c r="AI14" s="194"/>
      <c r="AJ14" s="197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>
      <c r="A15" s="176">
        <v>3</v>
      </c>
      <c r="B15" s="177" t="s">
        <v>1824</v>
      </c>
      <c r="C15" s="177" t="s">
        <v>1825</v>
      </c>
      <c r="D15" s="178" t="s">
        <v>568</v>
      </c>
      <c r="E15" s="179">
        <v>350</v>
      </c>
      <c r="F15" s="182"/>
      <c r="G15" s="180">
        <f>ROUND(E15*F15,2)</f>
        <v>0</v>
      </c>
      <c r="H15" s="182">
        <v>45.5</v>
      </c>
      <c r="I15" s="180">
        <f>ROUND(E15*H15,2)</f>
        <v>15925</v>
      </c>
      <c r="J15" s="182">
        <v>0</v>
      </c>
      <c r="K15" s="180">
        <f>ROUND(E15*J15,2)</f>
        <v>0</v>
      </c>
      <c r="L15" s="180">
        <v>21</v>
      </c>
      <c r="M15" s="180">
        <f>G15*(1+L15/100)</f>
        <v>0</v>
      </c>
      <c r="N15" s="180">
        <v>9.5E-4</v>
      </c>
      <c r="O15" s="180">
        <f>ROUND(E15*N15,2)</f>
        <v>0.33</v>
      </c>
      <c r="P15" s="180">
        <v>0</v>
      </c>
      <c r="Q15" s="180">
        <f>ROUND(E15*P15,2)</f>
        <v>0</v>
      </c>
      <c r="R15" s="181"/>
      <c r="S15" s="181" t="s">
        <v>392</v>
      </c>
      <c r="T15" s="180" t="s">
        <v>689</v>
      </c>
      <c r="U15" s="180">
        <v>0</v>
      </c>
      <c r="V15" s="180">
        <f>ROUND(E15*U15,2)</f>
        <v>0</v>
      </c>
      <c r="W15" s="181"/>
      <c r="X15" s="181">
        <v>3</v>
      </c>
      <c r="Y15" s="149"/>
      <c r="Z15" s="149"/>
      <c r="AA15" s="149"/>
      <c r="AB15" s="149"/>
      <c r="AC15" s="149"/>
      <c r="AD15" s="149"/>
      <c r="AE15" s="149" t="s">
        <v>782</v>
      </c>
      <c r="AF15" s="149" t="s">
        <v>1826</v>
      </c>
      <c r="AG15" s="149"/>
      <c r="AH15" s="194"/>
      <c r="AI15" s="194"/>
      <c r="AJ15" s="197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>
      <c r="A16" s="176">
        <v>4</v>
      </c>
      <c r="B16" s="177" t="s">
        <v>1827</v>
      </c>
      <c r="C16" s="177" t="s">
        <v>1828</v>
      </c>
      <c r="D16" s="178" t="s">
        <v>568</v>
      </c>
      <c r="E16" s="179">
        <v>190</v>
      </c>
      <c r="F16" s="182"/>
      <c r="G16" s="180">
        <f>ROUND(E16*F16,2)</f>
        <v>0</v>
      </c>
      <c r="H16" s="182">
        <v>0</v>
      </c>
      <c r="I16" s="180">
        <f>ROUND(E16*H16,2)</f>
        <v>0</v>
      </c>
      <c r="J16" s="182">
        <v>140.5</v>
      </c>
      <c r="K16" s="180">
        <f>ROUND(E16*J16,2)</f>
        <v>26695</v>
      </c>
      <c r="L16" s="180">
        <v>21</v>
      </c>
      <c r="M16" s="180">
        <f>G16*(1+L16/100)</f>
        <v>0</v>
      </c>
      <c r="N16" s="180">
        <v>0</v>
      </c>
      <c r="O16" s="180">
        <f>ROUND(E16*N16,2)</f>
        <v>0</v>
      </c>
      <c r="P16" s="180">
        <v>0</v>
      </c>
      <c r="Q16" s="180">
        <f>ROUND(E16*P16,2)</f>
        <v>0</v>
      </c>
      <c r="R16" s="181"/>
      <c r="S16" s="181" t="s">
        <v>392</v>
      </c>
      <c r="T16" s="180" t="s">
        <v>689</v>
      </c>
      <c r="U16" s="180">
        <v>0.17917</v>
      </c>
      <c r="V16" s="180">
        <f>ROUND(E16*U16,2)</f>
        <v>34.04</v>
      </c>
      <c r="W16" s="181"/>
      <c r="X16" s="181">
        <v>4</v>
      </c>
      <c r="Y16" s="149"/>
      <c r="Z16" s="149"/>
      <c r="AA16" s="149"/>
      <c r="AB16" s="149"/>
      <c r="AC16" s="149"/>
      <c r="AD16" s="149"/>
      <c r="AE16" s="149" t="s">
        <v>1682</v>
      </c>
      <c r="AF16" s="149" t="s">
        <v>1829</v>
      </c>
      <c r="AG16" s="149"/>
      <c r="AH16" s="194"/>
      <c r="AI16" s="194"/>
      <c r="AJ16" s="197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>
      <c r="A17" s="150"/>
      <c r="B17" s="191" t="s">
        <v>1830</v>
      </c>
      <c r="C17" s="192"/>
      <c r="D17" s="183"/>
      <c r="E17" s="184">
        <v>190</v>
      </c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4"/>
      <c r="S17" s="164"/>
      <c r="T17" s="163"/>
      <c r="U17" s="163"/>
      <c r="V17" s="163"/>
      <c r="W17" s="164"/>
      <c r="X17" s="164"/>
      <c r="Y17" s="149"/>
      <c r="Z17" s="149"/>
      <c r="AA17" s="149"/>
      <c r="AB17" s="149"/>
      <c r="AC17" s="149"/>
      <c r="AD17" s="149"/>
      <c r="AE17" s="149" t="s">
        <v>205</v>
      </c>
      <c r="AF17" s="149">
        <v>0</v>
      </c>
      <c r="AG17" s="149"/>
      <c r="AH17" s="194"/>
      <c r="AI17" s="195" t="s">
        <v>1830</v>
      </c>
      <c r="AJ17" s="197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>
      <c r="A18" s="176">
        <v>5</v>
      </c>
      <c r="B18" s="177" t="s">
        <v>1831</v>
      </c>
      <c r="C18" s="177" t="s">
        <v>1832</v>
      </c>
      <c r="D18" s="178" t="s">
        <v>568</v>
      </c>
      <c r="E18" s="179">
        <v>140</v>
      </c>
      <c r="F18" s="182"/>
      <c r="G18" s="180">
        <f t="shared" ref="G18:G29" si="0">ROUND(E18*F18,2)</f>
        <v>0</v>
      </c>
      <c r="H18" s="182">
        <v>143</v>
      </c>
      <c r="I18" s="180">
        <f t="shared" ref="I18:I29" si="1">ROUND(E18*H18,2)</f>
        <v>20020</v>
      </c>
      <c r="J18" s="182">
        <v>0</v>
      </c>
      <c r="K18" s="180">
        <f t="shared" ref="K18:K29" si="2">ROUND(E18*J18,2)</f>
        <v>0</v>
      </c>
      <c r="L18" s="180">
        <v>21</v>
      </c>
      <c r="M18" s="180">
        <f t="shared" ref="M18:M29" si="3">G18*(1+L18/100)</f>
        <v>0</v>
      </c>
      <c r="N18" s="180">
        <v>6.2E-4</v>
      </c>
      <c r="O18" s="180">
        <f t="shared" ref="O18:O29" si="4">ROUND(E18*N18,2)</f>
        <v>0.09</v>
      </c>
      <c r="P18" s="180">
        <v>0</v>
      </c>
      <c r="Q18" s="180">
        <f t="shared" ref="Q18:Q29" si="5">ROUND(E18*P18,2)</f>
        <v>0</v>
      </c>
      <c r="R18" s="181"/>
      <c r="S18" s="181" t="s">
        <v>392</v>
      </c>
      <c r="T18" s="180" t="s">
        <v>689</v>
      </c>
      <c r="U18" s="180">
        <v>0</v>
      </c>
      <c r="V18" s="180">
        <f t="shared" ref="V18:V29" si="6">ROUND(E18*U18,2)</f>
        <v>0</v>
      </c>
      <c r="W18" s="181"/>
      <c r="X18" s="181">
        <v>5</v>
      </c>
      <c r="Y18" s="149"/>
      <c r="Z18" s="149"/>
      <c r="AA18" s="149"/>
      <c r="AB18" s="149"/>
      <c r="AC18" s="149"/>
      <c r="AD18" s="149"/>
      <c r="AE18" s="149" t="s">
        <v>782</v>
      </c>
      <c r="AF18" s="149" t="s">
        <v>1833</v>
      </c>
      <c r="AG18" s="149"/>
      <c r="AH18" s="194"/>
      <c r="AI18" s="194"/>
      <c r="AJ18" s="197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>
      <c r="A19" s="176">
        <v>6</v>
      </c>
      <c r="B19" s="177" t="s">
        <v>1834</v>
      </c>
      <c r="C19" s="177" t="s">
        <v>1835</v>
      </c>
      <c r="D19" s="178" t="s">
        <v>568</v>
      </c>
      <c r="E19" s="179">
        <v>50</v>
      </c>
      <c r="F19" s="182"/>
      <c r="G19" s="180">
        <f t="shared" si="0"/>
        <v>0</v>
      </c>
      <c r="H19" s="182">
        <v>26.9</v>
      </c>
      <c r="I19" s="180">
        <f t="shared" si="1"/>
        <v>1345</v>
      </c>
      <c r="J19" s="182">
        <v>0</v>
      </c>
      <c r="K19" s="180">
        <f t="shared" si="2"/>
        <v>0</v>
      </c>
      <c r="L19" s="180">
        <v>21</v>
      </c>
      <c r="M19" s="180">
        <f t="shared" si="3"/>
        <v>0</v>
      </c>
      <c r="N19" s="180">
        <v>6.2E-4</v>
      </c>
      <c r="O19" s="180">
        <f t="shared" si="4"/>
        <v>0.03</v>
      </c>
      <c r="P19" s="180">
        <v>0</v>
      </c>
      <c r="Q19" s="180">
        <f t="shared" si="5"/>
        <v>0</v>
      </c>
      <c r="R19" s="181"/>
      <c r="S19" s="181" t="s">
        <v>392</v>
      </c>
      <c r="T19" s="180" t="s">
        <v>689</v>
      </c>
      <c r="U19" s="180">
        <v>0</v>
      </c>
      <c r="V19" s="180">
        <f t="shared" si="6"/>
        <v>0</v>
      </c>
      <c r="W19" s="181"/>
      <c r="X19" s="181">
        <v>6</v>
      </c>
      <c r="Y19" s="149"/>
      <c r="Z19" s="149"/>
      <c r="AA19" s="149"/>
      <c r="AB19" s="149"/>
      <c r="AC19" s="149"/>
      <c r="AD19" s="149"/>
      <c r="AE19" s="149" t="s">
        <v>782</v>
      </c>
      <c r="AF19" s="149" t="s">
        <v>1836</v>
      </c>
      <c r="AG19" s="149"/>
      <c r="AH19" s="194"/>
      <c r="AI19" s="194"/>
      <c r="AJ19" s="197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>
      <c r="A20" s="176">
        <v>7</v>
      </c>
      <c r="B20" s="177" t="s">
        <v>1837</v>
      </c>
      <c r="C20" s="177" t="s">
        <v>1838</v>
      </c>
      <c r="D20" s="178" t="s">
        <v>568</v>
      </c>
      <c r="E20" s="179">
        <v>280</v>
      </c>
      <c r="F20" s="182"/>
      <c r="G20" s="180">
        <f t="shared" si="0"/>
        <v>0</v>
      </c>
      <c r="H20" s="182">
        <v>0</v>
      </c>
      <c r="I20" s="180">
        <f t="shared" si="1"/>
        <v>0</v>
      </c>
      <c r="J20" s="182">
        <v>389</v>
      </c>
      <c r="K20" s="180">
        <f t="shared" si="2"/>
        <v>108920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1"/>
      <c r="S20" s="181" t="s">
        <v>392</v>
      </c>
      <c r="T20" s="180" t="s">
        <v>689</v>
      </c>
      <c r="U20" s="180">
        <v>0.49717</v>
      </c>
      <c r="V20" s="180">
        <f t="shared" si="6"/>
        <v>139.21</v>
      </c>
      <c r="W20" s="181"/>
      <c r="X20" s="181">
        <v>7</v>
      </c>
      <c r="Y20" s="149"/>
      <c r="Z20" s="149"/>
      <c r="AA20" s="149"/>
      <c r="AB20" s="149"/>
      <c r="AC20" s="149"/>
      <c r="AD20" s="149"/>
      <c r="AE20" s="149" t="s">
        <v>1682</v>
      </c>
      <c r="AF20" s="149" t="s">
        <v>1839</v>
      </c>
      <c r="AG20" s="149"/>
      <c r="AH20" s="194"/>
      <c r="AI20" s="194"/>
      <c r="AJ20" s="197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>
      <c r="A21" s="176">
        <v>8</v>
      </c>
      <c r="B21" s="177" t="s">
        <v>1840</v>
      </c>
      <c r="C21" s="177" t="s">
        <v>1841</v>
      </c>
      <c r="D21" s="178" t="s">
        <v>568</v>
      </c>
      <c r="E21" s="179">
        <v>280</v>
      </c>
      <c r="F21" s="182"/>
      <c r="G21" s="180">
        <f t="shared" si="0"/>
        <v>0</v>
      </c>
      <c r="H21" s="182">
        <v>20.2</v>
      </c>
      <c r="I21" s="180">
        <f t="shared" si="1"/>
        <v>5656</v>
      </c>
      <c r="J21" s="182">
        <v>0</v>
      </c>
      <c r="K21" s="180">
        <f t="shared" si="2"/>
        <v>0</v>
      </c>
      <c r="L21" s="180">
        <v>21</v>
      </c>
      <c r="M21" s="180">
        <f t="shared" si="3"/>
        <v>0</v>
      </c>
      <c r="N21" s="180">
        <v>1.3999999999999999E-4</v>
      </c>
      <c r="O21" s="180">
        <f t="shared" si="4"/>
        <v>0.04</v>
      </c>
      <c r="P21" s="180">
        <v>0</v>
      </c>
      <c r="Q21" s="180">
        <f t="shared" si="5"/>
        <v>0</v>
      </c>
      <c r="R21" s="181"/>
      <c r="S21" s="181" t="s">
        <v>392</v>
      </c>
      <c r="T21" s="180" t="s">
        <v>689</v>
      </c>
      <c r="U21" s="180">
        <v>0</v>
      </c>
      <c r="V21" s="180">
        <f t="shared" si="6"/>
        <v>0</v>
      </c>
      <c r="W21" s="181"/>
      <c r="X21" s="181">
        <v>8</v>
      </c>
      <c r="Y21" s="149"/>
      <c r="Z21" s="149"/>
      <c r="AA21" s="149"/>
      <c r="AB21" s="149"/>
      <c r="AC21" s="149"/>
      <c r="AD21" s="149"/>
      <c r="AE21" s="149" t="s">
        <v>782</v>
      </c>
      <c r="AF21" s="149" t="s">
        <v>1842</v>
      </c>
      <c r="AG21" s="149"/>
      <c r="AH21" s="194"/>
      <c r="AI21" s="194"/>
      <c r="AJ21" s="197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>
      <c r="A22" s="176">
        <v>9</v>
      </c>
      <c r="B22" s="177" t="s">
        <v>1843</v>
      </c>
      <c r="C22" s="177" t="s">
        <v>1844</v>
      </c>
      <c r="D22" s="178" t="s">
        <v>568</v>
      </c>
      <c r="E22" s="179">
        <v>180</v>
      </c>
      <c r="F22" s="182"/>
      <c r="G22" s="180">
        <f t="shared" si="0"/>
        <v>0</v>
      </c>
      <c r="H22" s="182">
        <v>0</v>
      </c>
      <c r="I22" s="180">
        <f t="shared" si="1"/>
        <v>0</v>
      </c>
      <c r="J22" s="182">
        <v>412</v>
      </c>
      <c r="K22" s="180">
        <f t="shared" si="2"/>
        <v>74160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1"/>
      <c r="S22" s="181" t="s">
        <v>392</v>
      </c>
      <c r="T22" s="180" t="s">
        <v>689</v>
      </c>
      <c r="U22" s="180">
        <v>0.52717000000000003</v>
      </c>
      <c r="V22" s="180">
        <f t="shared" si="6"/>
        <v>94.89</v>
      </c>
      <c r="W22" s="181"/>
      <c r="X22" s="181">
        <v>9</v>
      </c>
      <c r="Y22" s="149"/>
      <c r="Z22" s="149"/>
      <c r="AA22" s="149"/>
      <c r="AB22" s="149"/>
      <c r="AC22" s="149"/>
      <c r="AD22" s="149"/>
      <c r="AE22" s="149" t="s">
        <v>1682</v>
      </c>
      <c r="AF22" s="149" t="s">
        <v>1845</v>
      </c>
      <c r="AG22" s="149"/>
      <c r="AH22" s="194"/>
      <c r="AI22" s="194"/>
      <c r="AJ22" s="197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24" outlineLevel="1">
      <c r="A23" s="176">
        <v>10</v>
      </c>
      <c r="B23" s="177" t="s">
        <v>1846</v>
      </c>
      <c r="C23" s="177" t="s">
        <v>1847</v>
      </c>
      <c r="D23" s="178" t="s">
        <v>568</v>
      </c>
      <c r="E23" s="179">
        <v>180</v>
      </c>
      <c r="F23" s="182"/>
      <c r="G23" s="180">
        <f t="shared" si="0"/>
        <v>0</v>
      </c>
      <c r="H23" s="182">
        <v>1093</v>
      </c>
      <c r="I23" s="180">
        <f t="shared" si="1"/>
        <v>196740</v>
      </c>
      <c r="J23" s="182">
        <v>0</v>
      </c>
      <c r="K23" s="180">
        <f t="shared" si="2"/>
        <v>0</v>
      </c>
      <c r="L23" s="180">
        <v>21</v>
      </c>
      <c r="M23" s="180">
        <f t="shared" si="3"/>
        <v>0</v>
      </c>
      <c r="N23" s="180">
        <v>4.6999999999999999E-4</v>
      </c>
      <c r="O23" s="180">
        <f t="shared" si="4"/>
        <v>0.08</v>
      </c>
      <c r="P23" s="180">
        <v>0</v>
      </c>
      <c r="Q23" s="180">
        <f t="shared" si="5"/>
        <v>0</v>
      </c>
      <c r="R23" s="181"/>
      <c r="S23" s="181" t="s">
        <v>392</v>
      </c>
      <c r="T23" s="180" t="s">
        <v>689</v>
      </c>
      <c r="U23" s="180">
        <v>0</v>
      </c>
      <c r="V23" s="180">
        <f t="shared" si="6"/>
        <v>0</v>
      </c>
      <c r="W23" s="181"/>
      <c r="X23" s="181">
        <v>10</v>
      </c>
      <c r="Y23" s="149"/>
      <c r="Z23" s="149"/>
      <c r="AA23" s="149"/>
      <c r="AB23" s="149"/>
      <c r="AC23" s="149"/>
      <c r="AD23" s="149"/>
      <c r="AE23" s="149" t="s">
        <v>782</v>
      </c>
      <c r="AF23" s="149" t="s">
        <v>1848</v>
      </c>
      <c r="AG23" s="149"/>
      <c r="AH23" s="194"/>
      <c r="AI23" s="194"/>
      <c r="AJ23" s="197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24" outlineLevel="1">
      <c r="A24" s="176">
        <v>11</v>
      </c>
      <c r="B24" s="177" t="s">
        <v>1849</v>
      </c>
      <c r="C24" s="177" t="s">
        <v>1850</v>
      </c>
      <c r="D24" s="178" t="s">
        <v>426</v>
      </c>
      <c r="E24" s="179">
        <v>80</v>
      </c>
      <c r="F24" s="182"/>
      <c r="G24" s="180">
        <f t="shared" si="0"/>
        <v>0</v>
      </c>
      <c r="H24" s="182">
        <v>437</v>
      </c>
      <c r="I24" s="180">
        <f t="shared" si="1"/>
        <v>34960</v>
      </c>
      <c r="J24" s="182">
        <v>0</v>
      </c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1"/>
      <c r="S24" s="181" t="s">
        <v>392</v>
      </c>
      <c r="T24" s="180" t="s">
        <v>689</v>
      </c>
      <c r="U24" s="180">
        <v>0</v>
      </c>
      <c r="V24" s="180">
        <f t="shared" si="6"/>
        <v>0</v>
      </c>
      <c r="W24" s="181"/>
      <c r="X24" s="181">
        <v>11</v>
      </c>
      <c r="Y24" s="149"/>
      <c r="Z24" s="149"/>
      <c r="AA24" s="149"/>
      <c r="AB24" s="149"/>
      <c r="AC24" s="149"/>
      <c r="AD24" s="149"/>
      <c r="AE24" s="149" t="s">
        <v>782</v>
      </c>
      <c r="AF24" s="149" t="s">
        <v>1851</v>
      </c>
      <c r="AG24" s="149"/>
      <c r="AH24" s="194"/>
      <c r="AI24" s="194"/>
      <c r="AJ24" s="197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>
      <c r="A25" s="176">
        <v>12</v>
      </c>
      <c r="B25" s="177" t="s">
        <v>1852</v>
      </c>
      <c r="C25" s="177" t="s">
        <v>1853</v>
      </c>
      <c r="D25" s="178" t="s">
        <v>426</v>
      </c>
      <c r="E25" s="179">
        <v>220</v>
      </c>
      <c r="F25" s="182"/>
      <c r="G25" s="180">
        <f t="shared" si="0"/>
        <v>0</v>
      </c>
      <c r="H25" s="182">
        <v>81.5</v>
      </c>
      <c r="I25" s="180">
        <f t="shared" si="1"/>
        <v>17930</v>
      </c>
      <c r="J25" s="182">
        <v>0</v>
      </c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1"/>
      <c r="S25" s="181" t="s">
        <v>392</v>
      </c>
      <c r="T25" s="180" t="s">
        <v>689</v>
      </c>
      <c r="U25" s="180">
        <v>0</v>
      </c>
      <c r="V25" s="180">
        <f t="shared" si="6"/>
        <v>0</v>
      </c>
      <c r="W25" s="181"/>
      <c r="X25" s="181">
        <v>12</v>
      </c>
      <c r="Y25" s="149"/>
      <c r="Z25" s="149"/>
      <c r="AA25" s="149"/>
      <c r="AB25" s="149"/>
      <c r="AC25" s="149"/>
      <c r="AD25" s="149"/>
      <c r="AE25" s="149" t="s">
        <v>782</v>
      </c>
      <c r="AF25" s="149" t="s">
        <v>1854</v>
      </c>
      <c r="AG25" s="149"/>
      <c r="AH25" s="194"/>
      <c r="AI25" s="194"/>
      <c r="AJ25" s="197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ht="24" outlineLevel="1">
      <c r="A26" s="176">
        <v>13</v>
      </c>
      <c r="B26" s="177" t="s">
        <v>1855</v>
      </c>
      <c r="C26" s="177" t="s">
        <v>1856</v>
      </c>
      <c r="D26" s="178" t="s">
        <v>426</v>
      </c>
      <c r="E26" s="179">
        <v>24</v>
      </c>
      <c r="F26" s="182"/>
      <c r="G26" s="180">
        <f t="shared" si="0"/>
        <v>0</v>
      </c>
      <c r="H26" s="182">
        <v>546.20000000000005</v>
      </c>
      <c r="I26" s="180">
        <f t="shared" si="1"/>
        <v>13108.8</v>
      </c>
      <c r="J26" s="182">
        <v>0</v>
      </c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1"/>
      <c r="S26" s="181" t="s">
        <v>392</v>
      </c>
      <c r="T26" s="180" t="s">
        <v>689</v>
      </c>
      <c r="U26" s="180">
        <v>0</v>
      </c>
      <c r="V26" s="180">
        <f t="shared" si="6"/>
        <v>0</v>
      </c>
      <c r="W26" s="181"/>
      <c r="X26" s="181">
        <v>13</v>
      </c>
      <c r="Y26" s="149"/>
      <c r="Z26" s="149"/>
      <c r="AA26" s="149"/>
      <c r="AB26" s="149"/>
      <c r="AC26" s="149"/>
      <c r="AD26" s="149"/>
      <c r="AE26" s="149" t="s">
        <v>782</v>
      </c>
      <c r="AF26" s="149" t="s">
        <v>1857</v>
      </c>
      <c r="AG26" s="149"/>
      <c r="AH26" s="194"/>
      <c r="AI26" s="194"/>
      <c r="AJ26" s="197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>
      <c r="A27" s="176">
        <v>14</v>
      </c>
      <c r="B27" s="177" t="s">
        <v>1858</v>
      </c>
      <c r="C27" s="177" t="s">
        <v>1859</v>
      </c>
      <c r="D27" s="178" t="s">
        <v>426</v>
      </c>
      <c r="E27" s="179">
        <v>22</v>
      </c>
      <c r="F27" s="182"/>
      <c r="G27" s="180">
        <f t="shared" si="0"/>
        <v>0</v>
      </c>
      <c r="H27" s="182">
        <v>0</v>
      </c>
      <c r="I27" s="180">
        <f t="shared" si="1"/>
        <v>0</v>
      </c>
      <c r="J27" s="182">
        <v>722</v>
      </c>
      <c r="K27" s="180">
        <f t="shared" si="2"/>
        <v>15884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1"/>
      <c r="S27" s="181" t="s">
        <v>392</v>
      </c>
      <c r="T27" s="180" t="s">
        <v>689</v>
      </c>
      <c r="U27" s="180">
        <v>0.92366999999999999</v>
      </c>
      <c r="V27" s="180">
        <f t="shared" si="6"/>
        <v>20.32</v>
      </c>
      <c r="W27" s="181"/>
      <c r="X27" s="181">
        <v>14</v>
      </c>
      <c r="Y27" s="149"/>
      <c r="Z27" s="149"/>
      <c r="AA27" s="149"/>
      <c r="AB27" s="149"/>
      <c r="AC27" s="149"/>
      <c r="AD27" s="149"/>
      <c r="AE27" s="149" t="s">
        <v>1682</v>
      </c>
      <c r="AF27" s="149" t="s">
        <v>1860</v>
      </c>
      <c r="AG27" s="149"/>
      <c r="AH27" s="194"/>
      <c r="AI27" s="194"/>
      <c r="AJ27" s="197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>
      <c r="A28" s="176">
        <v>15</v>
      </c>
      <c r="B28" s="177" t="s">
        <v>1861</v>
      </c>
      <c r="C28" s="177" t="s">
        <v>1862</v>
      </c>
      <c r="D28" s="178" t="s">
        <v>426</v>
      </c>
      <c r="E28" s="179">
        <v>22</v>
      </c>
      <c r="F28" s="182"/>
      <c r="G28" s="180">
        <f t="shared" si="0"/>
        <v>0</v>
      </c>
      <c r="H28" s="182">
        <v>1700</v>
      </c>
      <c r="I28" s="180">
        <f t="shared" si="1"/>
        <v>37400</v>
      </c>
      <c r="J28" s="182">
        <v>0</v>
      </c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1"/>
      <c r="S28" s="181" t="s">
        <v>392</v>
      </c>
      <c r="T28" s="180" t="s">
        <v>689</v>
      </c>
      <c r="U28" s="180">
        <v>0</v>
      </c>
      <c r="V28" s="180">
        <f t="shared" si="6"/>
        <v>0</v>
      </c>
      <c r="W28" s="181"/>
      <c r="X28" s="181">
        <v>15</v>
      </c>
      <c r="Y28" s="149"/>
      <c r="Z28" s="149"/>
      <c r="AA28" s="149"/>
      <c r="AB28" s="149"/>
      <c r="AC28" s="149"/>
      <c r="AD28" s="149"/>
      <c r="AE28" s="149" t="s">
        <v>782</v>
      </c>
      <c r="AF28" s="149" t="s">
        <v>1863</v>
      </c>
      <c r="AG28" s="149"/>
      <c r="AH28" s="194"/>
      <c r="AI28" s="194"/>
      <c r="AJ28" s="197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>
      <c r="A29" s="176">
        <v>16</v>
      </c>
      <c r="B29" s="177" t="s">
        <v>1864</v>
      </c>
      <c r="C29" s="177" t="s">
        <v>1865</v>
      </c>
      <c r="D29" s="178" t="s">
        <v>426</v>
      </c>
      <c r="E29" s="179">
        <v>44</v>
      </c>
      <c r="F29" s="182"/>
      <c r="G29" s="180">
        <f t="shared" si="0"/>
        <v>0</v>
      </c>
      <c r="H29" s="182">
        <v>0</v>
      </c>
      <c r="I29" s="180">
        <f t="shared" si="1"/>
        <v>0</v>
      </c>
      <c r="J29" s="182">
        <v>90</v>
      </c>
      <c r="K29" s="180">
        <f t="shared" si="2"/>
        <v>3960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1"/>
      <c r="S29" s="181" t="s">
        <v>392</v>
      </c>
      <c r="T29" s="180" t="s">
        <v>689</v>
      </c>
      <c r="U29" s="180">
        <v>0.12</v>
      </c>
      <c r="V29" s="180">
        <f t="shared" si="6"/>
        <v>5.28</v>
      </c>
      <c r="W29" s="181"/>
      <c r="X29" s="181">
        <v>16</v>
      </c>
      <c r="Y29" s="149"/>
      <c r="Z29" s="149"/>
      <c r="AA29" s="149"/>
      <c r="AB29" s="149"/>
      <c r="AC29" s="149"/>
      <c r="AD29" s="149"/>
      <c r="AE29" s="149" t="s">
        <v>202</v>
      </c>
      <c r="AF29" s="149" t="s">
        <v>1866</v>
      </c>
      <c r="AG29" s="149"/>
      <c r="AH29" s="194"/>
      <c r="AI29" s="194"/>
      <c r="AJ29" s="197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>
      <c r="A30" s="150"/>
      <c r="B30" s="191" t="s">
        <v>1867</v>
      </c>
      <c r="C30" s="192"/>
      <c r="D30" s="183"/>
      <c r="E30" s="184">
        <v>44</v>
      </c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4"/>
      <c r="S30" s="164"/>
      <c r="T30" s="163"/>
      <c r="U30" s="163"/>
      <c r="V30" s="163"/>
      <c r="W30" s="164"/>
      <c r="X30" s="164"/>
      <c r="Y30" s="149"/>
      <c r="Z30" s="149"/>
      <c r="AA30" s="149"/>
      <c r="AB30" s="149"/>
      <c r="AC30" s="149"/>
      <c r="AD30" s="149"/>
      <c r="AE30" s="149" t="s">
        <v>205</v>
      </c>
      <c r="AF30" s="149">
        <v>0</v>
      </c>
      <c r="AG30" s="149"/>
      <c r="AH30" s="194"/>
      <c r="AI30" s="195" t="s">
        <v>1867</v>
      </c>
      <c r="AJ30" s="197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>
      <c r="A31" s="176">
        <v>17</v>
      </c>
      <c r="B31" s="177" t="s">
        <v>1868</v>
      </c>
      <c r="C31" s="177" t="s">
        <v>1869</v>
      </c>
      <c r="D31" s="178" t="s">
        <v>426</v>
      </c>
      <c r="E31" s="179">
        <v>22</v>
      </c>
      <c r="F31" s="182"/>
      <c r="G31" s="180">
        <f>ROUND(E31*F31,2)</f>
        <v>0</v>
      </c>
      <c r="H31" s="182">
        <v>1706.3</v>
      </c>
      <c r="I31" s="180">
        <f>ROUND(E31*H31,2)</f>
        <v>37538.6</v>
      </c>
      <c r="J31" s="182">
        <v>0</v>
      </c>
      <c r="K31" s="180">
        <f>ROUND(E31*J31,2)</f>
        <v>0</v>
      </c>
      <c r="L31" s="180">
        <v>21</v>
      </c>
      <c r="M31" s="180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1"/>
      <c r="S31" s="181" t="s">
        <v>392</v>
      </c>
      <c r="T31" s="180" t="s">
        <v>689</v>
      </c>
      <c r="U31" s="180">
        <v>0</v>
      </c>
      <c r="V31" s="180">
        <f>ROUND(E31*U31,2)</f>
        <v>0</v>
      </c>
      <c r="W31" s="181"/>
      <c r="X31" s="181">
        <v>17</v>
      </c>
      <c r="Y31" s="149"/>
      <c r="Z31" s="149"/>
      <c r="AA31" s="149"/>
      <c r="AB31" s="149"/>
      <c r="AC31" s="149"/>
      <c r="AD31" s="149"/>
      <c r="AE31" s="149" t="s">
        <v>782</v>
      </c>
      <c r="AF31" s="149" t="s">
        <v>1870</v>
      </c>
      <c r="AG31" s="149"/>
      <c r="AH31" s="194"/>
      <c r="AI31" s="194"/>
      <c r="AJ31" s="197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ht="24" outlineLevel="1">
      <c r="A32" s="176">
        <v>18</v>
      </c>
      <c r="B32" s="177" t="s">
        <v>1871</v>
      </c>
      <c r="C32" s="177" t="s">
        <v>1872</v>
      </c>
      <c r="D32" s="178" t="s">
        <v>426</v>
      </c>
      <c r="E32" s="179">
        <v>22</v>
      </c>
      <c r="F32" s="182"/>
      <c r="G32" s="180">
        <f>ROUND(E32*F32,2)</f>
        <v>0</v>
      </c>
      <c r="H32" s="182">
        <v>1706.3</v>
      </c>
      <c r="I32" s="180">
        <f>ROUND(E32*H32,2)</f>
        <v>37538.6</v>
      </c>
      <c r="J32" s="182">
        <v>0</v>
      </c>
      <c r="K32" s="180">
        <f>ROUND(E32*J32,2)</f>
        <v>0</v>
      </c>
      <c r="L32" s="180">
        <v>21</v>
      </c>
      <c r="M32" s="180">
        <f>G32*(1+L32/100)</f>
        <v>0</v>
      </c>
      <c r="N32" s="180">
        <v>0</v>
      </c>
      <c r="O32" s="180">
        <f>ROUND(E32*N32,2)</f>
        <v>0</v>
      </c>
      <c r="P32" s="180">
        <v>0</v>
      </c>
      <c r="Q32" s="180">
        <f>ROUND(E32*P32,2)</f>
        <v>0</v>
      </c>
      <c r="R32" s="181"/>
      <c r="S32" s="181" t="s">
        <v>392</v>
      </c>
      <c r="T32" s="180" t="s">
        <v>689</v>
      </c>
      <c r="U32" s="180">
        <v>0</v>
      </c>
      <c r="V32" s="180">
        <f>ROUND(E32*U32,2)</f>
        <v>0</v>
      </c>
      <c r="W32" s="181"/>
      <c r="X32" s="181">
        <v>18</v>
      </c>
      <c r="Y32" s="149"/>
      <c r="Z32" s="149"/>
      <c r="AA32" s="149"/>
      <c r="AB32" s="149"/>
      <c r="AC32" s="149"/>
      <c r="AD32" s="149"/>
      <c r="AE32" s="149" t="s">
        <v>782</v>
      </c>
      <c r="AF32" s="149" t="s">
        <v>1873</v>
      </c>
      <c r="AG32" s="149"/>
      <c r="AH32" s="194"/>
      <c r="AI32" s="194"/>
      <c r="AJ32" s="197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1">
      <c r="A33" s="176">
        <v>19</v>
      </c>
      <c r="B33" s="177" t="s">
        <v>1874</v>
      </c>
      <c r="C33" s="177" t="s">
        <v>1875</v>
      </c>
      <c r="D33" s="178" t="s">
        <v>426</v>
      </c>
      <c r="E33" s="179">
        <v>44</v>
      </c>
      <c r="F33" s="182"/>
      <c r="G33" s="180">
        <f>ROUND(E33*F33,2)</f>
        <v>0</v>
      </c>
      <c r="H33" s="182">
        <v>0</v>
      </c>
      <c r="I33" s="180">
        <f>ROUND(E33*H33,2)</f>
        <v>0</v>
      </c>
      <c r="J33" s="182">
        <v>191</v>
      </c>
      <c r="K33" s="180">
        <f>ROUND(E33*J33,2)</f>
        <v>8404</v>
      </c>
      <c r="L33" s="180">
        <v>21</v>
      </c>
      <c r="M33" s="180">
        <f>G33*(1+L33/100)</f>
        <v>0</v>
      </c>
      <c r="N33" s="180">
        <v>0</v>
      </c>
      <c r="O33" s="180">
        <f>ROUND(E33*N33,2)</f>
        <v>0</v>
      </c>
      <c r="P33" s="180">
        <v>0</v>
      </c>
      <c r="Q33" s="180">
        <f>ROUND(E33*P33,2)</f>
        <v>0</v>
      </c>
      <c r="R33" s="181"/>
      <c r="S33" s="181" t="s">
        <v>392</v>
      </c>
      <c r="T33" s="180" t="s">
        <v>689</v>
      </c>
      <c r="U33" s="180">
        <v>0.24399999999999999</v>
      </c>
      <c r="V33" s="180">
        <f>ROUND(E33*U33,2)</f>
        <v>10.74</v>
      </c>
      <c r="W33" s="181"/>
      <c r="X33" s="181">
        <v>19</v>
      </c>
      <c r="Y33" s="149"/>
      <c r="Z33" s="149"/>
      <c r="AA33" s="149"/>
      <c r="AB33" s="149"/>
      <c r="AC33" s="149"/>
      <c r="AD33" s="149"/>
      <c r="AE33" s="149" t="s">
        <v>202</v>
      </c>
      <c r="AF33" s="149" t="s">
        <v>1876</v>
      </c>
      <c r="AG33" s="149"/>
      <c r="AH33" s="194"/>
      <c r="AI33" s="194"/>
      <c r="AJ33" s="197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ht="24" outlineLevel="1">
      <c r="A34" s="176">
        <v>20</v>
      </c>
      <c r="B34" s="177" t="s">
        <v>1877</v>
      </c>
      <c r="C34" s="177" t="s">
        <v>1878</v>
      </c>
      <c r="D34" s="178" t="s">
        <v>426</v>
      </c>
      <c r="E34" s="179">
        <v>44</v>
      </c>
      <c r="F34" s="182"/>
      <c r="G34" s="180">
        <f>ROUND(E34*F34,2)</f>
        <v>0</v>
      </c>
      <c r="H34" s="182">
        <v>483.8</v>
      </c>
      <c r="I34" s="180">
        <f>ROUND(E34*H34,2)</f>
        <v>21287.200000000001</v>
      </c>
      <c r="J34" s="182">
        <v>0</v>
      </c>
      <c r="K34" s="180">
        <f>ROUND(E34*J34,2)</f>
        <v>0</v>
      </c>
      <c r="L34" s="180">
        <v>21</v>
      </c>
      <c r="M34" s="180">
        <f>G34*(1+L34/100)</f>
        <v>0</v>
      </c>
      <c r="N34" s="180">
        <v>0</v>
      </c>
      <c r="O34" s="180">
        <f>ROUND(E34*N34,2)</f>
        <v>0</v>
      </c>
      <c r="P34" s="180">
        <v>0</v>
      </c>
      <c r="Q34" s="180">
        <f>ROUND(E34*P34,2)</f>
        <v>0</v>
      </c>
      <c r="R34" s="181"/>
      <c r="S34" s="181" t="s">
        <v>392</v>
      </c>
      <c r="T34" s="180" t="s">
        <v>689</v>
      </c>
      <c r="U34" s="180">
        <v>0</v>
      </c>
      <c r="V34" s="180">
        <f>ROUND(E34*U34,2)</f>
        <v>0</v>
      </c>
      <c r="W34" s="181"/>
      <c r="X34" s="181">
        <v>20</v>
      </c>
      <c r="Y34" s="149"/>
      <c r="Z34" s="149"/>
      <c r="AA34" s="149"/>
      <c r="AB34" s="149"/>
      <c r="AC34" s="149"/>
      <c r="AD34" s="149"/>
      <c r="AE34" s="149" t="s">
        <v>782</v>
      </c>
      <c r="AF34" s="149" t="s">
        <v>1879</v>
      </c>
      <c r="AG34" s="149"/>
      <c r="AH34" s="194"/>
      <c r="AI34" s="194"/>
      <c r="AJ34" s="197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>
      <c r="A35" s="176">
        <v>21</v>
      </c>
      <c r="B35" s="177" t="s">
        <v>1880</v>
      </c>
      <c r="C35" s="177" t="s">
        <v>1881</v>
      </c>
      <c r="D35" s="178" t="s">
        <v>568</v>
      </c>
      <c r="E35" s="179">
        <v>25</v>
      </c>
      <c r="F35" s="182"/>
      <c r="G35" s="180">
        <f>ROUND(E35*F35,2)</f>
        <v>0</v>
      </c>
      <c r="H35" s="182">
        <v>0</v>
      </c>
      <c r="I35" s="180">
        <f>ROUND(E35*H35,2)</f>
        <v>0</v>
      </c>
      <c r="J35" s="182">
        <v>50.9</v>
      </c>
      <c r="K35" s="180">
        <f>ROUND(E35*J35,2)</f>
        <v>1272.5</v>
      </c>
      <c r="L35" s="180">
        <v>21</v>
      </c>
      <c r="M35" s="180">
        <f>G35*(1+L35/100)</f>
        <v>0</v>
      </c>
      <c r="N35" s="180">
        <v>0</v>
      </c>
      <c r="O35" s="180">
        <f>ROUND(E35*N35,2)</f>
        <v>0</v>
      </c>
      <c r="P35" s="180">
        <v>0</v>
      </c>
      <c r="Q35" s="180">
        <f>ROUND(E35*P35,2)</f>
        <v>0</v>
      </c>
      <c r="R35" s="181"/>
      <c r="S35" s="181" t="s">
        <v>392</v>
      </c>
      <c r="T35" s="180" t="s">
        <v>689</v>
      </c>
      <c r="U35" s="180">
        <v>6.5000000000000002E-2</v>
      </c>
      <c r="V35" s="180">
        <f>ROUND(E35*U35,2)</f>
        <v>1.63</v>
      </c>
      <c r="W35" s="181"/>
      <c r="X35" s="181">
        <v>21</v>
      </c>
      <c r="Y35" s="149"/>
      <c r="Z35" s="149"/>
      <c r="AA35" s="149"/>
      <c r="AB35" s="149"/>
      <c r="AC35" s="149"/>
      <c r="AD35" s="149"/>
      <c r="AE35" s="149" t="s">
        <v>1682</v>
      </c>
      <c r="AF35" s="149" t="s">
        <v>1882</v>
      </c>
      <c r="AG35" s="149"/>
      <c r="AH35" s="194"/>
      <c r="AI35" s="194"/>
      <c r="AJ35" s="197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>
      <c r="A36" s="150"/>
      <c r="B36" s="191" t="s">
        <v>1883</v>
      </c>
      <c r="C36" s="192"/>
      <c r="D36" s="183"/>
      <c r="E36" s="184">
        <v>25</v>
      </c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4"/>
      <c r="S36" s="164"/>
      <c r="T36" s="163"/>
      <c r="U36" s="163"/>
      <c r="V36" s="163"/>
      <c r="W36" s="164"/>
      <c r="X36" s="164"/>
      <c r="Y36" s="149"/>
      <c r="Z36" s="149"/>
      <c r="AA36" s="149"/>
      <c r="AB36" s="149"/>
      <c r="AC36" s="149"/>
      <c r="AD36" s="149"/>
      <c r="AE36" s="149" t="s">
        <v>205</v>
      </c>
      <c r="AF36" s="149">
        <v>0</v>
      </c>
      <c r="AG36" s="149"/>
      <c r="AH36" s="194"/>
      <c r="AI36" s="195" t="s">
        <v>1883</v>
      </c>
      <c r="AJ36" s="197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>
      <c r="A37" s="176">
        <v>22</v>
      </c>
      <c r="B37" s="177" t="s">
        <v>1884</v>
      </c>
      <c r="C37" s="177" t="s">
        <v>1885</v>
      </c>
      <c r="D37" s="178" t="s">
        <v>568</v>
      </c>
      <c r="E37" s="179">
        <v>25</v>
      </c>
      <c r="F37" s="182"/>
      <c r="G37" s="180">
        <f t="shared" ref="G37:G51" si="7">ROUND(E37*F37,2)</f>
        <v>0</v>
      </c>
      <c r="H37" s="182">
        <v>14</v>
      </c>
      <c r="I37" s="180">
        <f t="shared" ref="I37:I51" si="8">ROUND(E37*H37,2)</f>
        <v>350</v>
      </c>
      <c r="J37" s="182">
        <v>0</v>
      </c>
      <c r="K37" s="180">
        <f t="shared" ref="K37:K51" si="9">ROUND(E37*J37,2)</f>
        <v>0</v>
      </c>
      <c r="L37" s="180">
        <v>21</v>
      </c>
      <c r="M37" s="180">
        <f t="shared" ref="M37:M51" si="10">G37*(1+L37/100)</f>
        <v>0</v>
      </c>
      <c r="N37" s="180">
        <v>1.1E-4</v>
      </c>
      <c r="O37" s="180">
        <f t="shared" ref="O37:O51" si="11">ROUND(E37*N37,2)</f>
        <v>0</v>
      </c>
      <c r="P37" s="180">
        <v>0</v>
      </c>
      <c r="Q37" s="180">
        <f t="shared" ref="Q37:Q51" si="12">ROUND(E37*P37,2)</f>
        <v>0</v>
      </c>
      <c r="R37" s="181"/>
      <c r="S37" s="181" t="s">
        <v>392</v>
      </c>
      <c r="T37" s="180" t="s">
        <v>689</v>
      </c>
      <c r="U37" s="180">
        <v>0</v>
      </c>
      <c r="V37" s="180">
        <f t="shared" ref="V37:V51" si="13">ROUND(E37*U37,2)</f>
        <v>0</v>
      </c>
      <c r="W37" s="181"/>
      <c r="X37" s="181">
        <v>22</v>
      </c>
      <c r="Y37" s="149"/>
      <c r="Z37" s="149"/>
      <c r="AA37" s="149"/>
      <c r="AB37" s="149"/>
      <c r="AC37" s="149"/>
      <c r="AD37" s="149"/>
      <c r="AE37" s="149" t="s">
        <v>782</v>
      </c>
      <c r="AF37" s="149" t="s">
        <v>1886</v>
      </c>
      <c r="AG37" s="149"/>
      <c r="AH37" s="194"/>
      <c r="AI37" s="194"/>
      <c r="AJ37" s="197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>
      <c r="A38" s="176">
        <v>23</v>
      </c>
      <c r="B38" s="177" t="s">
        <v>1887</v>
      </c>
      <c r="C38" s="177" t="s">
        <v>1888</v>
      </c>
      <c r="D38" s="178" t="s">
        <v>568</v>
      </c>
      <c r="E38" s="179">
        <v>150</v>
      </c>
      <c r="F38" s="182"/>
      <c r="G38" s="180">
        <f t="shared" si="7"/>
        <v>0</v>
      </c>
      <c r="H38" s="182">
        <v>0</v>
      </c>
      <c r="I38" s="180">
        <f t="shared" si="8"/>
        <v>0</v>
      </c>
      <c r="J38" s="182">
        <v>71.3</v>
      </c>
      <c r="K38" s="180">
        <f t="shared" si="9"/>
        <v>10695</v>
      </c>
      <c r="L38" s="180">
        <v>21</v>
      </c>
      <c r="M38" s="180">
        <f t="shared" si="10"/>
        <v>0</v>
      </c>
      <c r="N38" s="180">
        <v>0</v>
      </c>
      <c r="O38" s="180">
        <f t="shared" si="11"/>
        <v>0</v>
      </c>
      <c r="P38" s="180">
        <v>0</v>
      </c>
      <c r="Q38" s="180">
        <f t="shared" si="12"/>
        <v>0</v>
      </c>
      <c r="R38" s="181"/>
      <c r="S38" s="181" t="s">
        <v>392</v>
      </c>
      <c r="T38" s="180" t="s">
        <v>689</v>
      </c>
      <c r="U38" s="180">
        <v>9.1219999999999996E-2</v>
      </c>
      <c r="V38" s="180">
        <f t="shared" si="13"/>
        <v>13.68</v>
      </c>
      <c r="W38" s="181"/>
      <c r="X38" s="181">
        <v>23</v>
      </c>
      <c r="Y38" s="149"/>
      <c r="Z38" s="149"/>
      <c r="AA38" s="149"/>
      <c r="AB38" s="149"/>
      <c r="AC38" s="149"/>
      <c r="AD38" s="149"/>
      <c r="AE38" s="149" t="s">
        <v>1682</v>
      </c>
      <c r="AF38" s="149" t="s">
        <v>1889</v>
      </c>
      <c r="AG38" s="149"/>
      <c r="AH38" s="194"/>
      <c r="AI38" s="194"/>
      <c r="AJ38" s="197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1">
      <c r="A39" s="176">
        <v>24</v>
      </c>
      <c r="B39" s="177" t="s">
        <v>1890</v>
      </c>
      <c r="C39" s="177" t="s">
        <v>1891</v>
      </c>
      <c r="D39" s="178" t="s">
        <v>568</v>
      </c>
      <c r="E39" s="179">
        <v>150</v>
      </c>
      <c r="F39" s="182"/>
      <c r="G39" s="180">
        <f t="shared" si="7"/>
        <v>0</v>
      </c>
      <c r="H39" s="182">
        <v>21.6</v>
      </c>
      <c r="I39" s="180">
        <f t="shared" si="8"/>
        <v>3240</v>
      </c>
      <c r="J39" s="182">
        <v>0</v>
      </c>
      <c r="K39" s="180">
        <f t="shared" si="9"/>
        <v>0</v>
      </c>
      <c r="L39" s="180">
        <v>21</v>
      </c>
      <c r="M39" s="180">
        <f t="shared" si="10"/>
        <v>0</v>
      </c>
      <c r="N39" s="180">
        <v>6.9999999999999994E-5</v>
      </c>
      <c r="O39" s="180">
        <f t="shared" si="11"/>
        <v>0.01</v>
      </c>
      <c r="P39" s="180">
        <v>0</v>
      </c>
      <c r="Q39" s="180">
        <f t="shared" si="12"/>
        <v>0</v>
      </c>
      <c r="R39" s="181"/>
      <c r="S39" s="181" t="s">
        <v>392</v>
      </c>
      <c r="T39" s="180" t="s">
        <v>689</v>
      </c>
      <c r="U39" s="180">
        <v>0</v>
      </c>
      <c r="V39" s="180">
        <f t="shared" si="13"/>
        <v>0</v>
      </c>
      <c r="W39" s="181"/>
      <c r="X39" s="181">
        <v>24</v>
      </c>
      <c r="Y39" s="149"/>
      <c r="Z39" s="149"/>
      <c r="AA39" s="149"/>
      <c r="AB39" s="149"/>
      <c r="AC39" s="149"/>
      <c r="AD39" s="149"/>
      <c r="AE39" s="149" t="s">
        <v>782</v>
      </c>
      <c r="AF39" s="149" t="s">
        <v>1892</v>
      </c>
      <c r="AG39" s="149"/>
      <c r="AH39" s="194"/>
      <c r="AI39" s="194"/>
      <c r="AJ39" s="197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4" outlineLevel="1">
      <c r="A40" s="176">
        <v>25</v>
      </c>
      <c r="B40" s="177" t="s">
        <v>1893</v>
      </c>
      <c r="C40" s="177" t="s">
        <v>1894</v>
      </c>
      <c r="D40" s="178" t="s">
        <v>426</v>
      </c>
      <c r="E40" s="179">
        <v>150</v>
      </c>
      <c r="F40" s="182"/>
      <c r="G40" s="180">
        <f t="shared" si="7"/>
        <v>0</v>
      </c>
      <c r="H40" s="182">
        <v>57.2</v>
      </c>
      <c r="I40" s="180">
        <f t="shared" si="8"/>
        <v>8580</v>
      </c>
      <c r="J40" s="182">
        <v>0</v>
      </c>
      <c r="K40" s="180">
        <f t="shared" si="9"/>
        <v>0</v>
      </c>
      <c r="L40" s="180">
        <v>21</v>
      </c>
      <c r="M40" s="180">
        <f t="shared" si="10"/>
        <v>0</v>
      </c>
      <c r="N40" s="180">
        <v>0</v>
      </c>
      <c r="O40" s="180">
        <f t="shared" si="11"/>
        <v>0</v>
      </c>
      <c r="P40" s="180">
        <v>0</v>
      </c>
      <c r="Q40" s="180">
        <f t="shared" si="12"/>
        <v>0</v>
      </c>
      <c r="R40" s="181"/>
      <c r="S40" s="181" t="s">
        <v>392</v>
      </c>
      <c r="T40" s="180" t="s">
        <v>689</v>
      </c>
      <c r="U40" s="180">
        <v>0</v>
      </c>
      <c r="V40" s="180">
        <f t="shared" si="13"/>
        <v>0</v>
      </c>
      <c r="W40" s="181"/>
      <c r="X40" s="181">
        <v>25</v>
      </c>
      <c r="Y40" s="149"/>
      <c r="Z40" s="149"/>
      <c r="AA40" s="149"/>
      <c r="AB40" s="149"/>
      <c r="AC40" s="149"/>
      <c r="AD40" s="149"/>
      <c r="AE40" s="149" t="s">
        <v>782</v>
      </c>
      <c r="AF40" s="149" t="s">
        <v>1895</v>
      </c>
      <c r="AG40" s="149"/>
      <c r="AH40" s="194"/>
      <c r="AI40" s="194"/>
      <c r="AJ40" s="197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4" outlineLevel="1">
      <c r="A41" s="176">
        <v>26</v>
      </c>
      <c r="B41" s="177" t="s">
        <v>1896</v>
      </c>
      <c r="C41" s="177" t="s">
        <v>1897</v>
      </c>
      <c r="D41" s="178" t="s">
        <v>1898</v>
      </c>
      <c r="E41" s="179">
        <v>1</v>
      </c>
      <c r="F41" s="182"/>
      <c r="G41" s="180">
        <f t="shared" si="7"/>
        <v>0</v>
      </c>
      <c r="H41" s="182">
        <v>45000</v>
      </c>
      <c r="I41" s="180">
        <f t="shared" si="8"/>
        <v>45000</v>
      </c>
      <c r="J41" s="182">
        <v>0</v>
      </c>
      <c r="K41" s="180">
        <f t="shared" si="9"/>
        <v>0</v>
      </c>
      <c r="L41" s="180">
        <v>21</v>
      </c>
      <c r="M41" s="180">
        <f t="shared" si="10"/>
        <v>0</v>
      </c>
      <c r="N41" s="180">
        <v>0</v>
      </c>
      <c r="O41" s="180">
        <f t="shared" si="11"/>
        <v>0</v>
      </c>
      <c r="P41" s="180">
        <v>0</v>
      </c>
      <c r="Q41" s="180">
        <f t="shared" si="12"/>
        <v>0</v>
      </c>
      <c r="R41" s="181"/>
      <c r="S41" s="181" t="s">
        <v>392</v>
      </c>
      <c r="T41" s="180" t="s">
        <v>689</v>
      </c>
      <c r="U41" s="180">
        <v>0</v>
      </c>
      <c r="V41" s="180">
        <f t="shared" si="13"/>
        <v>0</v>
      </c>
      <c r="W41" s="181"/>
      <c r="X41" s="181">
        <v>26</v>
      </c>
      <c r="Y41" s="149"/>
      <c r="Z41" s="149"/>
      <c r="AA41" s="149"/>
      <c r="AB41" s="149"/>
      <c r="AC41" s="149"/>
      <c r="AD41" s="149"/>
      <c r="AE41" s="149" t="s">
        <v>782</v>
      </c>
      <c r="AF41" s="149" t="s">
        <v>1899</v>
      </c>
      <c r="AG41" s="149"/>
      <c r="AH41" s="194"/>
      <c r="AI41" s="194"/>
      <c r="AJ41" s="197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>
      <c r="A42" s="176">
        <v>27</v>
      </c>
      <c r="B42" s="177" t="s">
        <v>1900</v>
      </c>
      <c r="C42" s="177" t="s">
        <v>1901</v>
      </c>
      <c r="D42" s="178" t="s">
        <v>426</v>
      </c>
      <c r="E42" s="179">
        <v>4</v>
      </c>
      <c r="F42" s="182"/>
      <c r="G42" s="180">
        <f t="shared" si="7"/>
        <v>0</v>
      </c>
      <c r="H42" s="182">
        <v>0</v>
      </c>
      <c r="I42" s="180">
        <f t="shared" si="8"/>
        <v>0</v>
      </c>
      <c r="J42" s="182">
        <v>195.5</v>
      </c>
      <c r="K42" s="180">
        <f t="shared" si="9"/>
        <v>782</v>
      </c>
      <c r="L42" s="180">
        <v>21</v>
      </c>
      <c r="M42" s="180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1"/>
      <c r="S42" s="181" t="s">
        <v>392</v>
      </c>
      <c r="T42" s="180" t="s">
        <v>689</v>
      </c>
      <c r="U42" s="180">
        <v>0.25</v>
      </c>
      <c r="V42" s="180">
        <f t="shared" si="13"/>
        <v>1</v>
      </c>
      <c r="W42" s="181"/>
      <c r="X42" s="181">
        <v>27</v>
      </c>
      <c r="Y42" s="149"/>
      <c r="Z42" s="149"/>
      <c r="AA42" s="149"/>
      <c r="AB42" s="149"/>
      <c r="AC42" s="149"/>
      <c r="AD42" s="149"/>
      <c r="AE42" s="149" t="s">
        <v>202</v>
      </c>
      <c r="AF42" s="149" t="s">
        <v>1902</v>
      </c>
      <c r="AG42" s="149"/>
      <c r="AH42" s="194"/>
      <c r="AI42" s="194"/>
      <c r="AJ42" s="197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t="24" outlineLevel="1">
      <c r="A43" s="176">
        <v>28</v>
      </c>
      <c r="B43" s="177" t="s">
        <v>1903</v>
      </c>
      <c r="C43" s="177" t="s">
        <v>1904</v>
      </c>
      <c r="D43" s="178" t="s">
        <v>426</v>
      </c>
      <c r="E43" s="179">
        <v>4</v>
      </c>
      <c r="F43" s="182"/>
      <c r="G43" s="180">
        <f t="shared" si="7"/>
        <v>0</v>
      </c>
      <c r="H43" s="182">
        <v>1679</v>
      </c>
      <c r="I43" s="180">
        <f t="shared" si="8"/>
        <v>6716</v>
      </c>
      <c r="J43" s="182">
        <v>0</v>
      </c>
      <c r="K43" s="180">
        <f t="shared" si="9"/>
        <v>0</v>
      </c>
      <c r="L43" s="180">
        <v>21</v>
      </c>
      <c r="M43" s="180">
        <f t="shared" si="10"/>
        <v>0</v>
      </c>
      <c r="N43" s="180">
        <v>5.9999999999999995E-4</v>
      </c>
      <c r="O43" s="180">
        <f t="shared" si="11"/>
        <v>0</v>
      </c>
      <c r="P43" s="180">
        <v>0</v>
      </c>
      <c r="Q43" s="180">
        <f t="shared" si="12"/>
        <v>0</v>
      </c>
      <c r="R43" s="181"/>
      <c r="S43" s="181" t="s">
        <v>392</v>
      </c>
      <c r="T43" s="180" t="s">
        <v>689</v>
      </c>
      <c r="U43" s="180">
        <v>0</v>
      </c>
      <c r="V43" s="180">
        <f t="shared" si="13"/>
        <v>0</v>
      </c>
      <c r="W43" s="181"/>
      <c r="X43" s="181">
        <v>28</v>
      </c>
      <c r="Y43" s="149"/>
      <c r="Z43" s="149"/>
      <c r="AA43" s="149"/>
      <c r="AB43" s="149"/>
      <c r="AC43" s="149"/>
      <c r="AD43" s="149"/>
      <c r="AE43" s="149" t="s">
        <v>782</v>
      </c>
      <c r="AF43" s="149" t="s">
        <v>1905</v>
      </c>
      <c r="AG43" s="149"/>
      <c r="AH43" s="194"/>
      <c r="AI43" s="194"/>
      <c r="AJ43" s="197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>
      <c r="A44" s="176">
        <v>29</v>
      </c>
      <c r="B44" s="177" t="s">
        <v>1906</v>
      </c>
      <c r="C44" s="177" t="s">
        <v>1907</v>
      </c>
      <c r="D44" s="178" t="s">
        <v>426</v>
      </c>
      <c r="E44" s="179">
        <v>4</v>
      </c>
      <c r="F44" s="182"/>
      <c r="G44" s="180">
        <f t="shared" si="7"/>
        <v>0</v>
      </c>
      <c r="H44" s="182">
        <v>140</v>
      </c>
      <c r="I44" s="180">
        <f t="shared" si="8"/>
        <v>560</v>
      </c>
      <c r="J44" s="182">
        <v>0</v>
      </c>
      <c r="K44" s="180">
        <f t="shared" si="9"/>
        <v>0</v>
      </c>
      <c r="L44" s="180">
        <v>21</v>
      </c>
      <c r="M44" s="180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1"/>
      <c r="S44" s="181" t="s">
        <v>392</v>
      </c>
      <c r="T44" s="180" t="s">
        <v>689</v>
      </c>
      <c r="U44" s="180">
        <v>0</v>
      </c>
      <c r="V44" s="180">
        <f t="shared" si="13"/>
        <v>0</v>
      </c>
      <c r="W44" s="181"/>
      <c r="X44" s="181">
        <v>29</v>
      </c>
      <c r="Y44" s="149"/>
      <c r="Z44" s="149"/>
      <c r="AA44" s="149"/>
      <c r="AB44" s="149"/>
      <c r="AC44" s="149"/>
      <c r="AD44" s="149"/>
      <c r="AE44" s="149" t="s">
        <v>782</v>
      </c>
      <c r="AF44" s="149" t="s">
        <v>1908</v>
      </c>
      <c r="AG44" s="149"/>
      <c r="AH44" s="194"/>
      <c r="AI44" s="194"/>
      <c r="AJ44" s="197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1">
      <c r="A45" s="176">
        <v>30</v>
      </c>
      <c r="B45" s="177" t="s">
        <v>1909</v>
      </c>
      <c r="C45" s="177" t="s">
        <v>1910</v>
      </c>
      <c r="D45" s="178" t="s">
        <v>426</v>
      </c>
      <c r="E45" s="179">
        <v>280</v>
      </c>
      <c r="F45" s="182"/>
      <c r="G45" s="180">
        <f t="shared" si="7"/>
        <v>0</v>
      </c>
      <c r="H45" s="182">
        <v>0</v>
      </c>
      <c r="I45" s="180">
        <f t="shared" si="8"/>
        <v>0</v>
      </c>
      <c r="J45" s="182">
        <v>250.5</v>
      </c>
      <c r="K45" s="180">
        <f t="shared" si="9"/>
        <v>70140</v>
      </c>
      <c r="L45" s="180">
        <v>21</v>
      </c>
      <c r="M45" s="180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1"/>
      <c r="S45" s="181" t="s">
        <v>392</v>
      </c>
      <c r="T45" s="180" t="s">
        <v>689</v>
      </c>
      <c r="U45" s="180">
        <v>0.32</v>
      </c>
      <c r="V45" s="180">
        <f t="shared" si="13"/>
        <v>89.6</v>
      </c>
      <c r="W45" s="181"/>
      <c r="X45" s="181">
        <v>30</v>
      </c>
      <c r="Y45" s="149"/>
      <c r="Z45" s="149"/>
      <c r="AA45" s="149"/>
      <c r="AB45" s="149"/>
      <c r="AC45" s="149"/>
      <c r="AD45" s="149"/>
      <c r="AE45" s="149" t="s">
        <v>1682</v>
      </c>
      <c r="AF45" s="149" t="s">
        <v>1911</v>
      </c>
      <c r="AG45" s="149"/>
      <c r="AH45" s="194"/>
      <c r="AI45" s="194"/>
      <c r="AJ45" s="197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ht="24" outlineLevel="1">
      <c r="A46" s="176">
        <v>31</v>
      </c>
      <c r="B46" s="177" t="s">
        <v>1912</v>
      </c>
      <c r="C46" s="177" t="s">
        <v>1913</v>
      </c>
      <c r="D46" s="178" t="s">
        <v>426</v>
      </c>
      <c r="E46" s="179">
        <v>280</v>
      </c>
      <c r="F46" s="182"/>
      <c r="G46" s="180">
        <f t="shared" si="7"/>
        <v>0</v>
      </c>
      <c r="H46" s="182">
        <v>475.1</v>
      </c>
      <c r="I46" s="180">
        <f t="shared" si="8"/>
        <v>133028</v>
      </c>
      <c r="J46" s="182">
        <v>0</v>
      </c>
      <c r="K46" s="180">
        <f t="shared" si="9"/>
        <v>0</v>
      </c>
      <c r="L46" s="180">
        <v>21</v>
      </c>
      <c r="M46" s="180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1"/>
      <c r="S46" s="181" t="s">
        <v>392</v>
      </c>
      <c r="T46" s="180" t="s">
        <v>689</v>
      </c>
      <c r="U46" s="180">
        <v>0</v>
      </c>
      <c r="V46" s="180">
        <f t="shared" si="13"/>
        <v>0</v>
      </c>
      <c r="W46" s="181"/>
      <c r="X46" s="181">
        <v>31</v>
      </c>
      <c r="Y46" s="149"/>
      <c r="Z46" s="149"/>
      <c r="AA46" s="149"/>
      <c r="AB46" s="149"/>
      <c r="AC46" s="149"/>
      <c r="AD46" s="149"/>
      <c r="AE46" s="149" t="s">
        <v>782</v>
      </c>
      <c r="AF46" s="149" t="s">
        <v>1914</v>
      </c>
      <c r="AG46" s="149"/>
      <c r="AH46" s="194"/>
      <c r="AI46" s="194"/>
      <c r="AJ46" s="197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>
      <c r="A47" s="176">
        <v>32</v>
      </c>
      <c r="B47" s="177" t="s">
        <v>1915</v>
      </c>
      <c r="C47" s="177" t="s">
        <v>1916</v>
      </c>
      <c r="D47" s="178" t="s">
        <v>426</v>
      </c>
      <c r="E47" s="179">
        <v>17</v>
      </c>
      <c r="F47" s="182"/>
      <c r="G47" s="180">
        <f t="shared" si="7"/>
        <v>0</v>
      </c>
      <c r="H47" s="182">
        <v>0</v>
      </c>
      <c r="I47" s="180">
        <f t="shared" si="8"/>
        <v>0</v>
      </c>
      <c r="J47" s="182">
        <v>1180</v>
      </c>
      <c r="K47" s="180">
        <f t="shared" si="9"/>
        <v>20060</v>
      </c>
      <c r="L47" s="180">
        <v>21</v>
      </c>
      <c r="M47" s="180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1"/>
      <c r="S47" s="181" t="s">
        <v>392</v>
      </c>
      <c r="T47" s="180" t="s">
        <v>689</v>
      </c>
      <c r="U47" s="180">
        <v>1.5</v>
      </c>
      <c r="V47" s="180">
        <f t="shared" si="13"/>
        <v>25.5</v>
      </c>
      <c r="W47" s="181"/>
      <c r="X47" s="181">
        <v>32</v>
      </c>
      <c r="Y47" s="149"/>
      <c r="Z47" s="149"/>
      <c r="AA47" s="149"/>
      <c r="AB47" s="149"/>
      <c r="AC47" s="149"/>
      <c r="AD47" s="149"/>
      <c r="AE47" s="149" t="s">
        <v>1682</v>
      </c>
      <c r="AF47" s="149" t="s">
        <v>1917</v>
      </c>
      <c r="AG47" s="149"/>
      <c r="AH47" s="194"/>
      <c r="AI47" s="194"/>
      <c r="AJ47" s="197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1">
      <c r="A48" s="176">
        <v>33</v>
      </c>
      <c r="B48" s="177" t="s">
        <v>1918</v>
      </c>
      <c r="C48" s="177" t="s">
        <v>1919</v>
      </c>
      <c r="D48" s="178" t="s">
        <v>426</v>
      </c>
      <c r="E48" s="179">
        <v>10</v>
      </c>
      <c r="F48" s="182"/>
      <c r="G48" s="180">
        <f t="shared" si="7"/>
        <v>0</v>
      </c>
      <c r="H48" s="182">
        <v>13535.6</v>
      </c>
      <c r="I48" s="180">
        <f t="shared" si="8"/>
        <v>135356</v>
      </c>
      <c r="J48" s="182">
        <v>0</v>
      </c>
      <c r="K48" s="180">
        <f t="shared" si="9"/>
        <v>0</v>
      </c>
      <c r="L48" s="180">
        <v>21</v>
      </c>
      <c r="M48" s="180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1"/>
      <c r="S48" s="181" t="s">
        <v>392</v>
      </c>
      <c r="T48" s="180" t="s">
        <v>689</v>
      </c>
      <c r="U48" s="180">
        <v>0</v>
      </c>
      <c r="V48" s="180">
        <f t="shared" si="13"/>
        <v>0</v>
      </c>
      <c r="W48" s="181"/>
      <c r="X48" s="181">
        <v>33</v>
      </c>
      <c r="Y48" s="149"/>
      <c r="Z48" s="149"/>
      <c r="AA48" s="149"/>
      <c r="AB48" s="149"/>
      <c r="AC48" s="149"/>
      <c r="AD48" s="149"/>
      <c r="AE48" s="149" t="s">
        <v>782</v>
      </c>
      <c r="AF48" s="149" t="s">
        <v>1920</v>
      </c>
      <c r="AG48" s="149"/>
      <c r="AH48" s="194"/>
      <c r="AI48" s="194"/>
      <c r="AJ48" s="197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>
      <c r="A49" s="176">
        <v>34</v>
      </c>
      <c r="B49" s="177" t="s">
        <v>1921</v>
      </c>
      <c r="C49" s="177" t="s">
        <v>1919</v>
      </c>
      <c r="D49" s="178" t="s">
        <v>426</v>
      </c>
      <c r="E49" s="179">
        <v>6</v>
      </c>
      <c r="F49" s="182"/>
      <c r="G49" s="180">
        <f t="shared" si="7"/>
        <v>0</v>
      </c>
      <c r="H49" s="182">
        <v>17461.400000000001</v>
      </c>
      <c r="I49" s="180">
        <f t="shared" si="8"/>
        <v>104768.4</v>
      </c>
      <c r="J49" s="182">
        <v>0</v>
      </c>
      <c r="K49" s="180">
        <f t="shared" si="9"/>
        <v>0</v>
      </c>
      <c r="L49" s="180">
        <v>21</v>
      </c>
      <c r="M49" s="180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1"/>
      <c r="S49" s="181" t="s">
        <v>392</v>
      </c>
      <c r="T49" s="180" t="s">
        <v>689</v>
      </c>
      <c r="U49" s="180">
        <v>0</v>
      </c>
      <c r="V49" s="180">
        <f t="shared" si="13"/>
        <v>0</v>
      </c>
      <c r="W49" s="181"/>
      <c r="X49" s="181">
        <v>34</v>
      </c>
      <c r="Y49" s="149"/>
      <c r="Z49" s="149"/>
      <c r="AA49" s="149"/>
      <c r="AB49" s="149"/>
      <c r="AC49" s="149"/>
      <c r="AD49" s="149"/>
      <c r="AE49" s="149" t="s">
        <v>782</v>
      </c>
      <c r="AF49" s="149" t="s">
        <v>1922</v>
      </c>
      <c r="AG49" s="149"/>
      <c r="AH49" s="194"/>
      <c r="AI49" s="194"/>
      <c r="AJ49" s="197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4" outlineLevel="1">
      <c r="A50" s="176">
        <v>35</v>
      </c>
      <c r="B50" s="177" t="s">
        <v>1923</v>
      </c>
      <c r="C50" s="177" t="s">
        <v>1924</v>
      </c>
      <c r="D50" s="178" t="s">
        <v>426</v>
      </c>
      <c r="E50" s="179">
        <v>30</v>
      </c>
      <c r="F50" s="182"/>
      <c r="G50" s="180">
        <f t="shared" si="7"/>
        <v>0</v>
      </c>
      <c r="H50" s="182">
        <v>828.9</v>
      </c>
      <c r="I50" s="180">
        <f t="shared" si="8"/>
        <v>24867</v>
      </c>
      <c r="J50" s="182">
        <v>0</v>
      </c>
      <c r="K50" s="180">
        <f t="shared" si="9"/>
        <v>0</v>
      </c>
      <c r="L50" s="180">
        <v>21</v>
      </c>
      <c r="M50" s="180">
        <f t="shared" si="10"/>
        <v>0</v>
      </c>
      <c r="N50" s="180">
        <v>0</v>
      </c>
      <c r="O50" s="180">
        <f t="shared" si="11"/>
        <v>0</v>
      </c>
      <c r="P50" s="180">
        <v>0</v>
      </c>
      <c r="Q50" s="180">
        <f t="shared" si="12"/>
        <v>0</v>
      </c>
      <c r="R50" s="181"/>
      <c r="S50" s="181" t="s">
        <v>392</v>
      </c>
      <c r="T50" s="180" t="s">
        <v>689</v>
      </c>
      <c r="U50" s="180">
        <v>0</v>
      </c>
      <c r="V50" s="180">
        <f t="shared" si="13"/>
        <v>0</v>
      </c>
      <c r="W50" s="181"/>
      <c r="X50" s="181">
        <v>35</v>
      </c>
      <c r="Y50" s="149"/>
      <c r="Z50" s="149"/>
      <c r="AA50" s="149"/>
      <c r="AB50" s="149"/>
      <c r="AC50" s="149"/>
      <c r="AD50" s="149"/>
      <c r="AE50" s="149" t="s">
        <v>782</v>
      </c>
      <c r="AF50" s="149" t="s">
        <v>1925</v>
      </c>
      <c r="AG50" s="149"/>
      <c r="AH50" s="194"/>
      <c r="AI50" s="194"/>
      <c r="AJ50" s="197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1">
      <c r="A51" s="176">
        <v>36</v>
      </c>
      <c r="B51" s="177" t="s">
        <v>1874</v>
      </c>
      <c r="C51" s="177" t="s">
        <v>1875</v>
      </c>
      <c r="D51" s="178" t="s">
        <v>426</v>
      </c>
      <c r="E51" s="179">
        <v>62</v>
      </c>
      <c r="F51" s="182"/>
      <c r="G51" s="180">
        <f t="shared" si="7"/>
        <v>0</v>
      </c>
      <c r="H51" s="182">
        <v>0</v>
      </c>
      <c r="I51" s="180">
        <f t="shared" si="8"/>
        <v>0</v>
      </c>
      <c r="J51" s="182">
        <v>191</v>
      </c>
      <c r="K51" s="180">
        <f t="shared" si="9"/>
        <v>11842</v>
      </c>
      <c r="L51" s="180">
        <v>21</v>
      </c>
      <c r="M51" s="180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1"/>
      <c r="S51" s="181" t="s">
        <v>392</v>
      </c>
      <c r="T51" s="180" t="s">
        <v>689</v>
      </c>
      <c r="U51" s="180">
        <v>0.24399999999999999</v>
      </c>
      <c r="V51" s="180">
        <f t="shared" si="13"/>
        <v>15.13</v>
      </c>
      <c r="W51" s="181"/>
      <c r="X51" s="181">
        <v>36</v>
      </c>
      <c r="Y51" s="149"/>
      <c r="Z51" s="149"/>
      <c r="AA51" s="149"/>
      <c r="AB51" s="149"/>
      <c r="AC51" s="149"/>
      <c r="AD51" s="149"/>
      <c r="AE51" s="149" t="s">
        <v>202</v>
      </c>
      <c r="AF51" s="149" t="s">
        <v>1926</v>
      </c>
      <c r="AG51" s="149"/>
      <c r="AH51" s="194"/>
      <c r="AI51" s="194"/>
      <c r="AJ51" s="197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>
      <c r="A52" s="150"/>
      <c r="B52" s="191" t="s">
        <v>1927</v>
      </c>
      <c r="C52" s="192"/>
      <c r="D52" s="183"/>
      <c r="E52" s="184">
        <v>62</v>
      </c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4"/>
      <c r="S52" s="164"/>
      <c r="T52" s="163"/>
      <c r="U52" s="163"/>
      <c r="V52" s="163"/>
      <c r="W52" s="164"/>
      <c r="X52" s="164"/>
      <c r="Y52" s="149"/>
      <c r="Z52" s="149"/>
      <c r="AA52" s="149"/>
      <c r="AB52" s="149"/>
      <c r="AC52" s="149"/>
      <c r="AD52" s="149"/>
      <c r="AE52" s="149" t="s">
        <v>205</v>
      </c>
      <c r="AF52" s="149">
        <v>0</v>
      </c>
      <c r="AG52" s="149"/>
      <c r="AH52" s="194"/>
      <c r="AI52" s="195" t="s">
        <v>1927</v>
      </c>
      <c r="AJ52" s="197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>
      <c r="A53" s="176">
        <v>37</v>
      </c>
      <c r="B53" s="177" t="s">
        <v>1928</v>
      </c>
      <c r="C53" s="177" t="s">
        <v>1929</v>
      </c>
      <c r="D53" s="178" t="s">
        <v>426</v>
      </c>
      <c r="E53" s="179">
        <v>22</v>
      </c>
      <c r="F53" s="182"/>
      <c r="G53" s="180">
        <f>ROUND(E53*F53,2)</f>
        <v>0</v>
      </c>
      <c r="H53" s="182">
        <v>59.2</v>
      </c>
      <c r="I53" s="180">
        <f>ROUND(E53*H53,2)</f>
        <v>1302.4000000000001</v>
      </c>
      <c r="J53" s="182">
        <v>0</v>
      </c>
      <c r="K53" s="180">
        <f>ROUND(E53*J53,2)</f>
        <v>0</v>
      </c>
      <c r="L53" s="180">
        <v>21</v>
      </c>
      <c r="M53" s="180">
        <f>G53*(1+L53/100)</f>
        <v>0</v>
      </c>
      <c r="N53" s="180">
        <v>1.8000000000000001E-4</v>
      </c>
      <c r="O53" s="180">
        <f>ROUND(E53*N53,2)</f>
        <v>0</v>
      </c>
      <c r="P53" s="180">
        <v>0</v>
      </c>
      <c r="Q53" s="180">
        <f>ROUND(E53*P53,2)</f>
        <v>0</v>
      </c>
      <c r="R53" s="181"/>
      <c r="S53" s="181" t="s">
        <v>392</v>
      </c>
      <c r="T53" s="180" t="s">
        <v>689</v>
      </c>
      <c r="U53" s="180">
        <v>0</v>
      </c>
      <c r="V53" s="180">
        <f>ROUND(E53*U53,2)</f>
        <v>0</v>
      </c>
      <c r="W53" s="181"/>
      <c r="X53" s="181">
        <v>37</v>
      </c>
      <c r="Y53" s="149"/>
      <c r="Z53" s="149"/>
      <c r="AA53" s="149"/>
      <c r="AB53" s="149"/>
      <c r="AC53" s="149"/>
      <c r="AD53" s="149"/>
      <c r="AE53" s="149" t="s">
        <v>782</v>
      </c>
      <c r="AF53" s="149" t="s">
        <v>1930</v>
      </c>
      <c r="AG53" s="149"/>
      <c r="AH53" s="194"/>
      <c r="AI53" s="194"/>
      <c r="AJ53" s="197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1">
      <c r="A54" s="176">
        <v>38</v>
      </c>
      <c r="B54" s="177" t="s">
        <v>1931</v>
      </c>
      <c r="C54" s="177" t="s">
        <v>1932</v>
      </c>
      <c r="D54" s="178" t="s">
        <v>426</v>
      </c>
      <c r="E54" s="179">
        <v>40</v>
      </c>
      <c r="F54" s="182"/>
      <c r="G54" s="180">
        <f>ROUND(E54*F54,2)</f>
        <v>0</v>
      </c>
      <c r="H54" s="182">
        <v>157.5</v>
      </c>
      <c r="I54" s="180">
        <f>ROUND(E54*H54,2)</f>
        <v>6300</v>
      </c>
      <c r="J54" s="182">
        <v>0</v>
      </c>
      <c r="K54" s="180">
        <f>ROUND(E54*J54,2)</f>
        <v>0</v>
      </c>
      <c r="L54" s="180">
        <v>21</v>
      </c>
      <c r="M54" s="180">
        <f>G54*(1+L54/100)</f>
        <v>0</v>
      </c>
      <c r="N54" s="180">
        <v>1E-4</v>
      </c>
      <c r="O54" s="180">
        <f>ROUND(E54*N54,2)</f>
        <v>0</v>
      </c>
      <c r="P54" s="180">
        <v>0</v>
      </c>
      <c r="Q54" s="180">
        <f>ROUND(E54*P54,2)</f>
        <v>0</v>
      </c>
      <c r="R54" s="181"/>
      <c r="S54" s="181" t="s">
        <v>392</v>
      </c>
      <c r="T54" s="180" t="s">
        <v>689</v>
      </c>
      <c r="U54" s="180">
        <v>0</v>
      </c>
      <c r="V54" s="180">
        <f>ROUND(E54*U54,2)</f>
        <v>0</v>
      </c>
      <c r="W54" s="181"/>
      <c r="X54" s="181">
        <v>38</v>
      </c>
      <c r="Y54" s="149"/>
      <c r="Z54" s="149"/>
      <c r="AA54" s="149"/>
      <c r="AB54" s="149"/>
      <c r="AC54" s="149"/>
      <c r="AD54" s="149"/>
      <c r="AE54" s="149" t="s">
        <v>782</v>
      </c>
      <c r="AF54" s="149" t="s">
        <v>1933</v>
      </c>
      <c r="AG54" s="149"/>
      <c r="AH54" s="194"/>
      <c r="AI54" s="194"/>
      <c r="AJ54" s="197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1">
      <c r="A55" s="176">
        <v>39</v>
      </c>
      <c r="B55" s="177" t="s">
        <v>1934</v>
      </c>
      <c r="C55" s="177" t="s">
        <v>1935</v>
      </c>
      <c r="D55" s="178" t="s">
        <v>426</v>
      </c>
      <c r="E55" s="179">
        <v>320</v>
      </c>
      <c r="F55" s="182"/>
      <c r="G55" s="180">
        <f>ROUND(E55*F55,2)</f>
        <v>0</v>
      </c>
      <c r="H55" s="182">
        <v>0</v>
      </c>
      <c r="I55" s="180">
        <f>ROUND(E55*H55,2)</f>
        <v>0</v>
      </c>
      <c r="J55" s="182">
        <v>275.5</v>
      </c>
      <c r="K55" s="180">
        <f>ROUND(E55*J55,2)</f>
        <v>88160</v>
      </c>
      <c r="L55" s="180">
        <v>21</v>
      </c>
      <c r="M55" s="180">
        <f>G55*(1+L55/100)</f>
        <v>0</v>
      </c>
      <c r="N55" s="180">
        <v>0</v>
      </c>
      <c r="O55" s="180">
        <f>ROUND(E55*N55,2)</f>
        <v>0</v>
      </c>
      <c r="P55" s="180">
        <v>0</v>
      </c>
      <c r="Q55" s="180">
        <f>ROUND(E55*P55,2)</f>
        <v>0</v>
      </c>
      <c r="R55" s="181"/>
      <c r="S55" s="181" t="s">
        <v>392</v>
      </c>
      <c r="T55" s="180" t="s">
        <v>689</v>
      </c>
      <c r="U55" s="180">
        <v>0.35216999999999998</v>
      </c>
      <c r="V55" s="180">
        <f>ROUND(E55*U55,2)</f>
        <v>112.69</v>
      </c>
      <c r="W55" s="181"/>
      <c r="X55" s="181">
        <v>39</v>
      </c>
      <c r="Y55" s="149"/>
      <c r="Z55" s="149"/>
      <c r="AA55" s="149"/>
      <c r="AB55" s="149"/>
      <c r="AC55" s="149"/>
      <c r="AD55" s="149"/>
      <c r="AE55" s="149" t="s">
        <v>202</v>
      </c>
      <c r="AF55" s="149" t="s">
        <v>1936</v>
      </c>
      <c r="AG55" s="149"/>
      <c r="AH55" s="194"/>
      <c r="AI55" s="194"/>
      <c r="AJ55" s="197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>
      <c r="A56" s="150"/>
      <c r="B56" s="191" t="s">
        <v>1937</v>
      </c>
      <c r="C56" s="192"/>
      <c r="D56" s="183"/>
      <c r="E56" s="184">
        <v>320</v>
      </c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4"/>
      <c r="S56" s="164"/>
      <c r="T56" s="163"/>
      <c r="U56" s="163"/>
      <c r="V56" s="163"/>
      <c r="W56" s="164"/>
      <c r="X56" s="164"/>
      <c r="Y56" s="149"/>
      <c r="Z56" s="149"/>
      <c r="AA56" s="149"/>
      <c r="AB56" s="149"/>
      <c r="AC56" s="149"/>
      <c r="AD56" s="149"/>
      <c r="AE56" s="149" t="s">
        <v>205</v>
      </c>
      <c r="AF56" s="149">
        <v>0</v>
      </c>
      <c r="AG56" s="149"/>
      <c r="AH56" s="194"/>
      <c r="AI56" s="195" t="s">
        <v>1937</v>
      </c>
      <c r="AJ56" s="197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1">
      <c r="A57" s="176">
        <v>40</v>
      </c>
      <c r="B57" s="177" t="s">
        <v>1938</v>
      </c>
      <c r="C57" s="177" t="s">
        <v>1939</v>
      </c>
      <c r="D57" s="178" t="s">
        <v>426</v>
      </c>
      <c r="E57" s="179">
        <v>40</v>
      </c>
      <c r="F57" s="182"/>
      <c r="G57" s="180">
        <f t="shared" ref="G57:G66" si="14">ROUND(E57*F57,2)</f>
        <v>0</v>
      </c>
      <c r="H57" s="182">
        <v>57.2</v>
      </c>
      <c r="I57" s="180">
        <f t="shared" ref="I57:I66" si="15">ROUND(E57*H57,2)</f>
        <v>2288</v>
      </c>
      <c r="J57" s="182">
        <v>0</v>
      </c>
      <c r="K57" s="180">
        <f t="shared" ref="K57:K66" si="16">ROUND(E57*J57,2)</f>
        <v>0</v>
      </c>
      <c r="L57" s="180">
        <v>21</v>
      </c>
      <c r="M57" s="180">
        <f t="shared" ref="M57:M66" si="17">G57*(1+L57/100)</f>
        <v>0</v>
      </c>
      <c r="N57" s="180">
        <v>3.8999999999999999E-4</v>
      </c>
      <c r="O57" s="180">
        <f t="shared" ref="O57:O66" si="18">ROUND(E57*N57,2)</f>
        <v>0.02</v>
      </c>
      <c r="P57" s="180">
        <v>0</v>
      </c>
      <c r="Q57" s="180">
        <f t="shared" ref="Q57:Q66" si="19">ROUND(E57*P57,2)</f>
        <v>0</v>
      </c>
      <c r="R57" s="181"/>
      <c r="S57" s="181" t="s">
        <v>392</v>
      </c>
      <c r="T57" s="180" t="s">
        <v>689</v>
      </c>
      <c r="U57" s="180">
        <v>0</v>
      </c>
      <c r="V57" s="180">
        <f t="shared" ref="V57:V66" si="20">ROUND(E57*U57,2)</f>
        <v>0</v>
      </c>
      <c r="W57" s="181"/>
      <c r="X57" s="181">
        <v>40</v>
      </c>
      <c r="Y57" s="149"/>
      <c r="Z57" s="149"/>
      <c r="AA57" s="149"/>
      <c r="AB57" s="149"/>
      <c r="AC57" s="149"/>
      <c r="AD57" s="149"/>
      <c r="AE57" s="149" t="s">
        <v>782</v>
      </c>
      <c r="AF57" s="149" t="s">
        <v>1940</v>
      </c>
      <c r="AG57" s="149"/>
      <c r="AH57" s="194"/>
      <c r="AI57" s="194"/>
      <c r="AJ57" s="197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1">
      <c r="A58" s="176">
        <v>41</v>
      </c>
      <c r="B58" s="177" t="s">
        <v>1941</v>
      </c>
      <c r="C58" s="177" t="s">
        <v>1942</v>
      </c>
      <c r="D58" s="178" t="s">
        <v>426</v>
      </c>
      <c r="E58" s="179">
        <v>140</v>
      </c>
      <c r="F58" s="182"/>
      <c r="G58" s="180">
        <f t="shared" si="14"/>
        <v>0</v>
      </c>
      <c r="H58" s="182">
        <v>36.200000000000003</v>
      </c>
      <c r="I58" s="180">
        <f t="shared" si="15"/>
        <v>5068</v>
      </c>
      <c r="J58" s="182">
        <v>0</v>
      </c>
      <c r="K58" s="180">
        <f t="shared" si="16"/>
        <v>0</v>
      </c>
      <c r="L58" s="180">
        <v>21</v>
      </c>
      <c r="M58" s="180">
        <f t="shared" si="17"/>
        <v>0</v>
      </c>
      <c r="N58" s="180">
        <v>2.1000000000000001E-4</v>
      </c>
      <c r="O58" s="180">
        <f t="shared" si="18"/>
        <v>0.03</v>
      </c>
      <c r="P58" s="180">
        <v>0</v>
      </c>
      <c r="Q58" s="180">
        <f t="shared" si="19"/>
        <v>0</v>
      </c>
      <c r="R58" s="181"/>
      <c r="S58" s="181" t="s">
        <v>392</v>
      </c>
      <c r="T58" s="180" t="s">
        <v>689</v>
      </c>
      <c r="U58" s="180">
        <v>0</v>
      </c>
      <c r="V58" s="180">
        <f t="shared" si="20"/>
        <v>0</v>
      </c>
      <c r="W58" s="181"/>
      <c r="X58" s="181">
        <v>41</v>
      </c>
      <c r="Y58" s="149"/>
      <c r="Z58" s="149"/>
      <c r="AA58" s="149"/>
      <c r="AB58" s="149"/>
      <c r="AC58" s="149"/>
      <c r="AD58" s="149"/>
      <c r="AE58" s="149" t="s">
        <v>782</v>
      </c>
      <c r="AF58" s="149" t="s">
        <v>1943</v>
      </c>
      <c r="AG58" s="149"/>
      <c r="AH58" s="194"/>
      <c r="AI58" s="194"/>
      <c r="AJ58" s="197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>
      <c r="A59" s="176">
        <v>42</v>
      </c>
      <c r="B59" s="177" t="s">
        <v>1944</v>
      </c>
      <c r="C59" s="177" t="s">
        <v>1945</v>
      </c>
      <c r="D59" s="178" t="s">
        <v>426</v>
      </c>
      <c r="E59" s="179">
        <v>140</v>
      </c>
      <c r="F59" s="182"/>
      <c r="G59" s="180">
        <f t="shared" si="14"/>
        <v>0</v>
      </c>
      <c r="H59" s="182">
        <v>34.700000000000003</v>
      </c>
      <c r="I59" s="180">
        <f t="shared" si="15"/>
        <v>4858</v>
      </c>
      <c r="J59" s="182">
        <v>0</v>
      </c>
      <c r="K59" s="180">
        <f t="shared" si="16"/>
        <v>0</v>
      </c>
      <c r="L59" s="180">
        <v>21</v>
      </c>
      <c r="M59" s="180">
        <f t="shared" si="17"/>
        <v>0</v>
      </c>
      <c r="N59" s="180">
        <v>2.1000000000000001E-4</v>
      </c>
      <c r="O59" s="180">
        <f t="shared" si="18"/>
        <v>0.03</v>
      </c>
      <c r="P59" s="180">
        <v>0</v>
      </c>
      <c r="Q59" s="180">
        <f t="shared" si="19"/>
        <v>0</v>
      </c>
      <c r="R59" s="181"/>
      <c r="S59" s="181" t="s">
        <v>392</v>
      </c>
      <c r="T59" s="180" t="s">
        <v>689</v>
      </c>
      <c r="U59" s="180">
        <v>0</v>
      </c>
      <c r="V59" s="180">
        <f t="shared" si="20"/>
        <v>0</v>
      </c>
      <c r="W59" s="181"/>
      <c r="X59" s="181">
        <v>42</v>
      </c>
      <c r="Y59" s="149"/>
      <c r="Z59" s="149"/>
      <c r="AA59" s="149"/>
      <c r="AB59" s="149"/>
      <c r="AC59" s="149"/>
      <c r="AD59" s="149"/>
      <c r="AE59" s="149" t="s">
        <v>782</v>
      </c>
      <c r="AF59" s="149" t="s">
        <v>1946</v>
      </c>
      <c r="AG59" s="149"/>
      <c r="AH59" s="194"/>
      <c r="AI59" s="194"/>
      <c r="AJ59" s="197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1">
      <c r="A60" s="176">
        <v>43</v>
      </c>
      <c r="B60" s="177" t="s">
        <v>1947</v>
      </c>
      <c r="C60" s="177" t="s">
        <v>1948</v>
      </c>
      <c r="D60" s="178" t="s">
        <v>426</v>
      </c>
      <c r="E60" s="179">
        <v>4</v>
      </c>
      <c r="F60" s="182"/>
      <c r="G60" s="180">
        <f t="shared" si="14"/>
        <v>0</v>
      </c>
      <c r="H60" s="182">
        <v>0</v>
      </c>
      <c r="I60" s="180">
        <f t="shared" si="15"/>
        <v>0</v>
      </c>
      <c r="J60" s="182">
        <v>156.5</v>
      </c>
      <c r="K60" s="180">
        <f t="shared" si="16"/>
        <v>626</v>
      </c>
      <c r="L60" s="180">
        <v>21</v>
      </c>
      <c r="M60" s="180">
        <f t="shared" si="17"/>
        <v>0</v>
      </c>
      <c r="N60" s="180">
        <v>0</v>
      </c>
      <c r="O60" s="180">
        <f t="shared" si="18"/>
        <v>0</v>
      </c>
      <c r="P60" s="180">
        <v>0</v>
      </c>
      <c r="Q60" s="180">
        <f t="shared" si="19"/>
        <v>0</v>
      </c>
      <c r="R60" s="181"/>
      <c r="S60" s="181" t="s">
        <v>392</v>
      </c>
      <c r="T60" s="180" t="s">
        <v>689</v>
      </c>
      <c r="U60" s="180">
        <v>0.2</v>
      </c>
      <c r="V60" s="180">
        <f t="shared" si="20"/>
        <v>0.8</v>
      </c>
      <c r="W60" s="181"/>
      <c r="X60" s="181">
        <v>43</v>
      </c>
      <c r="Y60" s="149"/>
      <c r="Z60" s="149"/>
      <c r="AA60" s="149"/>
      <c r="AB60" s="149"/>
      <c r="AC60" s="149"/>
      <c r="AD60" s="149"/>
      <c r="AE60" s="149" t="s">
        <v>1682</v>
      </c>
      <c r="AF60" s="149" t="s">
        <v>1949</v>
      </c>
      <c r="AG60" s="149"/>
      <c r="AH60" s="194"/>
      <c r="AI60" s="194"/>
      <c r="AJ60" s="197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1">
      <c r="A61" s="176">
        <v>44</v>
      </c>
      <c r="B61" s="177" t="s">
        <v>1950</v>
      </c>
      <c r="C61" s="177" t="s">
        <v>1951</v>
      </c>
      <c r="D61" s="178" t="s">
        <v>426</v>
      </c>
      <c r="E61" s="179">
        <v>4</v>
      </c>
      <c r="F61" s="182"/>
      <c r="G61" s="180">
        <f t="shared" si="14"/>
        <v>0</v>
      </c>
      <c r="H61" s="182">
        <v>556</v>
      </c>
      <c r="I61" s="180">
        <f t="shared" si="15"/>
        <v>2224</v>
      </c>
      <c r="J61" s="182">
        <v>0</v>
      </c>
      <c r="K61" s="180">
        <f t="shared" si="16"/>
        <v>0</v>
      </c>
      <c r="L61" s="180">
        <v>21</v>
      </c>
      <c r="M61" s="180">
        <f t="shared" si="17"/>
        <v>0</v>
      </c>
      <c r="N61" s="180">
        <v>4.0000000000000002E-4</v>
      </c>
      <c r="O61" s="180">
        <f t="shared" si="18"/>
        <v>0</v>
      </c>
      <c r="P61" s="180">
        <v>0</v>
      </c>
      <c r="Q61" s="180">
        <f t="shared" si="19"/>
        <v>0</v>
      </c>
      <c r="R61" s="181"/>
      <c r="S61" s="181" t="s">
        <v>392</v>
      </c>
      <c r="T61" s="180" t="s">
        <v>689</v>
      </c>
      <c r="U61" s="180">
        <v>0</v>
      </c>
      <c r="V61" s="180">
        <f t="shared" si="20"/>
        <v>0</v>
      </c>
      <c r="W61" s="181"/>
      <c r="X61" s="181">
        <v>44</v>
      </c>
      <c r="Y61" s="149"/>
      <c r="Z61" s="149"/>
      <c r="AA61" s="149"/>
      <c r="AB61" s="149"/>
      <c r="AC61" s="149"/>
      <c r="AD61" s="149"/>
      <c r="AE61" s="149" t="s">
        <v>782</v>
      </c>
      <c r="AF61" s="149" t="s">
        <v>1952</v>
      </c>
      <c r="AG61" s="149"/>
      <c r="AH61" s="194"/>
      <c r="AI61" s="194"/>
      <c r="AJ61" s="197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1">
      <c r="A62" s="176">
        <v>45</v>
      </c>
      <c r="B62" s="177" t="s">
        <v>1953</v>
      </c>
      <c r="C62" s="177" t="s">
        <v>1954</v>
      </c>
      <c r="D62" s="178" t="s">
        <v>426</v>
      </c>
      <c r="E62" s="179">
        <v>22</v>
      </c>
      <c r="F62" s="182"/>
      <c r="G62" s="180">
        <f t="shared" si="14"/>
        <v>0</v>
      </c>
      <c r="H62" s="182">
        <v>0</v>
      </c>
      <c r="I62" s="180">
        <f t="shared" si="15"/>
        <v>0</v>
      </c>
      <c r="J62" s="182">
        <v>681</v>
      </c>
      <c r="K62" s="180">
        <f t="shared" si="16"/>
        <v>14982</v>
      </c>
      <c r="L62" s="180">
        <v>21</v>
      </c>
      <c r="M62" s="180">
        <f t="shared" si="17"/>
        <v>0</v>
      </c>
      <c r="N62" s="180">
        <v>0</v>
      </c>
      <c r="O62" s="180">
        <f t="shared" si="18"/>
        <v>0</v>
      </c>
      <c r="P62" s="180">
        <v>0</v>
      </c>
      <c r="Q62" s="180">
        <f t="shared" si="19"/>
        <v>0</v>
      </c>
      <c r="R62" s="181"/>
      <c r="S62" s="181" t="s">
        <v>392</v>
      </c>
      <c r="T62" s="180" t="s">
        <v>689</v>
      </c>
      <c r="U62" s="180">
        <v>0.871</v>
      </c>
      <c r="V62" s="180">
        <f t="shared" si="20"/>
        <v>19.16</v>
      </c>
      <c r="W62" s="181"/>
      <c r="X62" s="181">
        <v>45</v>
      </c>
      <c r="Y62" s="149"/>
      <c r="Z62" s="149"/>
      <c r="AA62" s="149"/>
      <c r="AB62" s="149"/>
      <c r="AC62" s="149"/>
      <c r="AD62" s="149"/>
      <c r="AE62" s="149" t="s">
        <v>1682</v>
      </c>
      <c r="AF62" s="149" t="s">
        <v>1955</v>
      </c>
      <c r="AG62" s="149"/>
      <c r="AH62" s="194"/>
      <c r="AI62" s="194"/>
      <c r="AJ62" s="197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1">
      <c r="A63" s="176">
        <v>46</v>
      </c>
      <c r="B63" s="177" t="s">
        <v>1956</v>
      </c>
      <c r="C63" s="177" t="s">
        <v>1957</v>
      </c>
      <c r="D63" s="178" t="s">
        <v>426</v>
      </c>
      <c r="E63" s="179">
        <v>22</v>
      </c>
      <c r="F63" s="182"/>
      <c r="G63" s="180">
        <f t="shared" si="14"/>
        <v>0</v>
      </c>
      <c r="H63" s="182">
        <v>307</v>
      </c>
      <c r="I63" s="180">
        <f t="shared" si="15"/>
        <v>6754</v>
      </c>
      <c r="J63" s="182">
        <v>0</v>
      </c>
      <c r="K63" s="180">
        <f t="shared" si="16"/>
        <v>0</v>
      </c>
      <c r="L63" s="180">
        <v>21</v>
      </c>
      <c r="M63" s="180">
        <f t="shared" si="17"/>
        <v>0</v>
      </c>
      <c r="N63" s="180">
        <v>3.0000000000000001E-3</v>
      </c>
      <c r="O63" s="180">
        <f t="shared" si="18"/>
        <v>7.0000000000000007E-2</v>
      </c>
      <c r="P63" s="180">
        <v>0</v>
      </c>
      <c r="Q63" s="180">
        <f t="shared" si="19"/>
        <v>0</v>
      </c>
      <c r="R63" s="181"/>
      <c r="S63" s="181" t="s">
        <v>392</v>
      </c>
      <c r="T63" s="180" t="s">
        <v>689</v>
      </c>
      <c r="U63" s="180">
        <v>0</v>
      </c>
      <c r="V63" s="180">
        <f t="shared" si="20"/>
        <v>0</v>
      </c>
      <c r="W63" s="181"/>
      <c r="X63" s="181">
        <v>46</v>
      </c>
      <c r="Y63" s="149"/>
      <c r="Z63" s="149"/>
      <c r="AA63" s="149"/>
      <c r="AB63" s="149"/>
      <c r="AC63" s="149"/>
      <c r="AD63" s="149"/>
      <c r="AE63" s="149" t="s">
        <v>782</v>
      </c>
      <c r="AF63" s="149" t="s">
        <v>1958</v>
      </c>
      <c r="AG63" s="149"/>
      <c r="AH63" s="194"/>
      <c r="AI63" s="194"/>
      <c r="AJ63" s="197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>
      <c r="A64" s="176">
        <v>47</v>
      </c>
      <c r="B64" s="177" t="s">
        <v>1959</v>
      </c>
      <c r="C64" s="177" t="s">
        <v>1960</v>
      </c>
      <c r="D64" s="178" t="s">
        <v>426</v>
      </c>
      <c r="E64" s="179">
        <v>44</v>
      </c>
      <c r="F64" s="182"/>
      <c r="G64" s="180">
        <f t="shared" si="14"/>
        <v>0</v>
      </c>
      <c r="H64" s="182">
        <v>50.3</v>
      </c>
      <c r="I64" s="180">
        <f t="shared" si="15"/>
        <v>2213.1999999999998</v>
      </c>
      <c r="J64" s="182">
        <v>0</v>
      </c>
      <c r="K64" s="180">
        <f t="shared" si="16"/>
        <v>0</v>
      </c>
      <c r="L64" s="180">
        <v>21</v>
      </c>
      <c r="M64" s="180">
        <f t="shared" si="17"/>
        <v>0</v>
      </c>
      <c r="N64" s="180">
        <v>3.2000000000000003E-4</v>
      </c>
      <c r="O64" s="180">
        <f t="shared" si="18"/>
        <v>0.01</v>
      </c>
      <c r="P64" s="180">
        <v>0</v>
      </c>
      <c r="Q64" s="180">
        <f t="shared" si="19"/>
        <v>0</v>
      </c>
      <c r="R64" s="181"/>
      <c r="S64" s="181" t="s">
        <v>392</v>
      </c>
      <c r="T64" s="180" t="s">
        <v>689</v>
      </c>
      <c r="U64" s="180">
        <v>0</v>
      </c>
      <c r="V64" s="180">
        <f t="shared" si="20"/>
        <v>0</v>
      </c>
      <c r="W64" s="181"/>
      <c r="X64" s="181">
        <v>47</v>
      </c>
      <c r="Y64" s="149"/>
      <c r="Z64" s="149"/>
      <c r="AA64" s="149"/>
      <c r="AB64" s="149"/>
      <c r="AC64" s="149"/>
      <c r="AD64" s="149"/>
      <c r="AE64" s="149" t="s">
        <v>782</v>
      </c>
      <c r="AF64" s="149" t="s">
        <v>1961</v>
      </c>
      <c r="AG64" s="149"/>
      <c r="AH64" s="194"/>
      <c r="AI64" s="194"/>
      <c r="AJ64" s="197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>
      <c r="A65" s="176">
        <v>48</v>
      </c>
      <c r="B65" s="177" t="s">
        <v>1962</v>
      </c>
      <c r="C65" s="177" t="s">
        <v>1963</v>
      </c>
      <c r="D65" s="178" t="s">
        <v>426</v>
      </c>
      <c r="E65" s="179">
        <v>22</v>
      </c>
      <c r="F65" s="182"/>
      <c r="G65" s="180">
        <f t="shared" si="14"/>
        <v>0</v>
      </c>
      <c r="H65" s="182">
        <v>0</v>
      </c>
      <c r="I65" s="180">
        <f t="shared" si="15"/>
        <v>0</v>
      </c>
      <c r="J65" s="182">
        <v>86</v>
      </c>
      <c r="K65" s="180">
        <f t="shared" si="16"/>
        <v>1892</v>
      </c>
      <c r="L65" s="180">
        <v>21</v>
      </c>
      <c r="M65" s="180">
        <f t="shared" si="17"/>
        <v>0</v>
      </c>
      <c r="N65" s="180">
        <v>0</v>
      </c>
      <c r="O65" s="180">
        <f t="shared" si="18"/>
        <v>0</v>
      </c>
      <c r="P65" s="180">
        <v>0</v>
      </c>
      <c r="Q65" s="180">
        <f t="shared" si="19"/>
        <v>0</v>
      </c>
      <c r="R65" s="181"/>
      <c r="S65" s="181" t="s">
        <v>392</v>
      </c>
      <c r="T65" s="180" t="s">
        <v>689</v>
      </c>
      <c r="U65" s="180">
        <v>0.11</v>
      </c>
      <c r="V65" s="180">
        <f t="shared" si="20"/>
        <v>2.42</v>
      </c>
      <c r="W65" s="181"/>
      <c r="X65" s="181">
        <v>48</v>
      </c>
      <c r="Y65" s="149"/>
      <c r="Z65" s="149"/>
      <c r="AA65" s="149"/>
      <c r="AB65" s="149"/>
      <c r="AC65" s="149"/>
      <c r="AD65" s="149"/>
      <c r="AE65" s="149" t="s">
        <v>1682</v>
      </c>
      <c r="AF65" s="149" t="s">
        <v>1964</v>
      </c>
      <c r="AG65" s="149"/>
      <c r="AH65" s="194"/>
      <c r="AI65" s="194"/>
      <c r="AJ65" s="197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1">
      <c r="A66" s="176">
        <v>49</v>
      </c>
      <c r="B66" s="177" t="s">
        <v>1965</v>
      </c>
      <c r="C66" s="177" t="s">
        <v>1966</v>
      </c>
      <c r="D66" s="178" t="s">
        <v>426</v>
      </c>
      <c r="E66" s="179">
        <v>22</v>
      </c>
      <c r="F66" s="182"/>
      <c r="G66" s="180">
        <f t="shared" si="14"/>
        <v>0</v>
      </c>
      <c r="H66" s="182">
        <v>4.05</v>
      </c>
      <c r="I66" s="180">
        <f t="shared" si="15"/>
        <v>89.1</v>
      </c>
      <c r="J66" s="182">
        <v>0</v>
      </c>
      <c r="K66" s="180">
        <f t="shared" si="16"/>
        <v>0</v>
      </c>
      <c r="L66" s="180">
        <v>21</v>
      </c>
      <c r="M66" s="180">
        <f t="shared" si="17"/>
        <v>0</v>
      </c>
      <c r="N66" s="180">
        <v>1.0000000000000001E-5</v>
      </c>
      <c r="O66" s="180">
        <f t="shared" si="18"/>
        <v>0</v>
      </c>
      <c r="P66" s="180">
        <v>0</v>
      </c>
      <c r="Q66" s="180">
        <f t="shared" si="19"/>
        <v>0</v>
      </c>
      <c r="R66" s="181"/>
      <c r="S66" s="181" t="s">
        <v>392</v>
      </c>
      <c r="T66" s="180" t="s">
        <v>689</v>
      </c>
      <c r="U66" s="180">
        <v>0</v>
      </c>
      <c r="V66" s="180">
        <f t="shared" si="20"/>
        <v>0</v>
      </c>
      <c r="W66" s="181"/>
      <c r="X66" s="181">
        <v>49</v>
      </c>
      <c r="Y66" s="149"/>
      <c r="Z66" s="149"/>
      <c r="AA66" s="149"/>
      <c r="AB66" s="149"/>
      <c r="AC66" s="149"/>
      <c r="AD66" s="149"/>
      <c r="AE66" s="149" t="s">
        <v>782</v>
      </c>
      <c r="AF66" s="149" t="s">
        <v>1967</v>
      </c>
      <c r="AG66" s="149"/>
      <c r="AH66" s="194"/>
      <c r="AI66" s="194"/>
      <c r="AJ66" s="197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>
      <c r="A67" s="136"/>
      <c r="B67" s="154"/>
      <c r="C67" s="154"/>
      <c r="D67" s="157"/>
      <c r="E67" s="158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60"/>
      <c r="S67" s="160"/>
      <c r="T67" s="159"/>
      <c r="U67" s="159"/>
      <c r="V67" s="159"/>
      <c r="W67" s="160"/>
      <c r="X67" s="160"/>
      <c r="AH67" s="193"/>
      <c r="AI67" s="193"/>
      <c r="AJ67" s="196"/>
    </row>
    <row r="68" spans="1:60" ht="14">
      <c r="A68" s="152" t="s">
        <v>195</v>
      </c>
      <c r="B68" s="169" t="s">
        <v>160</v>
      </c>
      <c r="C68" s="169" t="s">
        <v>161</v>
      </c>
      <c r="D68" s="170"/>
      <c r="E68" s="171"/>
      <c r="F68" s="172"/>
      <c r="G68" s="173">
        <f>SUMIF(AE69:AE76,"&lt;&gt;NOR",G69:G76)</f>
        <v>0</v>
      </c>
      <c r="H68" s="172"/>
      <c r="I68" s="172">
        <f>SUM(I69:I76)</f>
        <v>0</v>
      </c>
      <c r="J68" s="172"/>
      <c r="K68" s="172">
        <f>SUM(K69:K76)</f>
        <v>103140</v>
      </c>
      <c r="L68" s="172"/>
      <c r="M68" s="172">
        <f>SUM(M69:M76)</f>
        <v>0</v>
      </c>
      <c r="N68" s="172"/>
      <c r="O68" s="172">
        <f>SUM(O69:O76)</f>
        <v>0</v>
      </c>
      <c r="P68" s="172"/>
      <c r="Q68" s="172">
        <f>SUM(Q69:Q76)</f>
        <v>0</v>
      </c>
      <c r="R68" s="174"/>
      <c r="S68" s="174"/>
      <c r="T68" s="172"/>
      <c r="U68" s="172"/>
      <c r="V68" s="172">
        <f>SUM(V69:V76)</f>
        <v>0</v>
      </c>
      <c r="W68" s="174"/>
      <c r="X68" s="175"/>
      <c r="AE68" t="s">
        <v>196</v>
      </c>
      <c r="AH68" s="193"/>
      <c r="AI68" s="193"/>
      <c r="AJ68" s="196"/>
    </row>
    <row r="69" spans="1:60" outlineLevel="1">
      <c r="A69" s="176">
        <v>50</v>
      </c>
      <c r="B69" s="177" t="s">
        <v>1968</v>
      </c>
      <c r="C69" s="177" t="s">
        <v>1969</v>
      </c>
      <c r="D69" s="178" t="s">
        <v>744</v>
      </c>
      <c r="E69" s="179">
        <v>1</v>
      </c>
      <c r="F69" s="182"/>
      <c r="G69" s="180">
        <f t="shared" ref="G69:G76" si="21">ROUND(E69*F69,2)</f>
        <v>0</v>
      </c>
      <c r="H69" s="182">
        <v>0</v>
      </c>
      <c r="I69" s="180">
        <f t="shared" ref="I69:I76" si="22">ROUND(E69*H69,2)</f>
        <v>0</v>
      </c>
      <c r="J69" s="182">
        <v>10000</v>
      </c>
      <c r="K69" s="180">
        <f t="shared" ref="K69:K76" si="23">ROUND(E69*J69,2)</f>
        <v>10000</v>
      </c>
      <c r="L69" s="180">
        <v>21</v>
      </c>
      <c r="M69" s="180">
        <f t="shared" ref="M69:M76" si="24">G69*(1+L69/100)</f>
        <v>0</v>
      </c>
      <c r="N69" s="180">
        <v>0</v>
      </c>
      <c r="O69" s="180">
        <f t="shared" ref="O69:O76" si="25">ROUND(E69*N69,2)</f>
        <v>0</v>
      </c>
      <c r="P69" s="180">
        <v>0</v>
      </c>
      <c r="Q69" s="180">
        <f t="shared" ref="Q69:Q76" si="26">ROUND(E69*P69,2)</f>
        <v>0</v>
      </c>
      <c r="R69" s="181"/>
      <c r="S69" s="181" t="s">
        <v>392</v>
      </c>
      <c r="T69" s="180" t="s">
        <v>689</v>
      </c>
      <c r="U69" s="180">
        <v>0</v>
      </c>
      <c r="V69" s="180">
        <f t="shared" ref="V69:V76" si="27">ROUND(E69*U69,2)</f>
        <v>0</v>
      </c>
      <c r="W69" s="181"/>
      <c r="X69" s="181">
        <v>50</v>
      </c>
      <c r="Y69" s="149"/>
      <c r="Z69" s="149"/>
      <c r="AA69" s="149"/>
      <c r="AB69" s="149"/>
      <c r="AC69" s="149"/>
      <c r="AD69" s="149"/>
      <c r="AE69" s="149" t="s">
        <v>1970</v>
      </c>
      <c r="AF69" s="149" t="s">
        <v>1971</v>
      </c>
      <c r="AG69" s="149"/>
      <c r="AH69" s="194"/>
      <c r="AI69" s="194"/>
      <c r="AJ69" s="197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ht="24" outlineLevel="1">
      <c r="A70" s="176">
        <v>51</v>
      </c>
      <c r="B70" s="177" t="s">
        <v>1972</v>
      </c>
      <c r="C70" s="177" t="s">
        <v>1973</v>
      </c>
      <c r="D70" s="178" t="s">
        <v>744</v>
      </c>
      <c r="E70" s="179">
        <v>1</v>
      </c>
      <c r="F70" s="182"/>
      <c r="G70" s="180">
        <f t="shared" si="21"/>
        <v>0</v>
      </c>
      <c r="H70" s="182">
        <v>0</v>
      </c>
      <c r="I70" s="180">
        <f t="shared" si="22"/>
        <v>0</v>
      </c>
      <c r="J70" s="182">
        <v>25000</v>
      </c>
      <c r="K70" s="180">
        <f t="shared" si="23"/>
        <v>25000</v>
      </c>
      <c r="L70" s="180">
        <v>21</v>
      </c>
      <c r="M70" s="180">
        <f t="shared" si="24"/>
        <v>0</v>
      </c>
      <c r="N70" s="180">
        <v>0</v>
      </c>
      <c r="O70" s="180">
        <f t="shared" si="25"/>
        <v>0</v>
      </c>
      <c r="P70" s="180">
        <v>0</v>
      </c>
      <c r="Q70" s="180">
        <f t="shared" si="26"/>
        <v>0</v>
      </c>
      <c r="R70" s="181"/>
      <c r="S70" s="181" t="s">
        <v>392</v>
      </c>
      <c r="T70" s="180" t="s">
        <v>689</v>
      </c>
      <c r="U70" s="180">
        <v>0</v>
      </c>
      <c r="V70" s="180">
        <f t="shared" si="27"/>
        <v>0</v>
      </c>
      <c r="W70" s="181"/>
      <c r="X70" s="181">
        <v>51</v>
      </c>
      <c r="Y70" s="149"/>
      <c r="Z70" s="149"/>
      <c r="AA70" s="149"/>
      <c r="AB70" s="149"/>
      <c r="AC70" s="149"/>
      <c r="AD70" s="149"/>
      <c r="AE70" s="149" t="s">
        <v>1970</v>
      </c>
      <c r="AF70" s="149" t="s">
        <v>1974</v>
      </c>
      <c r="AG70" s="149"/>
      <c r="AH70" s="194"/>
      <c r="AI70" s="194"/>
      <c r="AJ70" s="197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>
      <c r="A71" s="176">
        <v>52</v>
      </c>
      <c r="B71" s="177" t="s">
        <v>1975</v>
      </c>
      <c r="C71" s="177" t="s">
        <v>1976</v>
      </c>
      <c r="D71" s="178" t="s">
        <v>426</v>
      </c>
      <c r="E71" s="179">
        <v>8</v>
      </c>
      <c r="F71" s="182"/>
      <c r="G71" s="180">
        <f t="shared" si="21"/>
        <v>0</v>
      </c>
      <c r="H71" s="182">
        <v>0</v>
      </c>
      <c r="I71" s="180">
        <f t="shared" si="22"/>
        <v>0</v>
      </c>
      <c r="J71" s="182">
        <v>2500</v>
      </c>
      <c r="K71" s="180">
        <f t="shared" si="23"/>
        <v>20000</v>
      </c>
      <c r="L71" s="180">
        <v>21</v>
      </c>
      <c r="M71" s="180">
        <f t="shared" si="24"/>
        <v>0</v>
      </c>
      <c r="N71" s="180">
        <v>0</v>
      </c>
      <c r="O71" s="180">
        <f t="shared" si="25"/>
        <v>0</v>
      </c>
      <c r="P71" s="180">
        <v>0</v>
      </c>
      <c r="Q71" s="180">
        <f t="shared" si="26"/>
        <v>0</v>
      </c>
      <c r="R71" s="181"/>
      <c r="S71" s="181" t="s">
        <v>392</v>
      </c>
      <c r="T71" s="180" t="s">
        <v>689</v>
      </c>
      <c r="U71" s="180">
        <v>0</v>
      </c>
      <c r="V71" s="180">
        <f t="shared" si="27"/>
        <v>0</v>
      </c>
      <c r="W71" s="181"/>
      <c r="X71" s="181">
        <v>52</v>
      </c>
      <c r="Y71" s="149"/>
      <c r="Z71" s="149"/>
      <c r="AA71" s="149"/>
      <c r="AB71" s="149"/>
      <c r="AC71" s="149"/>
      <c r="AD71" s="149"/>
      <c r="AE71" s="149" t="s">
        <v>1970</v>
      </c>
      <c r="AF71" s="149" t="s">
        <v>1977</v>
      </c>
      <c r="AG71" s="149"/>
      <c r="AH71" s="194"/>
      <c r="AI71" s="194"/>
      <c r="AJ71" s="197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1">
      <c r="A72" s="176">
        <v>53</v>
      </c>
      <c r="B72" s="177" t="s">
        <v>1978</v>
      </c>
      <c r="C72" s="177" t="s">
        <v>1979</v>
      </c>
      <c r="D72" s="178" t="s">
        <v>744</v>
      </c>
      <c r="E72" s="179">
        <v>1</v>
      </c>
      <c r="F72" s="182"/>
      <c r="G72" s="180">
        <f t="shared" si="21"/>
        <v>0</v>
      </c>
      <c r="H72" s="182">
        <v>0</v>
      </c>
      <c r="I72" s="180">
        <f t="shared" si="22"/>
        <v>0</v>
      </c>
      <c r="J72" s="182">
        <v>15000</v>
      </c>
      <c r="K72" s="180">
        <f t="shared" si="23"/>
        <v>15000</v>
      </c>
      <c r="L72" s="180">
        <v>21</v>
      </c>
      <c r="M72" s="180">
        <f t="shared" si="24"/>
        <v>0</v>
      </c>
      <c r="N72" s="180">
        <v>0</v>
      </c>
      <c r="O72" s="180">
        <f t="shared" si="25"/>
        <v>0</v>
      </c>
      <c r="P72" s="180">
        <v>0</v>
      </c>
      <c r="Q72" s="180">
        <f t="shared" si="26"/>
        <v>0</v>
      </c>
      <c r="R72" s="181"/>
      <c r="S72" s="181" t="s">
        <v>392</v>
      </c>
      <c r="T72" s="180" t="s">
        <v>689</v>
      </c>
      <c r="U72" s="180">
        <v>0</v>
      </c>
      <c r="V72" s="180">
        <f t="shared" si="27"/>
        <v>0</v>
      </c>
      <c r="W72" s="181"/>
      <c r="X72" s="181">
        <v>53</v>
      </c>
      <c r="Y72" s="149"/>
      <c r="Z72" s="149"/>
      <c r="AA72" s="149"/>
      <c r="AB72" s="149"/>
      <c r="AC72" s="149"/>
      <c r="AD72" s="149"/>
      <c r="AE72" s="149" t="s">
        <v>1970</v>
      </c>
      <c r="AF72" s="149" t="s">
        <v>1980</v>
      </c>
      <c r="AG72" s="149"/>
      <c r="AH72" s="194"/>
      <c r="AI72" s="194"/>
      <c r="AJ72" s="197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1">
      <c r="A73" s="176">
        <v>54</v>
      </c>
      <c r="B73" s="177" t="s">
        <v>1981</v>
      </c>
      <c r="C73" s="177" t="s">
        <v>1982</v>
      </c>
      <c r="D73" s="178" t="s">
        <v>744</v>
      </c>
      <c r="E73" s="179">
        <v>1</v>
      </c>
      <c r="F73" s="182"/>
      <c r="G73" s="180">
        <f t="shared" si="21"/>
        <v>0</v>
      </c>
      <c r="H73" s="182">
        <v>0</v>
      </c>
      <c r="I73" s="180">
        <f t="shared" si="22"/>
        <v>0</v>
      </c>
      <c r="J73" s="182">
        <v>5000</v>
      </c>
      <c r="K73" s="180">
        <f t="shared" si="23"/>
        <v>5000</v>
      </c>
      <c r="L73" s="180">
        <v>21</v>
      </c>
      <c r="M73" s="180">
        <f t="shared" si="24"/>
        <v>0</v>
      </c>
      <c r="N73" s="180">
        <v>0</v>
      </c>
      <c r="O73" s="180">
        <f t="shared" si="25"/>
        <v>0</v>
      </c>
      <c r="P73" s="180">
        <v>0</v>
      </c>
      <c r="Q73" s="180">
        <f t="shared" si="26"/>
        <v>0</v>
      </c>
      <c r="R73" s="181"/>
      <c r="S73" s="181" t="s">
        <v>392</v>
      </c>
      <c r="T73" s="180" t="s">
        <v>689</v>
      </c>
      <c r="U73" s="180">
        <v>0</v>
      </c>
      <c r="V73" s="180">
        <f t="shared" si="27"/>
        <v>0</v>
      </c>
      <c r="W73" s="181"/>
      <c r="X73" s="181">
        <v>54</v>
      </c>
      <c r="Y73" s="149"/>
      <c r="Z73" s="149"/>
      <c r="AA73" s="149"/>
      <c r="AB73" s="149"/>
      <c r="AC73" s="149"/>
      <c r="AD73" s="149"/>
      <c r="AE73" s="149" t="s">
        <v>1970</v>
      </c>
      <c r="AF73" s="149" t="s">
        <v>1983</v>
      </c>
      <c r="AG73" s="149"/>
      <c r="AH73" s="194"/>
      <c r="AI73" s="194"/>
      <c r="AJ73" s="197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>
      <c r="A74" s="176">
        <v>55</v>
      </c>
      <c r="B74" s="177" t="s">
        <v>1984</v>
      </c>
      <c r="C74" s="177" t="s">
        <v>1985</v>
      </c>
      <c r="D74" s="178" t="s">
        <v>1986</v>
      </c>
      <c r="E74" s="179">
        <v>28</v>
      </c>
      <c r="F74" s="182"/>
      <c r="G74" s="180">
        <f t="shared" si="21"/>
        <v>0</v>
      </c>
      <c r="H74" s="182">
        <v>0</v>
      </c>
      <c r="I74" s="180">
        <f t="shared" si="22"/>
        <v>0</v>
      </c>
      <c r="J74" s="182">
        <v>300</v>
      </c>
      <c r="K74" s="180">
        <f t="shared" si="23"/>
        <v>8400</v>
      </c>
      <c r="L74" s="180">
        <v>21</v>
      </c>
      <c r="M74" s="180">
        <f t="shared" si="24"/>
        <v>0</v>
      </c>
      <c r="N74" s="180">
        <v>0</v>
      </c>
      <c r="O74" s="180">
        <f t="shared" si="25"/>
        <v>0</v>
      </c>
      <c r="P74" s="180">
        <v>0</v>
      </c>
      <c r="Q74" s="180">
        <f t="shared" si="26"/>
        <v>0</v>
      </c>
      <c r="R74" s="181"/>
      <c r="S74" s="181" t="s">
        <v>392</v>
      </c>
      <c r="T74" s="180" t="s">
        <v>689</v>
      </c>
      <c r="U74" s="180">
        <v>0</v>
      </c>
      <c r="V74" s="180">
        <f t="shared" si="27"/>
        <v>0</v>
      </c>
      <c r="W74" s="181"/>
      <c r="X74" s="181">
        <v>55</v>
      </c>
      <c r="Y74" s="149"/>
      <c r="Z74" s="149"/>
      <c r="AA74" s="149"/>
      <c r="AB74" s="149"/>
      <c r="AC74" s="149"/>
      <c r="AD74" s="149"/>
      <c r="AE74" s="149" t="s">
        <v>1970</v>
      </c>
      <c r="AF74" s="149" t="s">
        <v>1987</v>
      </c>
      <c r="AG74" s="149"/>
      <c r="AH74" s="194"/>
      <c r="AI74" s="194"/>
      <c r="AJ74" s="197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>
      <c r="A75" s="176">
        <v>56</v>
      </c>
      <c r="B75" s="177" t="s">
        <v>1988</v>
      </c>
      <c r="C75" s="177" t="s">
        <v>1989</v>
      </c>
      <c r="D75" s="178" t="s">
        <v>1986</v>
      </c>
      <c r="E75" s="179">
        <v>8</v>
      </c>
      <c r="F75" s="182"/>
      <c r="G75" s="180">
        <f t="shared" si="21"/>
        <v>0</v>
      </c>
      <c r="H75" s="182">
        <v>0</v>
      </c>
      <c r="I75" s="180">
        <f t="shared" si="22"/>
        <v>0</v>
      </c>
      <c r="J75" s="182">
        <v>280</v>
      </c>
      <c r="K75" s="180">
        <f t="shared" si="23"/>
        <v>2240</v>
      </c>
      <c r="L75" s="180">
        <v>21</v>
      </c>
      <c r="M75" s="180">
        <f t="shared" si="24"/>
        <v>0</v>
      </c>
      <c r="N75" s="180">
        <v>0</v>
      </c>
      <c r="O75" s="180">
        <f t="shared" si="25"/>
        <v>0</v>
      </c>
      <c r="P75" s="180">
        <v>0</v>
      </c>
      <c r="Q75" s="180">
        <f t="shared" si="26"/>
        <v>0</v>
      </c>
      <c r="R75" s="181"/>
      <c r="S75" s="181" t="s">
        <v>392</v>
      </c>
      <c r="T75" s="180" t="s">
        <v>689</v>
      </c>
      <c r="U75" s="180">
        <v>0</v>
      </c>
      <c r="V75" s="180">
        <f t="shared" si="27"/>
        <v>0</v>
      </c>
      <c r="W75" s="181"/>
      <c r="X75" s="181">
        <v>56</v>
      </c>
      <c r="Y75" s="149"/>
      <c r="Z75" s="149"/>
      <c r="AA75" s="149"/>
      <c r="AB75" s="149"/>
      <c r="AC75" s="149"/>
      <c r="AD75" s="149"/>
      <c r="AE75" s="149" t="s">
        <v>1970</v>
      </c>
      <c r="AF75" s="149" t="s">
        <v>1990</v>
      </c>
      <c r="AG75" s="149"/>
      <c r="AH75" s="194"/>
      <c r="AI75" s="194"/>
      <c r="AJ75" s="197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1">
      <c r="A76" s="176">
        <v>57</v>
      </c>
      <c r="B76" s="177" t="s">
        <v>1991</v>
      </c>
      <c r="C76" s="177" t="s">
        <v>1628</v>
      </c>
      <c r="D76" s="178" t="s">
        <v>426</v>
      </c>
      <c r="E76" s="179">
        <v>1</v>
      </c>
      <c r="F76" s="182"/>
      <c r="G76" s="180">
        <f t="shared" si="21"/>
        <v>0</v>
      </c>
      <c r="H76" s="182">
        <v>0</v>
      </c>
      <c r="I76" s="180">
        <f t="shared" si="22"/>
        <v>0</v>
      </c>
      <c r="J76" s="182">
        <v>17500</v>
      </c>
      <c r="K76" s="180">
        <f t="shared" si="23"/>
        <v>17500</v>
      </c>
      <c r="L76" s="180">
        <v>21</v>
      </c>
      <c r="M76" s="180">
        <f t="shared" si="24"/>
        <v>0</v>
      </c>
      <c r="N76" s="180">
        <v>0</v>
      </c>
      <c r="O76" s="180">
        <f t="shared" si="25"/>
        <v>0</v>
      </c>
      <c r="P76" s="180">
        <v>0</v>
      </c>
      <c r="Q76" s="180">
        <f t="shared" si="26"/>
        <v>0</v>
      </c>
      <c r="R76" s="181"/>
      <c r="S76" s="181" t="s">
        <v>392</v>
      </c>
      <c r="T76" s="180" t="s">
        <v>689</v>
      </c>
      <c r="U76" s="180">
        <v>0</v>
      </c>
      <c r="V76" s="180">
        <f t="shared" si="27"/>
        <v>0</v>
      </c>
      <c r="W76" s="181"/>
      <c r="X76" s="181">
        <v>57</v>
      </c>
      <c r="Y76" s="149"/>
      <c r="Z76" s="149"/>
      <c r="AA76" s="149"/>
      <c r="AB76" s="149"/>
      <c r="AC76" s="149"/>
      <c r="AD76" s="149"/>
      <c r="AE76" s="149" t="s">
        <v>1970</v>
      </c>
      <c r="AF76" s="149" t="s">
        <v>1992</v>
      </c>
      <c r="AG76" s="149"/>
      <c r="AH76" s="194"/>
      <c r="AI76" s="194"/>
      <c r="AJ76" s="197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>
      <c r="A77" s="136"/>
      <c r="B77" s="154"/>
      <c r="C77" s="154"/>
      <c r="D77" s="157"/>
      <c r="E77" s="158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60"/>
      <c r="S77" s="160"/>
      <c r="T77" s="159"/>
      <c r="U77" s="159"/>
      <c r="V77" s="159"/>
      <c r="W77" s="160"/>
      <c r="X77" s="160"/>
      <c r="AC77">
        <v>12</v>
      </c>
      <c r="AD77">
        <v>21</v>
      </c>
      <c r="AH77" s="193"/>
      <c r="AI77" s="193"/>
      <c r="AJ77" s="196"/>
    </row>
    <row r="78" spans="1:60">
      <c r="A78" s="151"/>
      <c r="B78" s="156" t="s">
        <v>30</v>
      </c>
      <c r="C78" s="156"/>
      <c r="D78" s="165"/>
      <c r="E78" s="166"/>
      <c r="F78" s="167"/>
      <c r="G78" s="168">
        <f>G11+G68</f>
        <v>0</v>
      </c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60"/>
      <c r="S78" s="160"/>
      <c r="T78" s="159"/>
      <c r="U78" s="159"/>
      <c r="V78" s="159"/>
      <c r="W78" s="160"/>
      <c r="X78" s="160"/>
      <c r="AC78">
        <f>SUMIF(L7:L76,AC77,G7:G76)</f>
        <v>0</v>
      </c>
      <c r="AD78">
        <f>SUMIF(L7:L76,AD77,G7:G76)</f>
        <v>0</v>
      </c>
      <c r="AE78" t="s">
        <v>215</v>
      </c>
      <c r="AH78" s="193"/>
      <c r="AI78" s="193"/>
      <c r="AJ78" s="196"/>
    </row>
    <row r="79" spans="1:60">
      <c r="A79" s="150"/>
      <c r="B79" s="155"/>
      <c r="C79" s="155"/>
      <c r="D79" s="161"/>
      <c r="E79" s="162"/>
      <c r="F79" s="163"/>
      <c r="G79" s="163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60"/>
      <c r="S79" s="160"/>
      <c r="T79" s="159"/>
      <c r="U79" s="159"/>
      <c r="V79" s="159"/>
      <c r="W79" s="160"/>
      <c r="X79" s="160"/>
      <c r="AH79" s="193"/>
      <c r="AI79" s="193"/>
      <c r="AJ79" s="196"/>
    </row>
    <row r="80" spans="1:60">
      <c r="A80" s="150"/>
      <c r="B80" s="155"/>
      <c r="C80" s="155"/>
      <c r="D80" s="161"/>
      <c r="E80" s="162"/>
      <c r="F80" s="163"/>
      <c r="G80" s="163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60"/>
      <c r="S80" s="160"/>
      <c r="T80" s="159"/>
      <c r="U80" s="159"/>
      <c r="V80" s="159"/>
      <c r="W80" s="160"/>
      <c r="X80" s="160"/>
      <c r="AH80" s="193"/>
      <c r="AI80" s="193"/>
      <c r="AJ80" s="196"/>
    </row>
    <row r="81" spans="1:36">
      <c r="A81" s="153" t="s">
        <v>216</v>
      </c>
      <c r="B81" s="155"/>
      <c r="C81" s="155"/>
      <c r="D81" s="161"/>
      <c r="E81" s="162"/>
      <c r="F81" s="163"/>
      <c r="G81" s="163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60"/>
      <c r="S81" s="160"/>
      <c r="T81" s="159"/>
      <c r="U81" s="159"/>
      <c r="V81" s="159"/>
      <c r="W81" s="160"/>
      <c r="X81" s="160"/>
      <c r="AH81" s="193"/>
      <c r="AI81" s="193"/>
      <c r="AJ81" s="196"/>
    </row>
    <row r="82" spans="1:36">
      <c r="A82" s="240"/>
      <c r="B82" s="241"/>
      <c r="C82" s="241"/>
      <c r="D82" s="242"/>
      <c r="E82" s="243"/>
      <c r="F82" s="244"/>
      <c r="G82" s="245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60"/>
      <c r="S82" s="160"/>
      <c r="T82" s="159"/>
      <c r="U82" s="159"/>
      <c r="V82" s="159"/>
      <c r="W82" s="160"/>
      <c r="X82" s="160"/>
      <c r="AE82" t="s">
        <v>217</v>
      </c>
      <c r="AH82" s="193"/>
      <c r="AI82" s="193"/>
      <c r="AJ82" s="196"/>
    </row>
    <row r="83" spans="1:36">
      <c r="A83" s="246"/>
      <c r="B83" s="247"/>
      <c r="C83" s="247"/>
      <c r="D83" s="248"/>
      <c r="E83" s="249"/>
      <c r="F83" s="250"/>
      <c r="G83" s="251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60"/>
      <c r="S83" s="160"/>
      <c r="T83" s="159"/>
      <c r="U83" s="159"/>
      <c r="V83" s="159"/>
      <c r="W83" s="160"/>
      <c r="X83" s="160"/>
      <c r="AH83" s="193"/>
      <c r="AI83" s="193"/>
      <c r="AJ83" s="196"/>
    </row>
    <row r="84" spans="1:36">
      <c r="A84" s="246"/>
      <c r="B84" s="247"/>
      <c r="C84" s="247"/>
      <c r="D84" s="248"/>
      <c r="E84" s="249"/>
      <c r="F84" s="250"/>
      <c r="G84" s="251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60"/>
      <c r="S84" s="160"/>
      <c r="T84" s="159"/>
      <c r="U84" s="159"/>
      <c r="V84" s="159"/>
      <c r="W84" s="160"/>
      <c r="X84" s="160"/>
      <c r="AH84" s="193"/>
      <c r="AI84" s="193"/>
      <c r="AJ84" s="196"/>
    </row>
    <row r="85" spans="1:36">
      <c r="A85" s="246"/>
      <c r="B85" s="247"/>
      <c r="C85" s="247"/>
      <c r="D85" s="248"/>
      <c r="E85" s="249"/>
      <c r="F85" s="250"/>
      <c r="G85" s="251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60"/>
      <c r="S85" s="160"/>
      <c r="T85" s="159"/>
      <c r="U85" s="159"/>
      <c r="V85" s="159"/>
      <c r="W85" s="160"/>
      <c r="X85" s="160"/>
      <c r="AH85" s="193"/>
      <c r="AI85" s="193"/>
      <c r="AJ85" s="196"/>
    </row>
    <row r="86" spans="1:36">
      <c r="A86" s="252"/>
      <c r="B86" s="253"/>
      <c r="C86" s="253"/>
      <c r="D86" s="254"/>
      <c r="E86" s="255"/>
      <c r="F86" s="256"/>
      <c r="G86" s="257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60"/>
      <c r="S86" s="160"/>
      <c r="T86" s="159"/>
      <c r="U86" s="159"/>
      <c r="V86" s="159"/>
      <c r="W86" s="160"/>
      <c r="X86" s="160"/>
      <c r="AH86" s="193"/>
      <c r="AI86" s="193"/>
      <c r="AJ86" s="196"/>
    </row>
    <row r="87" spans="1:36">
      <c r="A87" s="150"/>
      <c r="B87" s="155"/>
      <c r="C87" s="155"/>
      <c r="D87" s="161"/>
      <c r="E87" s="162"/>
      <c r="F87" s="163"/>
      <c r="G87" s="163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60"/>
      <c r="S87" s="160"/>
      <c r="T87" s="159"/>
      <c r="U87" s="159"/>
      <c r="V87" s="159"/>
      <c r="W87" s="160"/>
      <c r="X87" s="160"/>
      <c r="AH87" s="193"/>
      <c r="AI87" s="193"/>
      <c r="AJ87" s="196"/>
    </row>
    <row r="88" spans="1:36">
      <c r="A88" s="146"/>
      <c r="B88" s="147"/>
      <c r="C88" s="147"/>
      <c r="D88" s="148"/>
      <c r="E88" s="149"/>
      <c r="F88" s="149"/>
      <c r="G88" s="149"/>
      <c r="AE88" t="s">
        <v>218</v>
      </c>
    </row>
    <row r="89" spans="1:36">
      <c r="A89" s="133"/>
      <c r="D89" s="8"/>
    </row>
    <row r="90" spans="1:36">
      <c r="A90" s="133"/>
      <c r="D90" s="8"/>
    </row>
    <row r="91" spans="1:36">
      <c r="A91" s="133"/>
      <c r="D91" s="8"/>
    </row>
    <row r="92" spans="1:36">
      <c r="A92" s="133"/>
      <c r="D92" s="8"/>
    </row>
    <row r="93" spans="1:36">
      <c r="A93" s="133"/>
      <c r="D93" s="8"/>
    </row>
    <row r="94" spans="1:36">
      <c r="A94" s="133"/>
      <c r="D94" s="8"/>
    </row>
    <row r="95" spans="1:36">
      <c r="A95" s="133"/>
      <c r="D95" s="8"/>
    </row>
    <row r="96" spans="1:36">
      <c r="A96" s="133"/>
      <c r="D96" s="8"/>
    </row>
    <row r="97" spans="1:4">
      <c r="A97" s="133"/>
      <c r="D97" s="8"/>
    </row>
    <row r="98" spans="1:4">
      <c r="A98" s="133"/>
      <c r="D98" s="8"/>
    </row>
    <row r="99" spans="1:4">
      <c r="A99" s="133"/>
      <c r="D99" s="8"/>
    </row>
    <row r="100" spans="1:4">
      <c r="A100" s="133"/>
      <c r="D100" s="8"/>
    </row>
    <row r="101" spans="1:4">
      <c r="A101" s="133"/>
      <c r="D101" s="8"/>
    </row>
    <row r="102" spans="1:4">
      <c r="A102" s="133"/>
      <c r="D102" s="8"/>
    </row>
    <row r="103" spans="1:4">
      <c r="A103" s="133"/>
      <c r="D103" s="8"/>
    </row>
    <row r="104" spans="1:4">
      <c r="A104" s="133"/>
      <c r="D104" s="8"/>
    </row>
    <row r="105" spans="1:4">
      <c r="A105" s="133"/>
      <c r="D105" s="8"/>
    </row>
    <row r="106" spans="1:4">
      <c r="A106" s="133"/>
      <c r="D106" s="8"/>
    </row>
    <row r="107" spans="1:4">
      <c r="A107" s="133"/>
      <c r="D107" s="8"/>
    </row>
    <row r="108" spans="1:4">
      <c r="A108" s="133"/>
      <c r="D108" s="8"/>
    </row>
    <row r="109" spans="1:4">
      <c r="A109" s="133"/>
      <c r="D109" s="8"/>
    </row>
    <row r="110" spans="1:4">
      <c r="A110" s="133"/>
      <c r="D110" s="8"/>
    </row>
    <row r="111" spans="1:4">
      <c r="A111" s="133"/>
      <c r="D111" s="8"/>
    </row>
    <row r="112" spans="1:4">
      <c r="A112" s="133"/>
      <c r="D112" s="8"/>
    </row>
    <row r="113" spans="1:4">
      <c r="A113" s="133"/>
      <c r="D113" s="8"/>
    </row>
    <row r="114" spans="1:4">
      <c r="A114" s="133"/>
      <c r="D114" s="8"/>
    </row>
    <row r="115" spans="1:4">
      <c r="A115" s="133"/>
      <c r="D115" s="8"/>
    </row>
    <row r="116" spans="1:4">
      <c r="A116" s="133"/>
      <c r="D116" s="8"/>
    </row>
    <row r="117" spans="1:4">
      <c r="A117" s="133"/>
      <c r="D117" s="8"/>
    </row>
    <row r="118" spans="1:4">
      <c r="A118" s="133"/>
      <c r="D118" s="8"/>
    </row>
    <row r="119" spans="1:4">
      <c r="A119" s="133"/>
      <c r="D119" s="8"/>
    </row>
    <row r="120" spans="1:4">
      <c r="A120" s="133"/>
      <c r="D120" s="8"/>
    </row>
    <row r="121" spans="1:4">
      <c r="A121" s="133"/>
      <c r="D121" s="8"/>
    </row>
    <row r="122" spans="1:4">
      <c r="A122" s="133"/>
      <c r="D122" s="8"/>
    </row>
    <row r="123" spans="1:4">
      <c r="A123" s="133"/>
      <c r="D123" s="8"/>
    </row>
    <row r="124" spans="1:4">
      <c r="A124" s="133"/>
      <c r="D124" s="8"/>
    </row>
    <row r="125" spans="1:4">
      <c r="A125" s="133"/>
      <c r="D125" s="8"/>
    </row>
    <row r="126" spans="1:4">
      <c r="A126" s="133"/>
      <c r="D126" s="8"/>
    </row>
    <row r="127" spans="1:4">
      <c r="A127" s="133"/>
      <c r="D127" s="8"/>
    </row>
    <row r="128" spans="1:4">
      <c r="A128" s="133"/>
      <c r="D128" s="8"/>
    </row>
    <row r="129" spans="1:4">
      <c r="A129" s="133"/>
      <c r="D129" s="8"/>
    </row>
    <row r="130" spans="1:4">
      <c r="A130" s="133"/>
      <c r="D130" s="8"/>
    </row>
    <row r="131" spans="1:4">
      <c r="A131" s="133"/>
      <c r="D131" s="8"/>
    </row>
    <row r="132" spans="1:4">
      <c r="A132" s="133"/>
      <c r="D132" s="8"/>
    </row>
    <row r="133" spans="1:4">
      <c r="A133" s="133"/>
      <c r="D133" s="8"/>
    </row>
    <row r="134" spans="1:4">
      <c r="A134" s="133"/>
      <c r="D134" s="8"/>
    </row>
    <row r="135" spans="1:4">
      <c r="A135" s="133"/>
      <c r="D135" s="8"/>
    </row>
    <row r="136" spans="1:4">
      <c r="A136" s="133"/>
      <c r="D136" s="8"/>
    </row>
    <row r="137" spans="1:4">
      <c r="A137" s="133"/>
      <c r="D137" s="8"/>
    </row>
    <row r="138" spans="1:4">
      <c r="A138" s="133"/>
      <c r="D138" s="8"/>
    </row>
    <row r="139" spans="1:4">
      <c r="A139" s="133"/>
      <c r="D139" s="8"/>
    </row>
    <row r="140" spans="1:4">
      <c r="A140" s="133"/>
      <c r="D140" s="8"/>
    </row>
    <row r="141" spans="1:4">
      <c r="A141" s="133"/>
      <c r="D141" s="8"/>
    </row>
    <row r="142" spans="1:4">
      <c r="A142" s="133"/>
      <c r="D142" s="8"/>
    </row>
    <row r="143" spans="1:4">
      <c r="A143" s="133"/>
      <c r="D143" s="8"/>
    </row>
    <row r="144" spans="1:4">
      <c r="A144" s="133"/>
      <c r="D144" s="8"/>
    </row>
    <row r="145" spans="1:4">
      <c r="A145" s="133"/>
      <c r="D145" s="8"/>
    </row>
    <row r="146" spans="1:4">
      <c r="A146" s="133"/>
      <c r="D146" s="8"/>
    </row>
    <row r="147" spans="1:4">
      <c r="A147" s="133"/>
      <c r="D147" s="8"/>
    </row>
    <row r="148" spans="1:4">
      <c r="A148" s="133"/>
      <c r="D148" s="8"/>
    </row>
    <row r="149" spans="1:4">
      <c r="A149" s="133"/>
      <c r="D149" s="8"/>
    </row>
    <row r="150" spans="1:4">
      <c r="A150" s="133"/>
      <c r="D150" s="8"/>
    </row>
    <row r="151" spans="1:4">
      <c r="A151" s="133"/>
      <c r="D151" s="8"/>
    </row>
    <row r="152" spans="1:4">
      <c r="A152" s="133"/>
      <c r="D152" s="8"/>
    </row>
    <row r="153" spans="1:4">
      <c r="A153" s="133"/>
      <c r="D153" s="8"/>
    </row>
    <row r="154" spans="1:4">
      <c r="A154" s="133"/>
      <c r="D154" s="8"/>
    </row>
    <row r="155" spans="1:4">
      <c r="A155" s="133"/>
      <c r="D155" s="8"/>
    </row>
    <row r="156" spans="1:4">
      <c r="A156" s="133"/>
      <c r="D156" s="8"/>
    </row>
    <row r="157" spans="1:4">
      <c r="A157" s="133"/>
      <c r="D157" s="8"/>
    </row>
    <row r="158" spans="1:4">
      <c r="A158" s="133"/>
      <c r="D158" s="8"/>
    </row>
    <row r="159" spans="1:4">
      <c r="A159" s="133"/>
      <c r="D159" s="8"/>
    </row>
    <row r="160" spans="1:4">
      <c r="A160" s="133"/>
      <c r="D160" s="8"/>
    </row>
    <row r="161" spans="1:4">
      <c r="A161" s="133"/>
      <c r="D161" s="8"/>
    </row>
    <row r="162" spans="1:4">
      <c r="A162" s="133"/>
      <c r="D162" s="8"/>
    </row>
    <row r="163" spans="1:4">
      <c r="A163" s="133"/>
      <c r="D163" s="8"/>
    </row>
    <row r="164" spans="1:4">
      <c r="A164" s="133"/>
      <c r="D164" s="8"/>
    </row>
    <row r="165" spans="1:4">
      <c r="A165" s="133"/>
      <c r="D165" s="8"/>
    </row>
    <row r="166" spans="1:4">
      <c r="A166" s="133"/>
      <c r="D166" s="8"/>
    </row>
    <row r="167" spans="1:4">
      <c r="A167" s="133"/>
      <c r="D167" s="8"/>
    </row>
    <row r="168" spans="1:4">
      <c r="A168" s="133"/>
      <c r="D168" s="8"/>
    </row>
    <row r="169" spans="1:4">
      <c r="A169" s="133"/>
      <c r="D169" s="8"/>
    </row>
    <row r="170" spans="1:4">
      <c r="A170" s="133"/>
      <c r="D170" s="8"/>
    </row>
    <row r="171" spans="1:4">
      <c r="A171" s="133"/>
      <c r="D171" s="8"/>
    </row>
    <row r="172" spans="1:4">
      <c r="A172" s="133"/>
      <c r="D172" s="8"/>
    </row>
    <row r="173" spans="1:4">
      <c r="A173" s="133"/>
      <c r="D173" s="8"/>
    </row>
    <row r="174" spans="1:4">
      <c r="A174" s="133"/>
      <c r="D174" s="8"/>
    </row>
    <row r="175" spans="1:4">
      <c r="A175" s="133"/>
      <c r="D175" s="8"/>
    </row>
    <row r="176" spans="1:4">
      <c r="A176" s="133"/>
      <c r="D176" s="8"/>
    </row>
    <row r="177" spans="1:4">
      <c r="A177" s="133"/>
      <c r="D177" s="8"/>
    </row>
    <row r="178" spans="1:4">
      <c r="A178" s="133"/>
      <c r="D178" s="8"/>
    </row>
    <row r="179" spans="1:4">
      <c r="A179" s="133"/>
      <c r="D179" s="8"/>
    </row>
    <row r="180" spans="1:4">
      <c r="A180" s="133"/>
      <c r="D180" s="8"/>
    </row>
    <row r="181" spans="1:4">
      <c r="A181" s="133"/>
      <c r="D181" s="8"/>
    </row>
    <row r="182" spans="1:4">
      <c r="A182" s="133"/>
      <c r="D182" s="8"/>
    </row>
    <row r="183" spans="1:4">
      <c r="A183" s="133"/>
      <c r="D183" s="8"/>
    </row>
    <row r="184" spans="1:4">
      <c r="A184" s="133"/>
      <c r="D184" s="8"/>
    </row>
    <row r="185" spans="1:4">
      <c r="A185" s="133"/>
      <c r="D185" s="8"/>
    </row>
    <row r="186" spans="1:4">
      <c r="A186" s="133"/>
      <c r="D186" s="8"/>
    </row>
    <row r="187" spans="1:4">
      <c r="A187" s="133"/>
      <c r="D187" s="8"/>
    </row>
    <row r="188" spans="1:4">
      <c r="A188" s="133"/>
      <c r="D188" s="8"/>
    </row>
    <row r="189" spans="1:4">
      <c r="A189" s="133"/>
      <c r="D189" s="8"/>
    </row>
    <row r="190" spans="1:4">
      <c r="A190" s="133"/>
      <c r="D190" s="8"/>
    </row>
    <row r="191" spans="1:4">
      <c r="A191" s="133"/>
      <c r="D191" s="8"/>
    </row>
    <row r="192" spans="1:4">
      <c r="A192" s="133"/>
      <c r="D192" s="8"/>
    </row>
    <row r="193" spans="1:4">
      <c r="A193" s="133"/>
      <c r="D193" s="8"/>
    </row>
    <row r="194" spans="1:4">
      <c r="A194" s="133"/>
      <c r="D194" s="8"/>
    </row>
    <row r="195" spans="1:4">
      <c r="A195" s="133"/>
      <c r="D195" s="8"/>
    </row>
    <row r="196" spans="1:4">
      <c r="A196" s="133"/>
      <c r="D196" s="8"/>
    </row>
    <row r="197" spans="1:4">
      <c r="A197" s="133"/>
      <c r="D197" s="8"/>
    </row>
    <row r="198" spans="1:4">
      <c r="A198" s="133"/>
      <c r="D198" s="8"/>
    </row>
    <row r="199" spans="1:4">
      <c r="A199" s="133"/>
      <c r="D199" s="8"/>
    </row>
    <row r="200" spans="1:4">
      <c r="A200" s="133"/>
      <c r="D200" s="8"/>
    </row>
    <row r="201" spans="1:4">
      <c r="A201" s="133"/>
      <c r="D201" s="8"/>
    </row>
    <row r="202" spans="1:4">
      <c r="A202" s="133"/>
      <c r="D202" s="8"/>
    </row>
    <row r="203" spans="1:4">
      <c r="A203" s="133"/>
      <c r="D203" s="8"/>
    </row>
    <row r="204" spans="1:4">
      <c r="A204" s="133"/>
      <c r="D204" s="8"/>
    </row>
    <row r="205" spans="1:4">
      <c r="A205" s="133"/>
      <c r="D205" s="8"/>
    </row>
    <row r="206" spans="1:4">
      <c r="A206" s="133"/>
      <c r="D206" s="8"/>
    </row>
    <row r="207" spans="1:4">
      <c r="A207" s="133"/>
      <c r="D207" s="8"/>
    </row>
    <row r="208" spans="1:4">
      <c r="A208" s="133"/>
      <c r="D208" s="8"/>
    </row>
    <row r="209" spans="1:4">
      <c r="A209" s="133"/>
      <c r="D209" s="8"/>
    </row>
    <row r="210" spans="1:4">
      <c r="A210" s="133"/>
      <c r="D210" s="8"/>
    </row>
    <row r="211" spans="1:4">
      <c r="A211" s="133"/>
      <c r="D211" s="8"/>
    </row>
    <row r="212" spans="1:4">
      <c r="A212" s="133"/>
      <c r="D212" s="8"/>
    </row>
    <row r="213" spans="1:4">
      <c r="A213" s="133"/>
      <c r="D213" s="8"/>
    </row>
    <row r="214" spans="1:4">
      <c r="A214" s="133"/>
      <c r="D214" s="8"/>
    </row>
    <row r="215" spans="1:4">
      <c r="A215" s="133"/>
      <c r="D215" s="8"/>
    </row>
    <row r="216" spans="1:4">
      <c r="A216" s="133"/>
      <c r="D216" s="8"/>
    </row>
    <row r="217" spans="1:4">
      <c r="A217" s="133"/>
      <c r="D217" s="8"/>
    </row>
    <row r="218" spans="1:4">
      <c r="A218" s="133"/>
      <c r="D218" s="8"/>
    </row>
    <row r="219" spans="1:4">
      <c r="A219" s="133"/>
      <c r="D219" s="8"/>
    </row>
    <row r="220" spans="1:4">
      <c r="A220" s="133"/>
      <c r="D220" s="8"/>
    </row>
    <row r="221" spans="1:4">
      <c r="A221" s="133"/>
      <c r="D221" s="8"/>
    </row>
    <row r="222" spans="1:4">
      <c r="A222" s="133"/>
      <c r="D222" s="8"/>
    </row>
    <row r="223" spans="1:4">
      <c r="A223" s="133"/>
      <c r="D223" s="8"/>
    </row>
    <row r="224" spans="1:4">
      <c r="A224" s="133"/>
      <c r="D224" s="8"/>
    </row>
    <row r="225" spans="1:4">
      <c r="A225" s="133"/>
      <c r="D225" s="8"/>
    </row>
    <row r="226" spans="1:4">
      <c r="A226" s="133"/>
      <c r="D226" s="8"/>
    </row>
    <row r="227" spans="1:4">
      <c r="A227" s="133"/>
      <c r="D227" s="8"/>
    </row>
    <row r="228" spans="1:4">
      <c r="A228" s="133"/>
      <c r="D228" s="8"/>
    </row>
    <row r="229" spans="1:4">
      <c r="A229" s="133"/>
      <c r="D229" s="8"/>
    </row>
    <row r="230" spans="1:4">
      <c r="A230" s="133"/>
      <c r="D230" s="8"/>
    </row>
    <row r="231" spans="1:4">
      <c r="A231" s="133"/>
      <c r="D231" s="8"/>
    </row>
    <row r="232" spans="1:4">
      <c r="A232" s="133"/>
      <c r="D232" s="8"/>
    </row>
    <row r="233" spans="1:4">
      <c r="A233" s="133"/>
      <c r="D233" s="8"/>
    </row>
    <row r="234" spans="1:4">
      <c r="A234" s="133"/>
      <c r="D234" s="8"/>
    </row>
    <row r="235" spans="1:4">
      <c r="A235" s="133"/>
      <c r="D235" s="8"/>
    </row>
    <row r="236" spans="1:4">
      <c r="A236" s="133"/>
      <c r="D236" s="8"/>
    </row>
    <row r="237" spans="1:4">
      <c r="A237" s="133"/>
      <c r="D237" s="8"/>
    </row>
    <row r="238" spans="1:4">
      <c r="A238" s="133"/>
      <c r="D238" s="8"/>
    </row>
    <row r="239" spans="1:4">
      <c r="A239" s="133"/>
      <c r="D239" s="8"/>
    </row>
    <row r="240" spans="1:4">
      <c r="A240" s="133"/>
      <c r="D240" s="8"/>
    </row>
    <row r="241" spans="1:4">
      <c r="A241" s="133"/>
      <c r="D241" s="8"/>
    </row>
    <row r="242" spans="1:4">
      <c r="A242" s="133"/>
      <c r="D242" s="8"/>
    </row>
    <row r="243" spans="1:4">
      <c r="A243" s="133"/>
      <c r="D243" s="8"/>
    </row>
    <row r="244" spans="1:4">
      <c r="A244" s="133"/>
      <c r="D244" s="8"/>
    </row>
    <row r="245" spans="1:4">
      <c r="A245" s="133"/>
      <c r="D245" s="8"/>
    </row>
    <row r="246" spans="1:4">
      <c r="A246" s="133"/>
      <c r="D246" s="8"/>
    </row>
    <row r="247" spans="1:4">
      <c r="A247" s="133"/>
      <c r="D247" s="8"/>
    </row>
    <row r="248" spans="1:4">
      <c r="A248" s="133"/>
      <c r="D248" s="8"/>
    </row>
    <row r="249" spans="1:4">
      <c r="A249" s="133"/>
      <c r="D249" s="8"/>
    </row>
    <row r="250" spans="1:4">
      <c r="A250" s="133"/>
      <c r="D250" s="8"/>
    </row>
    <row r="251" spans="1:4">
      <c r="A251" s="133"/>
      <c r="D251" s="8"/>
    </row>
    <row r="252" spans="1:4">
      <c r="A252" s="133"/>
      <c r="D252" s="8"/>
    </row>
    <row r="253" spans="1:4">
      <c r="A253" s="133"/>
      <c r="D253" s="8"/>
    </row>
    <row r="254" spans="1:4">
      <c r="A254" s="133"/>
      <c r="D254" s="8"/>
    </row>
    <row r="255" spans="1:4">
      <c r="A255" s="133"/>
      <c r="D255" s="8"/>
    </row>
    <row r="256" spans="1:4">
      <c r="A256" s="133"/>
      <c r="D256" s="8"/>
    </row>
    <row r="257" spans="1:4">
      <c r="A257" s="133"/>
      <c r="D257" s="8"/>
    </row>
    <row r="258" spans="1:4">
      <c r="A258" s="133"/>
      <c r="D258" s="8"/>
    </row>
    <row r="259" spans="1:4">
      <c r="A259" s="133"/>
      <c r="D259" s="8"/>
    </row>
    <row r="260" spans="1:4">
      <c r="A260" s="133"/>
      <c r="D260" s="8"/>
    </row>
    <row r="261" spans="1:4">
      <c r="A261" s="133"/>
      <c r="D261" s="8"/>
    </row>
    <row r="262" spans="1:4">
      <c r="A262" s="133"/>
      <c r="D262" s="8"/>
    </row>
    <row r="263" spans="1:4">
      <c r="A263" s="133"/>
      <c r="D263" s="8"/>
    </row>
    <row r="264" spans="1:4">
      <c r="A264" s="133"/>
      <c r="D264" s="8"/>
    </row>
    <row r="265" spans="1:4">
      <c r="A265" s="133"/>
      <c r="D265" s="8"/>
    </row>
    <row r="266" spans="1:4">
      <c r="A266" s="133"/>
      <c r="D266" s="8"/>
    </row>
    <row r="267" spans="1:4">
      <c r="A267" s="133"/>
      <c r="D267" s="8"/>
    </row>
    <row r="268" spans="1:4">
      <c r="A268" s="133"/>
      <c r="D268" s="8"/>
    </row>
    <row r="269" spans="1:4">
      <c r="A269" s="133"/>
      <c r="D269" s="8"/>
    </row>
    <row r="270" spans="1:4">
      <c r="A270" s="133"/>
      <c r="D270" s="8"/>
    </row>
    <row r="271" spans="1:4">
      <c r="A271" s="133"/>
      <c r="D271" s="8"/>
    </row>
    <row r="272" spans="1:4">
      <c r="A272" s="133"/>
      <c r="D272" s="8"/>
    </row>
    <row r="273" spans="1:4">
      <c r="A273" s="133"/>
      <c r="D273" s="8"/>
    </row>
    <row r="274" spans="1:4">
      <c r="A274" s="133"/>
      <c r="D274" s="8"/>
    </row>
    <row r="275" spans="1:4">
      <c r="A275" s="133"/>
      <c r="D275" s="8"/>
    </row>
    <row r="276" spans="1:4">
      <c r="A276" s="133"/>
      <c r="D276" s="8"/>
    </row>
    <row r="277" spans="1:4">
      <c r="A277" s="133"/>
      <c r="D277" s="8"/>
    </row>
    <row r="278" spans="1:4">
      <c r="A278" s="133"/>
      <c r="D278" s="8"/>
    </row>
    <row r="279" spans="1:4">
      <c r="A279" s="133"/>
      <c r="D279" s="8"/>
    </row>
    <row r="280" spans="1:4">
      <c r="A280" s="133"/>
      <c r="D280" s="8"/>
    </row>
    <row r="281" spans="1:4">
      <c r="A281" s="133"/>
      <c r="D281" s="8"/>
    </row>
    <row r="282" spans="1:4">
      <c r="A282" s="133"/>
      <c r="D282" s="8"/>
    </row>
    <row r="283" spans="1:4">
      <c r="A283" s="133"/>
      <c r="D283" s="8"/>
    </row>
    <row r="284" spans="1:4">
      <c r="A284" s="133"/>
      <c r="D284" s="8"/>
    </row>
    <row r="285" spans="1:4">
      <c r="A285" s="133"/>
      <c r="D285" s="8"/>
    </row>
    <row r="286" spans="1:4">
      <c r="A286" s="133"/>
      <c r="D286" s="8"/>
    </row>
    <row r="287" spans="1:4">
      <c r="A287" s="133"/>
      <c r="D287" s="8"/>
    </row>
    <row r="288" spans="1:4">
      <c r="A288" s="133"/>
      <c r="D288" s="8"/>
    </row>
    <row r="289" spans="1:4">
      <c r="A289" s="133"/>
      <c r="D289" s="8"/>
    </row>
    <row r="290" spans="1:4">
      <c r="A290" s="133"/>
      <c r="D290" s="8"/>
    </row>
    <row r="291" spans="1:4">
      <c r="A291" s="133"/>
      <c r="D291" s="8"/>
    </row>
    <row r="292" spans="1:4">
      <c r="A292" s="133"/>
      <c r="D292" s="8"/>
    </row>
    <row r="293" spans="1:4">
      <c r="A293" s="133"/>
      <c r="D293" s="8"/>
    </row>
    <row r="294" spans="1:4">
      <c r="A294" s="133"/>
      <c r="D294" s="8"/>
    </row>
    <row r="295" spans="1:4">
      <c r="A295" s="133"/>
      <c r="D295" s="8"/>
    </row>
    <row r="296" spans="1:4">
      <c r="A296" s="133"/>
      <c r="D296" s="8"/>
    </row>
    <row r="297" spans="1:4">
      <c r="A297" s="133"/>
      <c r="D297" s="8"/>
    </row>
    <row r="298" spans="1:4">
      <c r="A298" s="133"/>
      <c r="D298" s="8"/>
    </row>
    <row r="299" spans="1:4">
      <c r="A299" s="133"/>
      <c r="D299" s="8"/>
    </row>
    <row r="300" spans="1:4">
      <c r="A300" s="133"/>
      <c r="D300" s="8"/>
    </row>
    <row r="301" spans="1:4">
      <c r="A301" s="133"/>
      <c r="D301" s="8"/>
    </row>
    <row r="302" spans="1:4">
      <c r="A302" s="133"/>
      <c r="D302" s="8"/>
    </row>
    <row r="303" spans="1:4">
      <c r="A303" s="133"/>
      <c r="D303" s="8"/>
    </row>
    <row r="304" spans="1:4">
      <c r="A304" s="133"/>
      <c r="D304" s="8"/>
    </row>
    <row r="305" spans="1:4">
      <c r="A305" s="133"/>
      <c r="D305" s="8"/>
    </row>
    <row r="306" spans="1:4">
      <c r="A306" s="133"/>
      <c r="D306" s="8"/>
    </row>
    <row r="307" spans="1:4">
      <c r="A307" s="133"/>
      <c r="D307" s="8"/>
    </row>
    <row r="308" spans="1:4">
      <c r="A308" s="133"/>
      <c r="D308" s="8"/>
    </row>
    <row r="309" spans="1:4">
      <c r="A309" s="133"/>
      <c r="D309" s="8"/>
    </row>
    <row r="310" spans="1:4">
      <c r="A310" s="133"/>
      <c r="D310" s="8"/>
    </row>
    <row r="311" spans="1:4">
      <c r="A311" s="133"/>
      <c r="D311" s="8"/>
    </row>
    <row r="312" spans="1:4">
      <c r="A312" s="133"/>
      <c r="D312" s="8"/>
    </row>
    <row r="313" spans="1:4">
      <c r="A313" s="133"/>
      <c r="D313" s="8"/>
    </row>
    <row r="314" spans="1:4">
      <c r="A314" s="133"/>
      <c r="D314" s="8"/>
    </row>
    <row r="315" spans="1:4">
      <c r="A315" s="133"/>
      <c r="D315" s="8"/>
    </row>
    <row r="316" spans="1:4">
      <c r="A316" s="133"/>
      <c r="D316" s="8"/>
    </row>
    <row r="317" spans="1:4">
      <c r="A317" s="133"/>
      <c r="D317" s="8"/>
    </row>
    <row r="318" spans="1:4">
      <c r="A318" s="133"/>
      <c r="D318" s="8"/>
    </row>
    <row r="319" spans="1:4">
      <c r="A319" s="133"/>
      <c r="D319" s="8"/>
    </row>
    <row r="320" spans="1:4">
      <c r="A320" s="133"/>
      <c r="D320" s="8"/>
    </row>
    <row r="321" spans="1:4">
      <c r="A321" s="133"/>
      <c r="D321" s="8"/>
    </row>
    <row r="322" spans="1:4">
      <c r="A322" s="133"/>
      <c r="D322" s="8"/>
    </row>
    <row r="323" spans="1:4">
      <c r="A323" s="133"/>
      <c r="D323" s="8"/>
    </row>
    <row r="324" spans="1:4">
      <c r="A324" s="133"/>
      <c r="D324" s="8"/>
    </row>
    <row r="325" spans="1:4">
      <c r="A325" s="133"/>
      <c r="D325" s="8"/>
    </row>
    <row r="326" spans="1:4">
      <c r="A326" s="133"/>
      <c r="D326" s="8"/>
    </row>
    <row r="327" spans="1:4">
      <c r="A327" s="133"/>
      <c r="D327" s="8"/>
    </row>
    <row r="328" spans="1:4">
      <c r="A328" s="133"/>
      <c r="D328" s="8"/>
    </row>
    <row r="329" spans="1:4">
      <c r="A329" s="133"/>
      <c r="D329" s="8"/>
    </row>
    <row r="330" spans="1:4">
      <c r="A330" s="133"/>
      <c r="D330" s="8"/>
    </row>
    <row r="331" spans="1:4">
      <c r="A331" s="133"/>
      <c r="D331" s="8"/>
    </row>
    <row r="332" spans="1:4">
      <c r="A332" s="133"/>
      <c r="D332" s="8"/>
    </row>
    <row r="333" spans="1:4">
      <c r="A333" s="133"/>
      <c r="D333" s="8"/>
    </row>
    <row r="334" spans="1:4">
      <c r="A334" s="133"/>
      <c r="D334" s="8"/>
    </row>
    <row r="335" spans="1:4">
      <c r="A335" s="133"/>
      <c r="D335" s="8"/>
    </row>
    <row r="336" spans="1:4">
      <c r="A336" s="133"/>
      <c r="D336" s="8"/>
    </row>
    <row r="337" spans="1:4">
      <c r="A337" s="133"/>
      <c r="D337" s="8"/>
    </row>
    <row r="338" spans="1:4">
      <c r="A338" s="133"/>
      <c r="D338" s="8"/>
    </row>
    <row r="339" spans="1:4">
      <c r="A339" s="133"/>
      <c r="D339" s="8"/>
    </row>
    <row r="340" spans="1:4">
      <c r="A340" s="133"/>
      <c r="D340" s="8"/>
    </row>
    <row r="341" spans="1:4">
      <c r="A341" s="133"/>
      <c r="D341" s="8"/>
    </row>
    <row r="342" spans="1:4">
      <c r="A342" s="133"/>
      <c r="D342" s="8"/>
    </row>
    <row r="343" spans="1:4">
      <c r="A343" s="133"/>
      <c r="D343" s="8"/>
    </row>
    <row r="344" spans="1:4">
      <c r="A344" s="133"/>
      <c r="D344" s="8"/>
    </row>
    <row r="345" spans="1:4">
      <c r="A345" s="133"/>
      <c r="D345" s="8"/>
    </row>
    <row r="346" spans="1:4">
      <c r="A346" s="133"/>
      <c r="D346" s="8"/>
    </row>
    <row r="347" spans="1:4">
      <c r="A347" s="133"/>
      <c r="D347" s="8"/>
    </row>
    <row r="348" spans="1:4">
      <c r="A348" s="133"/>
      <c r="D348" s="8"/>
    </row>
    <row r="349" spans="1:4">
      <c r="A349" s="133"/>
      <c r="D349" s="8"/>
    </row>
    <row r="350" spans="1:4">
      <c r="A350" s="133"/>
      <c r="D350" s="8"/>
    </row>
    <row r="351" spans="1:4">
      <c r="A351" s="133"/>
      <c r="D351" s="8"/>
    </row>
    <row r="352" spans="1:4">
      <c r="A352" s="133"/>
      <c r="D352" s="8"/>
    </row>
    <row r="353" spans="1:4">
      <c r="A353" s="133"/>
      <c r="D353" s="8"/>
    </row>
    <row r="354" spans="1:4">
      <c r="A354" s="133"/>
      <c r="D354" s="8"/>
    </row>
    <row r="355" spans="1:4">
      <c r="A355" s="133"/>
      <c r="D355" s="8"/>
    </row>
    <row r="356" spans="1:4">
      <c r="A356" s="133"/>
      <c r="D356" s="8"/>
    </row>
    <row r="357" spans="1:4">
      <c r="A357" s="133"/>
      <c r="D357" s="8"/>
    </row>
    <row r="358" spans="1:4">
      <c r="A358" s="133"/>
      <c r="D358" s="8"/>
    </row>
    <row r="359" spans="1:4">
      <c r="A359" s="133"/>
      <c r="D359" s="8"/>
    </row>
    <row r="360" spans="1:4">
      <c r="A360" s="133"/>
      <c r="D360" s="8"/>
    </row>
    <row r="361" spans="1:4">
      <c r="A361" s="133"/>
      <c r="D361" s="8"/>
    </row>
    <row r="362" spans="1:4">
      <c r="A362" s="133"/>
      <c r="D362" s="8"/>
    </row>
    <row r="363" spans="1:4">
      <c r="A363" s="133"/>
      <c r="D363" s="8"/>
    </row>
    <row r="364" spans="1:4">
      <c r="A364" s="133"/>
      <c r="D364" s="8"/>
    </row>
    <row r="365" spans="1:4">
      <c r="A365" s="133"/>
      <c r="D365" s="8"/>
    </row>
    <row r="366" spans="1:4">
      <c r="A366" s="133"/>
      <c r="D366" s="8"/>
    </row>
    <row r="367" spans="1:4">
      <c r="A367" s="133"/>
      <c r="D367" s="8"/>
    </row>
    <row r="368" spans="1:4">
      <c r="A368" s="133"/>
      <c r="D368" s="8"/>
    </row>
    <row r="369" spans="1:4">
      <c r="A369" s="133"/>
      <c r="D369" s="8"/>
    </row>
    <row r="370" spans="1:4">
      <c r="A370" s="133"/>
      <c r="D370" s="8"/>
    </row>
    <row r="371" spans="1:4">
      <c r="A371" s="133"/>
      <c r="D371" s="8"/>
    </row>
    <row r="372" spans="1:4">
      <c r="A372" s="133"/>
      <c r="D372" s="8"/>
    </row>
    <row r="373" spans="1:4">
      <c r="A373" s="133"/>
      <c r="D373" s="8"/>
    </row>
    <row r="374" spans="1:4">
      <c r="A374" s="133"/>
      <c r="D374" s="8"/>
    </row>
    <row r="375" spans="1:4">
      <c r="A375" s="133"/>
      <c r="D375" s="8"/>
    </row>
    <row r="376" spans="1:4">
      <c r="A376" s="133"/>
      <c r="D376" s="8"/>
    </row>
    <row r="377" spans="1:4">
      <c r="A377" s="133"/>
      <c r="D377" s="8"/>
    </row>
    <row r="378" spans="1:4">
      <c r="A378" s="133"/>
      <c r="D378" s="8"/>
    </row>
    <row r="379" spans="1:4">
      <c r="A379" s="133"/>
      <c r="D379" s="8"/>
    </row>
    <row r="380" spans="1:4">
      <c r="A380" s="133"/>
      <c r="D380" s="8"/>
    </row>
    <row r="381" spans="1:4">
      <c r="A381" s="133"/>
      <c r="D381" s="8"/>
    </row>
    <row r="382" spans="1:4">
      <c r="A382" s="133"/>
      <c r="D382" s="8"/>
    </row>
    <row r="383" spans="1:4">
      <c r="A383" s="133"/>
      <c r="D383" s="8"/>
    </row>
    <row r="384" spans="1:4">
      <c r="A384" s="133"/>
      <c r="D384" s="8"/>
    </row>
    <row r="385" spans="1:4">
      <c r="A385" s="133"/>
      <c r="D385" s="8"/>
    </row>
    <row r="386" spans="1:4">
      <c r="A386" s="133"/>
      <c r="D386" s="8"/>
    </row>
    <row r="387" spans="1:4">
      <c r="A387" s="133"/>
      <c r="D387" s="8"/>
    </row>
    <row r="388" spans="1:4">
      <c r="A388" s="133"/>
      <c r="D388" s="8"/>
    </row>
    <row r="389" spans="1:4">
      <c r="A389" s="133"/>
      <c r="D389" s="8"/>
    </row>
    <row r="390" spans="1:4">
      <c r="A390" s="133"/>
      <c r="D390" s="8"/>
    </row>
    <row r="391" spans="1:4">
      <c r="A391" s="133"/>
      <c r="D391" s="8"/>
    </row>
    <row r="392" spans="1:4">
      <c r="A392" s="133"/>
      <c r="D392" s="8"/>
    </row>
    <row r="393" spans="1:4">
      <c r="A393" s="133"/>
      <c r="D393" s="8"/>
    </row>
    <row r="394" spans="1:4">
      <c r="A394" s="133"/>
      <c r="D394" s="8"/>
    </row>
    <row r="395" spans="1:4">
      <c r="A395" s="133"/>
      <c r="D395" s="8"/>
    </row>
    <row r="396" spans="1:4">
      <c r="A396" s="133"/>
      <c r="D396" s="8"/>
    </row>
    <row r="397" spans="1:4">
      <c r="A397" s="133"/>
      <c r="D397" s="8"/>
    </row>
    <row r="398" spans="1:4">
      <c r="A398" s="133"/>
      <c r="D398" s="8"/>
    </row>
    <row r="399" spans="1:4">
      <c r="A399" s="133"/>
      <c r="D399" s="8"/>
    </row>
    <row r="400" spans="1:4">
      <c r="A400" s="133"/>
      <c r="D400" s="8"/>
    </row>
    <row r="401" spans="1:4">
      <c r="A401" s="133"/>
      <c r="D401" s="8"/>
    </row>
    <row r="402" spans="1:4">
      <c r="A402" s="133"/>
      <c r="D402" s="8"/>
    </row>
    <row r="403" spans="1:4">
      <c r="A403" s="133"/>
      <c r="D403" s="8"/>
    </row>
    <row r="404" spans="1:4">
      <c r="A404" s="133"/>
      <c r="D404" s="8"/>
    </row>
    <row r="405" spans="1:4">
      <c r="A405" s="133"/>
      <c r="D405" s="8"/>
    </row>
    <row r="406" spans="1:4">
      <c r="A406" s="133"/>
      <c r="D406" s="8"/>
    </row>
    <row r="407" spans="1:4">
      <c r="A407" s="133"/>
      <c r="D407" s="8"/>
    </row>
    <row r="408" spans="1:4">
      <c r="A408" s="133"/>
      <c r="D408" s="8"/>
    </row>
    <row r="409" spans="1:4">
      <c r="A409" s="133"/>
      <c r="D409" s="8"/>
    </row>
    <row r="410" spans="1:4">
      <c r="A410" s="133"/>
      <c r="D410" s="8"/>
    </row>
    <row r="411" spans="1:4">
      <c r="A411" s="133"/>
      <c r="D411" s="8"/>
    </row>
    <row r="412" spans="1:4">
      <c r="A412" s="133"/>
      <c r="D412" s="8"/>
    </row>
    <row r="413" spans="1:4">
      <c r="A413" s="133"/>
      <c r="D413" s="8"/>
    </row>
    <row r="414" spans="1:4">
      <c r="A414" s="133"/>
      <c r="D414" s="8"/>
    </row>
    <row r="415" spans="1:4">
      <c r="A415" s="133"/>
      <c r="D415" s="8"/>
    </row>
    <row r="416" spans="1:4">
      <c r="A416" s="133"/>
      <c r="D416" s="8"/>
    </row>
    <row r="417" spans="1:4">
      <c r="A417" s="133"/>
      <c r="D417" s="8"/>
    </row>
    <row r="418" spans="1:4">
      <c r="A418" s="133"/>
      <c r="D418" s="8"/>
    </row>
    <row r="419" spans="1:4">
      <c r="A419" s="133"/>
      <c r="D419" s="8"/>
    </row>
    <row r="420" spans="1:4">
      <c r="A420" s="133"/>
      <c r="D420" s="8"/>
    </row>
    <row r="421" spans="1:4">
      <c r="A421" s="133"/>
      <c r="D421" s="8"/>
    </row>
    <row r="422" spans="1:4">
      <c r="A422" s="133"/>
      <c r="D422" s="8"/>
    </row>
    <row r="423" spans="1:4">
      <c r="A423" s="133"/>
      <c r="D423" s="8"/>
    </row>
    <row r="424" spans="1:4">
      <c r="A424" s="133"/>
      <c r="D424" s="8"/>
    </row>
    <row r="425" spans="1:4">
      <c r="A425" s="133"/>
      <c r="D425" s="8"/>
    </row>
    <row r="426" spans="1:4">
      <c r="A426" s="133"/>
      <c r="D426" s="8"/>
    </row>
    <row r="427" spans="1:4">
      <c r="A427" s="133"/>
      <c r="D427" s="8"/>
    </row>
    <row r="428" spans="1:4">
      <c r="A428" s="133"/>
      <c r="D428" s="8"/>
    </row>
    <row r="429" spans="1:4">
      <c r="A429" s="133"/>
      <c r="D429" s="8"/>
    </row>
    <row r="430" spans="1:4">
      <c r="A430" s="133"/>
      <c r="D430" s="8"/>
    </row>
    <row r="431" spans="1:4">
      <c r="A431" s="133"/>
      <c r="D431" s="8"/>
    </row>
    <row r="432" spans="1:4">
      <c r="A432" s="133"/>
      <c r="D432" s="8"/>
    </row>
    <row r="433" spans="1:4">
      <c r="A433" s="133"/>
      <c r="D433" s="8"/>
    </row>
    <row r="434" spans="1:4">
      <c r="A434" s="133"/>
      <c r="D434" s="8"/>
    </row>
    <row r="435" spans="1:4">
      <c r="A435" s="133"/>
      <c r="D435" s="8"/>
    </row>
    <row r="436" spans="1:4">
      <c r="A436" s="133"/>
      <c r="D436" s="8"/>
    </row>
    <row r="437" spans="1:4">
      <c r="A437" s="133"/>
      <c r="D437" s="8"/>
    </row>
    <row r="438" spans="1:4">
      <c r="A438" s="133"/>
      <c r="D438" s="8"/>
    </row>
    <row r="439" spans="1:4">
      <c r="A439" s="133"/>
      <c r="D439" s="8"/>
    </row>
    <row r="440" spans="1:4">
      <c r="A440" s="133"/>
      <c r="D440" s="8"/>
    </row>
    <row r="441" spans="1:4">
      <c r="A441" s="133"/>
      <c r="D441" s="8"/>
    </row>
    <row r="442" spans="1:4">
      <c r="A442" s="133"/>
      <c r="D442" s="8"/>
    </row>
    <row r="443" spans="1:4">
      <c r="A443" s="133"/>
      <c r="D443" s="8"/>
    </row>
    <row r="444" spans="1:4">
      <c r="A444" s="133"/>
      <c r="D444" s="8"/>
    </row>
    <row r="445" spans="1:4">
      <c r="A445" s="133"/>
      <c r="D445" s="8"/>
    </row>
    <row r="446" spans="1:4">
      <c r="A446" s="133"/>
      <c r="D446" s="8"/>
    </row>
    <row r="447" spans="1:4">
      <c r="A447" s="133"/>
      <c r="D447" s="8"/>
    </row>
    <row r="448" spans="1:4">
      <c r="A448" s="133"/>
      <c r="D448" s="8"/>
    </row>
    <row r="449" spans="1:4">
      <c r="A449" s="133"/>
      <c r="D449" s="8"/>
    </row>
    <row r="450" spans="1:4">
      <c r="A450" s="133"/>
      <c r="D450" s="8"/>
    </row>
    <row r="451" spans="1:4">
      <c r="A451" s="133"/>
      <c r="D451" s="8"/>
    </row>
    <row r="452" spans="1:4">
      <c r="A452" s="133"/>
      <c r="D452" s="8"/>
    </row>
    <row r="453" spans="1:4">
      <c r="A453" s="133"/>
      <c r="D453" s="8"/>
    </row>
    <row r="454" spans="1:4">
      <c r="A454" s="133"/>
      <c r="D454" s="8"/>
    </row>
    <row r="455" spans="1:4">
      <c r="A455" s="133"/>
      <c r="D455" s="8"/>
    </row>
    <row r="456" spans="1:4">
      <c r="A456" s="133"/>
      <c r="D456" s="8"/>
    </row>
    <row r="457" spans="1:4">
      <c r="A457" s="133"/>
      <c r="D457" s="8"/>
    </row>
    <row r="458" spans="1:4">
      <c r="A458" s="133"/>
      <c r="D458" s="8"/>
    </row>
    <row r="459" spans="1:4">
      <c r="A459" s="133"/>
      <c r="D459" s="8"/>
    </row>
    <row r="460" spans="1:4">
      <c r="A460" s="133"/>
      <c r="D460" s="8"/>
    </row>
    <row r="461" spans="1:4">
      <c r="A461" s="133"/>
      <c r="D461" s="8"/>
    </row>
    <row r="462" spans="1:4">
      <c r="A462" s="133"/>
      <c r="D462" s="8"/>
    </row>
    <row r="463" spans="1:4">
      <c r="A463" s="133"/>
      <c r="D463" s="8"/>
    </row>
    <row r="464" spans="1:4">
      <c r="A464" s="133"/>
      <c r="D464" s="8"/>
    </row>
    <row r="465" spans="1:4">
      <c r="A465" s="133"/>
      <c r="D465" s="8"/>
    </row>
    <row r="466" spans="1:4">
      <c r="A466" s="133"/>
      <c r="D466" s="8"/>
    </row>
    <row r="467" spans="1:4">
      <c r="A467" s="133"/>
      <c r="D467" s="8"/>
    </row>
    <row r="468" spans="1:4">
      <c r="A468" s="133"/>
      <c r="D468" s="8"/>
    </row>
    <row r="469" spans="1:4">
      <c r="A469" s="133"/>
      <c r="D469" s="8"/>
    </row>
    <row r="470" spans="1:4">
      <c r="A470" s="133"/>
      <c r="D470" s="8"/>
    </row>
    <row r="471" spans="1:4">
      <c r="A471" s="133"/>
      <c r="D471" s="8"/>
    </row>
    <row r="472" spans="1:4">
      <c r="A472" s="133"/>
      <c r="D472" s="8"/>
    </row>
    <row r="473" spans="1:4">
      <c r="A473" s="133"/>
      <c r="D473" s="8"/>
    </row>
    <row r="474" spans="1:4">
      <c r="A474" s="133"/>
      <c r="D474" s="8"/>
    </row>
    <row r="475" spans="1:4">
      <c r="A475" s="133"/>
      <c r="D475" s="8"/>
    </row>
    <row r="476" spans="1:4">
      <c r="A476" s="133"/>
      <c r="D476" s="8"/>
    </row>
    <row r="477" spans="1:4">
      <c r="A477" s="133"/>
      <c r="D477" s="8"/>
    </row>
    <row r="478" spans="1:4">
      <c r="A478" s="133"/>
      <c r="D478" s="8"/>
    </row>
    <row r="479" spans="1:4">
      <c r="A479" s="133"/>
      <c r="D479" s="8"/>
    </row>
    <row r="480" spans="1:4">
      <c r="A480" s="133"/>
      <c r="D480" s="8"/>
    </row>
    <row r="481" spans="1:4">
      <c r="A481" s="133"/>
      <c r="D481" s="8"/>
    </row>
    <row r="482" spans="1:4">
      <c r="A482" s="133"/>
      <c r="D482" s="8"/>
    </row>
    <row r="483" spans="1:4">
      <c r="A483" s="133"/>
      <c r="D483" s="8"/>
    </row>
    <row r="484" spans="1:4">
      <c r="A484" s="133"/>
      <c r="D484" s="8"/>
    </row>
    <row r="485" spans="1:4">
      <c r="A485" s="133"/>
      <c r="D485" s="8"/>
    </row>
    <row r="486" spans="1:4">
      <c r="A486" s="133"/>
      <c r="D486" s="8"/>
    </row>
    <row r="487" spans="1:4">
      <c r="A487" s="133"/>
      <c r="D487" s="8"/>
    </row>
    <row r="488" spans="1:4">
      <c r="A488" s="133"/>
      <c r="D488" s="8"/>
    </row>
    <row r="489" spans="1:4">
      <c r="A489" s="133"/>
      <c r="D489" s="8"/>
    </row>
    <row r="490" spans="1:4">
      <c r="A490" s="133"/>
      <c r="D490" s="8"/>
    </row>
    <row r="491" spans="1:4">
      <c r="A491" s="133"/>
      <c r="D491" s="8"/>
    </row>
    <row r="492" spans="1:4">
      <c r="A492" s="133"/>
      <c r="D492" s="8"/>
    </row>
    <row r="493" spans="1:4">
      <c r="A493" s="133"/>
      <c r="D493" s="8"/>
    </row>
    <row r="494" spans="1:4">
      <c r="A494" s="133"/>
      <c r="D494" s="8"/>
    </row>
    <row r="495" spans="1:4">
      <c r="A495" s="133"/>
      <c r="D495" s="8"/>
    </row>
    <row r="496" spans="1:4">
      <c r="A496" s="133"/>
      <c r="D496" s="8"/>
    </row>
    <row r="497" spans="1:4">
      <c r="A497" s="133"/>
      <c r="D497" s="8"/>
    </row>
    <row r="498" spans="1:4">
      <c r="A498" s="133"/>
      <c r="D498" s="8"/>
    </row>
    <row r="499" spans="1:4">
      <c r="A499" s="133"/>
      <c r="D499" s="8"/>
    </row>
    <row r="500" spans="1:4">
      <c r="A500" s="133"/>
      <c r="D500" s="8"/>
    </row>
    <row r="501" spans="1:4">
      <c r="A501" s="133"/>
      <c r="D501" s="8"/>
    </row>
    <row r="502" spans="1:4">
      <c r="A502" s="133"/>
      <c r="D502" s="8"/>
    </row>
    <row r="503" spans="1:4">
      <c r="A503" s="133"/>
      <c r="D503" s="8"/>
    </row>
    <row r="504" spans="1:4">
      <c r="A504" s="133"/>
      <c r="D504" s="8"/>
    </row>
    <row r="505" spans="1:4">
      <c r="A505" s="133"/>
      <c r="D505" s="8"/>
    </row>
    <row r="506" spans="1:4">
      <c r="A506" s="133"/>
      <c r="D506" s="8"/>
    </row>
    <row r="507" spans="1:4">
      <c r="A507" s="133"/>
      <c r="D507" s="8"/>
    </row>
    <row r="508" spans="1:4">
      <c r="A508" s="133"/>
      <c r="D508" s="8"/>
    </row>
    <row r="509" spans="1:4">
      <c r="A509" s="133"/>
      <c r="D509" s="8"/>
    </row>
    <row r="510" spans="1:4">
      <c r="A510" s="133"/>
      <c r="D510" s="8"/>
    </row>
    <row r="511" spans="1:4">
      <c r="A511" s="133"/>
      <c r="D511" s="8"/>
    </row>
    <row r="512" spans="1:4">
      <c r="A512" s="133"/>
      <c r="D512" s="8"/>
    </row>
    <row r="513" spans="1:4">
      <c r="A513" s="133"/>
      <c r="D513" s="8"/>
    </row>
    <row r="514" spans="1:4">
      <c r="A514" s="133"/>
      <c r="D514" s="8"/>
    </row>
    <row r="515" spans="1:4">
      <c r="A515" s="133"/>
      <c r="D515" s="8"/>
    </row>
    <row r="516" spans="1:4">
      <c r="A516" s="133"/>
      <c r="D516" s="8"/>
    </row>
    <row r="517" spans="1:4">
      <c r="A517" s="133"/>
      <c r="D517" s="8"/>
    </row>
    <row r="518" spans="1:4">
      <c r="A518" s="133"/>
      <c r="D518" s="8"/>
    </row>
    <row r="519" spans="1:4">
      <c r="A519" s="133"/>
      <c r="D519" s="8"/>
    </row>
    <row r="520" spans="1:4">
      <c r="A520" s="133"/>
      <c r="D520" s="8"/>
    </row>
    <row r="521" spans="1:4">
      <c r="A521" s="133"/>
      <c r="D521" s="8"/>
    </row>
    <row r="522" spans="1:4">
      <c r="A522" s="133"/>
      <c r="D522" s="8"/>
    </row>
    <row r="523" spans="1:4">
      <c r="A523" s="133"/>
      <c r="D523" s="8"/>
    </row>
    <row r="524" spans="1:4">
      <c r="A524" s="133"/>
      <c r="D524" s="8"/>
    </row>
    <row r="525" spans="1:4">
      <c r="A525" s="133"/>
      <c r="D525" s="8"/>
    </row>
    <row r="526" spans="1:4">
      <c r="A526" s="133"/>
      <c r="D526" s="8"/>
    </row>
    <row r="527" spans="1:4">
      <c r="A527" s="133"/>
      <c r="D527" s="8"/>
    </row>
    <row r="528" spans="1:4">
      <c r="A528" s="133"/>
      <c r="D528" s="8"/>
    </row>
    <row r="529" spans="1:4">
      <c r="A529" s="133"/>
      <c r="D529" s="8"/>
    </row>
    <row r="530" spans="1:4">
      <c r="A530" s="133"/>
      <c r="D530" s="8"/>
    </row>
    <row r="531" spans="1:4">
      <c r="A531" s="133"/>
      <c r="D531" s="8"/>
    </row>
    <row r="532" spans="1:4">
      <c r="A532" s="133"/>
      <c r="D532" s="8"/>
    </row>
    <row r="533" spans="1:4">
      <c r="A533" s="133"/>
      <c r="D533" s="8"/>
    </row>
    <row r="534" spans="1:4">
      <c r="A534" s="133"/>
      <c r="D534" s="8"/>
    </row>
    <row r="535" spans="1:4">
      <c r="A535" s="133"/>
      <c r="D535" s="8"/>
    </row>
    <row r="536" spans="1:4">
      <c r="A536" s="133"/>
      <c r="D536" s="8"/>
    </row>
    <row r="537" spans="1:4">
      <c r="A537" s="133"/>
      <c r="D537" s="8"/>
    </row>
    <row r="538" spans="1:4">
      <c r="A538" s="133"/>
      <c r="D538" s="8"/>
    </row>
    <row r="539" spans="1:4">
      <c r="A539" s="133"/>
      <c r="D539" s="8"/>
    </row>
    <row r="540" spans="1:4">
      <c r="A540" s="133"/>
      <c r="D540" s="8"/>
    </row>
    <row r="541" spans="1:4">
      <c r="A541" s="133"/>
      <c r="D541" s="8"/>
    </row>
    <row r="542" spans="1:4">
      <c r="A542" s="133"/>
      <c r="D542" s="8"/>
    </row>
    <row r="543" spans="1:4">
      <c r="A543" s="133"/>
      <c r="D543" s="8"/>
    </row>
    <row r="544" spans="1:4">
      <c r="A544" s="133"/>
      <c r="D544" s="8"/>
    </row>
    <row r="545" spans="1:4">
      <c r="A545" s="133"/>
      <c r="D545" s="8"/>
    </row>
    <row r="546" spans="1:4">
      <c r="A546" s="133"/>
      <c r="D546" s="8"/>
    </row>
    <row r="547" spans="1:4">
      <c r="A547" s="133"/>
      <c r="D547" s="8"/>
    </row>
    <row r="548" spans="1:4">
      <c r="A548" s="133"/>
      <c r="D548" s="8"/>
    </row>
    <row r="549" spans="1:4">
      <c r="A549" s="133"/>
      <c r="D549" s="8"/>
    </row>
    <row r="550" spans="1:4">
      <c r="A550" s="133"/>
      <c r="D550" s="8"/>
    </row>
    <row r="551" spans="1:4">
      <c r="A551" s="133"/>
      <c r="D551" s="8"/>
    </row>
    <row r="552" spans="1:4">
      <c r="A552" s="133"/>
      <c r="D552" s="8"/>
    </row>
    <row r="553" spans="1:4">
      <c r="A553" s="133"/>
      <c r="D553" s="8"/>
    </row>
    <row r="554" spans="1:4">
      <c r="A554" s="133"/>
      <c r="D554" s="8"/>
    </row>
    <row r="555" spans="1:4">
      <c r="A555" s="133"/>
      <c r="D555" s="8"/>
    </row>
    <row r="556" spans="1:4">
      <c r="A556" s="133"/>
      <c r="D556" s="8"/>
    </row>
    <row r="557" spans="1:4">
      <c r="A557" s="133"/>
      <c r="D557" s="8"/>
    </row>
    <row r="558" spans="1:4">
      <c r="A558" s="133"/>
      <c r="D558" s="8"/>
    </row>
    <row r="559" spans="1:4">
      <c r="A559" s="133"/>
      <c r="D559" s="8"/>
    </row>
    <row r="560" spans="1:4">
      <c r="A560" s="133"/>
      <c r="D560" s="8"/>
    </row>
    <row r="561" spans="1:4">
      <c r="A561" s="133"/>
      <c r="D561" s="8"/>
    </row>
    <row r="562" spans="1:4">
      <c r="A562" s="133"/>
      <c r="D562" s="8"/>
    </row>
    <row r="563" spans="1:4">
      <c r="A563" s="133"/>
      <c r="D563" s="8"/>
    </row>
    <row r="564" spans="1:4">
      <c r="A564" s="133"/>
      <c r="D564" s="8"/>
    </row>
    <row r="565" spans="1:4">
      <c r="A565" s="133"/>
      <c r="D565" s="8"/>
    </row>
    <row r="566" spans="1:4">
      <c r="A566" s="133"/>
      <c r="D566" s="8"/>
    </row>
    <row r="567" spans="1:4">
      <c r="A567" s="133"/>
      <c r="D567" s="8"/>
    </row>
    <row r="568" spans="1:4">
      <c r="A568" s="133"/>
      <c r="D568" s="8"/>
    </row>
    <row r="569" spans="1:4">
      <c r="A569" s="133"/>
      <c r="D569" s="8"/>
    </row>
    <row r="570" spans="1:4">
      <c r="A570" s="133"/>
      <c r="D570" s="8"/>
    </row>
    <row r="571" spans="1:4">
      <c r="A571" s="133"/>
      <c r="D571" s="8"/>
    </row>
    <row r="572" spans="1:4">
      <c r="A572" s="133"/>
      <c r="D572" s="8"/>
    </row>
    <row r="573" spans="1:4">
      <c r="A573" s="133"/>
      <c r="D573" s="8"/>
    </row>
    <row r="574" spans="1:4">
      <c r="A574" s="133"/>
      <c r="D574" s="8"/>
    </row>
    <row r="575" spans="1:4">
      <c r="A575" s="133"/>
      <c r="D575" s="8"/>
    </row>
    <row r="576" spans="1:4">
      <c r="A576" s="133"/>
      <c r="D576" s="8"/>
    </row>
    <row r="577" spans="1:4">
      <c r="A577" s="133"/>
      <c r="D577" s="8"/>
    </row>
    <row r="578" spans="1:4">
      <c r="A578" s="133"/>
      <c r="D578" s="8"/>
    </row>
    <row r="579" spans="1:4">
      <c r="A579" s="133"/>
      <c r="D579" s="8"/>
    </row>
    <row r="580" spans="1:4">
      <c r="A580" s="133"/>
      <c r="D580" s="8"/>
    </row>
    <row r="581" spans="1:4">
      <c r="A581" s="133"/>
      <c r="D581" s="8"/>
    </row>
    <row r="582" spans="1:4">
      <c r="A582" s="133"/>
      <c r="D582" s="8"/>
    </row>
    <row r="583" spans="1:4">
      <c r="A583" s="133"/>
      <c r="D583" s="8"/>
    </row>
    <row r="584" spans="1:4">
      <c r="A584" s="133"/>
      <c r="D584" s="8"/>
    </row>
    <row r="585" spans="1:4">
      <c r="A585" s="133"/>
      <c r="D585" s="8"/>
    </row>
    <row r="586" spans="1:4">
      <c r="A586" s="133"/>
      <c r="D586" s="8"/>
    </row>
    <row r="587" spans="1:4">
      <c r="A587" s="133"/>
      <c r="D587" s="8"/>
    </row>
    <row r="588" spans="1:4">
      <c r="A588" s="133"/>
      <c r="D588" s="8"/>
    </row>
    <row r="589" spans="1:4">
      <c r="A589" s="133"/>
      <c r="D589" s="8"/>
    </row>
    <row r="590" spans="1:4">
      <c r="A590" s="133"/>
      <c r="D590" s="8"/>
    </row>
    <row r="591" spans="1:4">
      <c r="A591" s="133"/>
      <c r="D591" s="8"/>
    </row>
    <row r="592" spans="1:4">
      <c r="A592" s="133"/>
      <c r="D592" s="8"/>
    </row>
    <row r="593" spans="1:4">
      <c r="A593" s="133"/>
      <c r="D593" s="8"/>
    </row>
    <row r="594" spans="1:4">
      <c r="A594" s="133"/>
      <c r="D594" s="8"/>
    </row>
    <row r="595" spans="1:4">
      <c r="A595" s="133"/>
      <c r="D595" s="8"/>
    </row>
    <row r="596" spans="1:4">
      <c r="A596" s="133"/>
      <c r="D596" s="8"/>
    </row>
    <row r="597" spans="1:4">
      <c r="A597" s="133"/>
      <c r="D597" s="8"/>
    </row>
    <row r="598" spans="1:4">
      <c r="A598" s="133"/>
      <c r="D598" s="8"/>
    </row>
    <row r="599" spans="1:4">
      <c r="A599" s="133"/>
      <c r="D599" s="8"/>
    </row>
    <row r="600" spans="1:4">
      <c r="A600" s="133"/>
      <c r="D600" s="8"/>
    </row>
    <row r="601" spans="1:4">
      <c r="A601" s="133"/>
      <c r="D601" s="8"/>
    </row>
    <row r="602" spans="1:4">
      <c r="A602" s="133"/>
      <c r="D602" s="8"/>
    </row>
    <row r="603" spans="1:4">
      <c r="A603" s="133"/>
      <c r="D603" s="8"/>
    </row>
    <row r="604" spans="1:4">
      <c r="A604" s="133"/>
      <c r="D604" s="8"/>
    </row>
    <row r="605" spans="1:4">
      <c r="A605" s="133"/>
      <c r="D605" s="8"/>
    </row>
    <row r="606" spans="1:4">
      <c r="A606" s="133"/>
      <c r="D606" s="8"/>
    </row>
    <row r="607" spans="1:4">
      <c r="A607" s="133"/>
      <c r="D607" s="8"/>
    </row>
    <row r="608" spans="1:4">
      <c r="A608" s="133"/>
      <c r="D608" s="8"/>
    </row>
    <row r="609" spans="1:4">
      <c r="A609" s="133"/>
      <c r="D609" s="8"/>
    </row>
    <row r="610" spans="1:4">
      <c r="A610" s="133"/>
      <c r="D610" s="8"/>
    </row>
    <row r="611" spans="1:4">
      <c r="A611" s="133"/>
      <c r="D611" s="8"/>
    </row>
    <row r="612" spans="1:4">
      <c r="A612" s="133"/>
      <c r="D612" s="8"/>
    </row>
    <row r="613" spans="1:4">
      <c r="A613" s="133"/>
      <c r="D613" s="8"/>
    </row>
    <row r="614" spans="1:4">
      <c r="A614" s="133"/>
      <c r="D614" s="8"/>
    </row>
    <row r="615" spans="1:4">
      <c r="A615" s="133"/>
      <c r="D615" s="8"/>
    </row>
    <row r="616" spans="1:4">
      <c r="A616" s="133"/>
      <c r="D616" s="8"/>
    </row>
    <row r="617" spans="1:4">
      <c r="A617" s="133"/>
      <c r="D617" s="8"/>
    </row>
    <row r="618" spans="1:4">
      <c r="A618" s="133"/>
      <c r="D618" s="8"/>
    </row>
    <row r="619" spans="1:4">
      <c r="A619" s="133"/>
      <c r="D619" s="8"/>
    </row>
    <row r="620" spans="1:4">
      <c r="A620" s="133"/>
      <c r="D620" s="8"/>
    </row>
    <row r="621" spans="1:4">
      <c r="A621" s="133"/>
      <c r="D621" s="8"/>
    </row>
    <row r="622" spans="1:4">
      <c r="A622" s="133"/>
      <c r="D622" s="8"/>
    </row>
    <row r="623" spans="1:4">
      <c r="A623" s="133"/>
      <c r="D623" s="8"/>
    </row>
    <row r="624" spans="1:4">
      <c r="A624" s="133"/>
      <c r="D624" s="8"/>
    </row>
    <row r="625" spans="1:4">
      <c r="A625" s="133"/>
      <c r="D625" s="8"/>
    </row>
    <row r="626" spans="1:4">
      <c r="A626" s="133"/>
      <c r="D626" s="8"/>
    </row>
    <row r="627" spans="1:4">
      <c r="A627" s="133"/>
      <c r="D627" s="8"/>
    </row>
    <row r="628" spans="1:4">
      <c r="A628" s="133"/>
      <c r="D628" s="8"/>
    </row>
    <row r="629" spans="1:4">
      <c r="A629" s="133"/>
      <c r="D629" s="8"/>
    </row>
    <row r="630" spans="1:4">
      <c r="A630" s="133"/>
      <c r="D630" s="8"/>
    </row>
    <row r="631" spans="1:4">
      <c r="A631" s="133"/>
      <c r="D631" s="8"/>
    </row>
    <row r="632" spans="1:4">
      <c r="A632" s="133"/>
      <c r="D632" s="8"/>
    </row>
    <row r="633" spans="1:4">
      <c r="A633" s="133"/>
      <c r="D633" s="8"/>
    </row>
    <row r="634" spans="1:4">
      <c r="A634" s="133"/>
      <c r="D634" s="8"/>
    </row>
    <row r="635" spans="1:4">
      <c r="A635" s="133"/>
      <c r="D635" s="8"/>
    </row>
    <row r="636" spans="1:4">
      <c r="A636" s="133"/>
      <c r="D636" s="8"/>
    </row>
    <row r="637" spans="1:4">
      <c r="A637" s="133"/>
      <c r="D637" s="8"/>
    </row>
    <row r="638" spans="1:4">
      <c r="A638" s="133"/>
      <c r="D638" s="8"/>
    </row>
    <row r="639" spans="1:4">
      <c r="A639" s="133"/>
      <c r="D639" s="8"/>
    </row>
    <row r="640" spans="1:4">
      <c r="A640" s="133"/>
      <c r="D640" s="8"/>
    </row>
    <row r="641" spans="1:4">
      <c r="A641" s="133"/>
      <c r="D641" s="8"/>
    </row>
    <row r="642" spans="1:4">
      <c r="A642" s="133"/>
      <c r="D642" s="8"/>
    </row>
    <row r="643" spans="1:4">
      <c r="A643" s="133"/>
      <c r="D643" s="8"/>
    </row>
    <row r="644" spans="1:4">
      <c r="A644" s="133"/>
      <c r="D644" s="8"/>
    </row>
    <row r="645" spans="1:4">
      <c r="A645" s="133"/>
      <c r="D645" s="8"/>
    </row>
    <row r="646" spans="1:4">
      <c r="A646" s="133"/>
      <c r="D646" s="8"/>
    </row>
    <row r="647" spans="1:4">
      <c r="A647" s="133"/>
      <c r="D647" s="8"/>
    </row>
    <row r="648" spans="1:4">
      <c r="A648" s="133"/>
      <c r="D648" s="8"/>
    </row>
    <row r="649" spans="1:4">
      <c r="A649" s="133"/>
      <c r="D649" s="8"/>
    </row>
    <row r="650" spans="1:4">
      <c r="A650" s="133"/>
      <c r="D650" s="8"/>
    </row>
    <row r="651" spans="1:4">
      <c r="A651" s="133"/>
      <c r="D651" s="8"/>
    </row>
    <row r="652" spans="1:4">
      <c r="A652" s="133"/>
      <c r="D652" s="8"/>
    </row>
    <row r="653" spans="1:4">
      <c r="A653" s="133"/>
      <c r="D653" s="8"/>
    </row>
    <row r="654" spans="1:4">
      <c r="A654" s="133"/>
      <c r="D654" s="8"/>
    </row>
    <row r="655" spans="1:4">
      <c r="A655" s="133"/>
      <c r="D655" s="8"/>
    </row>
    <row r="656" spans="1:4">
      <c r="A656" s="133"/>
      <c r="D656" s="8"/>
    </row>
    <row r="657" spans="1:4">
      <c r="A657" s="133"/>
      <c r="D657" s="8"/>
    </row>
    <row r="658" spans="1:4">
      <c r="A658" s="133"/>
      <c r="D658" s="8"/>
    </row>
    <row r="659" spans="1:4">
      <c r="A659" s="133"/>
      <c r="D659" s="8"/>
    </row>
    <row r="660" spans="1:4">
      <c r="A660" s="133"/>
      <c r="D660" s="8"/>
    </row>
    <row r="661" spans="1:4">
      <c r="A661" s="133"/>
      <c r="D661" s="8"/>
    </row>
    <row r="662" spans="1:4">
      <c r="A662" s="133"/>
      <c r="D662" s="8"/>
    </row>
    <row r="663" spans="1:4">
      <c r="A663" s="133"/>
      <c r="D663" s="8"/>
    </row>
    <row r="664" spans="1:4">
      <c r="A664" s="133"/>
      <c r="D664" s="8"/>
    </row>
    <row r="665" spans="1:4">
      <c r="A665" s="133"/>
      <c r="D665" s="8"/>
    </row>
    <row r="666" spans="1:4">
      <c r="A666" s="133"/>
      <c r="D666" s="8"/>
    </row>
    <row r="667" spans="1:4">
      <c r="A667" s="133"/>
      <c r="D667" s="8"/>
    </row>
    <row r="668" spans="1:4">
      <c r="A668" s="133"/>
      <c r="D668" s="8"/>
    </row>
    <row r="669" spans="1:4">
      <c r="A669" s="133"/>
      <c r="D669" s="8"/>
    </row>
    <row r="670" spans="1:4">
      <c r="A670" s="133"/>
      <c r="D670" s="8"/>
    </row>
    <row r="671" spans="1:4">
      <c r="A671" s="133"/>
      <c r="D671" s="8"/>
    </row>
    <row r="672" spans="1:4">
      <c r="A672" s="133"/>
      <c r="D672" s="8"/>
    </row>
    <row r="673" spans="1:4">
      <c r="A673" s="133"/>
      <c r="D673" s="8"/>
    </row>
    <row r="674" spans="1:4">
      <c r="A674" s="133"/>
      <c r="D674" s="8"/>
    </row>
    <row r="675" spans="1:4">
      <c r="A675" s="133"/>
      <c r="D675" s="8"/>
    </row>
    <row r="676" spans="1:4">
      <c r="A676" s="133"/>
      <c r="D676" s="8"/>
    </row>
    <row r="677" spans="1:4">
      <c r="A677" s="133"/>
      <c r="D677" s="8"/>
    </row>
    <row r="678" spans="1:4">
      <c r="A678" s="133"/>
      <c r="D678" s="8"/>
    </row>
    <row r="679" spans="1:4">
      <c r="A679" s="133"/>
      <c r="D679" s="8"/>
    </row>
    <row r="680" spans="1:4">
      <c r="A680" s="133"/>
      <c r="D680" s="8"/>
    </row>
    <row r="681" spans="1:4">
      <c r="A681" s="133"/>
      <c r="D681" s="8"/>
    </row>
    <row r="682" spans="1:4">
      <c r="A682" s="133"/>
      <c r="D682" s="8"/>
    </row>
    <row r="683" spans="1:4">
      <c r="A683" s="133"/>
      <c r="D683" s="8"/>
    </row>
    <row r="684" spans="1:4">
      <c r="A684" s="133"/>
      <c r="D684" s="8"/>
    </row>
    <row r="685" spans="1:4">
      <c r="A685" s="133"/>
      <c r="D685" s="8"/>
    </row>
    <row r="686" spans="1:4">
      <c r="A686" s="133"/>
      <c r="D686" s="8"/>
    </row>
    <row r="687" spans="1:4">
      <c r="A687" s="133"/>
      <c r="D687" s="8"/>
    </row>
    <row r="688" spans="1:4">
      <c r="A688" s="133"/>
      <c r="D688" s="8"/>
    </row>
    <row r="689" spans="1:4">
      <c r="A689" s="133"/>
      <c r="D689" s="8"/>
    </row>
    <row r="690" spans="1:4">
      <c r="A690" s="133"/>
      <c r="D690" s="8"/>
    </row>
    <row r="691" spans="1:4">
      <c r="A691" s="133"/>
      <c r="D691" s="8"/>
    </row>
    <row r="692" spans="1:4">
      <c r="A692" s="133"/>
      <c r="D692" s="8"/>
    </row>
    <row r="693" spans="1:4">
      <c r="A693" s="133"/>
      <c r="D693" s="8"/>
    </row>
    <row r="694" spans="1:4">
      <c r="A694" s="133"/>
      <c r="D694" s="8"/>
    </row>
    <row r="695" spans="1:4">
      <c r="A695" s="133"/>
      <c r="D695" s="8"/>
    </row>
    <row r="696" spans="1:4">
      <c r="A696" s="133"/>
      <c r="D696" s="8"/>
    </row>
    <row r="697" spans="1:4">
      <c r="A697" s="133"/>
      <c r="D697" s="8"/>
    </row>
    <row r="698" spans="1:4">
      <c r="A698" s="133"/>
      <c r="D698" s="8"/>
    </row>
    <row r="699" spans="1:4">
      <c r="A699" s="133"/>
      <c r="D699" s="8"/>
    </row>
    <row r="700" spans="1:4">
      <c r="A700" s="133"/>
      <c r="D700" s="8"/>
    </row>
    <row r="701" spans="1:4">
      <c r="A701" s="133"/>
      <c r="D701" s="8"/>
    </row>
    <row r="702" spans="1:4">
      <c r="A702" s="133"/>
      <c r="D702" s="8"/>
    </row>
    <row r="703" spans="1:4">
      <c r="A703" s="133"/>
      <c r="D703" s="8"/>
    </row>
    <row r="704" spans="1:4">
      <c r="A704" s="133"/>
      <c r="D704" s="8"/>
    </row>
    <row r="705" spans="1:4">
      <c r="A705" s="133"/>
      <c r="D705" s="8"/>
    </row>
    <row r="706" spans="1:4">
      <c r="A706" s="133"/>
      <c r="D706" s="8"/>
    </row>
    <row r="707" spans="1:4">
      <c r="A707" s="133"/>
      <c r="D707" s="8"/>
    </row>
    <row r="708" spans="1:4">
      <c r="A708" s="133"/>
      <c r="D708" s="8"/>
    </row>
    <row r="709" spans="1:4">
      <c r="A709" s="133"/>
      <c r="D709" s="8"/>
    </row>
    <row r="710" spans="1:4">
      <c r="A710" s="133"/>
      <c r="D710" s="8"/>
    </row>
    <row r="711" spans="1:4">
      <c r="A711" s="133"/>
      <c r="D711" s="8"/>
    </row>
    <row r="712" spans="1:4">
      <c r="A712" s="133"/>
      <c r="D712" s="8"/>
    </row>
    <row r="713" spans="1:4">
      <c r="A713" s="133"/>
      <c r="D713" s="8"/>
    </row>
    <row r="714" spans="1:4">
      <c r="A714" s="133"/>
      <c r="D714" s="8"/>
    </row>
    <row r="715" spans="1:4">
      <c r="A715" s="133"/>
      <c r="D715" s="8"/>
    </row>
    <row r="716" spans="1:4">
      <c r="A716" s="133"/>
      <c r="D716" s="8"/>
    </row>
    <row r="717" spans="1:4">
      <c r="A717" s="133"/>
      <c r="D717" s="8"/>
    </row>
    <row r="718" spans="1:4">
      <c r="A718" s="133"/>
      <c r="D718" s="8"/>
    </row>
    <row r="719" spans="1:4">
      <c r="A719" s="133"/>
      <c r="D719" s="8"/>
    </row>
    <row r="720" spans="1:4">
      <c r="A720" s="133"/>
      <c r="D720" s="8"/>
    </row>
    <row r="721" spans="1:4">
      <c r="A721" s="133"/>
      <c r="D721" s="8"/>
    </row>
    <row r="722" spans="1:4">
      <c r="A722" s="133"/>
      <c r="D722" s="8"/>
    </row>
    <row r="723" spans="1:4">
      <c r="A723" s="133"/>
      <c r="D723" s="8"/>
    </row>
    <row r="724" spans="1:4">
      <c r="A724" s="133"/>
      <c r="D724" s="8"/>
    </row>
    <row r="725" spans="1:4">
      <c r="A725" s="133"/>
      <c r="D725" s="8"/>
    </row>
    <row r="726" spans="1:4">
      <c r="A726" s="133"/>
      <c r="D726" s="8"/>
    </row>
    <row r="727" spans="1:4">
      <c r="A727" s="133"/>
      <c r="D727" s="8"/>
    </row>
    <row r="728" spans="1:4">
      <c r="A728" s="133"/>
      <c r="D728" s="8"/>
    </row>
    <row r="729" spans="1:4">
      <c r="A729" s="133"/>
      <c r="D729" s="8"/>
    </row>
    <row r="730" spans="1:4">
      <c r="A730" s="133"/>
      <c r="D730" s="8"/>
    </row>
    <row r="731" spans="1:4">
      <c r="A731" s="133"/>
      <c r="D731" s="8"/>
    </row>
    <row r="732" spans="1:4">
      <c r="A732" s="133"/>
      <c r="D732" s="8"/>
    </row>
    <row r="733" spans="1:4">
      <c r="A733" s="133"/>
      <c r="D733" s="8"/>
    </row>
    <row r="734" spans="1:4">
      <c r="A734" s="133"/>
      <c r="D734" s="8"/>
    </row>
    <row r="735" spans="1:4">
      <c r="A735" s="133"/>
      <c r="D735" s="8"/>
    </row>
    <row r="736" spans="1:4">
      <c r="A736" s="133"/>
      <c r="D736" s="8"/>
    </row>
    <row r="737" spans="1:4">
      <c r="A737" s="133"/>
      <c r="D737" s="8"/>
    </row>
    <row r="738" spans="1:4">
      <c r="A738" s="133"/>
      <c r="D738" s="8"/>
    </row>
    <row r="739" spans="1:4">
      <c r="A739" s="133"/>
      <c r="D739" s="8"/>
    </row>
    <row r="740" spans="1:4">
      <c r="A740" s="133"/>
      <c r="D740" s="8"/>
    </row>
    <row r="741" spans="1:4">
      <c r="A741" s="133"/>
      <c r="D741" s="8"/>
    </row>
    <row r="742" spans="1:4">
      <c r="A742" s="133"/>
      <c r="D742" s="8"/>
    </row>
    <row r="743" spans="1:4">
      <c r="A743" s="133"/>
      <c r="D743" s="8"/>
    </row>
    <row r="744" spans="1:4">
      <c r="A744" s="133"/>
      <c r="D744" s="8"/>
    </row>
    <row r="745" spans="1:4">
      <c r="A745" s="133"/>
      <c r="D745" s="8"/>
    </row>
    <row r="746" spans="1:4">
      <c r="A746" s="133"/>
      <c r="D746" s="8"/>
    </row>
    <row r="747" spans="1:4">
      <c r="A747" s="133"/>
      <c r="D747" s="8"/>
    </row>
    <row r="748" spans="1:4">
      <c r="A748" s="133"/>
      <c r="D748" s="8"/>
    </row>
    <row r="749" spans="1:4">
      <c r="A749" s="133"/>
      <c r="D749" s="8"/>
    </row>
    <row r="750" spans="1:4">
      <c r="A750" s="133"/>
      <c r="D750" s="8"/>
    </row>
    <row r="751" spans="1:4">
      <c r="A751" s="133"/>
      <c r="D751" s="8"/>
    </row>
    <row r="752" spans="1:4">
      <c r="A752" s="133"/>
      <c r="D752" s="8"/>
    </row>
    <row r="753" spans="1:4">
      <c r="A753" s="133"/>
      <c r="D753" s="8"/>
    </row>
    <row r="754" spans="1:4">
      <c r="A754" s="133"/>
      <c r="D754" s="8"/>
    </row>
    <row r="755" spans="1:4">
      <c r="A755" s="133"/>
      <c r="D755" s="8"/>
    </row>
    <row r="756" spans="1:4">
      <c r="A756" s="133"/>
      <c r="D756" s="8"/>
    </row>
    <row r="757" spans="1:4">
      <c r="A757" s="133"/>
      <c r="D757" s="8"/>
    </row>
    <row r="758" spans="1:4">
      <c r="A758" s="133"/>
      <c r="D758" s="8"/>
    </row>
    <row r="759" spans="1:4">
      <c r="A759" s="133"/>
      <c r="D759" s="8"/>
    </row>
    <row r="760" spans="1:4">
      <c r="A760" s="133"/>
      <c r="D760" s="8"/>
    </row>
    <row r="761" spans="1:4">
      <c r="A761" s="133"/>
      <c r="D761" s="8"/>
    </row>
    <row r="762" spans="1:4">
      <c r="A762" s="133"/>
      <c r="D762" s="8"/>
    </row>
    <row r="763" spans="1:4">
      <c r="A763" s="133"/>
      <c r="D763" s="8"/>
    </row>
    <row r="764" spans="1:4">
      <c r="A764" s="133"/>
      <c r="D764" s="8"/>
    </row>
    <row r="765" spans="1:4">
      <c r="A765" s="133"/>
      <c r="D765" s="8"/>
    </row>
    <row r="766" spans="1:4">
      <c r="A766" s="133"/>
      <c r="D766" s="8"/>
    </row>
    <row r="767" spans="1:4">
      <c r="A767" s="133"/>
      <c r="D767" s="8"/>
    </row>
    <row r="768" spans="1:4">
      <c r="A768" s="133"/>
      <c r="D768" s="8"/>
    </row>
    <row r="769" spans="1:4">
      <c r="A769" s="133"/>
      <c r="D769" s="8"/>
    </row>
    <row r="770" spans="1:4">
      <c r="A770" s="133"/>
      <c r="D770" s="8"/>
    </row>
    <row r="771" spans="1:4">
      <c r="A771" s="133"/>
      <c r="D771" s="8"/>
    </row>
    <row r="772" spans="1:4">
      <c r="A772" s="133"/>
      <c r="D772" s="8"/>
    </row>
    <row r="773" spans="1:4">
      <c r="A773" s="133"/>
      <c r="D773" s="8"/>
    </row>
    <row r="774" spans="1:4">
      <c r="A774" s="133"/>
      <c r="D774" s="8"/>
    </row>
    <row r="775" spans="1:4">
      <c r="A775" s="133"/>
      <c r="D775" s="8"/>
    </row>
    <row r="776" spans="1:4">
      <c r="A776" s="133"/>
      <c r="D776" s="8"/>
    </row>
    <row r="777" spans="1:4">
      <c r="A777" s="133"/>
      <c r="D777" s="8"/>
    </row>
    <row r="778" spans="1:4">
      <c r="A778" s="133"/>
      <c r="D778" s="8"/>
    </row>
    <row r="779" spans="1:4">
      <c r="A779" s="133"/>
      <c r="D779" s="8"/>
    </row>
    <row r="780" spans="1:4">
      <c r="A780" s="133"/>
      <c r="D780" s="8"/>
    </row>
    <row r="781" spans="1:4">
      <c r="A781" s="133"/>
      <c r="D781" s="8"/>
    </row>
    <row r="782" spans="1:4">
      <c r="A782" s="133"/>
      <c r="D782" s="8"/>
    </row>
    <row r="783" spans="1:4">
      <c r="A783" s="133"/>
      <c r="D783" s="8"/>
    </row>
    <row r="784" spans="1:4">
      <c r="A784" s="133"/>
      <c r="D784" s="8"/>
    </row>
    <row r="785" spans="1:4">
      <c r="A785" s="133"/>
      <c r="D785" s="8"/>
    </row>
    <row r="786" spans="1:4">
      <c r="A786" s="133"/>
      <c r="D786" s="8"/>
    </row>
    <row r="787" spans="1:4">
      <c r="A787" s="133"/>
      <c r="D787" s="8"/>
    </row>
    <row r="788" spans="1:4">
      <c r="A788" s="133"/>
      <c r="D788" s="8"/>
    </row>
    <row r="789" spans="1:4">
      <c r="A789" s="133"/>
      <c r="D789" s="8"/>
    </row>
    <row r="790" spans="1:4">
      <c r="A790" s="133"/>
      <c r="D790" s="8"/>
    </row>
    <row r="791" spans="1:4">
      <c r="A791" s="133"/>
      <c r="D791" s="8"/>
    </row>
    <row r="792" spans="1:4">
      <c r="A792" s="133"/>
      <c r="D792" s="8"/>
    </row>
    <row r="793" spans="1:4">
      <c r="A793" s="133"/>
      <c r="D793" s="8"/>
    </row>
    <row r="794" spans="1:4">
      <c r="A794" s="133"/>
      <c r="D794" s="8"/>
    </row>
    <row r="795" spans="1:4">
      <c r="A795" s="133"/>
      <c r="D795" s="8"/>
    </row>
    <row r="796" spans="1:4">
      <c r="A796" s="133"/>
      <c r="D796" s="8"/>
    </row>
    <row r="797" spans="1:4">
      <c r="A797" s="133"/>
      <c r="D797" s="8"/>
    </row>
    <row r="798" spans="1:4">
      <c r="A798" s="133"/>
      <c r="D798" s="8"/>
    </row>
    <row r="799" spans="1:4">
      <c r="A799" s="133"/>
      <c r="D799" s="8"/>
    </row>
    <row r="800" spans="1:4">
      <c r="A800" s="133"/>
      <c r="D800" s="8"/>
    </row>
    <row r="801" spans="1:4">
      <c r="A801" s="133"/>
      <c r="D801" s="8"/>
    </row>
    <row r="802" spans="1:4">
      <c r="A802" s="133"/>
      <c r="D802" s="8"/>
    </row>
    <row r="803" spans="1:4">
      <c r="A803" s="133"/>
      <c r="D803" s="8"/>
    </row>
    <row r="804" spans="1:4">
      <c r="A804" s="133"/>
      <c r="D804" s="8"/>
    </row>
    <row r="805" spans="1:4">
      <c r="A805" s="133"/>
      <c r="D805" s="8"/>
    </row>
    <row r="806" spans="1:4">
      <c r="A806" s="133"/>
      <c r="D806" s="8"/>
    </row>
    <row r="807" spans="1:4">
      <c r="A807" s="133"/>
      <c r="D807" s="8"/>
    </row>
    <row r="808" spans="1:4">
      <c r="A808" s="133"/>
      <c r="D808" s="8"/>
    </row>
    <row r="809" spans="1:4">
      <c r="A809" s="133"/>
      <c r="D809" s="8"/>
    </row>
    <row r="810" spans="1:4">
      <c r="A810" s="133"/>
      <c r="D810" s="8"/>
    </row>
    <row r="811" spans="1:4">
      <c r="A811" s="133"/>
      <c r="D811" s="8"/>
    </row>
    <row r="812" spans="1:4">
      <c r="A812" s="133"/>
      <c r="D812" s="8"/>
    </row>
    <row r="813" spans="1:4">
      <c r="A813" s="133"/>
      <c r="D813" s="8"/>
    </row>
    <row r="814" spans="1:4">
      <c r="A814" s="133"/>
      <c r="D814" s="8"/>
    </row>
    <row r="815" spans="1:4">
      <c r="A815" s="133"/>
      <c r="D815" s="8"/>
    </row>
    <row r="816" spans="1:4">
      <c r="A816" s="133"/>
      <c r="D816" s="8"/>
    </row>
    <row r="817" spans="1:4">
      <c r="A817" s="133"/>
      <c r="D817" s="8"/>
    </row>
    <row r="818" spans="1:4">
      <c r="A818" s="133"/>
      <c r="D818" s="8"/>
    </row>
    <row r="819" spans="1:4">
      <c r="A819" s="133"/>
      <c r="D819" s="8"/>
    </row>
    <row r="820" spans="1:4">
      <c r="A820" s="133"/>
      <c r="D820" s="8"/>
    </row>
    <row r="821" spans="1:4">
      <c r="A821" s="133"/>
      <c r="D821" s="8"/>
    </row>
    <row r="822" spans="1:4">
      <c r="A822" s="133"/>
      <c r="D822" s="8"/>
    </row>
    <row r="823" spans="1:4">
      <c r="A823" s="133"/>
      <c r="D823" s="8"/>
    </row>
    <row r="824" spans="1:4">
      <c r="A824" s="133"/>
      <c r="D824" s="8"/>
    </row>
    <row r="825" spans="1:4">
      <c r="A825" s="133"/>
      <c r="D825" s="8"/>
    </row>
    <row r="826" spans="1:4">
      <c r="A826" s="133"/>
      <c r="D826" s="8"/>
    </row>
    <row r="827" spans="1:4">
      <c r="A827" s="133"/>
      <c r="D827" s="8"/>
    </row>
    <row r="828" spans="1:4">
      <c r="A828" s="133"/>
      <c r="D828" s="8"/>
    </row>
    <row r="829" spans="1:4">
      <c r="A829" s="133"/>
      <c r="D829" s="8"/>
    </row>
    <row r="830" spans="1:4">
      <c r="A830" s="133"/>
      <c r="D830" s="8"/>
    </row>
    <row r="831" spans="1:4">
      <c r="A831" s="133"/>
      <c r="D831" s="8"/>
    </row>
    <row r="832" spans="1:4">
      <c r="A832" s="133"/>
      <c r="D832" s="8"/>
    </row>
    <row r="833" spans="1:4">
      <c r="A833" s="133"/>
      <c r="D833" s="8"/>
    </row>
    <row r="834" spans="1:4">
      <c r="A834" s="133"/>
      <c r="D834" s="8"/>
    </row>
    <row r="835" spans="1:4">
      <c r="A835" s="133"/>
      <c r="D835" s="8"/>
    </row>
    <row r="836" spans="1:4">
      <c r="A836" s="133"/>
      <c r="D836" s="8"/>
    </row>
    <row r="837" spans="1:4">
      <c r="A837" s="133"/>
      <c r="D837" s="8"/>
    </row>
    <row r="838" spans="1:4">
      <c r="A838" s="133"/>
      <c r="D838" s="8"/>
    </row>
    <row r="839" spans="1:4">
      <c r="A839" s="133"/>
      <c r="D839" s="8"/>
    </row>
    <row r="840" spans="1:4">
      <c r="A840" s="133"/>
      <c r="D840" s="8"/>
    </row>
    <row r="841" spans="1:4">
      <c r="A841" s="133"/>
      <c r="D841" s="8"/>
    </row>
    <row r="842" spans="1:4">
      <c r="A842" s="133"/>
      <c r="D842" s="8"/>
    </row>
    <row r="843" spans="1:4">
      <c r="A843" s="133"/>
      <c r="D843" s="8"/>
    </row>
    <row r="844" spans="1:4">
      <c r="A844" s="133"/>
      <c r="D844" s="8"/>
    </row>
    <row r="845" spans="1:4">
      <c r="A845" s="133"/>
      <c r="D845" s="8"/>
    </row>
    <row r="846" spans="1:4">
      <c r="A846" s="133"/>
      <c r="D846" s="8"/>
    </row>
    <row r="847" spans="1:4">
      <c r="A847" s="133"/>
      <c r="D847" s="8"/>
    </row>
    <row r="848" spans="1:4">
      <c r="A848" s="133"/>
      <c r="D848" s="8"/>
    </row>
    <row r="849" spans="1:4">
      <c r="A849" s="133"/>
      <c r="D849" s="8"/>
    </row>
    <row r="850" spans="1:4">
      <c r="A850" s="133"/>
      <c r="D850" s="8"/>
    </row>
    <row r="851" spans="1:4">
      <c r="A851" s="133"/>
      <c r="D851" s="8"/>
    </row>
    <row r="852" spans="1:4">
      <c r="A852" s="133"/>
      <c r="D852" s="8"/>
    </row>
    <row r="853" spans="1:4">
      <c r="A853" s="133"/>
      <c r="D853" s="8"/>
    </row>
    <row r="854" spans="1:4">
      <c r="A854" s="133"/>
      <c r="D854" s="8"/>
    </row>
    <row r="855" spans="1:4">
      <c r="A855" s="133"/>
      <c r="D855" s="8"/>
    </row>
    <row r="856" spans="1:4">
      <c r="A856" s="133"/>
      <c r="D856" s="8"/>
    </row>
    <row r="857" spans="1:4">
      <c r="A857" s="133"/>
      <c r="D857" s="8"/>
    </row>
    <row r="858" spans="1:4">
      <c r="A858" s="133"/>
      <c r="D858" s="8"/>
    </row>
    <row r="859" spans="1:4">
      <c r="A859" s="133"/>
      <c r="D859" s="8"/>
    </row>
    <row r="860" spans="1:4">
      <c r="A860" s="133"/>
      <c r="D860" s="8"/>
    </row>
    <row r="861" spans="1:4">
      <c r="A861" s="133"/>
      <c r="D861" s="8"/>
    </row>
    <row r="862" spans="1:4">
      <c r="A862" s="133"/>
      <c r="D862" s="8"/>
    </row>
    <row r="863" spans="1:4">
      <c r="A863" s="133"/>
      <c r="D863" s="8"/>
    </row>
    <row r="864" spans="1:4">
      <c r="A864" s="133"/>
      <c r="D864" s="8"/>
    </row>
    <row r="865" spans="1:4">
      <c r="A865" s="133"/>
      <c r="D865" s="8"/>
    </row>
    <row r="866" spans="1:4">
      <c r="A866" s="133"/>
      <c r="D866" s="8"/>
    </row>
    <row r="867" spans="1:4">
      <c r="A867" s="133"/>
      <c r="D867" s="8"/>
    </row>
    <row r="868" spans="1:4">
      <c r="A868" s="133"/>
      <c r="D868" s="8"/>
    </row>
    <row r="869" spans="1:4">
      <c r="A869" s="133"/>
      <c r="D869" s="8"/>
    </row>
    <row r="870" spans="1:4">
      <c r="A870" s="133"/>
      <c r="D870" s="8"/>
    </row>
    <row r="871" spans="1:4">
      <c r="A871" s="133"/>
      <c r="D871" s="8"/>
    </row>
    <row r="872" spans="1:4">
      <c r="A872" s="133"/>
      <c r="D872" s="8"/>
    </row>
    <row r="873" spans="1:4">
      <c r="A873" s="133"/>
      <c r="D873" s="8"/>
    </row>
    <row r="874" spans="1:4">
      <c r="A874" s="133"/>
      <c r="D874" s="8"/>
    </row>
    <row r="875" spans="1:4">
      <c r="A875" s="133"/>
      <c r="D875" s="8"/>
    </row>
    <row r="876" spans="1:4">
      <c r="A876" s="133"/>
      <c r="D876" s="8"/>
    </row>
    <row r="877" spans="1:4">
      <c r="A877" s="133"/>
      <c r="D877" s="8"/>
    </row>
    <row r="878" spans="1:4">
      <c r="A878" s="133"/>
      <c r="D878" s="8"/>
    </row>
    <row r="879" spans="1:4">
      <c r="A879" s="133"/>
      <c r="D879" s="8"/>
    </row>
    <row r="880" spans="1:4">
      <c r="A880" s="133"/>
      <c r="D880" s="8"/>
    </row>
    <row r="881" spans="1:4">
      <c r="A881" s="133"/>
      <c r="D881" s="8"/>
    </row>
    <row r="882" spans="1:4">
      <c r="A882" s="133"/>
      <c r="D882" s="8"/>
    </row>
    <row r="883" spans="1:4">
      <c r="A883" s="133"/>
      <c r="D883" s="8"/>
    </row>
    <row r="884" spans="1:4">
      <c r="A884" s="133"/>
      <c r="D884" s="8"/>
    </row>
    <row r="885" spans="1:4">
      <c r="A885" s="133"/>
      <c r="D885" s="8"/>
    </row>
    <row r="886" spans="1:4">
      <c r="A886" s="133"/>
      <c r="D886" s="8"/>
    </row>
    <row r="887" spans="1:4">
      <c r="A887" s="133"/>
      <c r="D887" s="8"/>
    </row>
    <row r="888" spans="1:4">
      <c r="A888" s="133"/>
      <c r="D888" s="8"/>
    </row>
    <row r="889" spans="1:4">
      <c r="A889" s="133"/>
      <c r="D889" s="8"/>
    </row>
    <row r="890" spans="1:4">
      <c r="A890" s="133"/>
      <c r="D890" s="8"/>
    </row>
    <row r="891" spans="1:4">
      <c r="A891" s="133"/>
      <c r="D891" s="8"/>
    </row>
    <row r="892" spans="1:4">
      <c r="A892" s="133"/>
      <c r="D892" s="8"/>
    </row>
    <row r="893" spans="1:4">
      <c r="A893" s="133"/>
      <c r="D893" s="8"/>
    </row>
    <row r="894" spans="1:4">
      <c r="A894" s="133"/>
      <c r="D894" s="8"/>
    </row>
    <row r="895" spans="1:4">
      <c r="A895" s="133"/>
      <c r="D895" s="8"/>
    </row>
    <row r="896" spans="1:4">
      <c r="A896" s="133"/>
      <c r="D896" s="8"/>
    </row>
    <row r="897" spans="1:4">
      <c r="A897" s="133"/>
      <c r="D897" s="8"/>
    </row>
    <row r="898" spans="1:4">
      <c r="A898" s="133"/>
      <c r="D898" s="8"/>
    </row>
    <row r="899" spans="1:4">
      <c r="A899" s="133"/>
      <c r="D899" s="8"/>
    </row>
    <row r="900" spans="1:4">
      <c r="A900" s="133"/>
      <c r="D900" s="8"/>
    </row>
    <row r="901" spans="1:4">
      <c r="A901" s="133"/>
      <c r="D901" s="8"/>
    </row>
    <row r="902" spans="1:4">
      <c r="A902" s="133"/>
      <c r="D902" s="8"/>
    </row>
    <row r="903" spans="1:4">
      <c r="A903" s="133"/>
      <c r="D903" s="8"/>
    </row>
    <row r="904" spans="1:4">
      <c r="A904" s="133"/>
      <c r="D904" s="8"/>
    </row>
    <row r="905" spans="1:4">
      <c r="A905" s="133"/>
      <c r="D905" s="8"/>
    </row>
    <row r="906" spans="1:4">
      <c r="A906" s="133"/>
      <c r="D906" s="8"/>
    </row>
    <row r="907" spans="1:4">
      <c r="A907" s="133"/>
      <c r="D907" s="8"/>
    </row>
    <row r="908" spans="1:4">
      <c r="A908" s="133"/>
      <c r="D908" s="8"/>
    </row>
    <row r="909" spans="1:4">
      <c r="A909" s="133"/>
      <c r="D909" s="8"/>
    </row>
    <row r="910" spans="1:4">
      <c r="A910" s="133"/>
      <c r="D910" s="8"/>
    </row>
    <row r="911" spans="1:4">
      <c r="A911" s="133"/>
      <c r="D911" s="8"/>
    </row>
    <row r="912" spans="1:4">
      <c r="A912" s="133"/>
      <c r="D912" s="8"/>
    </row>
    <row r="913" spans="1:4">
      <c r="A913" s="133"/>
      <c r="D913" s="8"/>
    </row>
    <row r="914" spans="1:4">
      <c r="A914" s="133"/>
      <c r="D914" s="8"/>
    </row>
    <row r="915" spans="1:4">
      <c r="A915" s="133"/>
      <c r="D915" s="8"/>
    </row>
    <row r="916" spans="1:4">
      <c r="A916" s="133"/>
      <c r="D916" s="8"/>
    </row>
    <row r="917" spans="1:4">
      <c r="A917" s="133"/>
      <c r="D917" s="8"/>
    </row>
    <row r="918" spans="1:4">
      <c r="A918" s="133"/>
      <c r="D918" s="8"/>
    </row>
    <row r="919" spans="1:4">
      <c r="A919" s="133"/>
      <c r="D919" s="8"/>
    </row>
    <row r="920" spans="1:4">
      <c r="A920" s="133"/>
      <c r="D920" s="8"/>
    </row>
    <row r="921" spans="1:4">
      <c r="A921" s="133"/>
      <c r="D921" s="8"/>
    </row>
    <row r="922" spans="1:4">
      <c r="A922" s="133"/>
      <c r="D922" s="8"/>
    </row>
    <row r="923" spans="1:4">
      <c r="A923" s="133"/>
      <c r="D923" s="8"/>
    </row>
    <row r="924" spans="1:4">
      <c r="A924" s="133"/>
      <c r="D924" s="8"/>
    </row>
    <row r="925" spans="1:4">
      <c r="A925" s="133"/>
      <c r="D925" s="8"/>
    </row>
    <row r="926" spans="1:4">
      <c r="A926" s="133"/>
      <c r="D926" s="8"/>
    </row>
    <row r="927" spans="1:4">
      <c r="A927" s="133"/>
      <c r="D927" s="8"/>
    </row>
    <row r="928" spans="1:4">
      <c r="A928" s="133"/>
      <c r="D928" s="8"/>
    </row>
    <row r="929" spans="1:4">
      <c r="A929" s="133"/>
      <c r="D929" s="8"/>
    </row>
    <row r="930" spans="1:4">
      <c r="A930" s="133"/>
      <c r="D930" s="8"/>
    </row>
    <row r="931" spans="1:4">
      <c r="A931" s="133"/>
      <c r="D931" s="8"/>
    </row>
    <row r="932" spans="1:4">
      <c r="A932" s="133"/>
      <c r="D932" s="8"/>
    </row>
    <row r="933" spans="1:4">
      <c r="A933" s="133"/>
      <c r="D933" s="8"/>
    </row>
    <row r="934" spans="1:4">
      <c r="A934" s="133"/>
      <c r="D934" s="8"/>
    </row>
    <row r="935" spans="1:4">
      <c r="A935" s="133"/>
      <c r="D935" s="8"/>
    </row>
    <row r="936" spans="1:4">
      <c r="A936" s="133"/>
      <c r="D936" s="8"/>
    </row>
    <row r="937" spans="1:4">
      <c r="A937" s="133"/>
      <c r="D937" s="8"/>
    </row>
    <row r="938" spans="1:4">
      <c r="A938" s="133"/>
      <c r="D938" s="8"/>
    </row>
    <row r="939" spans="1:4">
      <c r="A939" s="133"/>
      <c r="D939" s="8"/>
    </row>
    <row r="940" spans="1:4">
      <c r="A940" s="133"/>
      <c r="D940" s="8"/>
    </row>
    <row r="941" spans="1:4">
      <c r="A941" s="133"/>
      <c r="D941" s="8"/>
    </row>
    <row r="942" spans="1:4">
      <c r="A942" s="133"/>
      <c r="D942" s="8"/>
    </row>
    <row r="943" spans="1:4">
      <c r="A943" s="133"/>
      <c r="D943" s="8"/>
    </row>
    <row r="944" spans="1:4">
      <c r="A944" s="133"/>
      <c r="D944" s="8"/>
    </row>
    <row r="945" spans="1:4">
      <c r="A945" s="133"/>
      <c r="D945" s="8"/>
    </row>
    <row r="946" spans="1:4">
      <c r="A946" s="133"/>
      <c r="D946" s="8"/>
    </row>
    <row r="947" spans="1:4">
      <c r="A947" s="133"/>
      <c r="D947" s="8"/>
    </row>
    <row r="948" spans="1:4">
      <c r="A948" s="133"/>
      <c r="D948" s="8"/>
    </row>
    <row r="949" spans="1:4">
      <c r="A949" s="133"/>
      <c r="D949" s="8"/>
    </row>
    <row r="950" spans="1:4">
      <c r="A950" s="133"/>
      <c r="D950" s="8"/>
    </row>
    <row r="951" spans="1:4">
      <c r="A951" s="133"/>
      <c r="D951" s="8"/>
    </row>
    <row r="952" spans="1:4">
      <c r="A952" s="133"/>
      <c r="D952" s="8"/>
    </row>
    <row r="953" spans="1:4">
      <c r="A953" s="133"/>
      <c r="D953" s="8"/>
    </row>
    <row r="954" spans="1:4">
      <c r="A954" s="133"/>
      <c r="D954" s="8"/>
    </row>
    <row r="955" spans="1:4">
      <c r="A955" s="133"/>
      <c r="D955" s="8"/>
    </row>
    <row r="956" spans="1:4">
      <c r="A956" s="133"/>
      <c r="D956" s="8"/>
    </row>
    <row r="957" spans="1:4">
      <c r="A957" s="133"/>
      <c r="D957" s="8"/>
    </row>
    <row r="958" spans="1:4">
      <c r="A958" s="133"/>
      <c r="D958" s="8"/>
    </row>
    <row r="959" spans="1:4">
      <c r="A959" s="133"/>
      <c r="D959" s="8"/>
    </row>
    <row r="960" spans="1:4">
      <c r="A960" s="133"/>
      <c r="D960" s="8"/>
    </row>
    <row r="961" spans="1:4">
      <c r="A961" s="133"/>
      <c r="D961" s="8"/>
    </row>
    <row r="962" spans="1:4">
      <c r="A962" s="133"/>
      <c r="D962" s="8"/>
    </row>
    <row r="963" spans="1:4">
      <c r="A963" s="133"/>
      <c r="D963" s="8"/>
    </row>
    <row r="964" spans="1:4">
      <c r="A964" s="133"/>
      <c r="D964" s="8"/>
    </row>
    <row r="965" spans="1:4">
      <c r="A965" s="133"/>
      <c r="D965" s="8"/>
    </row>
    <row r="966" spans="1:4">
      <c r="A966" s="133"/>
      <c r="D966" s="8"/>
    </row>
    <row r="967" spans="1:4">
      <c r="A967" s="133"/>
      <c r="D967" s="8"/>
    </row>
    <row r="968" spans="1:4">
      <c r="A968" s="133"/>
      <c r="D968" s="8"/>
    </row>
    <row r="969" spans="1:4">
      <c r="A969" s="133"/>
      <c r="D969" s="8"/>
    </row>
    <row r="970" spans="1:4">
      <c r="A970" s="133"/>
      <c r="D970" s="8"/>
    </row>
    <row r="971" spans="1:4">
      <c r="A971" s="133"/>
      <c r="D971" s="8"/>
    </row>
    <row r="972" spans="1:4">
      <c r="A972" s="133"/>
      <c r="D972" s="8"/>
    </row>
    <row r="973" spans="1:4">
      <c r="A973" s="133"/>
      <c r="D973" s="8"/>
    </row>
    <row r="974" spans="1:4">
      <c r="A974" s="133"/>
      <c r="D974" s="8"/>
    </row>
    <row r="975" spans="1:4">
      <c r="A975" s="133"/>
      <c r="D975" s="8"/>
    </row>
    <row r="976" spans="1:4">
      <c r="A976" s="133"/>
      <c r="D976" s="8"/>
    </row>
    <row r="977" spans="1:4">
      <c r="A977" s="133"/>
      <c r="D977" s="8"/>
    </row>
    <row r="978" spans="1:4">
      <c r="A978" s="133"/>
      <c r="D978" s="8"/>
    </row>
    <row r="979" spans="1:4">
      <c r="A979" s="133"/>
      <c r="D979" s="8"/>
    </row>
    <row r="980" spans="1:4">
      <c r="A980" s="133"/>
      <c r="D980" s="8"/>
    </row>
    <row r="981" spans="1:4">
      <c r="A981" s="133"/>
      <c r="D981" s="8"/>
    </row>
    <row r="982" spans="1:4">
      <c r="A982" s="133"/>
      <c r="D982" s="8"/>
    </row>
    <row r="983" spans="1:4">
      <c r="A983" s="133"/>
      <c r="D983" s="8"/>
    </row>
    <row r="984" spans="1:4">
      <c r="A984" s="133"/>
      <c r="D984" s="8"/>
    </row>
    <row r="985" spans="1:4">
      <c r="A985" s="133"/>
      <c r="D985" s="8"/>
    </row>
    <row r="986" spans="1:4">
      <c r="A986" s="133"/>
      <c r="D986" s="8"/>
    </row>
    <row r="987" spans="1:4">
      <c r="A987" s="133"/>
      <c r="D987" s="8"/>
    </row>
    <row r="988" spans="1:4">
      <c r="A988" s="133"/>
      <c r="D988" s="8"/>
    </row>
    <row r="989" spans="1:4">
      <c r="A989" s="133"/>
      <c r="D989" s="8"/>
    </row>
    <row r="990" spans="1:4">
      <c r="A990" s="133"/>
      <c r="D990" s="8"/>
    </row>
    <row r="991" spans="1:4">
      <c r="A991" s="133"/>
      <c r="D991" s="8"/>
    </row>
    <row r="992" spans="1:4">
      <c r="A992" s="133"/>
      <c r="D992" s="8"/>
    </row>
    <row r="993" spans="1:4">
      <c r="A993" s="133"/>
      <c r="D993" s="8"/>
    </row>
    <row r="994" spans="1:4">
      <c r="A994" s="133"/>
      <c r="D994" s="8"/>
    </row>
    <row r="995" spans="1:4">
      <c r="A995" s="133"/>
      <c r="D995" s="8"/>
    </row>
    <row r="996" spans="1:4">
      <c r="A996" s="133"/>
      <c r="D996" s="8"/>
    </row>
    <row r="997" spans="1:4">
      <c r="A997" s="133"/>
      <c r="D997" s="8"/>
    </row>
    <row r="998" spans="1:4">
      <c r="A998" s="133"/>
      <c r="D998" s="8"/>
    </row>
    <row r="999" spans="1:4">
      <c r="A999" s="133"/>
      <c r="D999" s="8"/>
    </row>
    <row r="1000" spans="1:4">
      <c r="A1000" s="133"/>
      <c r="D1000" s="8"/>
    </row>
    <row r="1001" spans="1:4">
      <c r="A1001" s="133"/>
      <c r="D1001" s="8"/>
    </row>
    <row r="1002" spans="1:4">
      <c r="A1002" s="133"/>
      <c r="D1002" s="8"/>
    </row>
    <row r="1003" spans="1:4">
      <c r="A1003" s="133"/>
      <c r="D1003" s="8"/>
    </row>
    <row r="1004" spans="1:4">
      <c r="A1004" s="133"/>
      <c r="D1004" s="8"/>
    </row>
    <row r="1005" spans="1:4">
      <c r="A1005" s="133"/>
      <c r="D1005" s="8"/>
    </row>
    <row r="1006" spans="1:4">
      <c r="A1006" s="133"/>
      <c r="D1006" s="8"/>
    </row>
    <row r="1007" spans="1:4">
      <c r="A1007" s="133"/>
      <c r="D1007" s="8"/>
    </row>
    <row r="1008" spans="1:4">
      <c r="A1008" s="133"/>
      <c r="D1008" s="8"/>
    </row>
    <row r="1009" spans="1:4">
      <c r="A1009" s="133"/>
      <c r="D1009" s="8"/>
    </row>
    <row r="1010" spans="1:4">
      <c r="A1010" s="133"/>
      <c r="D1010" s="8"/>
    </row>
    <row r="1011" spans="1:4">
      <c r="A1011" s="133"/>
      <c r="D1011" s="8"/>
    </row>
    <row r="1012" spans="1:4">
      <c r="A1012" s="133"/>
      <c r="D1012" s="8"/>
    </row>
    <row r="1013" spans="1:4">
      <c r="A1013" s="133"/>
      <c r="D1013" s="8"/>
    </row>
    <row r="1014" spans="1:4">
      <c r="A1014" s="133"/>
      <c r="D1014" s="8"/>
    </row>
    <row r="1015" spans="1:4">
      <c r="A1015" s="133"/>
      <c r="D1015" s="8"/>
    </row>
    <row r="1016" spans="1:4">
      <c r="A1016" s="133"/>
      <c r="D1016" s="8"/>
    </row>
    <row r="1017" spans="1:4">
      <c r="A1017" s="133"/>
      <c r="D1017" s="8"/>
    </row>
    <row r="1018" spans="1:4">
      <c r="A1018" s="133"/>
      <c r="D1018" s="8"/>
    </row>
    <row r="1019" spans="1:4">
      <c r="A1019" s="133"/>
      <c r="D1019" s="8"/>
    </row>
    <row r="1020" spans="1:4">
      <c r="A1020" s="133"/>
      <c r="D1020" s="8"/>
    </row>
    <row r="1021" spans="1:4">
      <c r="A1021" s="133"/>
      <c r="D1021" s="8"/>
    </row>
    <row r="1022" spans="1:4">
      <c r="A1022" s="133"/>
      <c r="D1022" s="8"/>
    </row>
    <row r="1023" spans="1:4">
      <c r="A1023" s="133"/>
      <c r="D1023" s="8"/>
    </row>
    <row r="1024" spans="1:4">
      <c r="A1024" s="133"/>
      <c r="D1024" s="8"/>
    </row>
    <row r="1025" spans="1:4">
      <c r="A1025" s="133"/>
      <c r="D1025" s="8"/>
    </row>
    <row r="1026" spans="1:4">
      <c r="A1026" s="133"/>
      <c r="D1026" s="8"/>
    </row>
    <row r="1027" spans="1:4">
      <c r="A1027" s="133"/>
      <c r="D1027" s="8"/>
    </row>
    <row r="1028" spans="1:4">
      <c r="A1028" s="133"/>
      <c r="D1028" s="8"/>
    </row>
    <row r="1029" spans="1:4">
      <c r="A1029" s="133"/>
      <c r="D1029" s="8"/>
    </row>
    <row r="1030" spans="1:4">
      <c r="A1030" s="133"/>
      <c r="D1030" s="8"/>
    </row>
    <row r="1031" spans="1:4">
      <c r="A1031" s="133"/>
      <c r="D1031" s="8"/>
    </row>
    <row r="1032" spans="1:4">
      <c r="A1032" s="133"/>
      <c r="D1032" s="8"/>
    </row>
    <row r="1033" spans="1:4">
      <c r="A1033" s="133"/>
      <c r="D1033" s="8"/>
    </row>
    <row r="1034" spans="1:4">
      <c r="A1034" s="133"/>
      <c r="D1034" s="8"/>
    </row>
    <row r="1035" spans="1:4">
      <c r="A1035" s="133"/>
      <c r="D1035" s="8"/>
    </row>
    <row r="1036" spans="1:4">
      <c r="A1036" s="133"/>
      <c r="D1036" s="8"/>
    </row>
    <row r="1037" spans="1:4">
      <c r="A1037" s="133"/>
      <c r="D1037" s="8"/>
    </row>
    <row r="1038" spans="1:4">
      <c r="A1038" s="133"/>
      <c r="D1038" s="8"/>
    </row>
    <row r="1039" spans="1:4">
      <c r="A1039" s="133"/>
      <c r="D1039" s="8"/>
    </row>
    <row r="1040" spans="1:4">
      <c r="A1040" s="133"/>
      <c r="D1040" s="8"/>
    </row>
    <row r="1041" spans="1:4">
      <c r="A1041" s="133"/>
      <c r="D1041" s="8"/>
    </row>
    <row r="1042" spans="1:4">
      <c r="A1042" s="133"/>
      <c r="D1042" s="8"/>
    </row>
    <row r="1043" spans="1:4">
      <c r="A1043" s="133"/>
      <c r="D1043" s="8"/>
    </row>
    <row r="1044" spans="1:4">
      <c r="A1044" s="133"/>
      <c r="D1044" s="8"/>
    </row>
    <row r="1045" spans="1:4">
      <c r="A1045" s="133"/>
      <c r="D1045" s="8"/>
    </row>
    <row r="1046" spans="1:4">
      <c r="A1046" s="133"/>
      <c r="D1046" s="8"/>
    </row>
    <row r="1047" spans="1:4">
      <c r="A1047" s="133"/>
      <c r="D1047" s="8"/>
    </row>
    <row r="1048" spans="1:4">
      <c r="A1048" s="133"/>
      <c r="D1048" s="8"/>
    </row>
    <row r="1049" spans="1:4">
      <c r="A1049" s="133"/>
      <c r="D1049" s="8"/>
    </row>
    <row r="1050" spans="1:4">
      <c r="A1050" s="133"/>
      <c r="D1050" s="8"/>
    </row>
    <row r="1051" spans="1:4">
      <c r="A1051" s="133"/>
      <c r="D1051" s="8"/>
    </row>
    <row r="1052" spans="1:4">
      <c r="A1052" s="133"/>
      <c r="D1052" s="8"/>
    </row>
    <row r="1053" spans="1:4">
      <c r="A1053" s="133"/>
      <c r="D1053" s="8"/>
    </row>
    <row r="1054" spans="1:4">
      <c r="A1054" s="133"/>
      <c r="D1054" s="8"/>
    </row>
    <row r="1055" spans="1:4">
      <c r="A1055" s="133"/>
      <c r="D1055" s="8"/>
    </row>
    <row r="1056" spans="1:4">
      <c r="A1056" s="133"/>
      <c r="D1056" s="8"/>
    </row>
    <row r="1057" spans="1:4">
      <c r="A1057" s="133"/>
      <c r="D1057" s="8"/>
    </row>
    <row r="1058" spans="1:4">
      <c r="A1058" s="133"/>
      <c r="D1058" s="8"/>
    </row>
    <row r="1059" spans="1:4">
      <c r="A1059" s="133"/>
      <c r="D1059" s="8"/>
    </row>
    <row r="1060" spans="1:4">
      <c r="A1060" s="133"/>
      <c r="D1060" s="8"/>
    </row>
    <row r="1061" spans="1:4">
      <c r="A1061" s="133"/>
      <c r="D1061" s="8"/>
    </row>
    <row r="1062" spans="1:4">
      <c r="A1062" s="133"/>
      <c r="D1062" s="8"/>
    </row>
    <row r="1063" spans="1:4">
      <c r="A1063" s="133"/>
      <c r="D1063" s="8"/>
    </row>
    <row r="1064" spans="1:4">
      <c r="A1064" s="133"/>
      <c r="D1064" s="8"/>
    </row>
    <row r="1065" spans="1:4">
      <c r="A1065" s="133"/>
      <c r="D1065" s="8"/>
    </row>
    <row r="1066" spans="1:4">
      <c r="A1066" s="133"/>
      <c r="D1066" s="8"/>
    </row>
    <row r="1067" spans="1:4">
      <c r="A1067" s="133"/>
      <c r="D1067" s="8"/>
    </row>
    <row r="1068" spans="1:4">
      <c r="A1068" s="133"/>
      <c r="D1068" s="8"/>
    </row>
    <row r="1069" spans="1:4">
      <c r="A1069" s="133"/>
      <c r="D1069" s="8"/>
    </row>
    <row r="1070" spans="1:4">
      <c r="A1070" s="133"/>
      <c r="D1070" s="8"/>
    </row>
    <row r="1071" spans="1:4">
      <c r="A1071" s="133"/>
      <c r="D1071" s="8"/>
    </row>
    <row r="1072" spans="1:4">
      <c r="A1072" s="133"/>
      <c r="D1072" s="8"/>
    </row>
    <row r="1073" spans="1:4">
      <c r="A1073" s="133"/>
      <c r="D1073" s="8"/>
    </row>
    <row r="1074" spans="1:4">
      <c r="A1074" s="133"/>
      <c r="D1074" s="8"/>
    </row>
    <row r="1075" spans="1:4">
      <c r="A1075" s="133"/>
      <c r="D1075" s="8"/>
    </row>
    <row r="1076" spans="1:4">
      <c r="A1076" s="133"/>
      <c r="D1076" s="8"/>
    </row>
    <row r="1077" spans="1:4">
      <c r="A1077" s="133"/>
      <c r="D1077" s="8"/>
    </row>
    <row r="1078" spans="1:4">
      <c r="A1078" s="133"/>
      <c r="D1078" s="8"/>
    </row>
    <row r="1079" spans="1:4">
      <c r="A1079" s="133"/>
      <c r="D1079" s="8"/>
    </row>
    <row r="1080" spans="1:4">
      <c r="A1080" s="133"/>
      <c r="D1080" s="8"/>
    </row>
    <row r="1081" spans="1:4">
      <c r="A1081" s="133"/>
      <c r="D1081" s="8"/>
    </row>
    <row r="1082" spans="1:4">
      <c r="A1082" s="133"/>
      <c r="D1082" s="8"/>
    </row>
    <row r="1083" spans="1:4">
      <c r="A1083" s="133"/>
      <c r="D1083" s="8"/>
    </row>
    <row r="1084" spans="1:4">
      <c r="A1084" s="133"/>
      <c r="D1084" s="8"/>
    </row>
    <row r="1085" spans="1:4">
      <c r="A1085" s="133"/>
      <c r="D1085" s="8"/>
    </row>
    <row r="1086" spans="1:4">
      <c r="A1086" s="133"/>
      <c r="D1086" s="8"/>
    </row>
    <row r="1087" spans="1:4">
      <c r="A1087" s="133"/>
      <c r="D1087" s="8"/>
    </row>
    <row r="1088" spans="1:4">
      <c r="A1088" s="133"/>
      <c r="D1088" s="8"/>
    </row>
    <row r="1089" spans="1:4">
      <c r="A1089" s="133"/>
      <c r="D1089" s="8"/>
    </row>
    <row r="1090" spans="1:4">
      <c r="A1090" s="133"/>
      <c r="D1090" s="8"/>
    </row>
    <row r="1091" spans="1:4">
      <c r="A1091" s="133"/>
      <c r="D1091" s="8"/>
    </row>
    <row r="1092" spans="1:4">
      <c r="A1092" s="133"/>
      <c r="D1092" s="8"/>
    </row>
    <row r="1093" spans="1:4">
      <c r="A1093" s="133"/>
      <c r="D1093" s="8"/>
    </row>
    <row r="1094" spans="1:4">
      <c r="A1094" s="133"/>
      <c r="D1094" s="8"/>
    </row>
    <row r="1095" spans="1:4">
      <c r="A1095" s="133"/>
      <c r="D1095" s="8"/>
    </row>
    <row r="1096" spans="1:4">
      <c r="A1096" s="133"/>
      <c r="D1096" s="8"/>
    </row>
    <row r="1097" spans="1:4">
      <c r="A1097" s="133"/>
      <c r="D1097" s="8"/>
    </row>
    <row r="1098" spans="1:4">
      <c r="A1098" s="133"/>
      <c r="D1098" s="8"/>
    </row>
    <row r="1099" spans="1:4">
      <c r="A1099" s="133"/>
      <c r="D1099" s="8"/>
    </row>
    <row r="1100" spans="1:4">
      <c r="A1100" s="133"/>
      <c r="D1100" s="8"/>
    </row>
    <row r="1101" spans="1:4">
      <c r="A1101" s="133"/>
      <c r="D1101" s="8"/>
    </row>
    <row r="1102" spans="1:4">
      <c r="A1102" s="133"/>
      <c r="D1102" s="8"/>
    </row>
    <row r="1103" spans="1:4">
      <c r="A1103" s="133"/>
      <c r="D1103" s="8"/>
    </row>
    <row r="1104" spans="1:4">
      <c r="A1104" s="133"/>
      <c r="D1104" s="8"/>
    </row>
    <row r="1105" spans="1:4">
      <c r="A1105" s="133"/>
      <c r="D1105" s="8"/>
    </row>
    <row r="1106" spans="1:4">
      <c r="A1106" s="133"/>
      <c r="D1106" s="8"/>
    </row>
    <row r="1107" spans="1:4">
      <c r="A1107" s="133"/>
      <c r="D1107" s="8"/>
    </row>
    <row r="1108" spans="1:4">
      <c r="A1108" s="133"/>
      <c r="D1108" s="8"/>
    </row>
    <row r="1109" spans="1:4">
      <c r="A1109" s="133"/>
      <c r="D1109" s="8"/>
    </row>
    <row r="1110" spans="1:4">
      <c r="A1110" s="133"/>
      <c r="D1110" s="8"/>
    </row>
    <row r="1111" spans="1:4">
      <c r="A1111" s="133"/>
      <c r="D1111" s="8"/>
    </row>
    <row r="1112" spans="1:4">
      <c r="A1112" s="133"/>
      <c r="D1112" s="8"/>
    </row>
    <row r="1113" spans="1:4">
      <c r="A1113" s="133"/>
      <c r="D1113" s="8"/>
    </row>
    <row r="1114" spans="1:4">
      <c r="A1114" s="133"/>
      <c r="D1114" s="8"/>
    </row>
    <row r="1115" spans="1:4">
      <c r="A1115" s="133"/>
      <c r="D1115" s="8"/>
    </row>
    <row r="1116" spans="1:4">
      <c r="A1116" s="133"/>
      <c r="D1116" s="8"/>
    </row>
    <row r="1117" spans="1:4">
      <c r="A1117" s="133"/>
      <c r="D1117" s="8"/>
    </row>
    <row r="1118" spans="1:4">
      <c r="A1118" s="133"/>
      <c r="D1118" s="8"/>
    </row>
    <row r="1119" spans="1:4">
      <c r="A1119" s="133"/>
      <c r="D1119" s="8"/>
    </row>
    <row r="1120" spans="1:4">
      <c r="A1120" s="133"/>
      <c r="D1120" s="8"/>
    </row>
    <row r="1121" spans="1:4">
      <c r="A1121" s="133"/>
      <c r="D1121" s="8"/>
    </row>
    <row r="1122" spans="1:4">
      <c r="A1122" s="133"/>
      <c r="D1122" s="8"/>
    </row>
    <row r="1123" spans="1:4">
      <c r="A1123" s="133"/>
      <c r="D1123" s="8"/>
    </row>
    <row r="1124" spans="1:4">
      <c r="A1124" s="133"/>
      <c r="D1124" s="8"/>
    </row>
    <row r="1125" spans="1:4">
      <c r="A1125" s="133"/>
      <c r="D1125" s="8"/>
    </row>
    <row r="1126" spans="1:4">
      <c r="A1126" s="133"/>
      <c r="D1126" s="8"/>
    </row>
    <row r="1127" spans="1:4">
      <c r="A1127" s="133"/>
      <c r="D1127" s="8"/>
    </row>
    <row r="1128" spans="1:4">
      <c r="A1128" s="133"/>
      <c r="D1128" s="8"/>
    </row>
    <row r="1129" spans="1:4">
      <c r="A1129" s="133"/>
      <c r="D1129" s="8"/>
    </row>
    <row r="1130" spans="1:4">
      <c r="A1130" s="133"/>
      <c r="D1130" s="8"/>
    </row>
    <row r="1131" spans="1:4">
      <c r="A1131" s="133"/>
      <c r="D1131" s="8"/>
    </row>
    <row r="1132" spans="1:4">
      <c r="A1132" s="133"/>
      <c r="D1132" s="8"/>
    </row>
    <row r="1133" spans="1:4">
      <c r="A1133" s="133"/>
      <c r="D1133" s="8"/>
    </row>
    <row r="1134" spans="1:4">
      <c r="A1134" s="133"/>
      <c r="D1134" s="8"/>
    </row>
    <row r="1135" spans="1:4">
      <c r="A1135" s="133"/>
      <c r="D1135" s="8"/>
    </row>
    <row r="1136" spans="1:4">
      <c r="A1136" s="133"/>
      <c r="D1136" s="8"/>
    </row>
    <row r="1137" spans="1:4">
      <c r="A1137" s="133"/>
      <c r="D1137" s="8"/>
    </row>
    <row r="1138" spans="1:4">
      <c r="A1138" s="133"/>
      <c r="D1138" s="8"/>
    </row>
    <row r="1139" spans="1:4">
      <c r="A1139" s="133"/>
      <c r="D1139" s="8"/>
    </row>
    <row r="1140" spans="1:4">
      <c r="A1140" s="133"/>
      <c r="D1140" s="8"/>
    </row>
    <row r="1141" spans="1:4">
      <c r="A1141" s="133"/>
      <c r="D1141" s="8"/>
    </row>
    <row r="1142" spans="1:4">
      <c r="A1142" s="133"/>
      <c r="D1142" s="8"/>
    </row>
    <row r="1143" spans="1:4">
      <c r="A1143" s="133"/>
      <c r="D1143" s="8"/>
    </row>
    <row r="1144" spans="1:4">
      <c r="A1144" s="133"/>
      <c r="D1144" s="8"/>
    </row>
    <row r="1145" spans="1:4">
      <c r="A1145" s="133"/>
      <c r="D1145" s="8"/>
    </row>
    <row r="1146" spans="1:4">
      <c r="A1146" s="133"/>
      <c r="D1146" s="8"/>
    </row>
    <row r="1147" spans="1:4">
      <c r="A1147" s="133"/>
      <c r="D1147" s="8"/>
    </row>
    <row r="1148" spans="1:4">
      <c r="A1148" s="133"/>
      <c r="D1148" s="8"/>
    </row>
    <row r="1149" spans="1:4">
      <c r="A1149" s="133"/>
      <c r="D1149" s="8"/>
    </row>
    <row r="1150" spans="1:4">
      <c r="A1150" s="133"/>
      <c r="D1150" s="8"/>
    </row>
    <row r="1151" spans="1:4">
      <c r="A1151" s="133"/>
      <c r="D1151" s="8"/>
    </row>
    <row r="1152" spans="1:4">
      <c r="A1152" s="133"/>
      <c r="D1152" s="8"/>
    </row>
    <row r="1153" spans="1:4">
      <c r="A1153" s="133"/>
      <c r="D1153" s="8"/>
    </row>
    <row r="1154" spans="1:4">
      <c r="A1154" s="133"/>
      <c r="D1154" s="8"/>
    </row>
    <row r="1155" spans="1:4">
      <c r="A1155" s="133"/>
      <c r="D1155" s="8"/>
    </row>
    <row r="1156" spans="1:4">
      <c r="A1156" s="133"/>
      <c r="D1156" s="8"/>
    </row>
    <row r="1157" spans="1:4">
      <c r="A1157" s="133"/>
      <c r="D1157" s="8"/>
    </row>
    <row r="1158" spans="1:4">
      <c r="A1158" s="133"/>
      <c r="D1158" s="8"/>
    </row>
    <row r="1159" spans="1:4">
      <c r="A1159" s="133"/>
      <c r="D1159" s="8"/>
    </row>
    <row r="1160" spans="1:4">
      <c r="A1160" s="133"/>
      <c r="D1160" s="8"/>
    </row>
    <row r="1161" spans="1:4">
      <c r="A1161" s="133"/>
      <c r="D1161" s="8"/>
    </row>
    <row r="1162" spans="1:4">
      <c r="A1162" s="133"/>
      <c r="D1162" s="8"/>
    </row>
    <row r="1163" spans="1:4">
      <c r="A1163" s="133"/>
      <c r="D1163" s="8"/>
    </row>
    <row r="1164" spans="1:4">
      <c r="A1164" s="133"/>
      <c r="D1164" s="8"/>
    </row>
    <row r="1165" spans="1:4">
      <c r="A1165" s="133"/>
      <c r="D1165" s="8"/>
    </row>
    <row r="1166" spans="1:4">
      <c r="A1166" s="133"/>
      <c r="D1166" s="8"/>
    </row>
    <row r="1167" spans="1:4">
      <c r="A1167" s="133"/>
      <c r="D1167" s="8"/>
    </row>
    <row r="1168" spans="1:4">
      <c r="A1168" s="133"/>
      <c r="D1168" s="8"/>
    </row>
    <row r="1169" spans="1:4">
      <c r="A1169" s="133"/>
      <c r="D1169" s="8"/>
    </row>
    <row r="1170" spans="1:4">
      <c r="A1170" s="133"/>
      <c r="D1170" s="8"/>
    </row>
    <row r="1171" spans="1:4">
      <c r="A1171" s="133"/>
      <c r="D1171" s="8"/>
    </row>
    <row r="1172" spans="1:4">
      <c r="A1172" s="133"/>
      <c r="D1172" s="8"/>
    </row>
    <row r="1173" spans="1:4">
      <c r="A1173" s="133"/>
      <c r="D1173" s="8"/>
    </row>
    <row r="1174" spans="1:4">
      <c r="A1174" s="133"/>
      <c r="D1174" s="8"/>
    </row>
    <row r="1175" spans="1:4">
      <c r="A1175" s="133"/>
      <c r="D1175" s="8"/>
    </row>
    <row r="1176" spans="1:4">
      <c r="A1176" s="133"/>
      <c r="D1176" s="8"/>
    </row>
    <row r="1177" spans="1:4">
      <c r="A1177" s="133"/>
      <c r="D1177" s="8"/>
    </row>
    <row r="1178" spans="1:4">
      <c r="A1178" s="133"/>
      <c r="D1178" s="8"/>
    </row>
    <row r="1179" spans="1:4">
      <c r="A1179" s="133"/>
      <c r="D1179" s="8"/>
    </row>
    <row r="1180" spans="1:4">
      <c r="A1180" s="133"/>
      <c r="D1180" s="8"/>
    </row>
    <row r="1181" spans="1:4">
      <c r="A1181" s="133"/>
      <c r="D1181" s="8"/>
    </row>
    <row r="1182" spans="1:4">
      <c r="A1182" s="133"/>
      <c r="D1182" s="8"/>
    </row>
    <row r="1183" spans="1:4">
      <c r="A1183" s="133"/>
      <c r="D1183" s="8"/>
    </row>
    <row r="1184" spans="1:4">
      <c r="A1184" s="133"/>
      <c r="D1184" s="8"/>
    </row>
    <row r="1185" spans="1:4">
      <c r="A1185" s="133"/>
      <c r="D1185" s="8"/>
    </row>
    <row r="1186" spans="1:4">
      <c r="A1186" s="133"/>
      <c r="D1186" s="8"/>
    </row>
    <row r="1187" spans="1:4">
      <c r="A1187" s="133"/>
      <c r="D1187" s="8"/>
    </row>
    <row r="1188" spans="1:4">
      <c r="A1188" s="133"/>
      <c r="D1188" s="8"/>
    </row>
    <row r="1189" spans="1:4">
      <c r="A1189" s="133"/>
      <c r="D1189" s="8"/>
    </row>
    <row r="1190" spans="1:4">
      <c r="A1190" s="133"/>
      <c r="D1190" s="8"/>
    </row>
    <row r="1191" spans="1:4">
      <c r="A1191" s="133"/>
      <c r="D1191" s="8"/>
    </row>
    <row r="1192" spans="1:4">
      <c r="A1192" s="133"/>
      <c r="D1192" s="8"/>
    </row>
    <row r="1193" spans="1:4">
      <c r="A1193" s="133"/>
      <c r="D1193" s="8"/>
    </row>
    <row r="1194" spans="1:4">
      <c r="A1194" s="133"/>
      <c r="D1194" s="8"/>
    </row>
    <row r="1195" spans="1:4">
      <c r="A1195" s="133"/>
      <c r="D1195" s="8"/>
    </row>
    <row r="1196" spans="1:4">
      <c r="A1196" s="133"/>
      <c r="D1196" s="8"/>
    </row>
    <row r="1197" spans="1:4">
      <c r="A1197" s="133"/>
      <c r="D1197" s="8"/>
    </row>
    <row r="1198" spans="1:4">
      <c r="A1198" s="133"/>
      <c r="D1198" s="8"/>
    </row>
    <row r="1199" spans="1:4">
      <c r="A1199" s="133"/>
      <c r="D1199" s="8"/>
    </row>
    <row r="1200" spans="1:4">
      <c r="A1200" s="133"/>
      <c r="D1200" s="8"/>
    </row>
    <row r="1201" spans="1:4">
      <c r="A1201" s="133"/>
      <c r="D1201" s="8"/>
    </row>
    <row r="1202" spans="1:4">
      <c r="A1202" s="133"/>
      <c r="D1202" s="8"/>
    </row>
    <row r="1203" spans="1:4">
      <c r="A1203" s="133"/>
      <c r="D1203" s="8"/>
    </row>
    <row r="1204" spans="1:4">
      <c r="A1204" s="133"/>
      <c r="D1204" s="8"/>
    </row>
    <row r="1205" spans="1:4">
      <c r="A1205" s="133"/>
      <c r="D1205" s="8"/>
    </row>
    <row r="1206" spans="1:4">
      <c r="A1206" s="133"/>
      <c r="D1206" s="8"/>
    </row>
    <row r="1207" spans="1:4">
      <c r="A1207" s="133"/>
      <c r="D1207" s="8"/>
    </row>
    <row r="1208" spans="1:4">
      <c r="A1208" s="133"/>
      <c r="D1208" s="8"/>
    </row>
    <row r="1209" spans="1:4">
      <c r="A1209" s="133"/>
      <c r="D1209" s="8"/>
    </row>
    <row r="1210" spans="1:4">
      <c r="A1210" s="133"/>
      <c r="D1210" s="8"/>
    </row>
    <row r="1211" spans="1:4">
      <c r="A1211" s="133"/>
      <c r="D1211" s="8"/>
    </row>
    <row r="1212" spans="1:4">
      <c r="A1212" s="133"/>
      <c r="D1212" s="8"/>
    </row>
    <row r="1213" spans="1:4">
      <c r="A1213" s="133"/>
      <c r="D1213" s="8"/>
    </row>
    <row r="1214" spans="1:4">
      <c r="A1214" s="133"/>
      <c r="D1214" s="8"/>
    </row>
    <row r="1215" spans="1:4">
      <c r="A1215" s="133"/>
      <c r="D1215" s="8"/>
    </row>
    <row r="1216" spans="1:4">
      <c r="A1216" s="133"/>
      <c r="D1216" s="8"/>
    </row>
    <row r="1217" spans="1:4">
      <c r="A1217" s="133"/>
      <c r="D1217" s="8"/>
    </row>
    <row r="1218" spans="1:4">
      <c r="A1218" s="133"/>
      <c r="D1218" s="8"/>
    </row>
    <row r="1219" spans="1:4">
      <c r="A1219" s="133"/>
      <c r="D1219" s="8"/>
    </row>
    <row r="1220" spans="1:4">
      <c r="A1220" s="133"/>
      <c r="D1220" s="8"/>
    </row>
    <row r="1221" spans="1:4">
      <c r="A1221" s="133"/>
      <c r="D1221" s="8"/>
    </row>
    <row r="1222" spans="1:4">
      <c r="A1222" s="133"/>
      <c r="D1222" s="8"/>
    </row>
    <row r="1223" spans="1:4">
      <c r="A1223" s="133"/>
      <c r="D1223" s="8"/>
    </row>
    <row r="1224" spans="1:4">
      <c r="A1224" s="133"/>
      <c r="D1224" s="8"/>
    </row>
    <row r="1225" spans="1:4">
      <c r="A1225" s="133"/>
      <c r="D1225" s="8"/>
    </row>
    <row r="1226" spans="1:4">
      <c r="A1226" s="133"/>
      <c r="D1226" s="8"/>
    </row>
    <row r="1227" spans="1:4">
      <c r="A1227" s="133"/>
      <c r="D1227" s="8"/>
    </row>
    <row r="1228" spans="1:4">
      <c r="A1228" s="133"/>
      <c r="D1228" s="8"/>
    </row>
    <row r="1229" spans="1:4">
      <c r="A1229" s="133"/>
      <c r="D1229" s="8"/>
    </row>
    <row r="1230" spans="1:4">
      <c r="A1230" s="133"/>
      <c r="D1230" s="8"/>
    </row>
    <row r="1231" spans="1:4">
      <c r="A1231" s="133"/>
      <c r="D1231" s="8"/>
    </row>
    <row r="1232" spans="1:4">
      <c r="A1232" s="133"/>
      <c r="D1232" s="8"/>
    </row>
    <row r="1233" spans="1:4">
      <c r="A1233" s="133"/>
      <c r="D1233" s="8"/>
    </row>
    <row r="1234" spans="1:4">
      <c r="A1234" s="133"/>
      <c r="D1234" s="8"/>
    </row>
    <row r="1235" spans="1:4">
      <c r="A1235" s="133"/>
      <c r="D1235" s="8"/>
    </row>
    <row r="1236" spans="1:4">
      <c r="A1236" s="133"/>
      <c r="D1236" s="8"/>
    </row>
    <row r="1237" spans="1:4">
      <c r="A1237" s="133"/>
      <c r="D1237" s="8"/>
    </row>
    <row r="1238" spans="1:4">
      <c r="A1238" s="133"/>
      <c r="D1238" s="8"/>
    </row>
    <row r="1239" spans="1:4">
      <c r="A1239" s="133"/>
      <c r="D1239" s="8"/>
    </row>
    <row r="1240" spans="1:4">
      <c r="A1240" s="133"/>
      <c r="D1240" s="8"/>
    </row>
    <row r="1241" spans="1:4">
      <c r="A1241" s="133"/>
      <c r="D1241" s="8"/>
    </row>
    <row r="1242" spans="1:4">
      <c r="A1242" s="133"/>
      <c r="D1242" s="8"/>
    </row>
    <row r="1243" spans="1:4">
      <c r="A1243" s="133"/>
      <c r="D1243" s="8"/>
    </row>
    <row r="1244" spans="1:4">
      <c r="A1244" s="133"/>
      <c r="D1244" s="8"/>
    </row>
    <row r="1245" spans="1:4">
      <c r="A1245" s="133"/>
      <c r="D1245" s="8"/>
    </row>
    <row r="1246" spans="1:4">
      <c r="A1246" s="133"/>
      <c r="D1246" s="8"/>
    </row>
    <row r="1247" spans="1:4">
      <c r="A1247" s="133"/>
      <c r="D1247" s="8"/>
    </row>
    <row r="1248" spans="1:4">
      <c r="A1248" s="133"/>
      <c r="D1248" s="8"/>
    </row>
    <row r="1249" spans="1:4">
      <c r="A1249" s="133"/>
      <c r="D1249" s="8"/>
    </row>
    <row r="1250" spans="1:4">
      <c r="A1250" s="133"/>
      <c r="D1250" s="8"/>
    </row>
    <row r="1251" spans="1:4">
      <c r="A1251" s="133"/>
      <c r="D1251" s="8"/>
    </row>
    <row r="1252" spans="1:4">
      <c r="A1252" s="133"/>
      <c r="D1252" s="8"/>
    </row>
    <row r="1253" spans="1:4">
      <c r="A1253" s="133"/>
      <c r="D1253" s="8"/>
    </row>
    <row r="1254" spans="1:4">
      <c r="A1254" s="133"/>
      <c r="D1254" s="8"/>
    </row>
    <row r="1255" spans="1:4">
      <c r="A1255" s="133"/>
      <c r="D1255" s="8"/>
    </row>
    <row r="1256" spans="1:4">
      <c r="A1256" s="133"/>
      <c r="D1256" s="8"/>
    </row>
    <row r="1257" spans="1:4">
      <c r="A1257" s="133"/>
      <c r="D1257" s="8"/>
    </row>
    <row r="1258" spans="1:4">
      <c r="A1258" s="133"/>
      <c r="D1258" s="8"/>
    </row>
    <row r="1259" spans="1:4">
      <c r="A1259" s="133"/>
      <c r="D1259" s="8"/>
    </row>
    <row r="1260" spans="1:4">
      <c r="A1260" s="133"/>
      <c r="D1260" s="8"/>
    </row>
    <row r="1261" spans="1:4">
      <c r="A1261" s="133"/>
      <c r="D1261" s="8"/>
    </row>
    <row r="1262" spans="1:4">
      <c r="A1262" s="133"/>
      <c r="D1262" s="8"/>
    </row>
    <row r="1263" spans="1:4">
      <c r="A1263" s="133"/>
      <c r="D1263" s="8"/>
    </row>
    <row r="1264" spans="1:4">
      <c r="A1264" s="133"/>
      <c r="D1264" s="8"/>
    </row>
    <row r="1265" spans="1:4">
      <c r="A1265" s="133"/>
      <c r="D1265" s="8"/>
    </row>
    <row r="1266" spans="1:4">
      <c r="A1266" s="133"/>
      <c r="D1266" s="8"/>
    </row>
    <row r="1267" spans="1:4">
      <c r="A1267" s="133"/>
      <c r="D1267" s="8"/>
    </row>
    <row r="1268" spans="1:4">
      <c r="A1268" s="133"/>
      <c r="D1268" s="8"/>
    </row>
    <row r="1269" spans="1:4">
      <c r="A1269" s="133"/>
      <c r="D1269" s="8"/>
    </row>
    <row r="1270" spans="1:4">
      <c r="A1270" s="133"/>
      <c r="D1270" s="8"/>
    </row>
    <row r="1271" spans="1:4">
      <c r="A1271" s="133"/>
      <c r="D1271" s="8"/>
    </row>
    <row r="1272" spans="1:4">
      <c r="A1272" s="133"/>
      <c r="D1272" s="8"/>
    </row>
    <row r="1273" spans="1:4">
      <c r="A1273" s="133"/>
      <c r="D1273" s="8"/>
    </row>
    <row r="1274" spans="1:4">
      <c r="A1274" s="133"/>
      <c r="D1274" s="8"/>
    </row>
    <row r="1275" spans="1:4">
      <c r="A1275" s="133"/>
      <c r="D1275" s="8"/>
    </row>
    <row r="1276" spans="1:4">
      <c r="A1276" s="133"/>
      <c r="D1276" s="8"/>
    </row>
    <row r="1277" spans="1:4">
      <c r="A1277" s="133"/>
      <c r="D1277" s="8"/>
    </row>
    <row r="1278" spans="1:4">
      <c r="A1278" s="133"/>
      <c r="D1278" s="8"/>
    </row>
    <row r="1279" spans="1:4">
      <c r="A1279" s="133"/>
      <c r="D1279" s="8"/>
    </row>
    <row r="1280" spans="1:4">
      <c r="A1280" s="133"/>
      <c r="D1280" s="8"/>
    </row>
    <row r="1281" spans="1:4">
      <c r="A1281" s="133"/>
      <c r="D1281" s="8"/>
    </row>
    <row r="1282" spans="1:4">
      <c r="A1282" s="133"/>
      <c r="D1282" s="8"/>
    </row>
    <row r="1283" spans="1:4">
      <c r="A1283" s="133"/>
      <c r="D1283" s="8"/>
    </row>
    <row r="1284" spans="1:4">
      <c r="A1284" s="133"/>
      <c r="D1284" s="8"/>
    </row>
    <row r="1285" spans="1:4">
      <c r="A1285" s="133"/>
      <c r="D1285" s="8"/>
    </row>
    <row r="1286" spans="1:4">
      <c r="A1286" s="133"/>
      <c r="D1286" s="8"/>
    </row>
    <row r="1287" spans="1:4">
      <c r="A1287" s="133"/>
      <c r="D1287" s="8"/>
    </row>
    <row r="1288" spans="1:4">
      <c r="A1288" s="133"/>
      <c r="D1288" s="8"/>
    </row>
    <row r="1289" spans="1:4">
      <c r="A1289" s="133"/>
      <c r="D1289" s="8"/>
    </row>
    <row r="1290" spans="1:4">
      <c r="A1290" s="133"/>
      <c r="D1290" s="8"/>
    </row>
    <row r="1291" spans="1:4">
      <c r="A1291" s="133"/>
      <c r="D1291" s="8"/>
    </row>
    <row r="1292" spans="1:4">
      <c r="A1292" s="133"/>
      <c r="D1292" s="8"/>
    </row>
    <row r="1293" spans="1:4">
      <c r="A1293" s="133"/>
      <c r="D1293" s="8"/>
    </row>
    <row r="1294" spans="1:4">
      <c r="A1294" s="133"/>
      <c r="D1294" s="8"/>
    </row>
    <row r="1295" spans="1:4">
      <c r="A1295" s="133"/>
      <c r="D1295" s="8"/>
    </row>
    <row r="1296" spans="1:4">
      <c r="A1296" s="133"/>
      <c r="D1296" s="8"/>
    </row>
    <row r="1297" spans="1:4">
      <c r="A1297" s="133"/>
      <c r="D1297" s="8"/>
    </row>
    <row r="1298" spans="1:4">
      <c r="A1298" s="133"/>
      <c r="D1298" s="8"/>
    </row>
    <row r="1299" spans="1:4">
      <c r="A1299" s="133"/>
      <c r="D1299" s="8"/>
    </row>
    <row r="1300" spans="1:4">
      <c r="A1300" s="133"/>
      <c r="D1300" s="8"/>
    </row>
    <row r="1301" spans="1:4">
      <c r="A1301" s="133"/>
      <c r="D1301" s="8"/>
    </row>
    <row r="1302" spans="1:4">
      <c r="A1302" s="133"/>
      <c r="D1302" s="8"/>
    </row>
    <row r="1303" spans="1:4">
      <c r="A1303" s="133"/>
      <c r="D1303" s="8"/>
    </row>
    <row r="1304" spans="1:4">
      <c r="A1304" s="133"/>
      <c r="D1304" s="8"/>
    </row>
    <row r="1305" spans="1:4">
      <c r="A1305" s="133"/>
      <c r="D1305" s="8"/>
    </row>
    <row r="1306" spans="1:4">
      <c r="A1306" s="133"/>
      <c r="D1306" s="8"/>
    </row>
    <row r="1307" spans="1:4">
      <c r="A1307" s="133"/>
      <c r="D1307" s="8"/>
    </row>
    <row r="1308" spans="1:4">
      <c r="A1308" s="133"/>
      <c r="D1308" s="8"/>
    </row>
    <row r="1309" spans="1:4">
      <c r="A1309" s="133"/>
      <c r="D1309" s="8"/>
    </row>
    <row r="1310" spans="1:4">
      <c r="A1310" s="133"/>
      <c r="D1310" s="8"/>
    </row>
    <row r="1311" spans="1:4">
      <c r="A1311" s="133"/>
      <c r="D1311" s="8"/>
    </row>
    <row r="1312" spans="1:4">
      <c r="A1312" s="133"/>
      <c r="D1312" s="8"/>
    </row>
    <row r="1313" spans="1:4">
      <c r="A1313" s="133"/>
      <c r="D1313" s="8"/>
    </row>
    <row r="1314" spans="1:4">
      <c r="A1314" s="133"/>
      <c r="D1314" s="8"/>
    </row>
    <row r="1315" spans="1:4">
      <c r="A1315" s="133"/>
      <c r="D1315" s="8"/>
    </row>
    <row r="1316" spans="1:4">
      <c r="A1316" s="133"/>
      <c r="D1316" s="8"/>
    </row>
    <row r="1317" spans="1:4">
      <c r="A1317" s="133"/>
      <c r="D1317" s="8"/>
    </row>
    <row r="1318" spans="1:4">
      <c r="A1318" s="133"/>
      <c r="D1318" s="8"/>
    </row>
    <row r="1319" spans="1:4">
      <c r="A1319" s="133"/>
      <c r="D1319" s="8"/>
    </row>
    <row r="1320" spans="1:4">
      <c r="A1320" s="133"/>
      <c r="D1320" s="8"/>
    </row>
    <row r="1321" spans="1:4">
      <c r="A1321" s="133"/>
      <c r="D1321" s="8"/>
    </row>
    <row r="1322" spans="1:4">
      <c r="A1322" s="133"/>
      <c r="D1322" s="8"/>
    </row>
    <row r="1323" spans="1:4">
      <c r="A1323" s="133"/>
      <c r="D1323" s="8"/>
    </row>
    <row r="1324" spans="1:4">
      <c r="A1324" s="133"/>
      <c r="D1324" s="8"/>
    </row>
    <row r="1325" spans="1:4">
      <c r="A1325" s="133"/>
      <c r="D1325" s="8"/>
    </row>
    <row r="1326" spans="1:4">
      <c r="A1326" s="133"/>
      <c r="D1326" s="8"/>
    </row>
    <row r="1327" spans="1:4">
      <c r="A1327" s="133"/>
      <c r="D1327" s="8"/>
    </row>
    <row r="1328" spans="1:4">
      <c r="A1328" s="133"/>
      <c r="D1328" s="8"/>
    </row>
    <row r="1329" spans="1:4">
      <c r="A1329" s="133"/>
      <c r="D1329" s="8"/>
    </row>
    <row r="1330" spans="1:4">
      <c r="A1330" s="133"/>
      <c r="D1330" s="8"/>
    </row>
    <row r="1331" spans="1:4">
      <c r="A1331" s="133"/>
      <c r="D1331" s="8"/>
    </row>
    <row r="1332" spans="1:4">
      <c r="A1332" s="133"/>
      <c r="D1332" s="8"/>
    </row>
    <row r="1333" spans="1:4">
      <c r="A1333" s="133"/>
      <c r="D1333" s="8"/>
    </row>
    <row r="1334" spans="1:4">
      <c r="A1334" s="133"/>
      <c r="D1334" s="8"/>
    </row>
    <row r="1335" spans="1:4">
      <c r="A1335" s="133"/>
      <c r="D1335" s="8"/>
    </row>
    <row r="1336" spans="1:4">
      <c r="A1336" s="133"/>
      <c r="D1336" s="8"/>
    </row>
    <row r="1337" spans="1:4">
      <c r="A1337" s="133"/>
      <c r="D1337" s="8"/>
    </row>
    <row r="1338" spans="1:4">
      <c r="A1338" s="133"/>
      <c r="D1338" s="8"/>
    </row>
    <row r="1339" spans="1:4">
      <c r="A1339" s="133"/>
      <c r="D1339" s="8"/>
    </row>
    <row r="1340" spans="1:4">
      <c r="A1340" s="133"/>
      <c r="D1340" s="8"/>
    </row>
    <row r="1341" spans="1:4">
      <c r="A1341" s="133"/>
      <c r="D1341" s="8"/>
    </row>
    <row r="1342" spans="1:4">
      <c r="A1342" s="133"/>
      <c r="D1342" s="8"/>
    </row>
    <row r="1343" spans="1:4">
      <c r="A1343" s="133"/>
      <c r="D1343" s="8"/>
    </row>
    <row r="1344" spans="1:4">
      <c r="A1344" s="133"/>
      <c r="D1344" s="8"/>
    </row>
    <row r="1345" spans="1:4">
      <c r="A1345" s="133"/>
      <c r="D1345" s="8"/>
    </row>
    <row r="1346" spans="1:4">
      <c r="A1346" s="133"/>
      <c r="D1346" s="8"/>
    </row>
    <row r="1347" spans="1:4">
      <c r="A1347" s="133"/>
      <c r="D1347" s="8"/>
    </row>
    <row r="1348" spans="1:4">
      <c r="A1348" s="133"/>
      <c r="D1348" s="8"/>
    </row>
    <row r="1349" spans="1:4">
      <c r="A1349" s="133"/>
      <c r="D1349" s="8"/>
    </row>
    <row r="1350" spans="1:4">
      <c r="A1350" s="133"/>
      <c r="D1350" s="8"/>
    </row>
    <row r="1351" spans="1:4">
      <c r="A1351" s="133"/>
      <c r="D1351" s="8"/>
    </row>
    <row r="1352" spans="1:4">
      <c r="A1352" s="133"/>
      <c r="D1352" s="8"/>
    </row>
    <row r="1353" spans="1:4">
      <c r="A1353" s="133"/>
      <c r="D1353" s="8"/>
    </row>
    <row r="1354" spans="1:4">
      <c r="A1354" s="133"/>
      <c r="D1354" s="8"/>
    </row>
    <row r="1355" spans="1:4">
      <c r="A1355" s="133"/>
      <c r="D1355" s="8"/>
    </row>
    <row r="1356" spans="1:4">
      <c r="A1356" s="133"/>
      <c r="D1356" s="8"/>
    </row>
    <row r="1357" spans="1:4">
      <c r="A1357" s="133"/>
      <c r="D1357" s="8"/>
    </row>
    <row r="1358" spans="1:4">
      <c r="A1358" s="133"/>
      <c r="D1358" s="8"/>
    </row>
    <row r="1359" spans="1:4">
      <c r="A1359" s="133"/>
      <c r="D1359" s="8"/>
    </row>
    <row r="1360" spans="1:4">
      <c r="A1360" s="133"/>
      <c r="D1360" s="8"/>
    </row>
    <row r="1361" spans="1:4">
      <c r="A1361" s="133"/>
      <c r="D1361" s="8"/>
    </row>
    <row r="1362" spans="1:4">
      <c r="A1362" s="133"/>
      <c r="D1362" s="8"/>
    </row>
    <row r="1363" spans="1:4">
      <c r="A1363" s="133"/>
      <c r="D1363" s="8"/>
    </row>
    <row r="1364" spans="1:4">
      <c r="A1364" s="133"/>
      <c r="D1364" s="8"/>
    </row>
    <row r="1365" spans="1:4">
      <c r="A1365" s="133"/>
      <c r="D1365" s="8"/>
    </row>
    <row r="1366" spans="1:4">
      <c r="A1366" s="133"/>
      <c r="D1366" s="8"/>
    </row>
    <row r="1367" spans="1:4">
      <c r="A1367" s="133"/>
      <c r="D1367" s="8"/>
    </row>
    <row r="1368" spans="1:4">
      <c r="A1368" s="133"/>
      <c r="D1368" s="8"/>
    </row>
    <row r="1369" spans="1:4">
      <c r="A1369" s="133"/>
      <c r="D1369" s="8"/>
    </row>
    <row r="1370" spans="1:4">
      <c r="A1370" s="133"/>
      <c r="D1370" s="8"/>
    </row>
    <row r="1371" spans="1:4">
      <c r="A1371" s="133"/>
      <c r="D1371" s="8"/>
    </row>
    <row r="1372" spans="1:4">
      <c r="A1372" s="133"/>
      <c r="D1372" s="8"/>
    </row>
    <row r="1373" spans="1:4">
      <c r="A1373" s="133"/>
      <c r="D1373" s="8"/>
    </row>
    <row r="1374" spans="1:4">
      <c r="A1374" s="133"/>
      <c r="D1374" s="8"/>
    </row>
    <row r="1375" spans="1:4">
      <c r="A1375" s="133"/>
      <c r="D1375" s="8"/>
    </row>
    <row r="1376" spans="1:4">
      <c r="A1376" s="133"/>
      <c r="D1376" s="8"/>
    </row>
    <row r="1377" spans="1:4">
      <c r="A1377" s="133"/>
      <c r="D1377" s="8"/>
    </row>
    <row r="1378" spans="1:4">
      <c r="A1378" s="133"/>
      <c r="D1378" s="8"/>
    </row>
    <row r="1379" spans="1:4">
      <c r="A1379" s="133"/>
      <c r="D1379" s="8"/>
    </row>
    <row r="1380" spans="1:4">
      <c r="A1380" s="133"/>
      <c r="D1380" s="8"/>
    </row>
    <row r="1381" spans="1:4">
      <c r="A1381" s="133"/>
      <c r="D1381" s="8"/>
    </row>
    <row r="1382" spans="1:4">
      <c r="A1382" s="133"/>
      <c r="D1382" s="8"/>
    </row>
    <row r="1383" spans="1:4">
      <c r="A1383" s="133"/>
      <c r="D1383" s="8"/>
    </row>
    <row r="1384" spans="1:4">
      <c r="A1384" s="133"/>
      <c r="D1384" s="8"/>
    </row>
    <row r="1385" spans="1:4">
      <c r="A1385" s="133"/>
      <c r="D1385" s="8"/>
    </row>
    <row r="1386" spans="1:4">
      <c r="A1386" s="133"/>
      <c r="D1386" s="8"/>
    </row>
    <row r="1387" spans="1:4">
      <c r="A1387" s="133"/>
      <c r="D1387" s="8"/>
    </row>
    <row r="1388" spans="1:4">
      <c r="A1388" s="133"/>
      <c r="D1388" s="8"/>
    </row>
    <row r="1389" spans="1:4">
      <c r="A1389" s="133"/>
      <c r="D1389" s="8"/>
    </row>
    <row r="1390" spans="1:4">
      <c r="A1390" s="133"/>
      <c r="D1390" s="8"/>
    </row>
    <row r="1391" spans="1:4">
      <c r="A1391" s="133"/>
      <c r="D1391" s="8"/>
    </row>
    <row r="1392" spans="1:4">
      <c r="A1392" s="133"/>
      <c r="D1392" s="8"/>
    </row>
    <row r="1393" spans="1:4">
      <c r="A1393" s="133"/>
      <c r="D1393" s="8"/>
    </row>
    <row r="1394" spans="1:4">
      <c r="A1394" s="133"/>
      <c r="D1394" s="8"/>
    </row>
    <row r="1395" spans="1:4">
      <c r="A1395" s="133"/>
      <c r="D1395" s="8"/>
    </row>
    <row r="1396" spans="1:4">
      <c r="A1396" s="133"/>
      <c r="D1396" s="8"/>
    </row>
    <row r="1397" spans="1:4">
      <c r="A1397" s="133"/>
      <c r="D1397" s="8"/>
    </row>
    <row r="1398" spans="1:4">
      <c r="A1398" s="133"/>
      <c r="D1398" s="8"/>
    </row>
    <row r="1399" spans="1:4">
      <c r="A1399" s="133"/>
      <c r="D1399" s="8"/>
    </row>
    <row r="1400" spans="1:4">
      <c r="A1400" s="133"/>
      <c r="D1400" s="8"/>
    </row>
    <row r="1401" spans="1:4">
      <c r="A1401" s="133"/>
      <c r="D1401" s="8"/>
    </row>
    <row r="1402" spans="1:4">
      <c r="A1402" s="133"/>
      <c r="D1402" s="8"/>
    </row>
    <row r="1403" spans="1:4">
      <c r="A1403" s="133"/>
      <c r="D1403" s="8"/>
    </row>
    <row r="1404" spans="1:4">
      <c r="A1404" s="133"/>
      <c r="D1404" s="8"/>
    </row>
    <row r="1405" spans="1:4">
      <c r="A1405" s="133"/>
      <c r="D1405" s="8"/>
    </row>
    <row r="1406" spans="1:4">
      <c r="A1406" s="133"/>
      <c r="D1406" s="8"/>
    </row>
    <row r="1407" spans="1:4">
      <c r="A1407" s="133"/>
      <c r="D1407" s="8"/>
    </row>
    <row r="1408" spans="1:4">
      <c r="A1408" s="133"/>
      <c r="D1408" s="8"/>
    </row>
    <row r="1409" spans="1:4">
      <c r="A1409" s="133"/>
      <c r="D1409" s="8"/>
    </row>
    <row r="1410" spans="1:4">
      <c r="A1410" s="133"/>
      <c r="D1410" s="8"/>
    </row>
    <row r="1411" spans="1:4">
      <c r="A1411" s="133"/>
      <c r="D1411" s="8"/>
    </row>
    <row r="1412" spans="1:4">
      <c r="A1412" s="133"/>
      <c r="D1412" s="8"/>
    </row>
    <row r="1413" spans="1:4">
      <c r="A1413" s="133"/>
      <c r="D1413" s="8"/>
    </row>
    <row r="1414" spans="1:4">
      <c r="A1414" s="133"/>
      <c r="D1414" s="8"/>
    </row>
    <row r="1415" spans="1:4">
      <c r="A1415" s="133"/>
      <c r="D1415" s="8"/>
    </row>
    <row r="1416" spans="1:4">
      <c r="A1416" s="133"/>
      <c r="D1416" s="8"/>
    </row>
    <row r="1417" spans="1:4">
      <c r="A1417" s="133"/>
      <c r="D1417" s="8"/>
    </row>
    <row r="1418" spans="1:4">
      <c r="A1418" s="133"/>
      <c r="D1418" s="8"/>
    </row>
    <row r="1419" spans="1:4">
      <c r="A1419" s="133"/>
      <c r="D1419" s="8"/>
    </row>
    <row r="1420" spans="1:4">
      <c r="A1420" s="133"/>
      <c r="D1420" s="8"/>
    </row>
    <row r="1421" spans="1:4">
      <c r="A1421" s="133"/>
      <c r="D1421" s="8"/>
    </row>
    <row r="1422" spans="1:4">
      <c r="A1422" s="133"/>
      <c r="D1422" s="8"/>
    </row>
    <row r="1423" spans="1:4">
      <c r="A1423" s="133"/>
      <c r="D1423" s="8"/>
    </row>
    <row r="1424" spans="1:4">
      <c r="A1424" s="133"/>
      <c r="D1424" s="8"/>
    </row>
    <row r="1425" spans="1:4">
      <c r="A1425" s="133"/>
      <c r="D1425" s="8"/>
    </row>
    <row r="1426" spans="1:4">
      <c r="A1426" s="133"/>
      <c r="D1426" s="8"/>
    </row>
    <row r="1427" spans="1:4">
      <c r="A1427" s="133"/>
      <c r="D1427" s="8"/>
    </row>
    <row r="1428" spans="1:4">
      <c r="A1428" s="133"/>
      <c r="D1428" s="8"/>
    </row>
    <row r="1429" spans="1:4">
      <c r="A1429" s="133"/>
      <c r="D1429" s="8"/>
    </row>
    <row r="1430" spans="1:4">
      <c r="A1430" s="133"/>
      <c r="D1430" s="8"/>
    </row>
    <row r="1431" spans="1:4">
      <c r="A1431" s="133"/>
      <c r="D1431" s="8"/>
    </row>
    <row r="1432" spans="1:4">
      <c r="A1432" s="133"/>
      <c r="D1432" s="8"/>
    </row>
    <row r="1433" spans="1:4">
      <c r="A1433" s="133"/>
      <c r="D1433" s="8"/>
    </row>
    <row r="1434" spans="1:4">
      <c r="A1434" s="133"/>
      <c r="D1434" s="8"/>
    </row>
    <row r="1435" spans="1:4">
      <c r="A1435" s="133"/>
      <c r="D1435" s="8"/>
    </row>
    <row r="1436" spans="1:4">
      <c r="A1436" s="133"/>
      <c r="D1436" s="8"/>
    </row>
    <row r="1437" spans="1:4">
      <c r="A1437" s="133"/>
      <c r="D1437" s="8"/>
    </row>
    <row r="1438" spans="1:4">
      <c r="A1438" s="133"/>
      <c r="D1438" s="8"/>
    </row>
    <row r="1439" spans="1:4">
      <c r="A1439" s="133"/>
      <c r="D1439" s="8"/>
    </row>
    <row r="1440" spans="1:4">
      <c r="A1440" s="133"/>
      <c r="D1440" s="8"/>
    </row>
    <row r="1441" spans="1:4">
      <c r="A1441" s="133"/>
      <c r="D1441" s="8"/>
    </row>
    <row r="1442" spans="1:4">
      <c r="A1442" s="133"/>
      <c r="D1442" s="8"/>
    </row>
    <row r="1443" spans="1:4">
      <c r="A1443" s="133"/>
      <c r="D1443" s="8"/>
    </row>
    <row r="1444" spans="1:4">
      <c r="A1444" s="133"/>
      <c r="D1444" s="8"/>
    </row>
    <row r="1445" spans="1:4">
      <c r="A1445" s="133"/>
      <c r="D1445" s="8"/>
    </row>
    <row r="1446" spans="1:4">
      <c r="A1446" s="133"/>
      <c r="D1446" s="8"/>
    </row>
    <row r="1447" spans="1:4">
      <c r="A1447" s="133"/>
      <c r="D1447" s="8"/>
    </row>
    <row r="1448" spans="1:4">
      <c r="A1448" s="133"/>
      <c r="D1448" s="8"/>
    </row>
    <row r="1449" spans="1:4">
      <c r="A1449" s="133"/>
      <c r="D1449" s="8"/>
    </row>
    <row r="1450" spans="1:4">
      <c r="A1450" s="133"/>
      <c r="D1450" s="8"/>
    </row>
    <row r="1451" spans="1:4">
      <c r="A1451" s="133"/>
      <c r="D1451" s="8"/>
    </row>
    <row r="1452" spans="1:4">
      <c r="A1452" s="133"/>
      <c r="D1452" s="8"/>
    </row>
    <row r="1453" spans="1:4">
      <c r="A1453" s="133"/>
      <c r="D1453" s="8"/>
    </row>
    <row r="1454" spans="1:4">
      <c r="A1454" s="133"/>
      <c r="D1454" s="8"/>
    </row>
    <row r="1455" spans="1:4">
      <c r="A1455" s="133"/>
      <c r="D1455" s="8"/>
    </row>
    <row r="1456" spans="1:4">
      <c r="A1456" s="133"/>
      <c r="D1456" s="8"/>
    </row>
    <row r="1457" spans="1:4">
      <c r="A1457" s="133"/>
      <c r="D1457" s="8"/>
    </row>
    <row r="1458" spans="1:4">
      <c r="A1458" s="133"/>
      <c r="D1458" s="8"/>
    </row>
    <row r="1459" spans="1:4">
      <c r="A1459" s="133"/>
      <c r="D1459" s="8"/>
    </row>
    <row r="1460" spans="1:4">
      <c r="A1460" s="133"/>
      <c r="D1460" s="8"/>
    </row>
    <row r="1461" spans="1:4">
      <c r="A1461" s="133"/>
      <c r="D1461" s="8"/>
    </row>
    <row r="1462" spans="1:4">
      <c r="A1462" s="133"/>
      <c r="D1462" s="8"/>
    </row>
    <row r="1463" spans="1:4">
      <c r="A1463" s="133"/>
      <c r="D1463" s="8"/>
    </row>
    <row r="1464" spans="1:4">
      <c r="A1464" s="133"/>
      <c r="D1464" s="8"/>
    </row>
    <row r="1465" spans="1:4">
      <c r="A1465" s="133"/>
      <c r="D1465" s="8"/>
    </row>
    <row r="1466" spans="1:4">
      <c r="A1466" s="133"/>
      <c r="D1466" s="8"/>
    </row>
    <row r="1467" spans="1:4">
      <c r="A1467" s="133"/>
      <c r="D1467" s="8"/>
    </row>
    <row r="1468" spans="1:4">
      <c r="A1468" s="133"/>
      <c r="D1468" s="8"/>
    </row>
    <row r="1469" spans="1:4">
      <c r="A1469" s="133"/>
      <c r="D1469" s="8"/>
    </row>
    <row r="1470" spans="1:4">
      <c r="A1470" s="133"/>
      <c r="D1470" s="8"/>
    </row>
    <row r="1471" spans="1:4">
      <c r="A1471" s="133"/>
      <c r="D1471" s="8"/>
    </row>
    <row r="1472" spans="1:4">
      <c r="A1472" s="133"/>
      <c r="D1472" s="8"/>
    </row>
    <row r="1473" spans="1:4">
      <c r="A1473" s="133"/>
      <c r="D1473" s="8"/>
    </row>
    <row r="1474" spans="1:4">
      <c r="A1474" s="133"/>
      <c r="D1474" s="8"/>
    </row>
    <row r="1475" spans="1:4">
      <c r="A1475" s="133"/>
      <c r="D1475" s="8"/>
    </row>
    <row r="1476" spans="1:4">
      <c r="A1476" s="133"/>
      <c r="D1476" s="8"/>
    </row>
    <row r="1477" spans="1:4">
      <c r="A1477" s="133"/>
      <c r="D1477" s="8"/>
    </row>
    <row r="1478" spans="1:4">
      <c r="A1478" s="133"/>
      <c r="D1478" s="8"/>
    </row>
    <row r="1479" spans="1:4">
      <c r="A1479" s="133"/>
      <c r="D1479" s="8"/>
    </row>
    <row r="1480" spans="1:4">
      <c r="A1480" s="133"/>
      <c r="D1480" s="8"/>
    </row>
    <row r="1481" spans="1:4">
      <c r="A1481" s="133"/>
      <c r="D1481" s="8"/>
    </row>
    <row r="1482" spans="1:4">
      <c r="A1482" s="133"/>
      <c r="D1482" s="8"/>
    </row>
    <row r="1483" spans="1:4">
      <c r="A1483" s="133"/>
      <c r="D1483" s="8"/>
    </row>
    <row r="1484" spans="1:4">
      <c r="A1484" s="133"/>
      <c r="D1484" s="8"/>
    </row>
    <row r="1485" spans="1:4">
      <c r="A1485" s="133"/>
      <c r="D1485" s="8"/>
    </row>
    <row r="1486" spans="1:4">
      <c r="A1486" s="133"/>
      <c r="D1486" s="8"/>
    </row>
    <row r="1487" spans="1:4">
      <c r="A1487" s="133"/>
      <c r="D1487" s="8"/>
    </row>
    <row r="1488" spans="1:4">
      <c r="A1488" s="133"/>
      <c r="D1488" s="8"/>
    </row>
    <row r="1489" spans="1:4">
      <c r="A1489" s="133"/>
      <c r="D1489" s="8"/>
    </row>
    <row r="1490" spans="1:4">
      <c r="A1490" s="133"/>
      <c r="D1490" s="8"/>
    </row>
    <row r="1491" spans="1:4">
      <c r="A1491" s="133"/>
      <c r="D1491" s="8"/>
    </row>
    <row r="1492" spans="1:4">
      <c r="A1492" s="133"/>
      <c r="D1492" s="8"/>
    </row>
    <row r="1493" spans="1:4">
      <c r="A1493" s="133"/>
      <c r="D1493" s="8"/>
    </row>
    <row r="1494" spans="1:4">
      <c r="A1494" s="133"/>
      <c r="D1494" s="8"/>
    </row>
    <row r="1495" spans="1:4">
      <c r="A1495" s="133"/>
      <c r="D1495" s="8"/>
    </row>
    <row r="1496" spans="1:4">
      <c r="A1496" s="133"/>
      <c r="D1496" s="8"/>
    </row>
    <row r="1497" spans="1:4">
      <c r="A1497" s="133"/>
      <c r="D1497" s="8"/>
    </row>
    <row r="1498" spans="1:4">
      <c r="A1498" s="133"/>
      <c r="D1498" s="8"/>
    </row>
    <row r="1499" spans="1:4">
      <c r="A1499" s="133"/>
      <c r="D1499" s="8"/>
    </row>
    <row r="1500" spans="1:4">
      <c r="A1500" s="133"/>
      <c r="D1500" s="8"/>
    </row>
    <row r="1501" spans="1:4">
      <c r="A1501" s="133"/>
      <c r="D1501" s="8"/>
    </row>
    <row r="1502" spans="1:4">
      <c r="A1502" s="133"/>
      <c r="D1502" s="8"/>
    </row>
    <row r="1503" spans="1:4">
      <c r="A1503" s="133"/>
      <c r="D1503" s="8"/>
    </row>
    <row r="1504" spans="1:4">
      <c r="A1504" s="133"/>
      <c r="D1504" s="8"/>
    </row>
    <row r="1505" spans="1:4">
      <c r="A1505" s="133"/>
      <c r="D1505" s="8"/>
    </row>
    <row r="1506" spans="1:4">
      <c r="A1506" s="133"/>
      <c r="D1506" s="8"/>
    </row>
    <row r="1507" spans="1:4">
      <c r="A1507" s="133"/>
      <c r="D1507" s="8"/>
    </row>
    <row r="1508" spans="1:4">
      <c r="A1508" s="133"/>
      <c r="D1508" s="8"/>
    </row>
    <row r="1509" spans="1:4">
      <c r="A1509" s="133"/>
      <c r="D1509" s="8"/>
    </row>
    <row r="1510" spans="1:4">
      <c r="A1510" s="133"/>
      <c r="D1510" s="8"/>
    </row>
    <row r="1511" spans="1:4">
      <c r="A1511" s="133"/>
      <c r="D1511" s="8"/>
    </row>
    <row r="1512" spans="1:4">
      <c r="A1512" s="133"/>
      <c r="D1512" s="8"/>
    </row>
    <row r="1513" spans="1:4">
      <c r="A1513" s="133"/>
      <c r="D1513" s="8"/>
    </row>
    <row r="1514" spans="1:4">
      <c r="A1514" s="133"/>
      <c r="D1514" s="8"/>
    </row>
    <row r="1515" spans="1:4">
      <c r="A1515" s="133"/>
      <c r="D1515" s="8"/>
    </row>
    <row r="1516" spans="1:4">
      <c r="A1516" s="133"/>
      <c r="D1516" s="8"/>
    </row>
    <row r="1517" spans="1:4">
      <c r="A1517" s="133"/>
      <c r="D1517" s="8"/>
    </row>
    <row r="1518" spans="1:4">
      <c r="A1518" s="133"/>
      <c r="D1518" s="8"/>
    </row>
    <row r="1519" spans="1:4">
      <c r="A1519" s="133"/>
      <c r="D1519" s="8"/>
    </row>
    <row r="1520" spans="1:4">
      <c r="A1520" s="133"/>
      <c r="D1520" s="8"/>
    </row>
    <row r="1521" spans="1:4">
      <c r="A1521" s="133"/>
      <c r="D1521" s="8"/>
    </row>
    <row r="1522" spans="1:4">
      <c r="A1522" s="133"/>
      <c r="D1522" s="8"/>
    </row>
    <row r="1523" spans="1:4">
      <c r="A1523" s="133"/>
      <c r="D1523" s="8"/>
    </row>
    <row r="1524" spans="1:4">
      <c r="A1524" s="133"/>
      <c r="D1524" s="8"/>
    </row>
    <row r="1525" spans="1:4">
      <c r="A1525" s="133"/>
      <c r="D1525" s="8"/>
    </row>
    <row r="1526" spans="1:4">
      <c r="A1526" s="133"/>
      <c r="D1526" s="8"/>
    </row>
    <row r="1527" spans="1:4">
      <c r="A1527" s="133"/>
      <c r="D1527" s="8"/>
    </row>
    <row r="1528" spans="1:4">
      <c r="A1528" s="133"/>
      <c r="D1528" s="8"/>
    </row>
    <row r="1529" spans="1:4">
      <c r="A1529" s="133"/>
      <c r="D1529" s="8"/>
    </row>
    <row r="1530" spans="1:4">
      <c r="A1530" s="133"/>
      <c r="D1530" s="8"/>
    </row>
    <row r="1531" spans="1:4">
      <c r="A1531" s="133"/>
      <c r="D1531" s="8"/>
    </row>
    <row r="1532" spans="1:4">
      <c r="A1532" s="133"/>
      <c r="D1532" s="8"/>
    </row>
    <row r="1533" spans="1:4">
      <c r="A1533" s="133"/>
      <c r="D1533" s="8"/>
    </row>
    <row r="1534" spans="1:4">
      <c r="A1534" s="133"/>
      <c r="D1534" s="8"/>
    </row>
    <row r="1535" spans="1:4">
      <c r="A1535" s="133"/>
      <c r="D1535" s="8"/>
    </row>
    <row r="1536" spans="1:4">
      <c r="A1536" s="133"/>
      <c r="D1536" s="8"/>
    </row>
    <row r="1537" spans="1:4">
      <c r="A1537" s="133"/>
      <c r="D1537" s="8"/>
    </row>
    <row r="1538" spans="1:4">
      <c r="A1538" s="133"/>
      <c r="D1538" s="8"/>
    </row>
    <row r="1539" spans="1:4">
      <c r="A1539" s="133"/>
      <c r="D1539" s="8"/>
    </row>
    <row r="1540" spans="1:4">
      <c r="A1540" s="133"/>
      <c r="D1540" s="8"/>
    </row>
    <row r="1541" spans="1:4">
      <c r="A1541" s="133"/>
      <c r="D1541" s="8"/>
    </row>
    <row r="1542" spans="1:4">
      <c r="A1542" s="133"/>
      <c r="D1542" s="8"/>
    </row>
    <row r="1543" spans="1:4">
      <c r="A1543" s="133"/>
      <c r="D1543" s="8"/>
    </row>
    <row r="1544" spans="1:4">
      <c r="A1544" s="133"/>
      <c r="D1544" s="8"/>
    </row>
    <row r="1545" spans="1:4">
      <c r="A1545" s="133"/>
      <c r="D1545" s="8"/>
    </row>
    <row r="1546" spans="1:4">
      <c r="A1546" s="133"/>
      <c r="D1546" s="8"/>
    </row>
    <row r="1547" spans="1:4">
      <c r="A1547" s="133"/>
      <c r="D1547" s="8"/>
    </row>
    <row r="1548" spans="1:4">
      <c r="A1548" s="133"/>
      <c r="D1548" s="8"/>
    </row>
    <row r="1549" spans="1:4">
      <c r="A1549" s="133"/>
      <c r="D1549" s="8"/>
    </row>
    <row r="1550" spans="1:4">
      <c r="A1550" s="133"/>
      <c r="D1550" s="8"/>
    </row>
    <row r="1551" spans="1:4">
      <c r="A1551" s="133"/>
      <c r="D1551" s="8"/>
    </row>
    <row r="1552" spans="1:4">
      <c r="A1552" s="133"/>
      <c r="D1552" s="8"/>
    </row>
    <row r="1553" spans="1:4">
      <c r="A1553" s="133"/>
      <c r="D1553" s="8"/>
    </row>
    <row r="1554" spans="1:4">
      <c r="A1554" s="133"/>
      <c r="D1554" s="8"/>
    </row>
    <row r="1555" spans="1:4">
      <c r="A1555" s="133"/>
      <c r="D1555" s="8"/>
    </row>
    <row r="1556" spans="1:4">
      <c r="A1556" s="133"/>
      <c r="D1556" s="8"/>
    </row>
    <row r="1557" spans="1:4">
      <c r="A1557" s="133"/>
      <c r="D1557" s="8"/>
    </row>
    <row r="1558" spans="1:4">
      <c r="A1558" s="133"/>
      <c r="D1558" s="8"/>
    </row>
    <row r="1559" spans="1:4">
      <c r="A1559" s="133"/>
      <c r="D1559" s="8"/>
    </row>
    <row r="1560" spans="1:4">
      <c r="A1560" s="133"/>
      <c r="D1560" s="8"/>
    </row>
    <row r="1561" spans="1:4">
      <c r="A1561" s="133"/>
      <c r="D1561" s="8"/>
    </row>
    <row r="1562" spans="1:4">
      <c r="A1562" s="133"/>
      <c r="D1562" s="8"/>
    </row>
    <row r="1563" spans="1:4">
      <c r="A1563" s="133"/>
      <c r="D1563" s="8"/>
    </row>
    <row r="1564" spans="1:4">
      <c r="A1564" s="133"/>
      <c r="D1564" s="8"/>
    </row>
    <row r="1565" spans="1:4">
      <c r="A1565" s="133"/>
      <c r="D1565" s="8"/>
    </row>
    <row r="1566" spans="1:4">
      <c r="A1566" s="133"/>
      <c r="D1566" s="8"/>
    </row>
    <row r="1567" spans="1:4">
      <c r="A1567" s="133"/>
      <c r="D1567" s="8"/>
    </row>
    <row r="1568" spans="1:4">
      <c r="A1568" s="133"/>
      <c r="D1568" s="8"/>
    </row>
    <row r="1569" spans="1:4">
      <c r="A1569" s="133"/>
      <c r="D1569" s="8"/>
    </row>
    <row r="1570" spans="1:4">
      <c r="A1570" s="133"/>
      <c r="D1570" s="8"/>
    </row>
    <row r="1571" spans="1:4">
      <c r="A1571" s="133"/>
      <c r="D1571" s="8"/>
    </row>
    <row r="1572" spans="1:4">
      <c r="A1572" s="133"/>
      <c r="D1572" s="8"/>
    </row>
    <row r="1573" spans="1:4">
      <c r="A1573" s="133"/>
      <c r="D1573" s="8"/>
    </row>
    <row r="1574" spans="1:4">
      <c r="A1574" s="133"/>
      <c r="D1574" s="8"/>
    </row>
    <row r="1575" spans="1:4">
      <c r="A1575" s="133"/>
      <c r="D1575" s="8"/>
    </row>
    <row r="1576" spans="1:4">
      <c r="A1576" s="133"/>
      <c r="D1576" s="8"/>
    </row>
    <row r="1577" spans="1:4">
      <c r="A1577" s="133"/>
      <c r="D1577" s="8"/>
    </row>
    <row r="1578" spans="1:4">
      <c r="A1578" s="133"/>
      <c r="D1578" s="8"/>
    </row>
    <row r="1579" spans="1:4">
      <c r="A1579" s="133"/>
      <c r="D1579" s="8"/>
    </row>
    <row r="1580" spans="1:4">
      <c r="A1580" s="133"/>
      <c r="D1580" s="8"/>
    </row>
    <row r="1581" spans="1:4">
      <c r="A1581" s="133"/>
      <c r="D1581" s="8"/>
    </row>
    <row r="1582" spans="1:4">
      <c r="A1582" s="133"/>
      <c r="D1582" s="8"/>
    </row>
    <row r="1583" spans="1:4">
      <c r="A1583" s="133"/>
      <c r="D1583" s="8"/>
    </row>
    <row r="1584" spans="1:4">
      <c r="A1584" s="133"/>
      <c r="D1584" s="8"/>
    </row>
    <row r="1585" spans="1:4">
      <c r="A1585" s="133"/>
      <c r="D1585" s="8"/>
    </row>
    <row r="1586" spans="1:4">
      <c r="A1586" s="133"/>
      <c r="D1586" s="8"/>
    </row>
    <row r="1587" spans="1:4">
      <c r="A1587" s="133"/>
      <c r="D1587" s="8"/>
    </row>
    <row r="1588" spans="1:4">
      <c r="A1588" s="133"/>
      <c r="D1588" s="8"/>
    </row>
    <row r="1589" spans="1:4">
      <c r="A1589" s="133"/>
      <c r="D1589" s="8"/>
    </row>
    <row r="1590" spans="1:4">
      <c r="A1590" s="133"/>
      <c r="D1590" s="8"/>
    </row>
    <row r="1591" spans="1:4">
      <c r="A1591" s="133"/>
      <c r="D1591" s="8"/>
    </row>
    <row r="1592" spans="1:4">
      <c r="A1592" s="133"/>
      <c r="D1592" s="8"/>
    </row>
    <row r="1593" spans="1:4">
      <c r="A1593" s="133"/>
      <c r="D1593" s="8"/>
    </row>
    <row r="1594" spans="1:4">
      <c r="A1594" s="133"/>
      <c r="D1594" s="8"/>
    </row>
    <row r="1595" spans="1:4">
      <c r="A1595" s="133"/>
      <c r="D1595" s="8"/>
    </row>
    <row r="1596" spans="1:4">
      <c r="A1596" s="133"/>
      <c r="D1596" s="8"/>
    </row>
    <row r="1597" spans="1:4">
      <c r="A1597" s="133"/>
      <c r="D1597" s="8"/>
    </row>
    <row r="1598" spans="1:4">
      <c r="A1598" s="133"/>
      <c r="D1598" s="8"/>
    </row>
    <row r="1599" spans="1:4">
      <c r="A1599" s="133"/>
      <c r="D1599" s="8"/>
    </row>
    <row r="1600" spans="1:4">
      <c r="A1600" s="133"/>
      <c r="D1600" s="8"/>
    </row>
    <row r="1601" spans="1:4">
      <c r="A1601" s="133"/>
      <c r="D1601" s="8"/>
    </row>
    <row r="1602" spans="1:4">
      <c r="A1602" s="133"/>
      <c r="D1602" s="8"/>
    </row>
    <row r="1603" spans="1:4">
      <c r="A1603" s="133"/>
      <c r="D1603" s="8"/>
    </row>
    <row r="1604" spans="1:4">
      <c r="A1604" s="133"/>
      <c r="D1604" s="8"/>
    </row>
    <row r="1605" spans="1:4">
      <c r="A1605" s="133"/>
      <c r="D1605" s="8"/>
    </row>
    <row r="1606" spans="1:4">
      <c r="A1606" s="133"/>
      <c r="D1606" s="8"/>
    </row>
    <row r="1607" spans="1:4">
      <c r="A1607" s="133"/>
      <c r="D1607" s="8"/>
    </row>
    <row r="1608" spans="1:4">
      <c r="A1608" s="133"/>
      <c r="D1608" s="8"/>
    </row>
    <row r="1609" spans="1:4">
      <c r="A1609" s="133"/>
      <c r="D1609" s="8"/>
    </row>
    <row r="1610" spans="1:4">
      <c r="A1610" s="133"/>
      <c r="D1610" s="8"/>
    </row>
    <row r="1611" spans="1:4">
      <c r="A1611" s="133"/>
      <c r="D1611" s="8"/>
    </row>
    <row r="1612" spans="1:4">
      <c r="A1612" s="133"/>
      <c r="D1612" s="8"/>
    </row>
    <row r="1613" spans="1:4">
      <c r="A1613" s="133"/>
      <c r="D1613" s="8"/>
    </row>
    <row r="1614" spans="1:4">
      <c r="A1614" s="133"/>
      <c r="D1614" s="8"/>
    </row>
    <row r="1615" spans="1:4">
      <c r="A1615" s="133"/>
      <c r="D1615" s="8"/>
    </row>
    <row r="1616" spans="1:4">
      <c r="A1616" s="133"/>
      <c r="D1616" s="8"/>
    </row>
    <row r="1617" spans="1:4">
      <c r="A1617" s="133"/>
      <c r="D1617" s="8"/>
    </row>
    <row r="1618" spans="1:4">
      <c r="A1618" s="133"/>
      <c r="D1618" s="8"/>
    </row>
    <row r="1619" spans="1:4">
      <c r="A1619" s="133"/>
      <c r="D1619" s="8"/>
    </row>
    <row r="1620" spans="1:4">
      <c r="A1620" s="133"/>
      <c r="D1620" s="8"/>
    </row>
    <row r="1621" spans="1:4">
      <c r="A1621" s="133"/>
      <c r="D1621" s="8"/>
    </row>
    <row r="1622" spans="1:4">
      <c r="A1622" s="133"/>
      <c r="D1622" s="8"/>
    </row>
    <row r="1623" spans="1:4">
      <c r="A1623" s="133"/>
      <c r="D1623" s="8"/>
    </row>
    <row r="1624" spans="1:4">
      <c r="A1624" s="133"/>
      <c r="D1624" s="8"/>
    </row>
    <row r="1625" spans="1:4">
      <c r="A1625" s="133"/>
      <c r="D1625" s="8"/>
    </row>
    <row r="1626" spans="1:4">
      <c r="A1626" s="133"/>
      <c r="D1626" s="8"/>
    </row>
    <row r="1627" spans="1:4">
      <c r="A1627" s="133"/>
      <c r="D1627" s="8"/>
    </row>
    <row r="1628" spans="1:4">
      <c r="A1628" s="133"/>
      <c r="D1628" s="8"/>
    </row>
    <row r="1629" spans="1:4">
      <c r="A1629" s="133"/>
      <c r="D1629" s="8"/>
    </row>
    <row r="1630" spans="1:4">
      <c r="A1630" s="133"/>
      <c r="D1630" s="8"/>
    </row>
    <row r="1631" spans="1:4">
      <c r="A1631" s="133"/>
      <c r="D1631" s="8"/>
    </row>
    <row r="1632" spans="1:4">
      <c r="A1632" s="133"/>
      <c r="D1632" s="8"/>
    </row>
    <row r="1633" spans="1:4">
      <c r="A1633" s="133"/>
      <c r="D1633" s="8"/>
    </row>
    <row r="1634" spans="1:4">
      <c r="A1634" s="133"/>
      <c r="D1634" s="8"/>
    </row>
    <row r="1635" spans="1:4">
      <c r="A1635" s="133"/>
      <c r="D1635" s="8"/>
    </row>
    <row r="1636" spans="1:4">
      <c r="A1636" s="133"/>
      <c r="D1636" s="8"/>
    </row>
    <row r="1637" spans="1:4">
      <c r="A1637" s="133"/>
      <c r="D1637" s="8"/>
    </row>
    <row r="1638" spans="1:4">
      <c r="A1638" s="133"/>
      <c r="D1638" s="8"/>
    </row>
    <row r="1639" spans="1:4">
      <c r="A1639" s="133"/>
      <c r="D1639" s="8"/>
    </row>
    <row r="1640" spans="1:4">
      <c r="A1640" s="133"/>
      <c r="D1640" s="8"/>
    </row>
    <row r="1641" spans="1:4">
      <c r="A1641" s="133"/>
      <c r="D1641" s="8"/>
    </row>
    <row r="1642" spans="1:4">
      <c r="A1642" s="133"/>
      <c r="D1642" s="8"/>
    </row>
    <row r="1643" spans="1:4">
      <c r="A1643" s="133"/>
      <c r="D1643" s="8"/>
    </row>
    <row r="1644" spans="1:4">
      <c r="A1644" s="133"/>
      <c r="D1644" s="8"/>
    </row>
    <row r="1645" spans="1:4">
      <c r="A1645" s="133"/>
      <c r="D1645" s="8"/>
    </row>
    <row r="1646" spans="1:4">
      <c r="A1646" s="133"/>
      <c r="D1646" s="8"/>
    </row>
    <row r="1647" spans="1:4">
      <c r="A1647" s="133"/>
      <c r="D1647" s="8"/>
    </row>
    <row r="1648" spans="1:4">
      <c r="A1648" s="133"/>
      <c r="D1648" s="8"/>
    </row>
    <row r="1649" spans="1:4">
      <c r="A1649" s="133"/>
      <c r="D1649" s="8"/>
    </row>
    <row r="1650" spans="1:4">
      <c r="A1650" s="133"/>
      <c r="D1650" s="8"/>
    </row>
    <row r="1651" spans="1:4">
      <c r="A1651" s="133"/>
      <c r="D1651" s="8"/>
    </row>
    <row r="1652" spans="1:4">
      <c r="A1652" s="133"/>
      <c r="D1652" s="8"/>
    </row>
    <row r="1653" spans="1:4">
      <c r="A1653" s="133"/>
      <c r="D1653" s="8"/>
    </row>
    <row r="1654" spans="1:4">
      <c r="A1654" s="133"/>
      <c r="D1654" s="8"/>
    </row>
    <row r="1655" spans="1:4">
      <c r="A1655" s="133"/>
      <c r="D1655" s="8"/>
    </row>
    <row r="1656" spans="1:4">
      <c r="A1656" s="133"/>
      <c r="D1656" s="8"/>
    </row>
    <row r="1657" spans="1:4">
      <c r="A1657" s="133"/>
      <c r="D1657" s="8"/>
    </row>
    <row r="1658" spans="1:4">
      <c r="A1658" s="133"/>
      <c r="D1658" s="8"/>
    </row>
    <row r="1659" spans="1:4">
      <c r="A1659" s="133"/>
      <c r="D1659" s="8"/>
    </row>
    <row r="1660" spans="1:4">
      <c r="A1660" s="133"/>
      <c r="D1660" s="8"/>
    </row>
    <row r="1661" spans="1:4">
      <c r="A1661" s="133"/>
      <c r="D1661" s="8"/>
    </row>
    <row r="1662" spans="1:4">
      <c r="A1662" s="133"/>
      <c r="D1662" s="8"/>
    </row>
    <row r="1663" spans="1:4">
      <c r="A1663" s="133"/>
      <c r="D1663" s="8"/>
    </row>
    <row r="1664" spans="1:4">
      <c r="A1664" s="133"/>
      <c r="D1664" s="8"/>
    </row>
    <row r="1665" spans="1:4">
      <c r="A1665" s="133"/>
      <c r="D1665" s="8"/>
    </row>
    <row r="1666" spans="1:4">
      <c r="A1666" s="133"/>
      <c r="D1666" s="8"/>
    </row>
    <row r="1667" spans="1:4">
      <c r="A1667" s="133"/>
      <c r="D1667" s="8"/>
    </row>
    <row r="1668" spans="1:4">
      <c r="A1668" s="133"/>
      <c r="D1668" s="8"/>
    </row>
    <row r="1669" spans="1:4">
      <c r="A1669" s="133"/>
      <c r="D1669" s="8"/>
    </row>
    <row r="1670" spans="1:4">
      <c r="A1670" s="133"/>
      <c r="D1670" s="8"/>
    </row>
    <row r="1671" spans="1:4">
      <c r="A1671" s="133"/>
      <c r="D1671" s="8"/>
    </row>
    <row r="1672" spans="1:4">
      <c r="A1672" s="133"/>
      <c r="D1672" s="8"/>
    </row>
    <row r="1673" spans="1:4">
      <c r="A1673" s="133"/>
      <c r="D1673" s="8"/>
    </row>
    <row r="1674" spans="1:4">
      <c r="A1674" s="133"/>
      <c r="D1674" s="8"/>
    </row>
    <row r="1675" spans="1:4">
      <c r="A1675" s="133"/>
      <c r="D1675" s="8"/>
    </row>
    <row r="1676" spans="1:4">
      <c r="A1676" s="133"/>
      <c r="D1676" s="8"/>
    </row>
    <row r="1677" spans="1:4">
      <c r="A1677" s="133"/>
      <c r="D1677" s="8"/>
    </row>
    <row r="1678" spans="1:4">
      <c r="A1678" s="133"/>
      <c r="D1678" s="8"/>
    </row>
    <row r="1679" spans="1:4">
      <c r="A1679" s="133"/>
      <c r="D1679" s="8"/>
    </row>
    <row r="1680" spans="1:4">
      <c r="A1680" s="133"/>
      <c r="D1680" s="8"/>
    </row>
    <row r="1681" spans="1:4">
      <c r="A1681" s="133"/>
      <c r="D1681" s="8"/>
    </row>
    <row r="1682" spans="1:4">
      <c r="A1682" s="133"/>
      <c r="D1682" s="8"/>
    </row>
    <row r="1683" spans="1:4">
      <c r="A1683" s="133"/>
      <c r="D1683" s="8"/>
    </row>
    <row r="1684" spans="1:4">
      <c r="A1684" s="133"/>
      <c r="D1684" s="8"/>
    </row>
    <row r="1685" spans="1:4">
      <c r="A1685" s="133"/>
      <c r="D1685" s="8"/>
    </row>
    <row r="1686" spans="1:4">
      <c r="A1686" s="133"/>
      <c r="D1686" s="8"/>
    </row>
    <row r="1687" spans="1:4">
      <c r="A1687" s="133"/>
      <c r="D1687" s="8"/>
    </row>
    <row r="1688" spans="1:4">
      <c r="A1688" s="133"/>
      <c r="D1688" s="8"/>
    </row>
    <row r="1689" spans="1:4">
      <c r="A1689" s="133"/>
      <c r="D1689" s="8"/>
    </row>
    <row r="1690" spans="1:4">
      <c r="A1690" s="133"/>
      <c r="D1690" s="8"/>
    </row>
    <row r="1691" spans="1:4">
      <c r="A1691" s="133"/>
      <c r="D1691" s="8"/>
    </row>
    <row r="1692" spans="1:4">
      <c r="A1692" s="133"/>
      <c r="D1692" s="8"/>
    </row>
    <row r="1693" spans="1:4">
      <c r="A1693" s="133"/>
      <c r="D1693" s="8"/>
    </row>
    <row r="1694" spans="1:4">
      <c r="A1694" s="133"/>
      <c r="D1694" s="8"/>
    </row>
    <row r="1695" spans="1:4">
      <c r="A1695" s="133"/>
      <c r="D1695" s="8"/>
    </row>
    <row r="1696" spans="1:4">
      <c r="A1696" s="133"/>
      <c r="D1696" s="8"/>
    </row>
    <row r="1697" spans="1:4">
      <c r="A1697" s="133"/>
      <c r="D1697" s="8"/>
    </row>
    <row r="1698" spans="1:4">
      <c r="A1698" s="133"/>
      <c r="D1698" s="8"/>
    </row>
    <row r="1699" spans="1:4">
      <c r="A1699" s="133"/>
      <c r="D1699" s="8"/>
    </row>
    <row r="1700" spans="1:4">
      <c r="A1700" s="133"/>
      <c r="D1700" s="8"/>
    </row>
    <row r="1701" spans="1:4">
      <c r="A1701" s="133"/>
      <c r="D1701" s="8"/>
    </row>
    <row r="1702" spans="1:4">
      <c r="A1702" s="133"/>
      <c r="D1702" s="8"/>
    </row>
    <row r="1703" spans="1:4">
      <c r="A1703" s="133"/>
      <c r="D1703" s="8"/>
    </row>
    <row r="1704" spans="1:4">
      <c r="A1704" s="133"/>
      <c r="D1704" s="8"/>
    </row>
    <row r="1705" spans="1:4">
      <c r="A1705" s="133"/>
      <c r="D1705" s="8"/>
    </row>
    <row r="1706" spans="1:4">
      <c r="A1706" s="133"/>
      <c r="D1706" s="8"/>
    </row>
    <row r="1707" spans="1:4">
      <c r="A1707" s="133"/>
      <c r="D1707" s="8"/>
    </row>
    <row r="1708" spans="1:4">
      <c r="A1708" s="133"/>
      <c r="D1708" s="8"/>
    </row>
    <row r="1709" spans="1:4">
      <c r="A1709" s="133"/>
      <c r="D1709" s="8"/>
    </row>
    <row r="1710" spans="1:4">
      <c r="A1710" s="133"/>
      <c r="D1710" s="8"/>
    </row>
    <row r="1711" spans="1:4">
      <c r="A1711" s="133"/>
      <c r="D1711" s="8"/>
    </row>
    <row r="1712" spans="1:4">
      <c r="A1712" s="133"/>
      <c r="D1712" s="8"/>
    </row>
    <row r="1713" spans="1:4">
      <c r="A1713" s="133"/>
      <c r="D1713" s="8"/>
    </row>
    <row r="1714" spans="1:4">
      <c r="A1714" s="133"/>
      <c r="D1714" s="8"/>
    </row>
    <row r="1715" spans="1:4">
      <c r="A1715" s="133"/>
      <c r="D1715" s="8"/>
    </row>
    <row r="1716" spans="1:4">
      <c r="A1716" s="133"/>
      <c r="D1716" s="8"/>
    </row>
    <row r="1717" spans="1:4">
      <c r="A1717" s="133"/>
      <c r="D1717" s="8"/>
    </row>
    <row r="1718" spans="1:4">
      <c r="A1718" s="133"/>
      <c r="D1718" s="8"/>
    </row>
    <row r="1719" spans="1:4">
      <c r="A1719" s="133"/>
      <c r="D1719" s="8"/>
    </row>
    <row r="1720" spans="1:4">
      <c r="A1720" s="133"/>
      <c r="D1720" s="8"/>
    </row>
    <row r="1721" spans="1:4">
      <c r="A1721" s="133"/>
      <c r="D1721" s="8"/>
    </row>
    <row r="1722" spans="1:4">
      <c r="A1722" s="133"/>
      <c r="D1722" s="8"/>
    </row>
    <row r="1723" spans="1:4">
      <c r="A1723" s="133"/>
      <c r="D1723" s="8"/>
    </row>
    <row r="1724" spans="1:4">
      <c r="A1724" s="133"/>
      <c r="D1724" s="8"/>
    </row>
    <row r="1725" spans="1:4">
      <c r="A1725" s="133"/>
      <c r="D1725" s="8"/>
    </row>
    <row r="1726" spans="1:4">
      <c r="A1726" s="133"/>
      <c r="D1726" s="8"/>
    </row>
    <row r="1727" spans="1:4">
      <c r="A1727" s="133"/>
      <c r="D1727" s="8"/>
    </row>
    <row r="1728" spans="1:4">
      <c r="A1728" s="133"/>
      <c r="D1728" s="8"/>
    </row>
    <row r="1729" spans="1:4">
      <c r="A1729" s="133"/>
      <c r="D1729" s="8"/>
    </row>
    <row r="1730" spans="1:4">
      <c r="A1730" s="133"/>
      <c r="D1730" s="8"/>
    </row>
    <row r="1731" spans="1:4">
      <c r="A1731" s="133"/>
      <c r="D1731" s="8"/>
    </row>
    <row r="1732" spans="1:4">
      <c r="A1732" s="133"/>
      <c r="D1732" s="8"/>
    </row>
    <row r="1733" spans="1:4">
      <c r="A1733" s="133"/>
      <c r="D1733" s="8"/>
    </row>
    <row r="1734" spans="1:4">
      <c r="A1734" s="133"/>
      <c r="D1734" s="8"/>
    </row>
    <row r="1735" spans="1:4">
      <c r="A1735" s="133"/>
      <c r="D1735" s="8"/>
    </row>
    <row r="1736" spans="1:4">
      <c r="A1736" s="133"/>
      <c r="D1736" s="8"/>
    </row>
    <row r="1737" spans="1:4">
      <c r="A1737" s="133"/>
      <c r="D1737" s="8"/>
    </row>
    <row r="1738" spans="1:4">
      <c r="A1738" s="133"/>
      <c r="D1738" s="8"/>
    </row>
    <row r="1739" spans="1:4">
      <c r="A1739" s="133"/>
      <c r="D1739" s="8"/>
    </row>
    <row r="1740" spans="1:4">
      <c r="A1740" s="133"/>
      <c r="D1740" s="8"/>
    </row>
    <row r="1741" spans="1:4">
      <c r="A1741" s="133"/>
      <c r="D1741" s="8"/>
    </row>
    <row r="1742" spans="1:4">
      <c r="A1742" s="133"/>
      <c r="D1742" s="8"/>
    </row>
    <row r="1743" spans="1:4">
      <c r="A1743" s="133"/>
      <c r="D1743" s="8"/>
    </row>
    <row r="1744" spans="1:4">
      <c r="A1744" s="133"/>
      <c r="D1744" s="8"/>
    </row>
    <row r="1745" spans="1:4">
      <c r="A1745" s="133"/>
      <c r="D1745" s="8"/>
    </row>
    <row r="1746" spans="1:4">
      <c r="A1746" s="133"/>
      <c r="D1746" s="8"/>
    </row>
    <row r="1747" spans="1:4">
      <c r="A1747" s="133"/>
      <c r="D1747" s="8"/>
    </row>
    <row r="1748" spans="1:4">
      <c r="A1748" s="133"/>
      <c r="D1748" s="8"/>
    </row>
    <row r="1749" spans="1:4">
      <c r="A1749" s="133"/>
      <c r="D1749" s="8"/>
    </row>
    <row r="1750" spans="1:4">
      <c r="A1750" s="133"/>
      <c r="D1750" s="8"/>
    </row>
    <row r="1751" spans="1:4">
      <c r="A1751" s="133"/>
      <c r="D1751" s="8"/>
    </row>
    <row r="1752" spans="1:4">
      <c r="A1752" s="133"/>
      <c r="D1752" s="8"/>
    </row>
    <row r="1753" spans="1:4">
      <c r="A1753" s="133"/>
      <c r="D1753" s="8"/>
    </row>
    <row r="1754" spans="1:4">
      <c r="A1754" s="133"/>
      <c r="D1754" s="8"/>
    </row>
    <row r="1755" spans="1:4">
      <c r="A1755" s="133"/>
      <c r="D1755" s="8"/>
    </row>
    <row r="1756" spans="1:4">
      <c r="A1756" s="133"/>
      <c r="D1756" s="8"/>
    </row>
    <row r="1757" spans="1:4">
      <c r="A1757" s="133"/>
      <c r="D1757" s="8"/>
    </row>
    <row r="1758" spans="1:4">
      <c r="A1758" s="133"/>
      <c r="D1758" s="8"/>
    </row>
    <row r="1759" spans="1:4">
      <c r="A1759" s="133"/>
      <c r="D1759" s="8"/>
    </row>
    <row r="1760" spans="1:4">
      <c r="A1760" s="133"/>
      <c r="D1760" s="8"/>
    </row>
    <row r="1761" spans="1:4">
      <c r="A1761" s="133"/>
      <c r="D1761" s="8"/>
    </row>
    <row r="1762" spans="1:4">
      <c r="A1762" s="133"/>
      <c r="D1762" s="8"/>
    </row>
    <row r="1763" spans="1:4">
      <c r="A1763" s="133"/>
      <c r="D1763" s="8"/>
    </row>
    <row r="1764" spans="1:4">
      <c r="A1764" s="133"/>
      <c r="D1764" s="8"/>
    </row>
    <row r="1765" spans="1:4">
      <c r="A1765" s="133"/>
      <c r="D1765" s="8"/>
    </row>
    <row r="1766" spans="1:4">
      <c r="A1766" s="133"/>
      <c r="D1766" s="8"/>
    </row>
    <row r="1767" spans="1:4">
      <c r="A1767" s="133"/>
      <c r="D1767" s="8"/>
    </row>
    <row r="1768" spans="1:4">
      <c r="A1768" s="133"/>
      <c r="D1768" s="8"/>
    </row>
    <row r="1769" spans="1:4">
      <c r="A1769" s="133"/>
      <c r="D1769" s="8"/>
    </row>
    <row r="1770" spans="1:4">
      <c r="A1770" s="133"/>
      <c r="D1770" s="8"/>
    </row>
    <row r="1771" spans="1:4">
      <c r="A1771" s="133"/>
      <c r="D1771" s="8"/>
    </row>
    <row r="1772" spans="1:4">
      <c r="A1772" s="133"/>
      <c r="D1772" s="8"/>
    </row>
    <row r="1773" spans="1:4">
      <c r="A1773" s="133"/>
      <c r="D1773" s="8"/>
    </row>
    <row r="1774" spans="1:4">
      <c r="A1774" s="133"/>
      <c r="D1774" s="8"/>
    </row>
    <row r="1775" spans="1:4">
      <c r="A1775" s="133"/>
      <c r="D1775" s="8"/>
    </row>
    <row r="1776" spans="1:4">
      <c r="A1776" s="133"/>
      <c r="D1776" s="8"/>
    </row>
    <row r="1777" spans="1:4">
      <c r="A1777" s="133"/>
      <c r="D1777" s="8"/>
    </row>
    <row r="1778" spans="1:4">
      <c r="A1778" s="133"/>
      <c r="D1778" s="8"/>
    </row>
    <row r="1779" spans="1:4">
      <c r="A1779" s="133"/>
      <c r="D1779" s="8"/>
    </row>
    <row r="1780" spans="1:4">
      <c r="A1780" s="133"/>
      <c r="D1780" s="8"/>
    </row>
    <row r="1781" spans="1:4">
      <c r="A1781" s="133"/>
      <c r="D1781" s="8"/>
    </row>
    <row r="1782" spans="1:4">
      <c r="A1782" s="133"/>
      <c r="D1782" s="8"/>
    </row>
    <row r="1783" spans="1:4">
      <c r="A1783" s="133"/>
      <c r="D1783" s="8"/>
    </row>
    <row r="1784" spans="1:4">
      <c r="A1784" s="133"/>
      <c r="D1784" s="8"/>
    </row>
    <row r="1785" spans="1:4">
      <c r="A1785" s="133"/>
      <c r="D1785" s="8"/>
    </row>
    <row r="1786" spans="1:4">
      <c r="A1786" s="133"/>
      <c r="D1786" s="8"/>
    </row>
    <row r="1787" spans="1:4">
      <c r="A1787" s="133"/>
      <c r="D1787" s="8"/>
    </row>
    <row r="1788" spans="1:4">
      <c r="A1788" s="133"/>
      <c r="D1788" s="8"/>
    </row>
    <row r="1789" spans="1:4">
      <c r="A1789" s="133"/>
      <c r="D1789" s="8"/>
    </row>
    <row r="1790" spans="1:4">
      <c r="A1790" s="133"/>
      <c r="D1790" s="8"/>
    </row>
    <row r="1791" spans="1:4">
      <c r="A1791" s="133"/>
      <c r="D1791" s="8"/>
    </row>
    <row r="1792" spans="1:4">
      <c r="A1792" s="133"/>
      <c r="D1792" s="8"/>
    </row>
    <row r="1793" spans="1:4">
      <c r="A1793" s="133"/>
      <c r="D1793" s="8"/>
    </row>
    <row r="1794" spans="1:4">
      <c r="A1794" s="133"/>
      <c r="D1794" s="8"/>
    </row>
    <row r="1795" spans="1:4">
      <c r="A1795" s="133"/>
      <c r="D1795" s="8"/>
    </row>
    <row r="1796" spans="1:4">
      <c r="A1796" s="133"/>
      <c r="D1796" s="8"/>
    </row>
    <row r="1797" spans="1:4">
      <c r="A1797" s="133"/>
      <c r="D1797" s="8"/>
    </row>
    <row r="1798" spans="1:4">
      <c r="A1798" s="133"/>
      <c r="D1798" s="8"/>
    </row>
    <row r="1799" spans="1:4">
      <c r="A1799" s="133"/>
      <c r="D1799" s="8"/>
    </row>
    <row r="1800" spans="1:4">
      <c r="A1800" s="133"/>
      <c r="D1800" s="8"/>
    </row>
    <row r="1801" spans="1:4">
      <c r="A1801" s="133"/>
      <c r="D1801" s="8"/>
    </row>
    <row r="1802" spans="1:4">
      <c r="A1802" s="133"/>
      <c r="D1802" s="8"/>
    </row>
    <row r="1803" spans="1:4">
      <c r="A1803" s="133"/>
      <c r="D1803" s="8"/>
    </row>
    <row r="1804" spans="1:4">
      <c r="A1804" s="133"/>
      <c r="D1804" s="8"/>
    </row>
    <row r="1805" spans="1:4">
      <c r="A1805" s="133"/>
      <c r="D1805" s="8"/>
    </row>
    <row r="1806" spans="1:4">
      <c r="A1806" s="133"/>
      <c r="D1806" s="8"/>
    </row>
    <row r="1807" spans="1:4">
      <c r="A1807" s="133"/>
      <c r="D1807" s="8"/>
    </row>
    <row r="1808" spans="1:4">
      <c r="A1808" s="133"/>
      <c r="D1808" s="8"/>
    </row>
    <row r="1809" spans="1:4">
      <c r="A1809" s="133"/>
      <c r="D1809" s="8"/>
    </row>
    <row r="1810" spans="1:4">
      <c r="A1810" s="133"/>
      <c r="D1810" s="8"/>
    </row>
    <row r="1811" spans="1:4">
      <c r="A1811" s="133"/>
      <c r="D1811" s="8"/>
    </row>
    <row r="1812" spans="1:4">
      <c r="A1812" s="133"/>
      <c r="D1812" s="8"/>
    </row>
    <row r="1813" spans="1:4">
      <c r="A1813" s="133"/>
      <c r="D1813" s="8"/>
    </row>
    <row r="1814" spans="1:4">
      <c r="A1814" s="133"/>
      <c r="D1814" s="8"/>
    </row>
    <row r="1815" spans="1:4">
      <c r="A1815" s="133"/>
      <c r="D1815" s="8"/>
    </row>
    <row r="1816" spans="1:4">
      <c r="A1816" s="133"/>
      <c r="D1816" s="8"/>
    </row>
    <row r="1817" spans="1:4">
      <c r="A1817" s="133"/>
      <c r="D1817" s="8"/>
    </row>
    <row r="1818" spans="1:4">
      <c r="A1818" s="133"/>
      <c r="D1818" s="8"/>
    </row>
    <row r="1819" spans="1:4">
      <c r="A1819" s="133"/>
      <c r="D1819" s="8"/>
    </row>
    <row r="1820" spans="1:4">
      <c r="A1820" s="133"/>
      <c r="D1820" s="8"/>
    </row>
    <row r="1821" spans="1:4">
      <c r="A1821" s="133"/>
      <c r="D1821" s="8"/>
    </row>
    <row r="1822" spans="1:4">
      <c r="A1822" s="133"/>
      <c r="D1822" s="8"/>
    </row>
    <row r="1823" spans="1:4">
      <c r="A1823" s="133"/>
      <c r="D1823" s="8"/>
    </row>
    <row r="1824" spans="1:4">
      <c r="A1824" s="133"/>
      <c r="D1824" s="8"/>
    </row>
    <row r="1825" spans="1:4">
      <c r="A1825" s="133"/>
      <c r="D1825" s="8"/>
    </row>
    <row r="1826" spans="1:4">
      <c r="A1826" s="133"/>
      <c r="D1826" s="8"/>
    </row>
    <row r="1827" spans="1:4">
      <c r="A1827" s="133"/>
      <c r="D1827" s="8"/>
    </row>
    <row r="1828" spans="1:4">
      <c r="A1828" s="133"/>
      <c r="D1828" s="8"/>
    </row>
    <row r="1829" spans="1:4">
      <c r="A1829" s="133"/>
      <c r="D1829" s="8"/>
    </row>
    <row r="1830" spans="1:4">
      <c r="A1830" s="133"/>
      <c r="D1830" s="8"/>
    </row>
    <row r="1831" spans="1:4">
      <c r="A1831" s="133"/>
      <c r="D1831" s="8"/>
    </row>
    <row r="1832" spans="1:4">
      <c r="A1832" s="133"/>
      <c r="D1832" s="8"/>
    </row>
    <row r="1833" spans="1:4">
      <c r="A1833" s="133"/>
      <c r="D1833" s="8"/>
    </row>
    <row r="1834" spans="1:4">
      <c r="A1834" s="133"/>
      <c r="D1834" s="8"/>
    </row>
    <row r="1835" spans="1:4">
      <c r="A1835" s="133"/>
      <c r="D1835" s="8"/>
    </row>
    <row r="1836" spans="1:4">
      <c r="A1836" s="133"/>
      <c r="D1836" s="8"/>
    </row>
    <row r="1837" spans="1:4">
      <c r="A1837" s="133"/>
      <c r="D1837" s="8"/>
    </row>
    <row r="1838" spans="1:4">
      <c r="A1838" s="133"/>
      <c r="D1838" s="8"/>
    </row>
    <row r="1839" spans="1:4">
      <c r="A1839" s="133"/>
      <c r="D1839" s="8"/>
    </row>
    <row r="1840" spans="1:4">
      <c r="A1840" s="133"/>
      <c r="D1840" s="8"/>
    </row>
    <row r="1841" spans="1:4">
      <c r="A1841" s="133"/>
      <c r="D1841" s="8"/>
    </row>
    <row r="1842" spans="1:4">
      <c r="A1842" s="133"/>
      <c r="D1842" s="8"/>
    </row>
    <row r="1843" spans="1:4">
      <c r="A1843" s="133"/>
      <c r="D1843" s="8"/>
    </row>
    <row r="1844" spans="1:4">
      <c r="A1844" s="133"/>
      <c r="D1844" s="8"/>
    </row>
    <row r="1845" spans="1:4">
      <c r="A1845" s="133"/>
      <c r="D1845" s="8"/>
    </row>
    <row r="1846" spans="1:4">
      <c r="A1846" s="133"/>
      <c r="D1846" s="8"/>
    </row>
    <row r="1847" spans="1:4">
      <c r="A1847" s="133"/>
      <c r="D1847" s="8"/>
    </row>
    <row r="1848" spans="1:4">
      <c r="A1848" s="133"/>
      <c r="D1848" s="8"/>
    </row>
    <row r="1849" spans="1:4">
      <c r="A1849" s="133"/>
      <c r="D1849" s="8"/>
    </row>
    <row r="1850" spans="1:4">
      <c r="A1850" s="133"/>
      <c r="D1850" s="8"/>
    </row>
    <row r="1851" spans="1:4">
      <c r="A1851" s="133"/>
      <c r="D1851" s="8"/>
    </row>
    <row r="1852" spans="1:4">
      <c r="A1852" s="133"/>
      <c r="D1852" s="8"/>
    </row>
    <row r="1853" spans="1:4">
      <c r="A1853" s="133"/>
      <c r="D1853" s="8"/>
    </row>
    <row r="1854" spans="1:4">
      <c r="A1854" s="133"/>
      <c r="D1854" s="8"/>
    </row>
    <row r="1855" spans="1:4">
      <c r="A1855" s="133"/>
      <c r="D1855" s="8"/>
    </row>
    <row r="1856" spans="1:4">
      <c r="A1856" s="133"/>
      <c r="D1856" s="8"/>
    </row>
    <row r="1857" spans="1:4">
      <c r="A1857" s="133"/>
      <c r="D1857" s="8"/>
    </row>
    <row r="1858" spans="1:4">
      <c r="A1858" s="133"/>
      <c r="D1858" s="8"/>
    </row>
    <row r="1859" spans="1:4">
      <c r="A1859" s="133"/>
      <c r="D1859" s="8"/>
    </row>
    <row r="1860" spans="1:4">
      <c r="A1860" s="133"/>
      <c r="D1860" s="8"/>
    </row>
    <row r="1861" spans="1:4">
      <c r="A1861" s="133"/>
      <c r="D1861" s="8"/>
    </row>
    <row r="1862" spans="1:4">
      <c r="A1862" s="133"/>
      <c r="D1862" s="8"/>
    </row>
    <row r="1863" spans="1:4">
      <c r="A1863" s="133"/>
      <c r="D1863" s="8"/>
    </row>
    <row r="1864" spans="1:4">
      <c r="A1864" s="133"/>
      <c r="D1864" s="8"/>
    </row>
    <row r="1865" spans="1:4">
      <c r="A1865" s="133"/>
      <c r="D1865" s="8"/>
    </row>
    <row r="1866" spans="1:4">
      <c r="A1866" s="133"/>
      <c r="D1866" s="8"/>
    </row>
    <row r="1867" spans="1:4">
      <c r="A1867" s="133"/>
      <c r="D1867" s="8"/>
    </row>
    <row r="1868" spans="1:4">
      <c r="A1868" s="133"/>
      <c r="D1868" s="8"/>
    </row>
    <row r="1869" spans="1:4">
      <c r="A1869" s="133"/>
      <c r="D1869" s="8"/>
    </row>
    <row r="1870" spans="1:4">
      <c r="A1870" s="133"/>
      <c r="D1870" s="8"/>
    </row>
    <row r="1871" spans="1:4">
      <c r="A1871" s="133"/>
      <c r="D1871" s="8"/>
    </row>
    <row r="1872" spans="1:4">
      <c r="A1872" s="133"/>
      <c r="D1872" s="8"/>
    </row>
    <row r="1873" spans="1:4">
      <c r="A1873" s="133"/>
      <c r="D1873" s="8"/>
    </row>
    <row r="1874" spans="1:4">
      <c r="A1874" s="133"/>
      <c r="D1874" s="8"/>
    </row>
    <row r="1875" spans="1:4">
      <c r="A1875" s="133"/>
      <c r="D1875" s="8"/>
    </row>
    <row r="1876" spans="1:4">
      <c r="A1876" s="133"/>
      <c r="D1876" s="8"/>
    </row>
    <row r="1877" spans="1:4">
      <c r="A1877" s="133"/>
      <c r="D1877" s="8"/>
    </row>
    <row r="1878" spans="1:4">
      <c r="A1878" s="133"/>
      <c r="D1878" s="8"/>
    </row>
    <row r="1879" spans="1:4">
      <c r="A1879" s="133"/>
      <c r="D1879" s="8"/>
    </row>
    <row r="1880" spans="1:4">
      <c r="A1880" s="133"/>
      <c r="D1880" s="8"/>
    </row>
    <row r="1881" spans="1:4">
      <c r="A1881" s="133"/>
      <c r="D1881" s="8"/>
    </row>
    <row r="1882" spans="1:4">
      <c r="A1882" s="133"/>
      <c r="D1882" s="8"/>
    </row>
    <row r="1883" spans="1:4">
      <c r="A1883" s="133"/>
      <c r="D1883" s="8"/>
    </row>
    <row r="1884" spans="1:4">
      <c r="A1884" s="133"/>
      <c r="D1884" s="8"/>
    </row>
    <row r="1885" spans="1:4">
      <c r="A1885" s="133"/>
      <c r="D1885" s="8"/>
    </row>
    <row r="1886" spans="1:4">
      <c r="A1886" s="133"/>
      <c r="D1886" s="8"/>
    </row>
    <row r="1887" spans="1:4">
      <c r="A1887" s="133"/>
      <c r="D1887" s="8"/>
    </row>
    <row r="1888" spans="1:4">
      <c r="A1888" s="133"/>
      <c r="D1888" s="8"/>
    </row>
    <row r="1889" spans="1:4">
      <c r="A1889" s="133"/>
      <c r="D1889" s="8"/>
    </row>
    <row r="1890" spans="1:4">
      <c r="A1890" s="133"/>
      <c r="D1890" s="8"/>
    </row>
    <row r="1891" spans="1:4">
      <c r="A1891" s="133"/>
      <c r="D1891" s="8"/>
    </row>
    <row r="1892" spans="1:4">
      <c r="A1892" s="133"/>
      <c r="D1892" s="8"/>
    </row>
    <row r="1893" spans="1:4">
      <c r="A1893" s="133"/>
      <c r="D1893" s="8"/>
    </row>
    <row r="1894" spans="1:4">
      <c r="A1894" s="133"/>
      <c r="D1894" s="8"/>
    </row>
    <row r="1895" spans="1:4">
      <c r="A1895" s="133"/>
      <c r="D1895" s="8"/>
    </row>
    <row r="1896" spans="1:4">
      <c r="A1896" s="133"/>
      <c r="D1896" s="8"/>
    </row>
    <row r="1897" spans="1:4">
      <c r="A1897" s="133"/>
      <c r="D1897" s="8"/>
    </row>
    <row r="1898" spans="1:4">
      <c r="A1898" s="133"/>
      <c r="D1898" s="8"/>
    </row>
    <row r="1899" spans="1:4">
      <c r="A1899" s="133"/>
      <c r="D1899" s="8"/>
    </row>
    <row r="1900" spans="1:4">
      <c r="A1900" s="133"/>
      <c r="D1900" s="8"/>
    </row>
    <row r="1901" spans="1:4">
      <c r="A1901" s="133"/>
      <c r="D1901" s="8"/>
    </row>
    <row r="1902" spans="1:4">
      <c r="A1902" s="133"/>
      <c r="D1902" s="8"/>
    </row>
    <row r="1903" spans="1:4">
      <c r="A1903" s="133"/>
      <c r="D1903" s="8"/>
    </row>
    <row r="1904" spans="1:4">
      <c r="A1904" s="133"/>
      <c r="D1904" s="8"/>
    </row>
    <row r="1905" spans="1:4">
      <c r="A1905" s="133"/>
      <c r="D1905" s="8"/>
    </row>
    <row r="1906" spans="1:4">
      <c r="A1906" s="133"/>
      <c r="D1906" s="8"/>
    </row>
    <row r="1907" spans="1:4">
      <c r="A1907" s="133"/>
      <c r="D1907" s="8"/>
    </row>
    <row r="1908" spans="1:4">
      <c r="A1908" s="133"/>
      <c r="D1908" s="8"/>
    </row>
    <row r="1909" spans="1:4">
      <c r="A1909" s="133"/>
      <c r="D1909" s="8"/>
    </row>
    <row r="1910" spans="1:4">
      <c r="A1910" s="133"/>
      <c r="D1910" s="8"/>
    </row>
    <row r="1911" spans="1:4">
      <c r="A1911" s="133"/>
      <c r="D1911" s="8"/>
    </row>
    <row r="1912" spans="1:4">
      <c r="A1912" s="133"/>
      <c r="D1912" s="8"/>
    </row>
    <row r="1913" spans="1:4">
      <c r="A1913" s="133"/>
      <c r="D1913" s="8"/>
    </row>
    <row r="1914" spans="1:4">
      <c r="A1914" s="133"/>
      <c r="D1914" s="8"/>
    </row>
    <row r="1915" spans="1:4">
      <c r="A1915" s="133"/>
      <c r="D1915" s="8"/>
    </row>
    <row r="1916" spans="1:4">
      <c r="A1916" s="133"/>
      <c r="D1916" s="8"/>
    </row>
    <row r="1917" spans="1:4">
      <c r="A1917" s="133"/>
      <c r="D1917" s="8"/>
    </row>
    <row r="1918" spans="1:4">
      <c r="A1918" s="133"/>
      <c r="D1918" s="8"/>
    </row>
    <row r="1919" spans="1:4">
      <c r="A1919" s="133"/>
      <c r="D1919" s="8"/>
    </row>
    <row r="1920" spans="1:4">
      <c r="A1920" s="133"/>
      <c r="D1920" s="8"/>
    </row>
    <row r="1921" spans="1:4">
      <c r="A1921" s="133"/>
      <c r="D1921" s="8"/>
    </row>
    <row r="1922" spans="1:4">
      <c r="A1922" s="133"/>
      <c r="D1922" s="8"/>
    </row>
    <row r="1923" spans="1:4">
      <c r="A1923" s="133"/>
      <c r="D1923" s="8"/>
    </row>
    <row r="1924" spans="1:4">
      <c r="A1924" s="133"/>
      <c r="D1924" s="8"/>
    </row>
    <row r="1925" spans="1:4">
      <c r="A1925" s="133"/>
      <c r="D1925" s="8"/>
    </row>
    <row r="1926" spans="1:4">
      <c r="A1926" s="133"/>
      <c r="D1926" s="8"/>
    </row>
    <row r="1927" spans="1:4">
      <c r="A1927" s="133"/>
      <c r="D1927" s="8"/>
    </row>
    <row r="1928" spans="1:4">
      <c r="A1928" s="133"/>
      <c r="D1928" s="8"/>
    </row>
    <row r="1929" spans="1:4">
      <c r="A1929" s="133"/>
      <c r="D1929" s="8"/>
    </row>
    <row r="1930" spans="1:4">
      <c r="A1930" s="133"/>
      <c r="D1930" s="8"/>
    </row>
    <row r="1931" spans="1:4">
      <c r="A1931" s="133"/>
      <c r="D1931" s="8"/>
    </row>
    <row r="1932" spans="1:4">
      <c r="A1932" s="133"/>
      <c r="D1932" s="8"/>
    </row>
    <row r="1933" spans="1:4">
      <c r="A1933" s="133"/>
      <c r="D1933" s="8"/>
    </row>
    <row r="1934" spans="1:4">
      <c r="A1934" s="133"/>
      <c r="D1934" s="8"/>
    </row>
    <row r="1935" spans="1:4">
      <c r="A1935" s="133"/>
      <c r="D1935" s="8"/>
    </row>
    <row r="1936" spans="1:4">
      <c r="A1936" s="133"/>
      <c r="D1936" s="8"/>
    </row>
    <row r="1937" spans="1:4">
      <c r="A1937" s="133"/>
      <c r="D1937" s="8"/>
    </row>
    <row r="1938" spans="1:4">
      <c r="A1938" s="133"/>
      <c r="D1938" s="8"/>
    </row>
    <row r="1939" spans="1:4">
      <c r="A1939" s="133"/>
      <c r="D1939" s="8"/>
    </row>
    <row r="1940" spans="1:4">
      <c r="A1940" s="133"/>
      <c r="D1940" s="8"/>
    </row>
    <row r="1941" spans="1:4">
      <c r="A1941" s="133"/>
      <c r="D1941" s="8"/>
    </row>
    <row r="1942" spans="1:4">
      <c r="A1942" s="133"/>
      <c r="D1942" s="8"/>
    </row>
    <row r="1943" spans="1:4">
      <c r="A1943" s="133"/>
      <c r="D1943" s="8"/>
    </row>
    <row r="1944" spans="1:4">
      <c r="A1944" s="133"/>
      <c r="D1944" s="8"/>
    </row>
    <row r="1945" spans="1:4">
      <c r="A1945" s="133"/>
      <c r="D1945" s="8"/>
    </row>
    <row r="1946" spans="1:4">
      <c r="A1946" s="133"/>
      <c r="D1946" s="8"/>
    </row>
    <row r="1947" spans="1:4">
      <c r="A1947" s="133"/>
      <c r="D1947" s="8"/>
    </row>
    <row r="1948" spans="1:4">
      <c r="A1948" s="133"/>
      <c r="D1948" s="8"/>
    </row>
    <row r="1949" spans="1:4">
      <c r="A1949" s="133"/>
      <c r="D1949" s="8"/>
    </row>
    <row r="1950" spans="1:4">
      <c r="A1950" s="133"/>
      <c r="D1950" s="8"/>
    </row>
    <row r="1951" spans="1:4">
      <c r="A1951" s="133"/>
      <c r="D1951" s="8"/>
    </row>
    <row r="1952" spans="1:4">
      <c r="A1952" s="133"/>
      <c r="D1952" s="8"/>
    </row>
    <row r="1953" spans="1:4">
      <c r="A1953" s="133"/>
      <c r="D1953" s="8"/>
    </row>
    <row r="1954" spans="1:4">
      <c r="A1954" s="133"/>
      <c r="D1954" s="8"/>
    </row>
    <row r="1955" spans="1:4">
      <c r="A1955" s="133"/>
      <c r="D1955" s="8"/>
    </row>
    <row r="1956" spans="1:4">
      <c r="A1956" s="133"/>
      <c r="D1956" s="8"/>
    </row>
    <row r="1957" spans="1:4">
      <c r="A1957" s="133"/>
      <c r="D1957" s="8"/>
    </row>
    <row r="1958" spans="1:4">
      <c r="A1958" s="133"/>
      <c r="D1958" s="8"/>
    </row>
    <row r="1959" spans="1:4">
      <c r="A1959" s="133"/>
      <c r="D1959" s="8"/>
    </row>
    <row r="1960" spans="1:4">
      <c r="A1960" s="133"/>
      <c r="D1960" s="8"/>
    </row>
    <row r="1961" spans="1:4">
      <c r="A1961" s="133"/>
      <c r="D1961" s="8"/>
    </row>
    <row r="1962" spans="1:4">
      <c r="A1962" s="133"/>
      <c r="D1962" s="8"/>
    </row>
    <row r="1963" spans="1:4">
      <c r="A1963" s="133"/>
      <c r="D1963" s="8"/>
    </row>
    <row r="1964" spans="1:4">
      <c r="A1964" s="133"/>
      <c r="D1964" s="8"/>
    </row>
    <row r="1965" spans="1:4">
      <c r="A1965" s="133"/>
      <c r="D1965" s="8"/>
    </row>
    <row r="1966" spans="1:4">
      <c r="A1966" s="133"/>
      <c r="D1966" s="8"/>
    </row>
    <row r="1967" spans="1:4">
      <c r="A1967" s="133"/>
      <c r="D1967" s="8"/>
    </row>
    <row r="1968" spans="1:4">
      <c r="A1968" s="133"/>
      <c r="D1968" s="8"/>
    </row>
    <row r="1969" spans="1:4">
      <c r="A1969" s="133"/>
      <c r="D1969" s="8"/>
    </row>
    <row r="1970" spans="1:4">
      <c r="A1970" s="133"/>
      <c r="D1970" s="8"/>
    </row>
    <row r="1971" spans="1:4">
      <c r="A1971" s="133"/>
      <c r="D1971" s="8"/>
    </row>
    <row r="1972" spans="1:4">
      <c r="A1972" s="133"/>
      <c r="D1972" s="8"/>
    </row>
    <row r="1973" spans="1:4">
      <c r="A1973" s="133"/>
      <c r="D1973" s="8"/>
    </row>
    <row r="1974" spans="1:4">
      <c r="A1974" s="133"/>
      <c r="D1974" s="8"/>
    </row>
    <row r="1975" spans="1:4">
      <c r="A1975" s="133"/>
      <c r="D1975" s="8"/>
    </row>
    <row r="1976" spans="1:4">
      <c r="A1976" s="133"/>
      <c r="D1976" s="8"/>
    </row>
    <row r="1977" spans="1:4">
      <c r="A1977" s="133"/>
      <c r="D1977" s="8"/>
    </row>
    <row r="1978" spans="1:4">
      <c r="A1978" s="133"/>
      <c r="D1978" s="8"/>
    </row>
    <row r="1979" spans="1:4">
      <c r="A1979" s="133"/>
      <c r="D1979" s="8"/>
    </row>
    <row r="1980" spans="1:4">
      <c r="A1980" s="133"/>
      <c r="D1980" s="8"/>
    </row>
    <row r="1981" spans="1:4">
      <c r="A1981" s="133"/>
      <c r="D1981" s="8"/>
    </row>
    <row r="1982" spans="1:4">
      <c r="A1982" s="133"/>
      <c r="D1982" s="8"/>
    </row>
    <row r="1983" spans="1:4">
      <c r="A1983" s="133"/>
      <c r="D1983" s="8"/>
    </row>
    <row r="1984" spans="1:4">
      <c r="A1984" s="133"/>
      <c r="D1984" s="8"/>
    </row>
    <row r="1985" spans="1:4">
      <c r="A1985" s="133"/>
      <c r="D1985" s="8"/>
    </row>
    <row r="1986" spans="1:4">
      <c r="A1986" s="133"/>
      <c r="D1986" s="8"/>
    </row>
    <row r="1987" spans="1:4">
      <c r="A1987" s="133"/>
      <c r="D1987" s="8"/>
    </row>
    <row r="1988" spans="1:4">
      <c r="A1988" s="133"/>
      <c r="D1988" s="8"/>
    </row>
    <row r="1989" spans="1:4">
      <c r="A1989" s="133"/>
      <c r="D1989" s="8"/>
    </row>
    <row r="1990" spans="1:4">
      <c r="A1990" s="133"/>
      <c r="D1990" s="8"/>
    </row>
    <row r="1991" spans="1:4">
      <c r="A1991" s="133"/>
      <c r="D1991" s="8"/>
    </row>
    <row r="1992" spans="1:4">
      <c r="A1992" s="133"/>
      <c r="D1992" s="8"/>
    </row>
    <row r="1993" spans="1:4">
      <c r="A1993" s="133"/>
      <c r="D1993" s="8"/>
    </row>
    <row r="1994" spans="1:4">
      <c r="A1994" s="133"/>
      <c r="D1994" s="8"/>
    </row>
    <row r="1995" spans="1:4">
      <c r="A1995" s="133"/>
      <c r="D1995" s="8"/>
    </row>
    <row r="1996" spans="1:4">
      <c r="A1996" s="133"/>
      <c r="D1996" s="8"/>
    </row>
    <row r="1997" spans="1:4">
      <c r="A1997" s="133"/>
      <c r="D1997" s="8"/>
    </row>
    <row r="1998" spans="1:4">
      <c r="A1998" s="133"/>
      <c r="D1998" s="8"/>
    </row>
    <row r="1999" spans="1:4">
      <c r="A1999" s="133"/>
      <c r="D1999" s="8"/>
    </row>
    <row r="2000" spans="1:4">
      <c r="A2000" s="133"/>
      <c r="D2000" s="8"/>
    </row>
    <row r="2001" spans="1:4">
      <c r="A2001" s="133"/>
      <c r="D2001" s="8"/>
    </row>
    <row r="2002" spans="1:4">
      <c r="A2002" s="133"/>
      <c r="D2002" s="8"/>
    </row>
    <row r="2003" spans="1:4">
      <c r="A2003" s="133"/>
      <c r="D2003" s="8"/>
    </row>
    <row r="2004" spans="1:4">
      <c r="A2004" s="133"/>
      <c r="D2004" s="8"/>
    </row>
    <row r="2005" spans="1:4">
      <c r="A2005" s="133"/>
      <c r="D2005" s="8"/>
    </row>
    <row r="2006" spans="1:4">
      <c r="A2006" s="133"/>
      <c r="D2006" s="8"/>
    </row>
    <row r="2007" spans="1:4">
      <c r="A2007" s="133"/>
      <c r="D2007" s="8"/>
    </row>
    <row r="2008" spans="1:4">
      <c r="A2008" s="133"/>
      <c r="D2008" s="8"/>
    </row>
    <row r="2009" spans="1:4">
      <c r="A2009" s="133"/>
      <c r="D2009" s="8"/>
    </row>
    <row r="2010" spans="1:4">
      <c r="A2010" s="133"/>
      <c r="D2010" s="8"/>
    </row>
    <row r="2011" spans="1:4">
      <c r="A2011" s="133"/>
      <c r="D2011" s="8"/>
    </row>
    <row r="2012" spans="1:4">
      <c r="A2012" s="133"/>
      <c r="D2012" s="8"/>
    </row>
    <row r="2013" spans="1:4">
      <c r="A2013" s="133"/>
      <c r="D2013" s="8"/>
    </row>
    <row r="2014" spans="1:4">
      <c r="A2014" s="133"/>
      <c r="D2014" s="8"/>
    </row>
    <row r="2015" spans="1:4">
      <c r="A2015" s="133"/>
      <c r="D2015" s="8"/>
    </row>
    <row r="2016" spans="1:4">
      <c r="A2016" s="133"/>
      <c r="D2016" s="8"/>
    </row>
    <row r="2017" spans="1:4">
      <c r="A2017" s="133"/>
      <c r="D2017" s="8"/>
    </row>
    <row r="2018" spans="1:4">
      <c r="A2018" s="133"/>
      <c r="D2018" s="8"/>
    </row>
    <row r="2019" spans="1:4">
      <c r="A2019" s="133"/>
      <c r="D2019" s="8"/>
    </row>
    <row r="2020" spans="1:4">
      <c r="A2020" s="133"/>
      <c r="D2020" s="8"/>
    </row>
    <row r="2021" spans="1:4">
      <c r="A2021" s="133"/>
      <c r="D2021" s="8"/>
    </row>
    <row r="2022" spans="1:4">
      <c r="A2022" s="133"/>
      <c r="D2022" s="8"/>
    </row>
    <row r="2023" spans="1:4">
      <c r="A2023" s="133"/>
      <c r="D2023" s="8"/>
    </row>
    <row r="2024" spans="1:4">
      <c r="A2024" s="133"/>
      <c r="D2024" s="8"/>
    </row>
    <row r="2025" spans="1:4">
      <c r="A2025" s="133"/>
      <c r="D2025" s="8"/>
    </row>
    <row r="2026" spans="1:4">
      <c r="A2026" s="133"/>
      <c r="D2026" s="8"/>
    </row>
    <row r="2027" spans="1:4">
      <c r="A2027" s="133"/>
      <c r="D2027" s="8"/>
    </row>
    <row r="2028" spans="1:4">
      <c r="A2028" s="133"/>
      <c r="D2028" s="8"/>
    </row>
    <row r="2029" spans="1:4">
      <c r="A2029" s="133"/>
      <c r="D2029" s="8"/>
    </row>
    <row r="2030" spans="1:4">
      <c r="A2030" s="133"/>
      <c r="D2030" s="8"/>
    </row>
    <row r="2031" spans="1:4">
      <c r="A2031" s="133"/>
      <c r="D2031" s="8"/>
    </row>
    <row r="2032" spans="1:4">
      <c r="A2032" s="133"/>
      <c r="D2032" s="8"/>
    </row>
    <row r="2033" spans="1:4">
      <c r="A2033" s="133"/>
      <c r="D2033" s="8"/>
    </row>
    <row r="2034" spans="1:4">
      <c r="A2034" s="133"/>
      <c r="D2034" s="8"/>
    </row>
    <row r="2035" spans="1:4">
      <c r="A2035" s="133"/>
      <c r="D2035" s="8"/>
    </row>
    <row r="2036" spans="1:4">
      <c r="A2036" s="133"/>
      <c r="D2036" s="8"/>
    </row>
    <row r="2037" spans="1:4">
      <c r="A2037" s="133"/>
      <c r="D2037" s="8"/>
    </row>
    <row r="2038" spans="1:4">
      <c r="A2038" s="133"/>
      <c r="D2038" s="8"/>
    </row>
    <row r="2039" spans="1:4">
      <c r="A2039" s="133"/>
      <c r="D2039" s="8"/>
    </row>
    <row r="2040" spans="1:4">
      <c r="A2040" s="133"/>
      <c r="D2040" s="8"/>
    </row>
    <row r="2041" spans="1:4">
      <c r="A2041" s="133"/>
      <c r="D2041" s="8"/>
    </row>
    <row r="2042" spans="1:4">
      <c r="A2042" s="133"/>
      <c r="D2042" s="8"/>
    </row>
    <row r="2043" spans="1:4">
      <c r="A2043" s="133"/>
      <c r="D2043" s="8"/>
    </row>
    <row r="2044" spans="1:4">
      <c r="A2044" s="133"/>
      <c r="D2044" s="8"/>
    </row>
    <row r="2045" spans="1:4">
      <c r="A2045" s="133"/>
      <c r="D2045" s="8"/>
    </row>
    <row r="2046" spans="1:4">
      <c r="A2046" s="133"/>
      <c r="D2046" s="8"/>
    </row>
    <row r="2047" spans="1:4">
      <c r="A2047" s="133"/>
      <c r="D2047" s="8"/>
    </row>
    <row r="2048" spans="1:4">
      <c r="A2048" s="133"/>
      <c r="D2048" s="8"/>
    </row>
    <row r="2049" spans="1:4">
      <c r="A2049" s="133"/>
      <c r="D2049" s="8"/>
    </row>
    <row r="2050" spans="1:4">
      <c r="A2050" s="133"/>
      <c r="D2050" s="8"/>
    </row>
    <row r="2051" spans="1:4">
      <c r="A2051" s="133"/>
      <c r="D2051" s="8"/>
    </row>
    <row r="2052" spans="1:4">
      <c r="A2052" s="133"/>
      <c r="D2052" s="8"/>
    </row>
    <row r="2053" spans="1:4">
      <c r="A2053" s="133"/>
      <c r="D2053" s="8"/>
    </row>
    <row r="2054" spans="1:4">
      <c r="A2054" s="133"/>
      <c r="D2054" s="8"/>
    </row>
    <row r="2055" spans="1:4">
      <c r="A2055" s="133"/>
      <c r="D2055" s="8"/>
    </row>
    <row r="2056" spans="1:4">
      <c r="A2056" s="133"/>
      <c r="D2056" s="8"/>
    </row>
    <row r="2057" spans="1:4">
      <c r="A2057" s="133"/>
      <c r="D2057" s="8"/>
    </row>
    <row r="2058" spans="1:4">
      <c r="A2058" s="133"/>
      <c r="D2058" s="8"/>
    </row>
    <row r="2059" spans="1:4">
      <c r="A2059" s="133"/>
      <c r="D2059" s="8"/>
    </row>
    <row r="2060" spans="1:4">
      <c r="A2060" s="133"/>
      <c r="D2060" s="8"/>
    </row>
    <row r="2061" spans="1:4">
      <c r="A2061" s="133"/>
      <c r="D2061" s="8"/>
    </row>
    <row r="2062" spans="1:4">
      <c r="A2062" s="133"/>
      <c r="D2062" s="8"/>
    </row>
    <row r="2063" spans="1:4">
      <c r="A2063" s="133"/>
      <c r="D2063" s="8"/>
    </row>
    <row r="2064" spans="1:4">
      <c r="A2064" s="133"/>
      <c r="D2064" s="8"/>
    </row>
    <row r="2065" spans="1:4">
      <c r="A2065" s="133"/>
      <c r="D2065" s="8"/>
    </row>
    <row r="2066" spans="1:4">
      <c r="A2066" s="133"/>
      <c r="D2066" s="8"/>
    </row>
    <row r="2067" spans="1:4">
      <c r="A2067" s="133"/>
      <c r="D2067" s="8"/>
    </row>
    <row r="2068" spans="1:4">
      <c r="A2068" s="133"/>
      <c r="D2068" s="8"/>
    </row>
    <row r="2069" spans="1:4">
      <c r="A2069" s="133"/>
      <c r="D2069" s="8"/>
    </row>
    <row r="2070" spans="1:4">
      <c r="A2070" s="133"/>
      <c r="D2070" s="8"/>
    </row>
    <row r="2071" spans="1:4">
      <c r="A2071" s="133"/>
      <c r="D2071" s="8"/>
    </row>
    <row r="2072" spans="1:4">
      <c r="A2072" s="133"/>
      <c r="D2072" s="8"/>
    </row>
    <row r="2073" spans="1:4">
      <c r="A2073" s="133"/>
      <c r="D2073" s="8"/>
    </row>
    <row r="2074" spans="1:4">
      <c r="A2074" s="133"/>
      <c r="D2074" s="8"/>
    </row>
    <row r="2075" spans="1:4">
      <c r="A2075" s="133"/>
      <c r="D2075" s="8"/>
    </row>
    <row r="2076" spans="1:4">
      <c r="A2076" s="133"/>
      <c r="D2076" s="8"/>
    </row>
    <row r="2077" spans="1:4">
      <c r="A2077" s="133"/>
      <c r="D2077" s="8"/>
    </row>
    <row r="2078" spans="1:4">
      <c r="A2078" s="133"/>
      <c r="D2078" s="8"/>
    </row>
    <row r="2079" spans="1:4">
      <c r="A2079" s="133"/>
      <c r="D2079" s="8"/>
    </row>
    <row r="2080" spans="1:4">
      <c r="A2080" s="133"/>
      <c r="D2080" s="8"/>
    </row>
    <row r="2081" spans="1:4">
      <c r="A2081" s="133"/>
      <c r="D2081" s="8"/>
    </row>
    <row r="2082" spans="1:4">
      <c r="A2082" s="133"/>
      <c r="D2082" s="8"/>
    </row>
    <row r="2083" spans="1:4">
      <c r="A2083" s="133"/>
      <c r="D2083" s="8"/>
    </row>
    <row r="2084" spans="1:4">
      <c r="A2084" s="133"/>
      <c r="D2084" s="8"/>
    </row>
    <row r="2085" spans="1:4">
      <c r="A2085" s="133"/>
      <c r="D2085" s="8"/>
    </row>
    <row r="2086" spans="1:4">
      <c r="A2086" s="133"/>
      <c r="D2086" s="8"/>
    </row>
    <row r="2087" spans="1:4">
      <c r="A2087" s="133"/>
      <c r="D2087" s="8"/>
    </row>
    <row r="2088" spans="1:4">
      <c r="A2088" s="133"/>
      <c r="D2088" s="8"/>
    </row>
    <row r="2089" spans="1:4">
      <c r="A2089" s="133"/>
      <c r="D2089" s="8"/>
    </row>
    <row r="2090" spans="1:4">
      <c r="A2090" s="133"/>
      <c r="D2090" s="8"/>
    </row>
    <row r="2091" spans="1:4">
      <c r="A2091" s="133"/>
      <c r="D2091" s="8"/>
    </row>
    <row r="2092" spans="1:4">
      <c r="A2092" s="133"/>
      <c r="D2092" s="8"/>
    </row>
    <row r="2093" spans="1:4">
      <c r="A2093" s="133"/>
      <c r="D2093" s="8"/>
    </row>
    <row r="2094" spans="1:4">
      <c r="A2094" s="133"/>
      <c r="D2094" s="8"/>
    </row>
    <row r="2095" spans="1:4">
      <c r="A2095" s="133"/>
      <c r="D2095" s="8"/>
    </row>
    <row r="2096" spans="1:4">
      <c r="A2096" s="133"/>
      <c r="D2096" s="8"/>
    </row>
    <row r="2097" spans="1:4">
      <c r="A2097" s="133"/>
      <c r="D2097" s="8"/>
    </row>
    <row r="2098" spans="1:4">
      <c r="A2098" s="133"/>
      <c r="D2098" s="8"/>
    </row>
    <row r="2099" spans="1:4">
      <c r="A2099" s="133"/>
      <c r="D2099" s="8"/>
    </row>
    <row r="2100" spans="1:4">
      <c r="A2100" s="133"/>
      <c r="D2100" s="8"/>
    </row>
    <row r="2101" spans="1:4">
      <c r="A2101" s="133"/>
      <c r="D2101" s="8"/>
    </row>
    <row r="2102" spans="1:4">
      <c r="A2102" s="133"/>
      <c r="D2102" s="8"/>
    </row>
    <row r="2103" spans="1:4">
      <c r="A2103" s="133"/>
      <c r="D2103" s="8"/>
    </row>
    <row r="2104" spans="1:4">
      <c r="A2104" s="133"/>
      <c r="D2104" s="8"/>
    </row>
    <row r="2105" spans="1:4">
      <c r="A2105" s="133"/>
      <c r="D2105" s="8"/>
    </row>
    <row r="2106" spans="1:4">
      <c r="A2106" s="133"/>
      <c r="D2106" s="8"/>
    </row>
    <row r="2107" spans="1:4">
      <c r="A2107" s="133"/>
      <c r="D2107" s="8"/>
    </row>
    <row r="2108" spans="1:4">
      <c r="A2108" s="133"/>
      <c r="D2108" s="8"/>
    </row>
    <row r="2109" spans="1:4">
      <c r="A2109" s="133"/>
      <c r="D2109" s="8"/>
    </row>
    <row r="2110" spans="1:4">
      <c r="A2110" s="133"/>
      <c r="D2110" s="8"/>
    </row>
    <row r="2111" spans="1:4">
      <c r="A2111" s="133"/>
      <c r="D2111" s="8"/>
    </row>
    <row r="2112" spans="1:4">
      <c r="A2112" s="133"/>
      <c r="D2112" s="8"/>
    </row>
    <row r="2113" spans="1:4">
      <c r="A2113" s="133"/>
      <c r="D2113" s="8"/>
    </row>
    <row r="2114" spans="1:4">
      <c r="A2114" s="133"/>
      <c r="D2114" s="8"/>
    </row>
    <row r="2115" spans="1:4">
      <c r="A2115" s="133"/>
      <c r="D2115" s="8"/>
    </row>
    <row r="2116" spans="1:4">
      <c r="A2116" s="133"/>
      <c r="D2116" s="8"/>
    </row>
    <row r="2117" spans="1:4">
      <c r="A2117" s="133"/>
      <c r="D2117" s="8"/>
    </row>
    <row r="2118" spans="1:4">
      <c r="A2118" s="133"/>
      <c r="D2118" s="8"/>
    </row>
    <row r="2119" spans="1:4">
      <c r="A2119" s="133"/>
      <c r="D2119" s="8"/>
    </row>
    <row r="2120" spans="1:4">
      <c r="A2120" s="133"/>
      <c r="D2120" s="8"/>
    </row>
    <row r="2121" spans="1:4">
      <c r="A2121" s="133"/>
      <c r="D2121" s="8"/>
    </row>
    <row r="2122" spans="1:4">
      <c r="A2122" s="133"/>
      <c r="D2122" s="8"/>
    </row>
    <row r="2123" spans="1:4">
      <c r="A2123" s="133"/>
      <c r="D2123" s="8"/>
    </row>
    <row r="2124" spans="1:4">
      <c r="A2124" s="133"/>
      <c r="D2124" s="8"/>
    </row>
    <row r="2125" spans="1:4">
      <c r="A2125" s="133"/>
      <c r="D2125" s="8"/>
    </row>
    <row r="2126" spans="1:4">
      <c r="A2126" s="133"/>
      <c r="D2126" s="8"/>
    </row>
    <row r="2127" spans="1:4">
      <c r="A2127" s="133"/>
      <c r="D2127" s="8"/>
    </row>
    <row r="2128" spans="1:4">
      <c r="A2128" s="133"/>
      <c r="D2128" s="8"/>
    </row>
    <row r="2129" spans="1:4">
      <c r="A2129" s="133"/>
      <c r="D2129" s="8"/>
    </row>
    <row r="2130" spans="1:4">
      <c r="A2130" s="133"/>
      <c r="D2130" s="8"/>
    </row>
    <row r="2131" spans="1:4">
      <c r="A2131" s="133"/>
      <c r="D2131" s="8"/>
    </row>
    <row r="2132" spans="1:4">
      <c r="A2132" s="133"/>
      <c r="D2132" s="8"/>
    </row>
    <row r="2133" spans="1:4">
      <c r="A2133" s="133"/>
      <c r="D2133" s="8"/>
    </row>
    <row r="2134" spans="1:4">
      <c r="A2134" s="133"/>
      <c r="D2134" s="8"/>
    </row>
    <row r="2135" spans="1:4">
      <c r="A2135" s="133"/>
      <c r="D2135" s="8"/>
    </row>
    <row r="2136" spans="1:4">
      <c r="A2136" s="133"/>
      <c r="D2136" s="8"/>
    </row>
    <row r="2137" spans="1:4">
      <c r="A2137" s="133"/>
      <c r="D2137" s="8"/>
    </row>
    <row r="2138" spans="1:4">
      <c r="A2138" s="133"/>
      <c r="D2138" s="8"/>
    </row>
    <row r="2139" spans="1:4">
      <c r="A2139" s="133"/>
      <c r="D2139" s="8"/>
    </row>
    <row r="2140" spans="1:4">
      <c r="A2140" s="133"/>
      <c r="D2140" s="8"/>
    </row>
    <row r="2141" spans="1:4">
      <c r="A2141" s="133"/>
      <c r="D2141" s="8"/>
    </row>
    <row r="2142" spans="1:4">
      <c r="A2142" s="133"/>
      <c r="D2142" s="8"/>
    </row>
    <row r="2143" spans="1:4">
      <c r="A2143" s="133"/>
      <c r="D2143" s="8"/>
    </row>
    <row r="2144" spans="1:4">
      <c r="A2144" s="133"/>
      <c r="D2144" s="8"/>
    </row>
    <row r="2145" spans="1:4">
      <c r="A2145" s="133"/>
      <c r="D2145" s="8"/>
    </row>
    <row r="2146" spans="1:4">
      <c r="A2146" s="133"/>
      <c r="D2146" s="8"/>
    </row>
    <row r="2147" spans="1:4">
      <c r="A2147" s="133"/>
      <c r="D2147" s="8"/>
    </row>
    <row r="2148" spans="1:4">
      <c r="A2148" s="133"/>
      <c r="D2148" s="8"/>
    </row>
    <row r="2149" spans="1:4">
      <c r="A2149" s="133"/>
      <c r="D2149" s="8"/>
    </row>
    <row r="2150" spans="1:4">
      <c r="A2150" s="133"/>
      <c r="D2150" s="8"/>
    </row>
    <row r="2151" spans="1:4">
      <c r="A2151" s="133"/>
      <c r="D2151" s="8"/>
    </row>
    <row r="2152" spans="1:4">
      <c r="A2152" s="133"/>
      <c r="D2152" s="8"/>
    </row>
    <row r="2153" spans="1:4">
      <c r="A2153" s="133"/>
      <c r="D2153" s="8"/>
    </row>
    <row r="2154" spans="1:4">
      <c r="A2154" s="133"/>
      <c r="D2154" s="8"/>
    </row>
    <row r="2155" spans="1:4">
      <c r="A2155" s="133"/>
      <c r="D2155" s="8"/>
    </row>
    <row r="2156" spans="1:4">
      <c r="A2156" s="133"/>
      <c r="D2156" s="8"/>
    </row>
    <row r="2157" spans="1:4">
      <c r="A2157" s="133"/>
      <c r="D2157" s="8"/>
    </row>
    <row r="2158" spans="1:4">
      <c r="A2158" s="133"/>
      <c r="D2158" s="8"/>
    </row>
    <row r="2159" spans="1:4">
      <c r="A2159" s="133"/>
      <c r="D2159" s="8"/>
    </row>
    <row r="2160" spans="1:4">
      <c r="A2160" s="133"/>
      <c r="D2160" s="8"/>
    </row>
    <row r="2161" spans="1:4">
      <c r="A2161" s="133"/>
      <c r="D2161" s="8"/>
    </row>
    <row r="2162" spans="1:4">
      <c r="A2162" s="133"/>
      <c r="D2162" s="8"/>
    </row>
    <row r="2163" spans="1:4">
      <c r="A2163" s="133"/>
      <c r="D2163" s="8"/>
    </row>
    <row r="2164" spans="1:4">
      <c r="A2164" s="133"/>
      <c r="D2164" s="8"/>
    </row>
    <row r="2165" spans="1:4">
      <c r="A2165" s="133"/>
      <c r="D2165" s="8"/>
    </row>
    <row r="2166" spans="1:4">
      <c r="A2166" s="133"/>
      <c r="D2166" s="8"/>
    </row>
    <row r="2167" spans="1:4">
      <c r="A2167" s="133"/>
      <c r="D2167" s="8"/>
    </row>
    <row r="2168" spans="1:4">
      <c r="A2168" s="133"/>
      <c r="D2168" s="8"/>
    </row>
    <row r="2169" spans="1:4">
      <c r="A2169" s="133"/>
      <c r="D2169" s="8"/>
    </row>
    <row r="2170" spans="1:4">
      <c r="A2170" s="133"/>
      <c r="D2170" s="8"/>
    </row>
    <row r="2171" spans="1:4">
      <c r="A2171" s="133"/>
      <c r="D2171" s="8"/>
    </row>
    <row r="2172" spans="1:4">
      <c r="A2172" s="133"/>
      <c r="D2172" s="8"/>
    </row>
    <row r="2173" spans="1:4">
      <c r="A2173" s="133"/>
      <c r="D2173" s="8"/>
    </row>
    <row r="2174" spans="1:4">
      <c r="A2174" s="133"/>
      <c r="D2174" s="8"/>
    </row>
    <row r="2175" spans="1:4">
      <c r="A2175" s="133"/>
      <c r="D2175" s="8"/>
    </row>
    <row r="2176" spans="1:4">
      <c r="A2176" s="133"/>
      <c r="D2176" s="8"/>
    </row>
    <row r="2177" spans="1:4">
      <c r="A2177" s="133"/>
      <c r="D2177" s="8"/>
    </row>
    <row r="2178" spans="1:4">
      <c r="A2178" s="133"/>
      <c r="D2178" s="8"/>
    </row>
    <row r="2179" spans="1:4">
      <c r="A2179" s="133"/>
      <c r="D2179" s="8"/>
    </row>
    <row r="2180" spans="1:4">
      <c r="A2180" s="133"/>
      <c r="D2180" s="8"/>
    </row>
    <row r="2181" spans="1:4">
      <c r="A2181" s="133"/>
      <c r="D2181" s="8"/>
    </row>
    <row r="2182" spans="1:4">
      <c r="A2182" s="133"/>
      <c r="D2182" s="8"/>
    </row>
    <row r="2183" spans="1:4">
      <c r="A2183" s="133"/>
      <c r="D2183" s="8"/>
    </row>
    <row r="2184" spans="1:4">
      <c r="A2184" s="133"/>
      <c r="D2184" s="8"/>
    </row>
    <row r="2185" spans="1:4">
      <c r="A2185" s="133"/>
      <c r="D2185" s="8"/>
    </row>
    <row r="2186" spans="1:4">
      <c r="A2186" s="133"/>
      <c r="D2186" s="8"/>
    </row>
    <row r="2187" spans="1:4">
      <c r="A2187" s="133"/>
      <c r="D2187" s="8"/>
    </row>
    <row r="2188" spans="1:4">
      <c r="A2188" s="133"/>
      <c r="D2188" s="8"/>
    </row>
    <row r="2189" spans="1:4">
      <c r="A2189" s="133"/>
      <c r="D2189" s="8"/>
    </row>
    <row r="2190" spans="1:4">
      <c r="A2190" s="133"/>
      <c r="D2190" s="8"/>
    </row>
    <row r="2191" spans="1:4">
      <c r="A2191" s="133"/>
      <c r="D2191" s="8"/>
    </row>
    <row r="2192" spans="1:4">
      <c r="A2192" s="133"/>
      <c r="D2192" s="8"/>
    </row>
    <row r="2193" spans="1:4">
      <c r="A2193" s="133"/>
      <c r="D2193" s="8"/>
    </row>
    <row r="2194" spans="1:4">
      <c r="A2194" s="133"/>
      <c r="D2194" s="8"/>
    </row>
    <row r="2195" spans="1:4">
      <c r="A2195" s="133"/>
      <c r="D2195" s="8"/>
    </row>
    <row r="2196" spans="1:4">
      <c r="A2196" s="133"/>
      <c r="D2196" s="8"/>
    </row>
    <row r="2197" spans="1:4">
      <c r="A2197" s="133"/>
      <c r="D2197" s="8"/>
    </row>
    <row r="2198" spans="1:4">
      <c r="A2198" s="133"/>
      <c r="D2198" s="8"/>
    </row>
    <row r="2199" spans="1:4">
      <c r="A2199" s="133"/>
      <c r="D2199" s="8"/>
    </row>
    <row r="2200" spans="1:4">
      <c r="A2200" s="133"/>
      <c r="D2200" s="8"/>
    </row>
    <row r="2201" spans="1:4">
      <c r="A2201" s="133"/>
      <c r="D2201" s="8"/>
    </row>
    <row r="2202" spans="1:4">
      <c r="A2202" s="133"/>
      <c r="D2202" s="8"/>
    </row>
    <row r="2203" spans="1:4">
      <c r="A2203" s="133"/>
      <c r="D2203" s="8"/>
    </row>
    <row r="2204" spans="1:4">
      <c r="A2204" s="133"/>
      <c r="D2204" s="8"/>
    </row>
    <row r="2205" spans="1:4">
      <c r="A2205" s="133"/>
      <c r="D2205" s="8"/>
    </row>
    <row r="2206" spans="1:4">
      <c r="A2206" s="133"/>
      <c r="D2206" s="8"/>
    </row>
    <row r="2207" spans="1:4">
      <c r="A2207" s="133"/>
      <c r="D2207" s="8"/>
    </row>
    <row r="2208" spans="1:4">
      <c r="A2208" s="133"/>
      <c r="D2208" s="8"/>
    </row>
    <row r="2209" spans="1:4">
      <c r="A2209" s="133"/>
      <c r="D2209" s="8"/>
    </row>
    <row r="2210" spans="1:4">
      <c r="A2210" s="133"/>
      <c r="D2210" s="8"/>
    </row>
    <row r="2211" spans="1:4">
      <c r="A2211" s="133"/>
      <c r="D2211" s="8"/>
    </row>
    <row r="2212" spans="1:4">
      <c r="A2212" s="133"/>
      <c r="D2212" s="8"/>
    </row>
    <row r="2213" spans="1:4">
      <c r="A2213" s="133"/>
      <c r="D2213" s="8"/>
    </row>
    <row r="2214" spans="1:4">
      <c r="A2214" s="133"/>
      <c r="D2214" s="8"/>
    </row>
    <row r="2215" spans="1:4">
      <c r="A2215" s="133"/>
      <c r="D2215" s="8"/>
    </row>
    <row r="2216" spans="1:4">
      <c r="A2216" s="133"/>
      <c r="D2216" s="8"/>
    </row>
    <row r="2217" spans="1:4">
      <c r="A2217" s="133"/>
      <c r="D2217" s="8"/>
    </row>
    <row r="2218" spans="1:4">
      <c r="A2218" s="133"/>
      <c r="D2218" s="8"/>
    </row>
    <row r="2219" spans="1:4">
      <c r="A2219" s="133"/>
      <c r="D2219" s="8"/>
    </row>
    <row r="2220" spans="1:4">
      <c r="A2220" s="133"/>
      <c r="D2220" s="8"/>
    </row>
    <row r="2221" spans="1:4">
      <c r="A2221" s="133"/>
      <c r="D2221" s="8"/>
    </row>
    <row r="2222" spans="1:4">
      <c r="A2222" s="133"/>
      <c r="D2222" s="8"/>
    </row>
    <row r="2223" spans="1:4">
      <c r="A2223" s="133"/>
      <c r="D2223" s="8"/>
    </row>
    <row r="2224" spans="1:4">
      <c r="A2224" s="133"/>
      <c r="D2224" s="8"/>
    </row>
    <row r="2225" spans="1:4">
      <c r="A2225" s="133"/>
      <c r="D2225" s="8"/>
    </row>
    <row r="2226" spans="1:4">
      <c r="A2226" s="133"/>
      <c r="D2226" s="8"/>
    </row>
    <row r="2227" spans="1:4">
      <c r="A2227" s="133"/>
      <c r="D2227" s="8"/>
    </row>
    <row r="2228" spans="1:4">
      <c r="A2228" s="133"/>
      <c r="D2228" s="8"/>
    </row>
    <row r="2229" spans="1:4">
      <c r="A2229" s="133"/>
      <c r="D2229" s="8"/>
    </row>
    <row r="2230" spans="1:4">
      <c r="A2230" s="133"/>
      <c r="D2230" s="8"/>
    </row>
    <row r="2231" spans="1:4">
      <c r="A2231" s="133"/>
      <c r="D2231" s="8"/>
    </row>
    <row r="2232" spans="1:4">
      <c r="A2232" s="133"/>
      <c r="D2232" s="8"/>
    </row>
    <row r="2233" spans="1:4">
      <c r="A2233" s="133"/>
      <c r="D2233" s="8"/>
    </row>
    <row r="2234" spans="1:4">
      <c r="A2234" s="133"/>
      <c r="D2234" s="8"/>
    </row>
    <row r="2235" spans="1:4">
      <c r="A2235" s="133"/>
      <c r="D2235" s="8"/>
    </row>
    <row r="2236" spans="1:4">
      <c r="A2236" s="133"/>
      <c r="D2236" s="8"/>
    </row>
    <row r="2237" spans="1:4">
      <c r="A2237" s="133"/>
      <c r="D2237" s="8"/>
    </row>
    <row r="2238" spans="1:4">
      <c r="A2238" s="133"/>
      <c r="D2238" s="8"/>
    </row>
    <row r="2239" spans="1:4">
      <c r="A2239" s="133"/>
      <c r="D2239" s="8"/>
    </row>
    <row r="2240" spans="1:4">
      <c r="A2240" s="133"/>
      <c r="D2240" s="8"/>
    </row>
    <row r="2241" spans="1:4">
      <c r="A2241" s="133"/>
      <c r="D2241" s="8"/>
    </row>
    <row r="2242" spans="1:4">
      <c r="A2242" s="133"/>
      <c r="D2242" s="8"/>
    </row>
    <row r="2243" spans="1:4">
      <c r="A2243" s="133"/>
      <c r="D2243" s="8"/>
    </row>
    <row r="2244" spans="1:4">
      <c r="A2244" s="133"/>
      <c r="D2244" s="8"/>
    </row>
    <row r="2245" spans="1:4">
      <c r="A2245" s="133"/>
      <c r="D2245" s="8"/>
    </row>
    <row r="2246" spans="1:4">
      <c r="A2246" s="133"/>
      <c r="D2246" s="8"/>
    </row>
    <row r="2247" spans="1:4">
      <c r="A2247" s="133"/>
      <c r="D2247" s="8"/>
    </row>
    <row r="2248" spans="1:4">
      <c r="A2248" s="133"/>
      <c r="D2248" s="8"/>
    </row>
    <row r="2249" spans="1:4">
      <c r="A2249" s="133"/>
      <c r="D2249" s="8"/>
    </row>
    <row r="2250" spans="1:4">
      <c r="A2250" s="133"/>
      <c r="D2250" s="8"/>
    </row>
    <row r="2251" spans="1:4">
      <c r="A2251" s="133"/>
      <c r="D2251" s="8"/>
    </row>
    <row r="2252" spans="1:4">
      <c r="A2252" s="133"/>
      <c r="D2252" s="8"/>
    </row>
    <row r="2253" spans="1:4">
      <c r="A2253" s="133"/>
      <c r="D2253" s="8"/>
    </row>
    <row r="2254" spans="1:4">
      <c r="A2254" s="133"/>
      <c r="D2254" s="8"/>
    </row>
    <row r="2255" spans="1:4">
      <c r="A2255" s="133"/>
      <c r="D2255" s="8"/>
    </row>
    <row r="2256" spans="1:4">
      <c r="A2256" s="133"/>
      <c r="D2256" s="8"/>
    </row>
    <row r="2257" spans="1:4">
      <c r="A2257" s="133"/>
      <c r="D2257" s="8"/>
    </row>
    <row r="2258" spans="1:4">
      <c r="A2258" s="133"/>
      <c r="D2258" s="8"/>
    </row>
    <row r="2259" spans="1:4">
      <c r="A2259" s="133"/>
      <c r="D2259" s="8"/>
    </row>
    <row r="2260" spans="1:4">
      <c r="A2260" s="133"/>
      <c r="D2260" s="8"/>
    </row>
    <row r="2261" spans="1:4">
      <c r="A2261" s="133"/>
      <c r="D2261" s="8"/>
    </row>
    <row r="2262" spans="1:4">
      <c r="A2262" s="133"/>
      <c r="D2262" s="8"/>
    </row>
    <row r="2263" spans="1:4">
      <c r="A2263" s="133"/>
      <c r="D2263" s="8"/>
    </row>
    <row r="2264" spans="1:4">
      <c r="A2264" s="133"/>
      <c r="D2264" s="8"/>
    </row>
    <row r="2265" spans="1:4">
      <c r="A2265" s="133"/>
      <c r="D2265" s="8"/>
    </row>
    <row r="2266" spans="1:4">
      <c r="A2266" s="133"/>
      <c r="D2266" s="8"/>
    </row>
    <row r="2267" spans="1:4">
      <c r="A2267" s="133"/>
      <c r="D2267" s="8"/>
    </row>
    <row r="2268" spans="1:4">
      <c r="A2268" s="133"/>
      <c r="D2268" s="8"/>
    </row>
    <row r="2269" spans="1:4">
      <c r="A2269" s="133"/>
      <c r="D2269" s="8"/>
    </row>
    <row r="2270" spans="1:4">
      <c r="A2270" s="133"/>
      <c r="D2270" s="8"/>
    </row>
    <row r="2271" spans="1:4">
      <c r="A2271" s="133"/>
      <c r="D2271" s="8"/>
    </row>
    <row r="2272" spans="1:4">
      <c r="A2272" s="133"/>
      <c r="D2272" s="8"/>
    </row>
    <row r="2273" spans="1:4">
      <c r="A2273" s="133"/>
      <c r="D2273" s="8"/>
    </row>
    <row r="2274" spans="1:4">
      <c r="A2274" s="133"/>
      <c r="D2274" s="8"/>
    </row>
    <row r="2275" spans="1:4">
      <c r="A2275" s="133"/>
      <c r="D2275" s="8"/>
    </row>
    <row r="2276" spans="1:4">
      <c r="A2276" s="133"/>
      <c r="D2276" s="8"/>
    </row>
    <row r="2277" spans="1:4">
      <c r="A2277" s="133"/>
      <c r="D2277" s="8"/>
    </row>
    <row r="2278" spans="1:4">
      <c r="A2278" s="133"/>
      <c r="D2278" s="8"/>
    </row>
    <row r="2279" spans="1:4">
      <c r="A2279" s="133"/>
      <c r="D2279" s="8"/>
    </row>
    <row r="2280" spans="1:4">
      <c r="A2280" s="133"/>
      <c r="D2280" s="8"/>
    </row>
    <row r="2281" spans="1:4">
      <c r="A2281" s="133"/>
      <c r="D2281" s="8"/>
    </row>
    <row r="2282" spans="1:4">
      <c r="A2282" s="133"/>
      <c r="D2282" s="8"/>
    </row>
    <row r="2283" spans="1:4">
      <c r="A2283" s="133"/>
      <c r="D2283" s="8"/>
    </row>
    <row r="2284" spans="1:4">
      <c r="A2284" s="133"/>
      <c r="D2284" s="8"/>
    </row>
    <row r="2285" spans="1:4">
      <c r="A2285" s="133"/>
      <c r="D2285" s="8"/>
    </row>
    <row r="2286" spans="1:4">
      <c r="A2286" s="133"/>
      <c r="D2286" s="8"/>
    </row>
    <row r="2287" spans="1:4">
      <c r="A2287" s="133"/>
      <c r="D2287" s="8"/>
    </row>
    <row r="2288" spans="1:4">
      <c r="A2288" s="133"/>
      <c r="D2288" s="8"/>
    </row>
    <row r="2289" spans="1:4">
      <c r="A2289" s="133"/>
      <c r="D2289" s="8"/>
    </row>
    <row r="2290" spans="1:4">
      <c r="A2290" s="133"/>
      <c r="D2290" s="8"/>
    </row>
    <row r="2291" spans="1:4">
      <c r="A2291" s="133"/>
      <c r="D2291" s="8"/>
    </row>
    <row r="2292" spans="1:4">
      <c r="A2292" s="133"/>
      <c r="D2292" s="8"/>
    </row>
    <row r="2293" spans="1:4">
      <c r="A2293" s="133"/>
      <c r="D2293" s="8"/>
    </row>
    <row r="2294" spans="1:4">
      <c r="A2294" s="133"/>
      <c r="D2294" s="8"/>
    </row>
    <row r="2295" spans="1:4">
      <c r="A2295" s="133"/>
      <c r="D2295" s="8"/>
    </row>
    <row r="2296" spans="1:4">
      <c r="A2296" s="133"/>
      <c r="D2296" s="8"/>
    </row>
    <row r="2297" spans="1:4">
      <c r="A2297" s="133"/>
      <c r="D2297" s="8"/>
    </row>
    <row r="2298" spans="1:4">
      <c r="A2298" s="133"/>
      <c r="D2298" s="8"/>
    </row>
    <row r="2299" spans="1:4">
      <c r="A2299" s="133"/>
      <c r="D2299" s="8"/>
    </row>
    <row r="2300" spans="1:4">
      <c r="A2300" s="133"/>
      <c r="D2300" s="8"/>
    </row>
    <row r="2301" spans="1:4">
      <c r="A2301" s="133"/>
      <c r="D2301" s="8"/>
    </row>
    <row r="2302" spans="1:4">
      <c r="A2302" s="133"/>
      <c r="D2302" s="8"/>
    </row>
    <row r="2303" spans="1:4">
      <c r="A2303" s="133"/>
      <c r="D2303" s="8"/>
    </row>
    <row r="2304" spans="1:4">
      <c r="A2304" s="133"/>
      <c r="D2304" s="8"/>
    </row>
    <row r="2305" spans="1:4">
      <c r="A2305" s="133"/>
      <c r="D2305" s="8"/>
    </row>
    <row r="2306" spans="1:4">
      <c r="A2306" s="133"/>
      <c r="D2306" s="8"/>
    </row>
    <row r="2307" spans="1:4">
      <c r="A2307" s="133"/>
      <c r="D2307" s="8"/>
    </row>
    <row r="2308" spans="1:4">
      <c r="A2308" s="133"/>
      <c r="D2308" s="8"/>
    </row>
    <row r="2309" spans="1:4">
      <c r="A2309" s="133"/>
      <c r="D2309" s="8"/>
    </row>
    <row r="2310" spans="1:4">
      <c r="A2310" s="133"/>
      <c r="D2310" s="8"/>
    </row>
    <row r="2311" spans="1:4">
      <c r="A2311" s="133"/>
      <c r="D2311" s="8"/>
    </row>
    <row r="2312" spans="1:4">
      <c r="A2312" s="133"/>
      <c r="D2312" s="8"/>
    </row>
    <row r="2313" spans="1:4">
      <c r="A2313" s="133"/>
      <c r="D2313" s="8"/>
    </row>
    <row r="2314" spans="1:4">
      <c r="A2314" s="133"/>
      <c r="D2314" s="8"/>
    </row>
    <row r="2315" spans="1:4">
      <c r="A2315" s="133"/>
      <c r="D2315" s="8"/>
    </row>
    <row r="2316" spans="1:4">
      <c r="A2316" s="133"/>
      <c r="D2316" s="8"/>
    </row>
    <row r="2317" spans="1:4">
      <c r="A2317" s="133"/>
      <c r="D2317" s="8"/>
    </row>
    <row r="2318" spans="1:4">
      <c r="A2318" s="133"/>
      <c r="D2318" s="8"/>
    </row>
    <row r="2319" spans="1:4">
      <c r="A2319" s="133"/>
      <c r="D2319" s="8"/>
    </row>
    <row r="2320" spans="1:4">
      <c r="A2320" s="133"/>
      <c r="D2320" s="8"/>
    </row>
    <row r="2321" spans="1:4">
      <c r="A2321" s="133"/>
      <c r="D2321" s="8"/>
    </row>
    <row r="2322" spans="1:4">
      <c r="A2322" s="133"/>
      <c r="D2322" s="8"/>
    </row>
    <row r="2323" spans="1:4">
      <c r="A2323" s="133"/>
      <c r="D2323" s="8"/>
    </row>
    <row r="2324" spans="1:4">
      <c r="A2324" s="133"/>
      <c r="D2324" s="8"/>
    </row>
    <row r="2325" spans="1:4">
      <c r="A2325" s="133"/>
      <c r="D2325" s="8"/>
    </row>
    <row r="2326" spans="1:4">
      <c r="A2326" s="133"/>
      <c r="D2326" s="8"/>
    </row>
    <row r="2327" spans="1:4">
      <c r="A2327" s="133"/>
      <c r="D2327" s="8"/>
    </row>
    <row r="2328" spans="1:4">
      <c r="A2328" s="133"/>
      <c r="D2328" s="8"/>
    </row>
    <row r="2329" spans="1:4">
      <c r="A2329" s="133"/>
      <c r="D2329" s="8"/>
    </row>
    <row r="2330" spans="1:4">
      <c r="A2330" s="133"/>
      <c r="D2330" s="8"/>
    </row>
    <row r="2331" spans="1:4">
      <c r="A2331" s="133"/>
      <c r="D2331" s="8"/>
    </row>
    <row r="2332" spans="1:4">
      <c r="A2332" s="133"/>
      <c r="D2332" s="8"/>
    </row>
    <row r="2333" spans="1:4">
      <c r="A2333" s="133"/>
      <c r="D2333" s="8"/>
    </row>
    <row r="2334" spans="1:4">
      <c r="A2334" s="133"/>
      <c r="D2334" s="8"/>
    </row>
    <row r="2335" spans="1:4">
      <c r="A2335" s="133"/>
      <c r="D2335" s="8"/>
    </row>
    <row r="2336" spans="1:4">
      <c r="A2336" s="133"/>
      <c r="D2336" s="8"/>
    </row>
    <row r="2337" spans="1:4">
      <c r="A2337" s="133"/>
      <c r="D2337" s="8"/>
    </row>
    <row r="2338" spans="1:4">
      <c r="A2338" s="133"/>
      <c r="D2338" s="8"/>
    </row>
    <row r="2339" spans="1:4">
      <c r="A2339" s="133"/>
      <c r="D2339" s="8"/>
    </row>
    <row r="2340" spans="1:4">
      <c r="A2340" s="133"/>
      <c r="D2340" s="8"/>
    </row>
    <row r="2341" spans="1:4">
      <c r="A2341" s="133"/>
      <c r="D2341" s="8"/>
    </row>
    <row r="2342" spans="1:4">
      <c r="A2342" s="133"/>
      <c r="D2342" s="8"/>
    </row>
    <row r="2343" spans="1:4">
      <c r="A2343" s="133"/>
      <c r="D2343" s="8"/>
    </row>
    <row r="2344" spans="1:4">
      <c r="A2344" s="133"/>
      <c r="D2344" s="8"/>
    </row>
    <row r="2345" spans="1:4">
      <c r="A2345" s="133"/>
      <c r="D2345" s="8"/>
    </row>
    <row r="2346" spans="1:4">
      <c r="A2346" s="133"/>
      <c r="D2346" s="8"/>
    </row>
    <row r="2347" spans="1:4">
      <c r="A2347" s="133"/>
      <c r="D2347" s="8"/>
    </row>
    <row r="2348" spans="1:4">
      <c r="A2348" s="133"/>
      <c r="D2348" s="8"/>
    </row>
    <row r="2349" spans="1:4">
      <c r="A2349" s="133"/>
      <c r="D2349" s="8"/>
    </row>
    <row r="2350" spans="1:4">
      <c r="A2350" s="133"/>
      <c r="D2350" s="8"/>
    </row>
    <row r="2351" spans="1:4">
      <c r="A2351" s="133"/>
      <c r="D2351" s="8"/>
    </row>
    <row r="2352" spans="1:4">
      <c r="A2352" s="133"/>
      <c r="D2352" s="8"/>
    </row>
    <row r="2353" spans="1:4">
      <c r="A2353" s="133"/>
      <c r="D2353" s="8"/>
    </row>
    <row r="2354" spans="1:4">
      <c r="A2354" s="133"/>
      <c r="D2354" s="8"/>
    </row>
    <row r="2355" spans="1:4">
      <c r="A2355" s="133"/>
      <c r="D2355" s="8"/>
    </row>
    <row r="2356" spans="1:4">
      <c r="A2356" s="133"/>
      <c r="D2356" s="8"/>
    </row>
    <row r="2357" spans="1:4">
      <c r="A2357" s="133"/>
      <c r="D2357" s="8"/>
    </row>
    <row r="2358" spans="1:4">
      <c r="A2358" s="133"/>
      <c r="D2358" s="8"/>
    </row>
    <row r="2359" spans="1:4">
      <c r="A2359" s="133"/>
      <c r="D2359" s="8"/>
    </row>
    <row r="2360" spans="1:4">
      <c r="A2360" s="133"/>
      <c r="D2360" s="8"/>
    </row>
    <row r="2361" spans="1:4">
      <c r="A2361" s="133"/>
      <c r="D2361" s="8"/>
    </row>
    <row r="2362" spans="1:4">
      <c r="A2362" s="133"/>
      <c r="D2362" s="8"/>
    </row>
    <row r="2363" spans="1:4">
      <c r="A2363" s="133"/>
      <c r="D2363" s="8"/>
    </row>
    <row r="2364" spans="1:4">
      <c r="A2364" s="133"/>
      <c r="D2364" s="8"/>
    </row>
    <row r="2365" spans="1:4">
      <c r="A2365" s="133"/>
      <c r="D2365" s="8"/>
    </row>
    <row r="2366" spans="1:4">
      <c r="A2366" s="133"/>
      <c r="D2366" s="8"/>
    </row>
    <row r="2367" spans="1:4">
      <c r="A2367" s="133"/>
      <c r="D2367" s="8"/>
    </row>
    <row r="2368" spans="1:4">
      <c r="A2368" s="133"/>
      <c r="D2368" s="8"/>
    </row>
    <row r="2369" spans="1:4">
      <c r="A2369" s="133"/>
      <c r="D2369" s="8"/>
    </row>
    <row r="2370" spans="1:4">
      <c r="A2370" s="133"/>
      <c r="D2370" s="8"/>
    </row>
    <row r="2371" spans="1:4">
      <c r="A2371" s="133"/>
      <c r="D2371" s="8"/>
    </row>
    <row r="2372" spans="1:4">
      <c r="A2372" s="133"/>
      <c r="D2372" s="8"/>
    </row>
    <row r="2373" spans="1:4">
      <c r="A2373" s="133"/>
      <c r="D2373" s="8"/>
    </row>
    <row r="2374" spans="1:4">
      <c r="A2374" s="133"/>
      <c r="D2374" s="8"/>
    </row>
    <row r="2375" spans="1:4">
      <c r="A2375" s="133"/>
      <c r="D2375" s="8"/>
    </row>
    <row r="2376" spans="1:4">
      <c r="A2376" s="133"/>
      <c r="D2376" s="8"/>
    </row>
    <row r="2377" spans="1:4">
      <c r="A2377" s="133"/>
      <c r="D2377" s="8"/>
    </row>
    <row r="2378" spans="1:4">
      <c r="A2378" s="133"/>
      <c r="D2378" s="8"/>
    </row>
    <row r="2379" spans="1:4">
      <c r="A2379" s="133"/>
      <c r="D2379" s="8"/>
    </row>
    <row r="2380" spans="1:4">
      <c r="A2380" s="133"/>
      <c r="D2380" s="8"/>
    </row>
    <row r="2381" spans="1:4">
      <c r="A2381" s="133"/>
      <c r="D2381" s="8"/>
    </row>
    <row r="2382" spans="1:4">
      <c r="A2382" s="133"/>
      <c r="D2382" s="8"/>
    </row>
    <row r="2383" spans="1:4">
      <c r="A2383" s="133"/>
      <c r="D2383" s="8"/>
    </row>
    <row r="2384" spans="1:4">
      <c r="A2384" s="133"/>
      <c r="D2384" s="8"/>
    </row>
    <row r="2385" spans="1:4">
      <c r="A2385" s="133"/>
      <c r="D2385" s="8"/>
    </row>
    <row r="2386" spans="1:4">
      <c r="A2386" s="133"/>
      <c r="D2386" s="8"/>
    </row>
    <row r="2387" spans="1:4">
      <c r="A2387" s="133"/>
      <c r="D2387" s="8"/>
    </row>
    <row r="2388" spans="1:4">
      <c r="A2388" s="133"/>
      <c r="D2388" s="8"/>
    </row>
    <row r="2389" spans="1:4">
      <c r="A2389" s="133"/>
      <c r="D2389" s="8"/>
    </row>
    <row r="2390" spans="1:4">
      <c r="A2390" s="133"/>
      <c r="D2390" s="8"/>
    </row>
    <row r="2391" spans="1:4">
      <c r="A2391" s="133"/>
      <c r="D2391" s="8"/>
    </row>
    <row r="2392" spans="1:4">
      <c r="A2392" s="133"/>
      <c r="D2392" s="8"/>
    </row>
    <row r="2393" spans="1:4">
      <c r="A2393" s="133"/>
      <c r="D2393" s="8"/>
    </row>
    <row r="2394" spans="1:4">
      <c r="A2394" s="133"/>
      <c r="D2394" s="8"/>
    </row>
    <row r="2395" spans="1:4">
      <c r="A2395" s="133"/>
      <c r="D2395" s="8"/>
    </row>
    <row r="2396" spans="1:4">
      <c r="A2396" s="133"/>
      <c r="D2396" s="8"/>
    </row>
    <row r="2397" spans="1:4">
      <c r="A2397" s="133"/>
      <c r="D2397" s="8"/>
    </row>
    <row r="2398" spans="1:4">
      <c r="A2398" s="133"/>
      <c r="D2398" s="8"/>
    </row>
    <row r="2399" spans="1:4">
      <c r="A2399" s="133"/>
      <c r="D2399" s="8"/>
    </row>
    <row r="2400" spans="1:4">
      <c r="A2400" s="133"/>
      <c r="D2400" s="8"/>
    </row>
    <row r="2401" spans="1:4">
      <c r="A2401" s="133"/>
      <c r="D2401" s="8"/>
    </row>
    <row r="2402" spans="1:4">
      <c r="A2402" s="133"/>
      <c r="D2402" s="8"/>
    </row>
    <row r="2403" spans="1:4">
      <c r="A2403" s="133"/>
      <c r="D2403" s="8"/>
    </row>
    <row r="2404" spans="1:4">
      <c r="A2404" s="133"/>
      <c r="D2404" s="8"/>
    </row>
    <row r="2405" spans="1:4">
      <c r="A2405" s="133"/>
      <c r="D2405" s="8"/>
    </row>
    <row r="2406" spans="1:4">
      <c r="A2406" s="133"/>
      <c r="D2406" s="8"/>
    </row>
    <row r="2407" spans="1:4">
      <c r="A2407" s="133"/>
      <c r="D2407" s="8"/>
    </row>
    <row r="2408" spans="1:4">
      <c r="A2408" s="133"/>
      <c r="D2408" s="8"/>
    </row>
    <row r="2409" spans="1:4">
      <c r="A2409" s="133"/>
      <c r="D2409" s="8"/>
    </row>
    <row r="2410" spans="1:4">
      <c r="A2410" s="133"/>
      <c r="D2410" s="8"/>
    </row>
    <row r="2411" spans="1:4">
      <c r="A2411" s="133"/>
      <c r="D2411" s="8"/>
    </row>
    <row r="2412" spans="1:4">
      <c r="A2412" s="133"/>
      <c r="D2412" s="8"/>
    </row>
    <row r="2413" spans="1:4">
      <c r="A2413" s="133"/>
      <c r="D2413" s="8"/>
    </row>
    <row r="2414" spans="1:4">
      <c r="A2414" s="133"/>
      <c r="D2414" s="8"/>
    </row>
    <row r="2415" spans="1:4">
      <c r="A2415" s="133"/>
      <c r="D2415" s="8"/>
    </row>
    <row r="2416" spans="1:4">
      <c r="A2416" s="133"/>
      <c r="D2416" s="8"/>
    </row>
    <row r="2417" spans="1:4">
      <c r="A2417" s="133"/>
      <c r="D2417" s="8"/>
    </row>
    <row r="2418" spans="1:4">
      <c r="A2418" s="133"/>
      <c r="D2418" s="8"/>
    </row>
    <row r="2419" spans="1:4">
      <c r="A2419" s="133"/>
      <c r="D2419" s="8"/>
    </row>
    <row r="2420" spans="1:4">
      <c r="A2420" s="133"/>
      <c r="D2420" s="8"/>
    </row>
    <row r="2421" spans="1:4">
      <c r="A2421" s="133"/>
      <c r="D2421" s="8"/>
    </row>
    <row r="2422" spans="1:4">
      <c r="A2422" s="133"/>
      <c r="D2422" s="8"/>
    </row>
    <row r="2423" spans="1:4">
      <c r="A2423" s="133"/>
      <c r="D2423" s="8"/>
    </row>
    <row r="2424" spans="1:4">
      <c r="A2424" s="133"/>
      <c r="D2424" s="8"/>
    </row>
    <row r="2425" spans="1:4">
      <c r="A2425" s="133"/>
      <c r="D2425" s="8"/>
    </row>
    <row r="2426" spans="1:4">
      <c r="A2426" s="133"/>
      <c r="D2426" s="8"/>
    </row>
    <row r="2427" spans="1:4">
      <c r="A2427" s="133"/>
      <c r="D2427" s="8"/>
    </row>
    <row r="2428" spans="1:4">
      <c r="A2428" s="133"/>
      <c r="D2428" s="8"/>
    </row>
    <row r="2429" spans="1:4">
      <c r="A2429" s="133"/>
      <c r="D2429" s="8"/>
    </row>
    <row r="2430" spans="1:4">
      <c r="A2430" s="133"/>
      <c r="D2430" s="8"/>
    </row>
    <row r="2431" spans="1:4">
      <c r="A2431" s="133"/>
      <c r="D2431" s="8"/>
    </row>
    <row r="2432" spans="1:4">
      <c r="A2432" s="133"/>
      <c r="D2432" s="8"/>
    </row>
    <row r="2433" spans="1:4">
      <c r="A2433" s="133"/>
      <c r="D2433" s="8"/>
    </row>
    <row r="2434" spans="1:4">
      <c r="A2434" s="133"/>
      <c r="D2434" s="8"/>
    </row>
    <row r="2435" spans="1:4">
      <c r="A2435" s="133"/>
      <c r="D2435" s="8"/>
    </row>
    <row r="2436" spans="1:4">
      <c r="A2436" s="133"/>
      <c r="D2436" s="8"/>
    </row>
    <row r="2437" spans="1:4">
      <c r="A2437" s="133"/>
      <c r="D2437" s="8"/>
    </row>
    <row r="2438" spans="1:4">
      <c r="A2438" s="133"/>
      <c r="D2438" s="8"/>
    </row>
    <row r="2439" spans="1:4">
      <c r="A2439" s="133"/>
      <c r="D2439" s="8"/>
    </row>
    <row r="2440" spans="1:4">
      <c r="A2440" s="133"/>
      <c r="D2440" s="8"/>
    </row>
    <row r="2441" spans="1:4">
      <c r="A2441" s="133"/>
      <c r="D2441" s="8"/>
    </row>
    <row r="2442" spans="1:4">
      <c r="A2442" s="133"/>
      <c r="D2442" s="8"/>
    </row>
    <row r="2443" spans="1:4">
      <c r="A2443" s="133"/>
      <c r="D2443" s="8"/>
    </row>
    <row r="2444" spans="1:4">
      <c r="A2444" s="133"/>
      <c r="D2444" s="8"/>
    </row>
    <row r="2445" spans="1:4">
      <c r="A2445" s="133"/>
      <c r="D2445" s="8"/>
    </row>
    <row r="2446" spans="1:4">
      <c r="A2446" s="133"/>
      <c r="D2446" s="8"/>
    </row>
    <row r="2447" spans="1:4">
      <c r="A2447" s="133"/>
      <c r="D2447" s="8"/>
    </row>
    <row r="2448" spans="1:4">
      <c r="A2448" s="133"/>
      <c r="D2448" s="8"/>
    </row>
    <row r="2449" spans="1:4">
      <c r="A2449" s="133"/>
      <c r="D2449" s="8"/>
    </row>
    <row r="2450" spans="1:4">
      <c r="A2450" s="133"/>
      <c r="D2450" s="8"/>
    </row>
    <row r="2451" spans="1:4">
      <c r="A2451" s="133"/>
      <c r="D2451" s="8"/>
    </row>
    <row r="2452" spans="1:4">
      <c r="A2452" s="133"/>
      <c r="D2452" s="8"/>
    </row>
    <row r="2453" spans="1:4">
      <c r="A2453" s="133"/>
      <c r="D2453" s="8"/>
    </row>
    <row r="2454" spans="1:4">
      <c r="A2454" s="133"/>
      <c r="D2454" s="8"/>
    </row>
    <row r="2455" spans="1:4">
      <c r="A2455" s="133"/>
      <c r="D2455" s="8"/>
    </row>
    <row r="2456" spans="1:4">
      <c r="A2456" s="133"/>
      <c r="D2456" s="8"/>
    </row>
    <row r="2457" spans="1:4">
      <c r="A2457" s="133"/>
      <c r="D2457" s="8"/>
    </row>
    <row r="2458" spans="1:4">
      <c r="A2458" s="133"/>
      <c r="D2458" s="8"/>
    </row>
    <row r="2459" spans="1:4">
      <c r="A2459" s="133"/>
      <c r="D2459" s="8"/>
    </row>
    <row r="2460" spans="1:4">
      <c r="A2460" s="133"/>
      <c r="D2460" s="8"/>
    </row>
    <row r="2461" spans="1:4">
      <c r="A2461" s="133"/>
      <c r="D2461" s="8"/>
    </row>
    <row r="2462" spans="1:4">
      <c r="A2462" s="133"/>
      <c r="D2462" s="8"/>
    </row>
    <row r="2463" spans="1:4">
      <c r="A2463" s="133"/>
      <c r="D2463" s="8"/>
    </row>
    <row r="2464" spans="1:4">
      <c r="A2464" s="133"/>
      <c r="D2464" s="8"/>
    </row>
    <row r="2465" spans="1:4">
      <c r="A2465" s="133"/>
      <c r="D2465" s="8"/>
    </row>
    <row r="2466" spans="1:4">
      <c r="A2466" s="133"/>
      <c r="D2466" s="8"/>
    </row>
    <row r="2467" spans="1:4">
      <c r="A2467" s="133"/>
      <c r="D2467" s="8"/>
    </row>
    <row r="2468" spans="1:4">
      <c r="A2468" s="133"/>
      <c r="D2468" s="8"/>
    </row>
    <row r="2469" spans="1:4">
      <c r="A2469" s="133"/>
      <c r="D2469" s="8"/>
    </row>
    <row r="2470" spans="1:4">
      <c r="A2470" s="133"/>
      <c r="D2470" s="8"/>
    </row>
    <row r="2471" spans="1:4">
      <c r="A2471" s="133"/>
      <c r="D2471" s="8"/>
    </row>
    <row r="2472" spans="1:4">
      <c r="A2472" s="133"/>
      <c r="D2472" s="8"/>
    </row>
    <row r="2473" spans="1:4">
      <c r="A2473" s="133"/>
      <c r="D2473" s="8"/>
    </row>
    <row r="2474" spans="1:4">
      <c r="A2474" s="133"/>
      <c r="D2474" s="8"/>
    </row>
    <row r="2475" spans="1:4">
      <c r="A2475" s="133"/>
      <c r="D2475" s="8"/>
    </row>
    <row r="2476" spans="1:4">
      <c r="A2476" s="133"/>
      <c r="D2476" s="8"/>
    </row>
    <row r="2477" spans="1:4">
      <c r="A2477" s="133"/>
      <c r="D2477" s="8"/>
    </row>
    <row r="2478" spans="1:4">
      <c r="A2478" s="133"/>
      <c r="D2478" s="8"/>
    </row>
    <row r="2479" spans="1:4">
      <c r="A2479" s="133"/>
      <c r="D2479" s="8"/>
    </row>
    <row r="2480" spans="1:4">
      <c r="A2480" s="133"/>
      <c r="D2480" s="8"/>
    </row>
    <row r="2481" spans="1:4">
      <c r="A2481" s="133"/>
      <c r="D2481" s="8"/>
    </row>
    <row r="2482" spans="1:4">
      <c r="A2482" s="133"/>
      <c r="D2482" s="8"/>
    </row>
    <row r="2483" spans="1:4">
      <c r="A2483" s="133"/>
      <c r="D2483" s="8"/>
    </row>
    <row r="2484" spans="1:4">
      <c r="A2484" s="133"/>
      <c r="D2484" s="8"/>
    </row>
    <row r="2485" spans="1:4">
      <c r="A2485" s="133"/>
      <c r="D2485" s="8"/>
    </row>
    <row r="2486" spans="1:4">
      <c r="A2486" s="133"/>
      <c r="D2486" s="8"/>
    </row>
    <row r="2487" spans="1:4">
      <c r="A2487" s="133"/>
      <c r="D2487" s="8"/>
    </row>
    <row r="2488" spans="1:4">
      <c r="A2488" s="133"/>
      <c r="D2488" s="8"/>
    </row>
    <row r="2489" spans="1:4">
      <c r="A2489" s="133"/>
      <c r="D2489" s="8"/>
    </row>
    <row r="2490" spans="1:4">
      <c r="A2490" s="133"/>
      <c r="D2490" s="8"/>
    </row>
    <row r="2491" spans="1:4">
      <c r="A2491" s="133"/>
      <c r="D2491" s="8"/>
    </row>
    <row r="2492" spans="1:4">
      <c r="A2492" s="133"/>
      <c r="D2492" s="8"/>
    </row>
    <row r="2493" spans="1:4">
      <c r="A2493" s="133"/>
      <c r="D2493" s="8"/>
    </row>
    <row r="2494" spans="1:4">
      <c r="A2494" s="133"/>
      <c r="D2494" s="8"/>
    </row>
    <row r="2495" spans="1:4">
      <c r="A2495" s="133"/>
      <c r="D2495" s="8"/>
    </row>
    <row r="2496" spans="1:4">
      <c r="A2496" s="133"/>
      <c r="D2496" s="8"/>
    </row>
    <row r="2497" spans="1:4">
      <c r="A2497" s="133"/>
      <c r="D2497" s="8"/>
    </row>
    <row r="2498" spans="1:4">
      <c r="A2498" s="133"/>
      <c r="D2498" s="8"/>
    </row>
    <row r="2499" spans="1:4">
      <c r="A2499" s="133"/>
      <c r="D2499" s="8"/>
    </row>
    <row r="2500" spans="1:4">
      <c r="A2500" s="133"/>
      <c r="D2500" s="8"/>
    </row>
    <row r="2501" spans="1:4">
      <c r="A2501" s="133"/>
      <c r="D2501" s="8"/>
    </row>
    <row r="2502" spans="1:4">
      <c r="A2502" s="133"/>
      <c r="D2502" s="8"/>
    </row>
    <row r="2503" spans="1:4">
      <c r="A2503" s="133"/>
      <c r="D2503" s="8"/>
    </row>
    <row r="2504" spans="1:4">
      <c r="A2504" s="133"/>
      <c r="D2504" s="8"/>
    </row>
    <row r="2505" spans="1:4">
      <c r="A2505" s="133"/>
      <c r="D2505" s="8"/>
    </row>
    <row r="2506" spans="1:4">
      <c r="A2506" s="133"/>
      <c r="D2506" s="8"/>
    </row>
    <row r="2507" spans="1:4">
      <c r="A2507" s="133"/>
      <c r="D2507" s="8"/>
    </row>
    <row r="2508" spans="1:4">
      <c r="A2508" s="133"/>
      <c r="D2508" s="8"/>
    </row>
    <row r="2509" spans="1:4">
      <c r="A2509" s="133"/>
      <c r="D2509" s="8"/>
    </row>
    <row r="2510" spans="1:4">
      <c r="A2510" s="133"/>
      <c r="D2510" s="8"/>
    </row>
    <row r="2511" spans="1:4">
      <c r="A2511" s="133"/>
      <c r="D2511" s="8"/>
    </row>
    <row r="2512" spans="1:4">
      <c r="A2512" s="133"/>
      <c r="D2512" s="8"/>
    </row>
    <row r="2513" spans="1:4">
      <c r="A2513" s="133"/>
      <c r="D2513" s="8"/>
    </row>
    <row r="2514" spans="1:4">
      <c r="A2514" s="133"/>
      <c r="D2514" s="8"/>
    </row>
    <row r="2515" spans="1:4">
      <c r="A2515" s="133"/>
      <c r="D2515" s="8"/>
    </row>
    <row r="2516" spans="1:4">
      <c r="A2516" s="133"/>
      <c r="D2516" s="8"/>
    </row>
    <row r="2517" spans="1:4">
      <c r="A2517" s="133"/>
      <c r="D2517" s="8"/>
    </row>
    <row r="2518" spans="1:4">
      <c r="A2518" s="133"/>
      <c r="D2518" s="8"/>
    </row>
    <row r="2519" spans="1:4">
      <c r="A2519" s="133"/>
      <c r="D2519" s="8"/>
    </row>
    <row r="2520" spans="1:4">
      <c r="A2520" s="133"/>
      <c r="D2520" s="8"/>
    </row>
    <row r="2521" spans="1:4">
      <c r="A2521" s="133"/>
      <c r="D2521" s="8"/>
    </row>
    <row r="2522" spans="1:4">
      <c r="A2522" s="133"/>
      <c r="D2522" s="8"/>
    </row>
    <row r="2523" spans="1:4">
      <c r="A2523" s="133"/>
      <c r="D2523" s="8"/>
    </row>
    <row r="2524" spans="1:4">
      <c r="A2524" s="133"/>
      <c r="D2524" s="8"/>
    </row>
    <row r="2525" spans="1:4">
      <c r="A2525" s="133"/>
      <c r="D2525" s="8"/>
    </row>
    <row r="2526" spans="1:4">
      <c r="A2526" s="133"/>
      <c r="D2526" s="8"/>
    </row>
    <row r="2527" spans="1:4">
      <c r="A2527" s="133"/>
      <c r="D2527" s="8"/>
    </row>
    <row r="2528" spans="1:4">
      <c r="A2528" s="133"/>
      <c r="D2528" s="8"/>
    </row>
    <row r="2529" spans="1:4">
      <c r="A2529" s="133"/>
      <c r="D2529" s="8"/>
    </row>
    <row r="2530" spans="1:4">
      <c r="A2530" s="133"/>
      <c r="D2530" s="8"/>
    </row>
    <row r="2531" spans="1:4">
      <c r="A2531" s="133"/>
      <c r="D2531" s="8"/>
    </row>
    <row r="2532" spans="1:4">
      <c r="A2532" s="133"/>
      <c r="D2532" s="8"/>
    </row>
    <row r="2533" spans="1:4">
      <c r="A2533" s="133"/>
      <c r="D2533" s="8"/>
    </row>
    <row r="2534" spans="1:4">
      <c r="A2534" s="133"/>
      <c r="D2534" s="8"/>
    </row>
    <row r="2535" spans="1:4">
      <c r="A2535" s="133"/>
      <c r="D2535" s="8"/>
    </row>
    <row r="2536" spans="1:4">
      <c r="A2536" s="133"/>
      <c r="D2536" s="8"/>
    </row>
    <row r="2537" spans="1:4">
      <c r="A2537" s="133"/>
      <c r="D2537" s="8"/>
    </row>
    <row r="2538" spans="1:4">
      <c r="A2538" s="133"/>
      <c r="D2538" s="8"/>
    </row>
    <row r="2539" spans="1:4">
      <c r="A2539" s="133"/>
      <c r="D2539" s="8"/>
    </row>
    <row r="2540" spans="1:4">
      <c r="A2540" s="133"/>
      <c r="D2540" s="8"/>
    </row>
    <row r="2541" spans="1:4">
      <c r="A2541" s="133"/>
      <c r="D2541" s="8"/>
    </row>
    <row r="2542" spans="1:4">
      <c r="A2542" s="133"/>
      <c r="D2542" s="8"/>
    </row>
    <row r="2543" spans="1:4">
      <c r="A2543" s="133"/>
      <c r="D2543" s="8"/>
    </row>
    <row r="2544" spans="1:4">
      <c r="A2544" s="133"/>
      <c r="D2544" s="8"/>
    </row>
    <row r="2545" spans="1:4">
      <c r="A2545" s="133"/>
      <c r="D2545" s="8"/>
    </row>
    <row r="2546" spans="1:4">
      <c r="A2546" s="133"/>
      <c r="D2546" s="8"/>
    </row>
    <row r="2547" spans="1:4">
      <c r="A2547" s="133"/>
      <c r="D2547" s="8"/>
    </row>
    <row r="2548" spans="1:4">
      <c r="A2548" s="133"/>
      <c r="D2548" s="8"/>
    </row>
    <row r="2549" spans="1:4">
      <c r="A2549" s="133"/>
      <c r="D2549" s="8"/>
    </row>
    <row r="2550" spans="1:4">
      <c r="A2550" s="133"/>
      <c r="D2550" s="8"/>
    </row>
    <row r="2551" spans="1:4">
      <c r="A2551" s="133"/>
      <c r="D2551" s="8"/>
    </row>
    <row r="2552" spans="1:4">
      <c r="A2552" s="133"/>
      <c r="D2552" s="8"/>
    </row>
    <row r="2553" spans="1:4">
      <c r="A2553" s="133"/>
      <c r="D2553" s="8"/>
    </row>
    <row r="2554" spans="1:4">
      <c r="A2554" s="133"/>
      <c r="D2554" s="8"/>
    </row>
    <row r="2555" spans="1:4">
      <c r="A2555" s="133"/>
      <c r="D2555" s="8"/>
    </row>
    <row r="2556" spans="1:4">
      <c r="A2556" s="133"/>
      <c r="D2556" s="8"/>
    </row>
    <row r="2557" spans="1:4">
      <c r="A2557" s="133"/>
      <c r="D2557" s="8"/>
    </row>
    <row r="2558" spans="1:4">
      <c r="A2558" s="133"/>
      <c r="D2558" s="8"/>
    </row>
    <row r="2559" spans="1:4">
      <c r="A2559" s="133"/>
      <c r="D2559" s="8"/>
    </row>
    <row r="2560" spans="1:4">
      <c r="A2560" s="133"/>
      <c r="D2560" s="8"/>
    </row>
    <row r="2561" spans="1:4">
      <c r="A2561" s="133"/>
      <c r="D2561" s="8"/>
    </row>
    <row r="2562" spans="1:4">
      <c r="A2562" s="133"/>
      <c r="D2562" s="8"/>
    </row>
    <row r="2563" spans="1:4">
      <c r="A2563" s="133"/>
      <c r="D2563" s="8"/>
    </row>
    <row r="2564" spans="1:4">
      <c r="A2564" s="133"/>
      <c r="D2564" s="8"/>
    </row>
    <row r="2565" spans="1:4">
      <c r="A2565" s="133"/>
      <c r="D2565" s="8"/>
    </row>
    <row r="2566" spans="1:4">
      <c r="A2566" s="133"/>
      <c r="D2566" s="8"/>
    </row>
    <row r="2567" spans="1:4">
      <c r="A2567" s="133"/>
      <c r="D2567" s="8"/>
    </row>
    <row r="2568" spans="1:4">
      <c r="A2568" s="133"/>
      <c r="D2568" s="8"/>
    </row>
    <row r="2569" spans="1:4">
      <c r="A2569" s="133"/>
      <c r="D2569" s="8"/>
    </row>
    <row r="2570" spans="1:4">
      <c r="A2570" s="133"/>
      <c r="D2570" s="8"/>
    </row>
    <row r="2571" spans="1:4">
      <c r="A2571" s="133"/>
      <c r="D2571" s="8"/>
    </row>
    <row r="2572" spans="1:4">
      <c r="A2572" s="133"/>
      <c r="D2572" s="8"/>
    </row>
    <row r="2573" spans="1:4">
      <c r="A2573" s="133"/>
      <c r="D2573" s="8"/>
    </row>
    <row r="2574" spans="1:4">
      <c r="A2574" s="133"/>
      <c r="D2574" s="8"/>
    </row>
    <row r="2575" spans="1:4">
      <c r="A2575" s="133"/>
      <c r="D2575" s="8"/>
    </row>
    <row r="2576" spans="1:4">
      <c r="A2576" s="133"/>
      <c r="D2576" s="8"/>
    </row>
    <row r="2577" spans="1:4">
      <c r="A2577" s="133"/>
      <c r="D2577" s="8"/>
    </row>
    <row r="2578" spans="1:4">
      <c r="A2578" s="133"/>
      <c r="D2578" s="8"/>
    </row>
    <row r="2579" spans="1:4">
      <c r="A2579" s="133"/>
      <c r="D2579" s="8"/>
    </row>
    <row r="2580" spans="1:4">
      <c r="A2580" s="133"/>
      <c r="D2580" s="8"/>
    </row>
    <row r="2581" spans="1:4">
      <c r="A2581" s="133"/>
      <c r="D2581" s="8"/>
    </row>
    <row r="2582" spans="1:4">
      <c r="A2582" s="133"/>
      <c r="D2582" s="8"/>
    </row>
    <row r="2583" spans="1:4">
      <c r="A2583" s="133"/>
      <c r="D2583" s="8"/>
    </row>
    <row r="2584" spans="1:4">
      <c r="A2584" s="133"/>
      <c r="D2584" s="8"/>
    </row>
    <row r="2585" spans="1:4">
      <c r="A2585" s="133"/>
      <c r="D2585" s="8"/>
    </row>
    <row r="2586" spans="1:4">
      <c r="A2586" s="133"/>
      <c r="D2586" s="8"/>
    </row>
    <row r="2587" spans="1:4">
      <c r="A2587" s="133"/>
      <c r="D2587" s="8"/>
    </row>
    <row r="2588" spans="1:4">
      <c r="A2588" s="133"/>
      <c r="D2588" s="8"/>
    </row>
    <row r="2589" spans="1:4">
      <c r="A2589" s="133"/>
      <c r="D2589" s="8"/>
    </row>
    <row r="2590" spans="1:4">
      <c r="A2590" s="133"/>
      <c r="D2590" s="8"/>
    </row>
    <row r="2591" spans="1:4">
      <c r="A2591" s="133"/>
      <c r="D2591" s="8"/>
    </row>
    <row r="2592" spans="1:4">
      <c r="A2592" s="133"/>
      <c r="D2592" s="8"/>
    </row>
    <row r="2593" spans="1:4">
      <c r="A2593" s="133"/>
      <c r="D2593" s="8"/>
    </row>
    <row r="2594" spans="1:4">
      <c r="A2594" s="133"/>
      <c r="D2594" s="8"/>
    </row>
    <row r="2595" spans="1:4">
      <c r="A2595" s="133"/>
      <c r="D2595" s="8"/>
    </row>
    <row r="2596" spans="1:4">
      <c r="A2596" s="133"/>
      <c r="D2596" s="8"/>
    </row>
    <row r="2597" spans="1:4">
      <c r="A2597" s="133"/>
      <c r="D2597" s="8"/>
    </row>
    <row r="2598" spans="1:4">
      <c r="A2598" s="133"/>
      <c r="D2598" s="8"/>
    </row>
    <row r="2599" spans="1:4">
      <c r="A2599" s="133"/>
      <c r="D2599" s="8"/>
    </row>
    <row r="2600" spans="1:4">
      <c r="A2600" s="133"/>
      <c r="D2600" s="8"/>
    </row>
    <row r="2601" spans="1:4">
      <c r="A2601" s="133"/>
      <c r="D2601" s="8"/>
    </row>
    <row r="2602" spans="1:4">
      <c r="A2602" s="133"/>
      <c r="D2602" s="8"/>
    </row>
    <row r="2603" spans="1:4">
      <c r="A2603" s="133"/>
      <c r="D2603" s="8"/>
    </row>
    <row r="2604" spans="1:4">
      <c r="A2604" s="133"/>
      <c r="D2604" s="8"/>
    </row>
    <row r="2605" spans="1:4">
      <c r="A2605" s="133"/>
      <c r="D2605" s="8"/>
    </row>
    <row r="2606" spans="1:4">
      <c r="A2606" s="133"/>
      <c r="D2606" s="8"/>
    </row>
    <row r="2607" spans="1:4">
      <c r="A2607" s="133"/>
      <c r="D2607" s="8"/>
    </row>
    <row r="2608" spans="1:4">
      <c r="A2608" s="133"/>
      <c r="D2608" s="8"/>
    </row>
    <row r="2609" spans="1:4">
      <c r="A2609" s="133"/>
      <c r="D2609" s="8"/>
    </row>
    <row r="2610" spans="1:4">
      <c r="A2610" s="133"/>
      <c r="D2610" s="8"/>
    </row>
    <row r="2611" spans="1:4">
      <c r="A2611" s="133"/>
      <c r="D2611" s="8"/>
    </row>
    <row r="2612" spans="1:4">
      <c r="A2612" s="133"/>
      <c r="D2612" s="8"/>
    </row>
    <row r="2613" spans="1:4">
      <c r="A2613" s="133"/>
      <c r="D2613" s="8"/>
    </row>
    <row r="2614" spans="1:4">
      <c r="A2614" s="133"/>
      <c r="D2614" s="8"/>
    </row>
    <row r="2615" spans="1:4">
      <c r="A2615" s="133"/>
      <c r="D2615" s="8"/>
    </row>
    <row r="2616" spans="1:4">
      <c r="A2616" s="133"/>
      <c r="D2616" s="8"/>
    </row>
    <row r="2617" spans="1:4">
      <c r="A2617" s="133"/>
      <c r="D2617" s="8"/>
    </row>
    <row r="2618" spans="1:4">
      <c r="A2618" s="133"/>
      <c r="D2618" s="8"/>
    </row>
    <row r="2619" spans="1:4">
      <c r="A2619" s="133"/>
      <c r="D2619" s="8"/>
    </row>
    <row r="2620" spans="1:4">
      <c r="A2620" s="133"/>
      <c r="D2620" s="8"/>
    </row>
    <row r="2621" spans="1:4">
      <c r="A2621" s="133"/>
      <c r="D2621" s="8"/>
    </row>
    <row r="2622" spans="1:4">
      <c r="A2622" s="133"/>
      <c r="D2622" s="8"/>
    </row>
    <row r="2623" spans="1:4">
      <c r="A2623" s="133"/>
      <c r="D2623" s="8"/>
    </row>
    <row r="2624" spans="1:4">
      <c r="A2624" s="133"/>
      <c r="D2624" s="8"/>
    </row>
    <row r="2625" spans="1:4">
      <c r="A2625" s="133"/>
      <c r="D2625" s="8"/>
    </row>
    <row r="2626" spans="1:4">
      <c r="A2626" s="133"/>
      <c r="D2626" s="8"/>
    </row>
    <row r="2627" spans="1:4">
      <c r="A2627" s="133"/>
      <c r="D2627" s="8"/>
    </row>
    <row r="2628" spans="1:4">
      <c r="A2628" s="133"/>
      <c r="D2628" s="8"/>
    </row>
    <row r="2629" spans="1:4">
      <c r="A2629" s="133"/>
      <c r="D2629" s="8"/>
    </row>
    <row r="2630" spans="1:4">
      <c r="A2630" s="133"/>
      <c r="D2630" s="8"/>
    </row>
    <row r="2631" spans="1:4">
      <c r="A2631" s="133"/>
      <c r="D2631" s="8"/>
    </row>
    <row r="2632" spans="1:4">
      <c r="A2632" s="133"/>
      <c r="D2632" s="8"/>
    </row>
    <row r="2633" spans="1:4">
      <c r="A2633" s="133"/>
      <c r="D2633" s="8"/>
    </row>
    <row r="2634" spans="1:4">
      <c r="A2634" s="133"/>
      <c r="D2634" s="8"/>
    </row>
    <row r="2635" spans="1:4">
      <c r="A2635" s="133"/>
      <c r="D2635" s="8"/>
    </row>
    <row r="2636" spans="1:4">
      <c r="A2636" s="133"/>
      <c r="D2636" s="8"/>
    </row>
    <row r="2637" spans="1:4">
      <c r="A2637" s="133"/>
      <c r="D2637" s="8"/>
    </row>
    <row r="2638" spans="1:4">
      <c r="A2638" s="133"/>
      <c r="D2638" s="8"/>
    </row>
    <row r="2639" spans="1:4">
      <c r="A2639" s="133"/>
      <c r="D2639" s="8"/>
    </row>
    <row r="2640" spans="1:4">
      <c r="A2640" s="133"/>
      <c r="D2640" s="8"/>
    </row>
    <row r="2641" spans="1:4">
      <c r="A2641" s="133"/>
      <c r="D2641" s="8"/>
    </row>
    <row r="2642" spans="1:4">
      <c r="A2642" s="133"/>
      <c r="D2642" s="8"/>
    </row>
    <row r="2643" spans="1:4">
      <c r="A2643" s="133"/>
      <c r="D2643" s="8"/>
    </row>
    <row r="2644" spans="1:4">
      <c r="A2644" s="133"/>
      <c r="D2644" s="8"/>
    </row>
    <row r="2645" spans="1:4">
      <c r="A2645" s="133"/>
      <c r="D2645" s="8"/>
    </row>
    <row r="2646" spans="1:4">
      <c r="A2646" s="133"/>
      <c r="D2646" s="8"/>
    </row>
    <row r="2647" spans="1:4">
      <c r="A2647" s="133"/>
      <c r="D2647" s="8"/>
    </row>
    <row r="2648" spans="1:4">
      <c r="A2648" s="133"/>
      <c r="D2648" s="8"/>
    </row>
    <row r="2649" spans="1:4">
      <c r="A2649" s="133"/>
      <c r="D2649" s="8"/>
    </row>
    <row r="2650" spans="1:4">
      <c r="A2650" s="133"/>
      <c r="D2650" s="8"/>
    </row>
    <row r="2651" spans="1:4">
      <c r="A2651" s="133"/>
      <c r="D2651" s="8"/>
    </row>
    <row r="2652" spans="1:4">
      <c r="A2652" s="133"/>
      <c r="D2652" s="8"/>
    </row>
    <row r="2653" spans="1:4">
      <c r="A2653" s="133"/>
      <c r="D2653" s="8"/>
    </row>
    <row r="2654" spans="1:4">
      <c r="A2654" s="133"/>
      <c r="D2654" s="8"/>
    </row>
    <row r="2655" spans="1:4">
      <c r="A2655" s="133"/>
      <c r="D2655" s="8"/>
    </row>
    <row r="2656" spans="1:4">
      <c r="A2656" s="133"/>
      <c r="D2656" s="8"/>
    </row>
    <row r="2657" spans="1:4">
      <c r="A2657" s="133"/>
      <c r="D2657" s="8"/>
    </row>
    <row r="2658" spans="1:4">
      <c r="A2658" s="133"/>
      <c r="D2658" s="8"/>
    </row>
    <row r="2659" spans="1:4">
      <c r="A2659" s="133"/>
      <c r="D2659" s="8"/>
    </row>
    <row r="2660" spans="1:4">
      <c r="A2660" s="133"/>
      <c r="D2660" s="8"/>
    </row>
    <row r="2661" spans="1:4">
      <c r="A2661" s="133"/>
      <c r="D2661" s="8"/>
    </row>
    <row r="2662" spans="1:4">
      <c r="A2662" s="133"/>
      <c r="D2662" s="8"/>
    </row>
    <row r="2663" spans="1:4">
      <c r="A2663" s="133"/>
      <c r="D2663" s="8"/>
    </row>
    <row r="2664" spans="1:4">
      <c r="A2664" s="133"/>
      <c r="D2664" s="8"/>
    </row>
    <row r="2665" spans="1:4">
      <c r="A2665" s="133"/>
      <c r="D2665" s="8"/>
    </row>
    <row r="2666" spans="1:4">
      <c r="A2666" s="133"/>
      <c r="D2666" s="8"/>
    </row>
    <row r="2667" spans="1:4">
      <c r="A2667" s="133"/>
      <c r="D2667" s="8"/>
    </row>
    <row r="2668" spans="1:4">
      <c r="A2668" s="133"/>
      <c r="D2668" s="8"/>
    </row>
    <row r="2669" spans="1:4">
      <c r="A2669" s="133"/>
      <c r="D2669" s="8"/>
    </row>
    <row r="2670" spans="1:4">
      <c r="A2670" s="133"/>
      <c r="D2670" s="8"/>
    </row>
    <row r="2671" spans="1:4">
      <c r="A2671" s="133"/>
      <c r="D2671" s="8"/>
    </row>
    <row r="2672" spans="1:4">
      <c r="A2672" s="133"/>
      <c r="D2672" s="8"/>
    </row>
    <row r="2673" spans="1:4">
      <c r="A2673" s="133"/>
      <c r="D2673" s="8"/>
    </row>
    <row r="2674" spans="1:4">
      <c r="A2674" s="133"/>
      <c r="D2674" s="8"/>
    </row>
    <row r="2675" spans="1:4">
      <c r="A2675" s="133"/>
      <c r="D2675" s="8"/>
    </row>
    <row r="2676" spans="1:4">
      <c r="A2676" s="133"/>
      <c r="D2676" s="8"/>
    </row>
    <row r="2677" spans="1:4">
      <c r="A2677" s="133"/>
      <c r="D2677" s="8"/>
    </row>
    <row r="2678" spans="1:4">
      <c r="A2678" s="133"/>
      <c r="D2678" s="8"/>
    </row>
    <row r="2679" spans="1:4">
      <c r="A2679" s="133"/>
      <c r="D2679" s="8"/>
    </row>
    <row r="2680" spans="1:4">
      <c r="A2680" s="133"/>
      <c r="D2680" s="8"/>
    </row>
    <row r="2681" spans="1:4">
      <c r="A2681" s="133"/>
      <c r="D2681" s="8"/>
    </row>
    <row r="2682" spans="1:4">
      <c r="A2682" s="133"/>
      <c r="D2682" s="8"/>
    </row>
    <row r="2683" spans="1:4">
      <c r="A2683" s="133"/>
      <c r="D2683" s="8"/>
    </row>
    <row r="2684" spans="1:4">
      <c r="A2684" s="133"/>
      <c r="D2684" s="8"/>
    </row>
    <row r="2685" spans="1:4">
      <c r="A2685" s="133"/>
      <c r="D2685" s="8"/>
    </row>
    <row r="2686" spans="1:4">
      <c r="A2686" s="133"/>
      <c r="D2686" s="8"/>
    </row>
    <row r="2687" spans="1:4">
      <c r="A2687" s="133"/>
      <c r="D2687" s="8"/>
    </row>
    <row r="2688" spans="1:4">
      <c r="A2688" s="133"/>
      <c r="D2688" s="8"/>
    </row>
    <row r="2689" spans="1:4">
      <c r="A2689" s="133"/>
      <c r="D2689" s="8"/>
    </row>
    <row r="2690" spans="1:4">
      <c r="A2690" s="133"/>
      <c r="D2690" s="8"/>
    </row>
    <row r="2691" spans="1:4">
      <c r="A2691" s="133"/>
      <c r="D2691" s="8"/>
    </row>
    <row r="2692" spans="1:4">
      <c r="A2692" s="133"/>
      <c r="D2692" s="8"/>
    </row>
    <row r="2693" spans="1:4">
      <c r="A2693" s="133"/>
      <c r="D2693" s="8"/>
    </row>
    <row r="2694" spans="1:4">
      <c r="A2694" s="133"/>
      <c r="D2694" s="8"/>
    </row>
    <row r="2695" spans="1:4">
      <c r="A2695" s="133"/>
      <c r="D2695" s="8"/>
    </row>
    <row r="2696" spans="1:4">
      <c r="A2696" s="133"/>
      <c r="D2696" s="8"/>
    </row>
    <row r="2697" spans="1:4">
      <c r="A2697" s="133"/>
      <c r="D2697" s="8"/>
    </row>
    <row r="2698" spans="1:4">
      <c r="A2698" s="133"/>
      <c r="D2698" s="8"/>
    </row>
    <row r="2699" spans="1:4">
      <c r="A2699" s="133"/>
      <c r="D2699" s="8"/>
    </row>
    <row r="2700" spans="1:4">
      <c r="A2700" s="133"/>
      <c r="D2700" s="8"/>
    </row>
    <row r="2701" spans="1:4">
      <c r="A2701" s="133"/>
      <c r="D2701" s="8"/>
    </row>
    <row r="2702" spans="1:4">
      <c r="A2702" s="133"/>
      <c r="D2702" s="8"/>
    </row>
    <row r="2703" spans="1:4">
      <c r="A2703" s="133"/>
      <c r="D2703" s="8"/>
    </row>
    <row r="2704" spans="1:4">
      <c r="A2704" s="133"/>
      <c r="D2704" s="8"/>
    </row>
    <row r="2705" spans="1:4">
      <c r="A2705" s="133"/>
      <c r="D2705" s="8"/>
    </row>
    <row r="2706" spans="1:4">
      <c r="A2706" s="133"/>
      <c r="D2706" s="8"/>
    </row>
    <row r="2707" spans="1:4">
      <c r="A2707" s="133"/>
      <c r="D2707" s="8"/>
    </row>
    <row r="2708" spans="1:4">
      <c r="A2708" s="133"/>
      <c r="D2708" s="8"/>
    </row>
    <row r="2709" spans="1:4">
      <c r="A2709" s="133"/>
      <c r="D2709" s="8"/>
    </row>
    <row r="2710" spans="1:4">
      <c r="A2710" s="133"/>
      <c r="D2710" s="8"/>
    </row>
    <row r="2711" spans="1:4">
      <c r="A2711" s="133"/>
      <c r="D2711" s="8"/>
    </row>
    <row r="2712" spans="1:4">
      <c r="A2712" s="133"/>
      <c r="D2712" s="8"/>
    </row>
    <row r="2713" spans="1:4">
      <c r="A2713" s="133"/>
      <c r="D2713" s="8"/>
    </row>
    <row r="2714" spans="1:4">
      <c r="A2714" s="133"/>
      <c r="D2714" s="8"/>
    </row>
    <row r="2715" spans="1:4">
      <c r="A2715" s="133"/>
      <c r="D2715" s="8"/>
    </row>
    <row r="2716" spans="1:4">
      <c r="A2716" s="133"/>
      <c r="D2716" s="8"/>
    </row>
    <row r="2717" spans="1:4">
      <c r="A2717" s="133"/>
      <c r="D2717" s="8"/>
    </row>
    <row r="2718" spans="1:4">
      <c r="A2718" s="133"/>
      <c r="D2718" s="8"/>
    </row>
    <row r="2719" spans="1:4">
      <c r="A2719" s="133"/>
      <c r="D2719" s="8"/>
    </row>
    <row r="2720" spans="1:4">
      <c r="A2720" s="133"/>
      <c r="D2720" s="8"/>
    </row>
    <row r="2721" spans="1:4">
      <c r="A2721" s="133"/>
      <c r="D2721" s="8"/>
    </row>
    <row r="2722" spans="1:4">
      <c r="A2722" s="133"/>
      <c r="D2722" s="8"/>
    </row>
    <row r="2723" spans="1:4">
      <c r="A2723" s="133"/>
      <c r="D2723" s="8"/>
    </row>
    <row r="2724" spans="1:4">
      <c r="A2724" s="133"/>
      <c r="D2724" s="8"/>
    </row>
    <row r="2725" spans="1:4">
      <c r="A2725" s="133"/>
      <c r="D2725" s="8"/>
    </row>
    <row r="2726" spans="1:4">
      <c r="A2726" s="133"/>
      <c r="D2726" s="8"/>
    </row>
    <row r="2727" spans="1:4">
      <c r="A2727" s="133"/>
      <c r="D2727" s="8"/>
    </row>
    <row r="2728" spans="1:4">
      <c r="A2728" s="133"/>
      <c r="D2728" s="8"/>
    </row>
    <row r="2729" spans="1:4">
      <c r="A2729" s="133"/>
      <c r="D2729" s="8"/>
    </row>
    <row r="2730" spans="1:4">
      <c r="A2730" s="133"/>
      <c r="D2730" s="8"/>
    </row>
    <row r="2731" spans="1:4">
      <c r="A2731" s="133"/>
      <c r="D2731" s="8"/>
    </row>
    <row r="2732" spans="1:4">
      <c r="A2732" s="133"/>
      <c r="D2732" s="8"/>
    </row>
    <row r="2733" spans="1:4">
      <c r="A2733" s="133"/>
      <c r="D2733" s="8"/>
    </row>
    <row r="2734" spans="1:4">
      <c r="A2734" s="133"/>
      <c r="D2734" s="8"/>
    </row>
    <row r="2735" spans="1:4">
      <c r="A2735" s="133"/>
      <c r="D2735" s="8"/>
    </row>
    <row r="2736" spans="1:4">
      <c r="A2736" s="133"/>
      <c r="D2736" s="8"/>
    </row>
    <row r="2737" spans="1:4">
      <c r="A2737" s="133"/>
      <c r="D2737" s="8"/>
    </row>
    <row r="2738" spans="1:4">
      <c r="A2738" s="133"/>
      <c r="D2738" s="8"/>
    </row>
    <row r="2739" spans="1:4">
      <c r="A2739" s="133"/>
      <c r="D2739" s="8"/>
    </row>
    <row r="2740" spans="1:4">
      <c r="A2740" s="133"/>
      <c r="D2740" s="8"/>
    </row>
    <row r="2741" spans="1:4">
      <c r="A2741" s="133"/>
      <c r="D2741" s="8"/>
    </row>
    <row r="2742" spans="1:4">
      <c r="A2742" s="133"/>
      <c r="D2742" s="8"/>
    </row>
    <row r="2743" spans="1:4">
      <c r="A2743" s="133"/>
      <c r="D2743" s="8"/>
    </row>
    <row r="2744" spans="1:4">
      <c r="A2744" s="133"/>
      <c r="D2744" s="8"/>
    </row>
    <row r="2745" spans="1:4">
      <c r="A2745" s="133"/>
      <c r="D2745" s="8"/>
    </row>
    <row r="2746" spans="1:4">
      <c r="A2746" s="133"/>
      <c r="D2746" s="8"/>
    </row>
    <row r="2747" spans="1:4">
      <c r="A2747" s="133"/>
      <c r="D2747" s="8"/>
    </row>
    <row r="2748" spans="1:4">
      <c r="A2748" s="133"/>
      <c r="D2748" s="8"/>
    </row>
    <row r="2749" spans="1:4">
      <c r="A2749" s="133"/>
      <c r="D2749" s="8"/>
    </row>
    <row r="2750" spans="1:4">
      <c r="A2750" s="133"/>
      <c r="D2750" s="8"/>
    </row>
    <row r="2751" spans="1:4">
      <c r="A2751" s="133"/>
      <c r="D2751" s="8"/>
    </row>
    <row r="2752" spans="1:4">
      <c r="A2752" s="133"/>
      <c r="D2752" s="8"/>
    </row>
    <row r="2753" spans="1:4">
      <c r="A2753" s="133"/>
      <c r="D2753" s="8"/>
    </row>
    <row r="2754" spans="1:4">
      <c r="A2754" s="133"/>
      <c r="D2754" s="8"/>
    </row>
    <row r="2755" spans="1:4">
      <c r="A2755" s="133"/>
      <c r="D2755" s="8"/>
    </row>
    <row r="2756" spans="1:4">
      <c r="A2756" s="133"/>
      <c r="D2756" s="8"/>
    </row>
    <row r="2757" spans="1:4">
      <c r="A2757" s="133"/>
      <c r="D2757" s="8"/>
    </row>
    <row r="2758" spans="1:4">
      <c r="A2758" s="133"/>
      <c r="D2758" s="8"/>
    </row>
    <row r="2759" spans="1:4">
      <c r="A2759" s="133"/>
      <c r="D2759" s="8"/>
    </row>
    <row r="2760" spans="1:4">
      <c r="A2760" s="133"/>
      <c r="D2760" s="8"/>
    </row>
    <row r="2761" spans="1:4">
      <c r="A2761" s="133"/>
      <c r="D2761" s="8"/>
    </row>
    <row r="2762" spans="1:4">
      <c r="A2762" s="133"/>
      <c r="D2762" s="8"/>
    </row>
    <row r="2763" spans="1:4">
      <c r="A2763" s="133"/>
      <c r="D2763" s="8"/>
    </row>
    <row r="2764" spans="1:4">
      <c r="A2764" s="133"/>
      <c r="D2764" s="8"/>
    </row>
    <row r="2765" spans="1:4">
      <c r="A2765" s="133"/>
      <c r="D2765" s="8"/>
    </row>
    <row r="2766" spans="1:4">
      <c r="A2766" s="133"/>
      <c r="D2766" s="8"/>
    </row>
    <row r="2767" spans="1:4">
      <c r="A2767" s="133"/>
      <c r="D2767" s="8"/>
    </row>
    <row r="2768" spans="1:4">
      <c r="A2768" s="133"/>
      <c r="D2768" s="8"/>
    </row>
    <row r="2769" spans="1:4">
      <c r="A2769" s="133"/>
      <c r="D2769" s="8"/>
    </row>
    <row r="2770" spans="1:4">
      <c r="A2770" s="133"/>
      <c r="D2770" s="8"/>
    </row>
    <row r="2771" spans="1:4">
      <c r="A2771" s="133"/>
      <c r="D2771" s="8"/>
    </row>
    <row r="2772" spans="1:4">
      <c r="A2772" s="133"/>
      <c r="D2772" s="8"/>
    </row>
    <row r="2773" spans="1:4">
      <c r="A2773" s="133"/>
      <c r="D2773" s="8"/>
    </row>
    <row r="2774" spans="1:4">
      <c r="A2774" s="133"/>
      <c r="D2774" s="8"/>
    </row>
    <row r="2775" spans="1:4">
      <c r="A2775" s="133"/>
      <c r="D2775" s="8"/>
    </row>
    <row r="2776" spans="1:4">
      <c r="A2776" s="133"/>
      <c r="D2776" s="8"/>
    </row>
    <row r="2777" spans="1:4">
      <c r="A2777" s="133"/>
      <c r="D2777" s="8"/>
    </row>
    <row r="2778" spans="1:4">
      <c r="A2778" s="133"/>
      <c r="D2778" s="8"/>
    </row>
    <row r="2779" spans="1:4">
      <c r="A2779" s="133"/>
      <c r="D2779" s="8"/>
    </row>
    <row r="2780" spans="1:4">
      <c r="A2780" s="133"/>
      <c r="D2780" s="8"/>
    </row>
    <row r="2781" spans="1:4">
      <c r="A2781" s="133"/>
      <c r="D2781" s="8"/>
    </row>
    <row r="2782" spans="1:4">
      <c r="A2782" s="133"/>
      <c r="D2782" s="8"/>
    </row>
    <row r="2783" spans="1:4">
      <c r="A2783" s="133"/>
      <c r="D2783" s="8"/>
    </row>
    <row r="2784" spans="1:4">
      <c r="A2784" s="133"/>
      <c r="D2784" s="8"/>
    </row>
    <row r="2785" spans="1:4">
      <c r="A2785" s="133"/>
      <c r="D2785" s="8"/>
    </row>
    <row r="2786" spans="1:4">
      <c r="A2786" s="133"/>
      <c r="D2786" s="8"/>
    </row>
    <row r="2787" spans="1:4">
      <c r="A2787" s="133"/>
      <c r="D2787" s="8"/>
    </row>
    <row r="2788" spans="1:4">
      <c r="A2788" s="133"/>
      <c r="D2788" s="8"/>
    </row>
    <row r="2789" spans="1:4">
      <c r="A2789" s="133"/>
      <c r="D2789" s="8"/>
    </row>
    <row r="2790" spans="1:4">
      <c r="A2790" s="133"/>
      <c r="D2790" s="8"/>
    </row>
    <row r="2791" spans="1:4">
      <c r="A2791" s="133"/>
      <c r="D2791" s="8"/>
    </row>
    <row r="2792" spans="1:4">
      <c r="A2792" s="133"/>
      <c r="D2792" s="8"/>
    </row>
    <row r="2793" spans="1:4">
      <c r="A2793" s="133"/>
      <c r="D2793" s="8"/>
    </row>
    <row r="2794" spans="1:4">
      <c r="A2794" s="133"/>
      <c r="D2794" s="8"/>
    </row>
    <row r="2795" spans="1:4">
      <c r="A2795" s="133"/>
      <c r="D2795" s="8"/>
    </row>
    <row r="2796" spans="1:4">
      <c r="A2796" s="133"/>
      <c r="D2796" s="8"/>
    </row>
    <row r="2797" spans="1:4">
      <c r="A2797" s="133"/>
      <c r="D2797" s="8"/>
    </row>
    <row r="2798" spans="1:4">
      <c r="A2798" s="133"/>
      <c r="D2798" s="8"/>
    </row>
    <row r="2799" spans="1:4">
      <c r="A2799" s="133"/>
      <c r="D2799" s="8"/>
    </row>
    <row r="2800" spans="1:4">
      <c r="A2800" s="133"/>
      <c r="D2800" s="8"/>
    </row>
    <row r="2801" spans="1:4">
      <c r="A2801" s="133"/>
      <c r="D2801" s="8"/>
    </row>
    <row r="2802" spans="1:4">
      <c r="A2802" s="133"/>
      <c r="D2802" s="8"/>
    </row>
    <row r="2803" spans="1:4">
      <c r="A2803" s="133"/>
      <c r="D2803" s="8"/>
    </row>
    <row r="2804" spans="1:4">
      <c r="A2804" s="133"/>
      <c r="D2804" s="8"/>
    </row>
    <row r="2805" spans="1:4">
      <c r="A2805" s="133"/>
      <c r="D2805" s="8"/>
    </row>
    <row r="2806" spans="1:4">
      <c r="A2806" s="133"/>
      <c r="D2806" s="8"/>
    </row>
    <row r="2807" spans="1:4">
      <c r="A2807" s="133"/>
      <c r="D2807" s="8"/>
    </row>
    <row r="2808" spans="1:4">
      <c r="A2808" s="133"/>
      <c r="D2808" s="8"/>
    </row>
    <row r="2809" spans="1:4">
      <c r="A2809" s="133"/>
      <c r="D2809" s="8"/>
    </row>
    <row r="2810" spans="1:4">
      <c r="A2810" s="133"/>
      <c r="D2810" s="8"/>
    </row>
    <row r="2811" spans="1:4">
      <c r="A2811" s="133"/>
      <c r="D2811" s="8"/>
    </row>
    <row r="2812" spans="1:4">
      <c r="A2812" s="133"/>
      <c r="D2812" s="8"/>
    </row>
    <row r="2813" spans="1:4">
      <c r="A2813" s="133"/>
      <c r="D2813" s="8"/>
    </row>
    <row r="2814" spans="1:4">
      <c r="A2814" s="133"/>
      <c r="D2814" s="8"/>
    </row>
    <row r="2815" spans="1:4">
      <c r="A2815" s="133"/>
      <c r="D2815" s="8"/>
    </row>
    <row r="2816" spans="1:4">
      <c r="A2816" s="133"/>
      <c r="D2816" s="8"/>
    </row>
    <row r="2817" spans="1:4">
      <c r="A2817" s="133"/>
      <c r="D2817" s="8"/>
    </row>
    <row r="2818" spans="1:4">
      <c r="A2818" s="133"/>
      <c r="D2818" s="8"/>
    </row>
    <row r="2819" spans="1:4">
      <c r="A2819" s="133"/>
      <c r="D2819" s="8"/>
    </row>
    <row r="2820" spans="1:4">
      <c r="A2820" s="133"/>
      <c r="D2820" s="8"/>
    </row>
    <row r="2821" spans="1:4">
      <c r="A2821" s="133"/>
      <c r="D2821" s="8"/>
    </row>
    <row r="2822" spans="1:4">
      <c r="A2822" s="133"/>
      <c r="D2822" s="8"/>
    </row>
    <row r="2823" spans="1:4">
      <c r="A2823" s="133"/>
      <c r="D2823" s="8"/>
    </row>
    <row r="2824" spans="1:4">
      <c r="A2824" s="133"/>
      <c r="D2824" s="8"/>
    </row>
    <row r="2825" spans="1:4">
      <c r="A2825" s="133"/>
      <c r="D2825" s="8"/>
    </row>
    <row r="2826" spans="1:4">
      <c r="A2826" s="133"/>
      <c r="D2826" s="8"/>
    </row>
    <row r="2827" spans="1:4">
      <c r="A2827" s="133"/>
      <c r="D2827" s="8"/>
    </row>
    <row r="2828" spans="1:4">
      <c r="A2828" s="133"/>
      <c r="D2828" s="8"/>
    </row>
    <row r="2829" spans="1:4">
      <c r="A2829" s="133"/>
      <c r="D2829" s="8"/>
    </row>
    <row r="2830" spans="1:4">
      <c r="A2830" s="133"/>
      <c r="D2830" s="8"/>
    </row>
    <row r="2831" spans="1:4">
      <c r="A2831" s="133"/>
      <c r="D2831" s="8"/>
    </row>
    <row r="2832" spans="1:4">
      <c r="A2832" s="133"/>
      <c r="D2832" s="8"/>
    </row>
    <row r="2833" spans="1:4">
      <c r="A2833" s="133"/>
      <c r="D2833" s="8"/>
    </row>
    <row r="2834" spans="1:4">
      <c r="A2834" s="133"/>
      <c r="D2834" s="8"/>
    </row>
    <row r="2835" spans="1:4">
      <c r="A2835" s="133"/>
      <c r="D2835" s="8"/>
    </row>
    <row r="2836" spans="1:4">
      <c r="A2836" s="133"/>
      <c r="D2836" s="8"/>
    </row>
    <row r="2837" spans="1:4">
      <c r="A2837" s="133"/>
      <c r="D2837" s="8"/>
    </row>
    <row r="2838" spans="1:4">
      <c r="A2838" s="133"/>
      <c r="D2838" s="8"/>
    </row>
    <row r="2839" spans="1:4">
      <c r="A2839" s="133"/>
      <c r="D2839" s="8"/>
    </row>
    <row r="2840" spans="1:4">
      <c r="A2840" s="133"/>
      <c r="D2840" s="8"/>
    </row>
    <row r="2841" spans="1:4">
      <c r="A2841" s="133"/>
      <c r="D2841" s="8"/>
    </row>
    <row r="2842" spans="1:4">
      <c r="A2842" s="133"/>
      <c r="D2842" s="8"/>
    </row>
    <row r="2843" spans="1:4">
      <c r="A2843" s="133"/>
      <c r="D2843" s="8"/>
    </row>
    <row r="2844" spans="1:4">
      <c r="A2844" s="133"/>
      <c r="D2844" s="8"/>
    </row>
    <row r="2845" spans="1:4">
      <c r="A2845" s="133"/>
      <c r="D2845" s="8"/>
    </row>
    <row r="2846" spans="1:4">
      <c r="A2846" s="133"/>
      <c r="D2846" s="8"/>
    </row>
    <row r="2847" spans="1:4">
      <c r="A2847" s="133"/>
      <c r="D2847" s="8"/>
    </row>
    <row r="2848" spans="1:4">
      <c r="A2848" s="133"/>
      <c r="D2848" s="8"/>
    </row>
    <row r="2849" spans="1:4">
      <c r="A2849" s="133"/>
      <c r="D2849" s="8"/>
    </row>
    <row r="2850" spans="1:4">
      <c r="A2850" s="133"/>
      <c r="D2850" s="8"/>
    </row>
    <row r="2851" spans="1:4">
      <c r="A2851" s="133"/>
      <c r="D2851" s="8"/>
    </row>
    <row r="2852" spans="1:4">
      <c r="A2852" s="133"/>
      <c r="D2852" s="8"/>
    </row>
    <row r="2853" spans="1:4">
      <c r="A2853" s="133"/>
      <c r="D2853" s="8"/>
    </row>
    <row r="2854" spans="1:4">
      <c r="A2854" s="133"/>
      <c r="D2854" s="8"/>
    </row>
    <row r="2855" spans="1:4">
      <c r="A2855" s="133"/>
      <c r="D2855" s="8"/>
    </row>
    <row r="2856" spans="1:4">
      <c r="A2856" s="133"/>
      <c r="D2856" s="8"/>
    </row>
    <row r="2857" spans="1:4">
      <c r="A2857" s="133"/>
      <c r="D2857" s="8"/>
    </row>
    <row r="2858" spans="1:4">
      <c r="A2858" s="133"/>
      <c r="D2858" s="8"/>
    </row>
    <row r="2859" spans="1:4">
      <c r="A2859" s="133"/>
      <c r="D2859" s="8"/>
    </row>
    <row r="2860" spans="1:4">
      <c r="A2860" s="133"/>
      <c r="D2860" s="8"/>
    </row>
    <row r="2861" spans="1:4">
      <c r="A2861" s="133"/>
      <c r="D2861" s="8"/>
    </row>
    <row r="2862" spans="1:4">
      <c r="A2862" s="133"/>
      <c r="D2862" s="8"/>
    </row>
    <row r="2863" spans="1:4">
      <c r="A2863" s="133"/>
      <c r="D2863" s="8"/>
    </row>
    <row r="2864" spans="1:4">
      <c r="A2864" s="133"/>
      <c r="D2864" s="8"/>
    </row>
    <row r="2865" spans="1:4">
      <c r="A2865" s="133"/>
      <c r="D2865" s="8"/>
    </row>
    <row r="2866" spans="1:4">
      <c r="A2866" s="133"/>
      <c r="D2866" s="8"/>
    </row>
    <row r="2867" spans="1:4">
      <c r="A2867" s="133"/>
      <c r="D2867" s="8"/>
    </row>
    <row r="2868" spans="1:4">
      <c r="A2868" s="133"/>
      <c r="D2868" s="8"/>
    </row>
    <row r="2869" spans="1:4">
      <c r="A2869" s="133"/>
      <c r="D2869" s="8"/>
    </row>
    <row r="2870" spans="1:4">
      <c r="A2870" s="133"/>
      <c r="D2870" s="8"/>
    </row>
    <row r="2871" spans="1:4">
      <c r="A2871" s="133"/>
      <c r="D2871" s="8"/>
    </row>
    <row r="2872" spans="1:4">
      <c r="A2872" s="133"/>
      <c r="D2872" s="8"/>
    </row>
    <row r="2873" spans="1:4">
      <c r="A2873" s="133"/>
      <c r="D2873" s="8"/>
    </row>
    <row r="2874" spans="1:4">
      <c r="A2874" s="133"/>
      <c r="D2874" s="8"/>
    </row>
    <row r="2875" spans="1:4">
      <c r="A2875" s="133"/>
      <c r="D2875" s="8"/>
    </row>
    <row r="2876" spans="1:4">
      <c r="A2876" s="133"/>
      <c r="D2876" s="8"/>
    </row>
    <row r="2877" spans="1:4">
      <c r="A2877" s="133"/>
      <c r="D2877" s="8"/>
    </row>
    <row r="2878" spans="1:4">
      <c r="A2878" s="133"/>
      <c r="D2878" s="8"/>
    </row>
    <row r="2879" spans="1:4">
      <c r="A2879" s="133"/>
      <c r="D2879" s="8"/>
    </row>
    <row r="2880" spans="1:4">
      <c r="A2880" s="133"/>
      <c r="D2880" s="8"/>
    </row>
    <row r="2881" spans="1:4">
      <c r="A2881" s="133"/>
      <c r="D2881" s="8"/>
    </row>
    <row r="2882" spans="1:4">
      <c r="A2882" s="133"/>
      <c r="D2882" s="8"/>
    </row>
    <row r="2883" spans="1:4">
      <c r="A2883" s="133"/>
      <c r="D2883" s="8"/>
    </row>
    <row r="2884" spans="1:4">
      <c r="A2884" s="133"/>
      <c r="D2884" s="8"/>
    </row>
    <row r="2885" spans="1:4">
      <c r="A2885" s="133"/>
      <c r="D2885" s="8"/>
    </row>
    <row r="2886" spans="1:4">
      <c r="A2886" s="133"/>
      <c r="D2886" s="8"/>
    </row>
    <row r="2887" spans="1:4">
      <c r="A2887" s="133"/>
      <c r="D2887" s="8"/>
    </row>
    <row r="2888" spans="1:4">
      <c r="A2888" s="133"/>
      <c r="D2888" s="8"/>
    </row>
    <row r="2889" spans="1:4">
      <c r="A2889" s="133"/>
      <c r="D2889" s="8"/>
    </row>
    <row r="2890" spans="1:4">
      <c r="A2890" s="133"/>
      <c r="D2890" s="8"/>
    </row>
    <row r="2891" spans="1:4">
      <c r="A2891" s="133"/>
      <c r="D2891" s="8"/>
    </row>
    <row r="2892" spans="1:4">
      <c r="A2892" s="133"/>
      <c r="D2892" s="8"/>
    </row>
    <row r="2893" spans="1:4">
      <c r="A2893" s="133"/>
      <c r="D2893" s="8"/>
    </row>
    <row r="2894" spans="1:4">
      <c r="A2894" s="133"/>
      <c r="D2894" s="8"/>
    </row>
    <row r="2895" spans="1:4">
      <c r="A2895" s="133"/>
      <c r="D2895" s="8"/>
    </row>
    <row r="2896" spans="1:4">
      <c r="A2896" s="133"/>
      <c r="D2896" s="8"/>
    </row>
    <row r="2897" spans="1:4">
      <c r="A2897" s="133"/>
      <c r="D2897" s="8"/>
    </row>
    <row r="2898" spans="1:4">
      <c r="A2898" s="133"/>
      <c r="D2898" s="8"/>
    </row>
    <row r="2899" spans="1:4">
      <c r="A2899" s="133"/>
      <c r="D2899" s="8"/>
    </row>
    <row r="2900" spans="1:4">
      <c r="A2900" s="133"/>
      <c r="D2900" s="8"/>
    </row>
    <row r="2901" spans="1:4">
      <c r="A2901" s="133"/>
      <c r="D2901" s="8"/>
    </row>
    <row r="2902" spans="1:4">
      <c r="A2902" s="133"/>
      <c r="D2902" s="8"/>
    </row>
    <row r="2903" spans="1:4">
      <c r="A2903" s="133"/>
      <c r="D2903" s="8"/>
    </row>
    <row r="2904" spans="1:4">
      <c r="A2904" s="133"/>
      <c r="D2904" s="8"/>
    </row>
    <row r="2905" spans="1:4">
      <c r="A2905" s="133"/>
      <c r="D2905" s="8"/>
    </row>
    <row r="2906" spans="1:4">
      <c r="A2906" s="133"/>
      <c r="D2906" s="8"/>
    </row>
    <row r="2907" spans="1:4">
      <c r="A2907" s="133"/>
      <c r="D2907" s="8"/>
    </row>
    <row r="2908" spans="1:4">
      <c r="A2908" s="133"/>
      <c r="D2908" s="8"/>
    </row>
    <row r="2909" spans="1:4">
      <c r="A2909" s="133"/>
      <c r="D2909" s="8"/>
    </row>
    <row r="2910" spans="1:4">
      <c r="A2910" s="133"/>
      <c r="D2910" s="8"/>
    </row>
    <row r="2911" spans="1:4">
      <c r="A2911" s="133"/>
      <c r="D2911" s="8"/>
    </row>
    <row r="2912" spans="1:4">
      <c r="A2912" s="133"/>
      <c r="D2912" s="8"/>
    </row>
    <row r="2913" spans="1:4">
      <c r="A2913" s="133"/>
      <c r="D2913" s="8"/>
    </row>
    <row r="2914" spans="1:4">
      <c r="A2914" s="133"/>
      <c r="D2914" s="8"/>
    </row>
    <row r="2915" spans="1:4">
      <c r="A2915" s="133"/>
      <c r="D2915" s="8"/>
    </row>
    <row r="2916" spans="1:4">
      <c r="A2916" s="133"/>
      <c r="D2916" s="8"/>
    </row>
    <row r="2917" spans="1:4">
      <c r="A2917" s="133"/>
      <c r="D2917" s="8"/>
    </row>
    <row r="2918" spans="1:4">
      <c r="A2918" s="133"/>
      <c r="D2918" s="8"/>
    </row>
    <row r="2919" spans="1:4">
      <c r="A2919" s="133"/>
      <c r="D2919" s="8"/>
    </row>
    <row r="2920" spans="1:4">
      <c r="A2920" s="133"/>
      <c r="D2920" s="8"/>
    </row>
    <row r="2921" spans="1:4">
      <c r="A2921" s="133"/>
      <c r="D2921" s="8"/>
    </row>
    <row r="2922" spans="1:4">
      <c r="A2922" s="133"/>
      <c r="D2922" s="8"/>
    </row>
    <row r="2923" spans="1:4">
      <c r="A2923" s="133"/>
      <c r="D2923" s="8"/>
    </row>
    <row r="2924" spans="1:4">
      <c r="A2924" s="133"/>
      <c r="D2924" s="8"/>
    </row>
    <row r="2925" spans="1:4">
      <c r="A2925" s="133"/>
      <c r="D2925" s="8"/>
    </row>
    <row r="2926" spans="1:4">
      <c r="A2926" s="133"/>
      <c r="D2926" s="8"/>
    </row>
    <row r="2927" spans="1:4">
      <c r="A2927" s="133"/>
      <c r="D2927" s="8"/>
    </row>
    <row r="2928" spans="1:4">
      <c r="A2928" s="133"/>
      <c r="D2928" s="8"/>
    </row>
    <row r="2929" spans="1:4">
      <c r="A2929" s="133"/>
      <c r="D2929" s="8"/>
    </row>
    <row r="2930" spans="1:4">
      <c r="A2930" s="133"/>
      <c r="D2930" s="8"/>
    </row>
    <row r="2931" spans="1:4">
      <c r="A2931" s="133"/>
      <c r="D2931" s="8"/>
    </row>
    <row r="2932" spans="1:4">
      <c r="A2932" s="133"/>
      <c r="D2932" s="8"/>
    </row>
    <row r="2933" spans="1:4">
      <c r="A2933" s="133"/>
      <c r="D2933" s="8"/>
    </row>
    <row r="2934" spans="1:4">
      <c r="A2934" s="133"/>
      <c r="D2934" s="8"/>
    </row>
    <row r="2935" spans="1:4">
      <c r="A2935" s="133"/>
      <c r="D2935" s="8"/>
    </row>
    <row r="2936" spans="1:4">
      <c r="A2936" s="133"/>
      <c r="D2936" s="8"/>
    </row>
    <row r="2937" spans="1:4">
      <c r="A2937" s="133"/>
      <c r="D2937" s="8"/>
    </row>
    <row r="2938" spans="1:4">
      <c r="A2938" s="133"/>
      <c r="D2938" s="8"/>
    </row>
    <row r="2939" spans="1:4">
      <c r="A2939" s="133"/>
      <c r="D2939" s="8"/>
    </row>
    <row r="2940" spans="1:4">
      <c r="A2940" s="133"/>
      <c r="D2940" s="8"/>
    </row>
    <row r="2941" spans="1:4">
      <c r="A2941" s="133"/>
      <c r="D2941" s="8"/>
    </row>
    <row r="2942" spans="1:4">
      <c r="A2942" s="133"/>
      <c r="D2942" s="8"/>
    </row>
    <row r="2943" spans="1:4">
      <c r="A2943" s="133"/>
      <c r="D2943" s="8"/>
    </row>
    <row r="2944" spans="1:4">
      <c r="A2944" s="133"/>
      <c r="D2944" s="8"/>
    </row>
    <row r="2945" spans="1:4">
      <c r="A2945" s="133"/>
      <c r="D2945" s="8"/>
    </row>
    <row r="2946" spans="1:4">
      <c r="A2946" s="133"/>
      <c r="D2946" s="8"/>
    </row>
    <row r="2947" spans="1:4">
      <c r="A2947" s="133"/>
      <c r="D2947" s="8"/>
    </row>
    <row r="2948" spans="1:4">
      <c r="A2948" s="133"/>
      <c r="D2948" s="8"/>
    </row>
    <row r="2949" spans="1:4">
      <c r="A2949" s="133"/>
      <c r="D2949" s="8"/>
    </row>
    <row r="2950" spans="1:4">
      <c r="A2950" s="133"/>
      <c r="D2950" s="8"/>
    </row>
    <row r="2951" spans="1:4">
      <c r="A2951" s="133"/>
      <c r="D2951" s="8"/>
    </row>
    <row r="2952" spans="1:4">
      <c r="A2952" s="133"/>
      <c r="D2952" s="8"/>
    </row>
    <row r="2953" spans="1:4">
      <c r="A2953" s="133"/>
      <c r="D2953" s="8"/>
    </row>
    <row r="2954" spans="1:4">
      <c r="A2954" s="133"/>
      <c r="D2954" s="8"/>
    </row>
    <row r="2955" spans="1:4">
      <c r="A2955" s="133"/>
      <c r="D2955" s="8"/>
    </row>
    <row r="2956" spans="1:4">
      <c r="A2956" s="133"/>
      <c r="D2956" s="8"/>
    </row>
    <row r="2957" spans="1:4">
      <c r="A2957" s="133"/>
      <c r="D2957" s="8"/>
    </row>
    <row r="2958" spans="1:4">
      <c r="A2958" s="133"/>
      <c r="D2958" s="8"/>
    </row>
    <row r="2959" spans="1:4">
      <c r="A2959" s="133"/>
      <c r="D2959" s="8"/>
    </row>
    <row r="2960" spans="1:4">
      <c r="A2960" s="133"/>
      <c r="D2960" s="8"/>
    </row>
    <row r="2961" spans="1:4">
      <c r="A2961" s="133"/>
      <c r="D2961" s="8"/>
    </row>
    <row r="2962" spans="1:4">
      <c r="A2962" s="133"/>
      <c r="D2962" s="8"/>
    </row>
    <row r="2963" spans="1:4">
      <c r="A2963" s="133"/>
      <c r="D2963" s="8"/>
    </row>
    <row r="2964" spans="1:4">
      <c r="A2964" s="133"/>
      <c r="D2964" s="8"/>
    </row>
    <row r="2965" spans="1:4">
      <c r="A2965" s="133"/>
      <c r="D2965" s="8"/>
    </row>
    <row r="2966" spans="1:4">
      <c r="A2966" s="133"/>
      <c r="D2966" s="8"/>
    </row>
    <row r="2967" spans="1:4">
      <c r="A2967" s="133"/>
      <c r="D2967" s="8"/>
    </row>
    <row r="2968" spans="1:4">
      <c r="A2968" s="133"/>
      <c r="D2968" s="8"/>
    </row>
    <row r="2969" spans="1:4">
      <c r="A2969" s="133"/>
      <c r="D2969" s="8"/>
    </row>
    <row r="2970" spans="1:4">
      <c r="A2970" s="133"/>
      <c r="D2970" s="8"/>
    </row>
    <row r="2971" spans="1:4">
      <c r="A2971" s="133"/>
      <c r="D2971" s="8"/>
    </row>
    <row r="2972" spans="1:4">
      <c r="A2972" s="133"/>
      <c r="D2972" s="8"/>
    </row>
    <row r="2973" spans="1:4">
      <c r="A2973" s="133"/>
      <c r="D2973" s="8"/>
    </row>
    <row r="2974" spans="1:4">
      <c r="A2974" s="133"/>
      <c r="D2974" s="8"/>
    </row>
    <row r="2975" spans="1:4">
      <c r="A2975" s="133"/>
      <c r="D2975" s="8"/>
    </row>
    <row r="2976" spans="1:4">
      <c r="A2976" s="133"/>
      <c r="D2976" s="8"/>
    </row>
    <row r="2977" spans="1:4">
      <c r="A2977" s="133"/>
      <c r="D2977" s="8"/>
    </row>
    <row r="2978" spans="1:4">
      <c r="A2978" s="133"/>
      <c r="D2978" s="8"/>
    </row>
    <row r="2979" spans="1:4">
      <c r="A2979" s="133"/>
      <c r="D2979" s="8"/>
    </row>
    <row r="2980" spans="1:4">
      <c r="A2980" s="133"/>
      <c r="D2980" s="8"/>
    </row>
    <row r="2981" spans="1:4">
      <c r="A2981" s="133"/>
      <c r="D2981" s="8"/>
    </row>
    <row r="2982" spans="1:4">
      <c r="A2982" s="133"/>
      <c r="D2982" s="8"/>
    </row>
    <row r="2983" spans="1:4">
      <c r="A2983" s="133"/>
      <c r="D2983" s="8"/>
    </row>
    <row r="2984" spans="1:4">
      <c r="A2984" s="133"/>
      <c r="D2984" s="8"/>
    </row>
    <row r="2985" spans="1:4">
      <c r="A2985" s="133"/>
      <c r="D2985" s="8"/>
    </row>
    <row r="2986" spans="1:4">
      <c r="A2986" s="133"/>
      <c r="D2986" s="8"/>
    </row>
    <row r="2987" spans="1:4">
      <c r="A2987" s="133"/>
      <c r="D2987" s="8"/>
    </row>
    <row r="2988" spans="1:4">
      <c r="A2988" s="133"/>
      <c r="D2988" s="8"/>
    </row>
    <row r="2989" spans="1:4">
      <c r="A2989" s="133"/>
      <c r="D2989" s="8"/>
    </row>
    <row r="2990" spans="1:4">
      <c r="A2990" s="133"/>
      <c r="D2990" s="8"/>
    </row>
    <row r="2991" spans="1:4">
      <c r="A2991" s="133"/>
      <c r="D2991" s="8"/>
    </row>
    <row r="2992" spans="1:4">
      <c r="A2992" s="133"/>
      <c r="D2992" s="8"/>
    </row>
    <row r="2993" spans="1:4">
      <c r="A2993" s="133"/>
      <c r="D2993" s="8"/>
    </row>
    <row r="2994" spans="1:4">
      <c r="A2994" s="133"/>
      <c r="D2994" s="8"/>
    </row>
    <row r="2995" spans="1:4">
      <c r="A2995" s="133"/>
      <c r="D2995" s="8"/>
    </row>
    <row r="2996" spans="1:4">
      <c r="A2996" s="133"/>
      <c r="D2996" s="8"/>
    </row>
    <row r="2997" spans="1:4">
      <c r="A2997" s="133"/>
      <c r="D2997" s="8"/>
    </row>
    <row r="2998" spans="1:4">
      <c r="A2998" s="133"/>
      <c r="D2998" s="8"/>
    </row>
    <row r="2999" spans="1:4">
      <c r="A2999" s="133"/>
      <c r="D2999" s="8"/>
    </row>
    <row r="3000" spans="1:4">
      <c r="A3000" s="133"/>
      <c r="D3000" s="8"/>
    </row>
    <row r="3001" spans="1:4">
      <c r="A3001" s="133"/>
      <c r="D3001" s="8"/>
    </row>
    <row r="3002" spans="1:4">
      <c r="A3002" s="133"/>
      <c r="D3002" s="8"/>
    </row>
    <row r="3003" spans="1:4">
      <c r="A3003" s="133"/>
      <c r="D3003" s="8"/>
    </row>
    <row r="3004" spans="1:4">
      <c r="A3004" s="133"/>
      <c r="D3004" s="8"/>
    </row>
    <row r="3005" spans="1:4">
      <c r="A3005" s="133"/>
      <c r="D3005" s="8"/>
    </row>
    <row r="3006" spans="1:4">
      <c r="A3006" s="133"/>
      <c r="D3006" s="8"/>
    </row>
    <row r="3007" spans="1:4">
      <c r="A3007" s="133"/>
      <c r="D3007" s="8"/>
    </row>
    <row r="3008" spans="1:4">
      <c r="A3008" s="133"/>
      <c r="D3008" s="8"/>
    </row>
    <row r="3009" spans="1:4">
      <c r="A3009" s="133"/>
      <c r="D3009" s="8"/>
    </row>
    <row r="3010" spans="1:4">
      <c r="A3010" s="133"/>
      <c r="D3010" s="8"/>
    </row>
    <row r="3011" spans="1:4">
      <c r="A3011" s="133"/>
      <c r="D3011" s="8"/>
    </row>
    <row r="3012" spans="1:4">
      <c r="A3012" s="133"/>
      <c r="D3012" s="8"/>
    </row>
    <row r="3013" spans="1:4">
      <c r="A3013" s="133"/>
      <c r="D3013" s="8"/>
    </row>
    <row r="3014" spans="1:4">
      <c r="A3014" s="133"/>
      <c r="D3014" s="8"/>
    </row>
    <row r="3015" spans="1:4">
      <c r="A3015" s="133"/>
      <c r="D3015" s="8"/>
    </row>
    <row r="3016" spans="1:4">
      <c r="A3016" s="133"/>
      <c r="D3016" s="8"/>
    </row>
    <row r="3017" spans="1:4">
      <c r="A3017" s="133"/>
      <c r="D3017" s="8"/>
    </row>
    <row r="3018" spans="1:4">
      <c r="A3018" s="133"/>
      <c r="D3018" s="8"/>
    </row>
    <row r="3019" spans="1:4">
      <c r="A3019" s="133"/>
      <c r="D3019" s="8"/>
    </row>
    <row r="3020" spans="1:4">
      <c r="A3020" s="133"/>
      <c r="D3020" s="8"/>
    </row>
    <row r="3021" spans="1:4">
      <c r="A3021" s="133"/>
      <c r="D3021" s="8"/>
    </row>
    <row r="3022" spans="1:4">
      <c r="A3022" s="133"/>
      <c r="D3022" s="8"/>
    </row>
    <row r="3023" spans="1:4">
      <c r="A3023" s="133"/>
      <c r="D3023" s="8"/>
    </row>
    <row r="3024" spans="1:4">
      <c r="A3024" s="133"/>
      <c r="D3024" s="8"/>
    </row>
    <row r="3025" spans="1:4">
      <c r="A3025" s="133"/>
      <c r="D3025" s="8"/>
    </row>
    <row r="3026" spans="1:4">
      <c r="A3026" s="133"/>
      <c r="D3026" s="8"/>
    </row>
    <row r="3027" spans="1:4">
      <c r="A3027" s="133"/>
      <c r="D3027" s="8"/>
    </row>
    <row r="3028" spans="1:4">
      <c r="A3028" s="133"/>
      <c r="D3028" s="8"/>
    </row>
    <row r="3029" spans="1:4">
      <c r="A3029" s="133"/>
      <c r="D3029" s="8"/>
    </row>
    <row r="3030" spans="1:4">
      <c r="A3030" s="133"/>
      <c r="D3030" s="8"/>
    </row>
    <row r="3031" spans="1:4">
      <c r="A3031" s="133"/>
      <c r="D3031" s="8"/>
    </row>
    <row r="3032" spans="1:4">
      <c r="A3032" s="133"/>
      <c r="D3032" s="8"/>
    </row>
    <row r="3033" spans="1:4">
      <c r="A3033" s="133"/>
      <c r="D3033" s="8"/>
    </row>
    <row r="3034" spans="1:4">
      <c r="A3034" s="133"/>
      <c r="D3034" s="8"/>
    </row>
    <row r="3035" spans="1:4">
      <c r="A3035" s="133"/>
      <c r="D3035" s="8"/>
    </row>
    <row r="3036" spans="1:4">
      <c r="A3036" s="133"/>
      <c r="D3036" s="8"/>
    </row>
    <row r="3037" spans="1:4">
      <c r="A3037" s="133"/>
      <c r="D3037" s="8"/>
    </row>
    <row r="3038" spans="1:4">
      <c r="A3038" s="133"/>
      <c r="D3038" s="8"/>
    </row>
    <row r="3039" spans="1:4">
      <c r="A3039" s="133"/>
      <c r="D3039" s="8"/>
    </row>
    <row r="3040" spans="1:4">
      <c r="A3040" s="133"/>
      <c r="D3040" s="8"/>
    </row>
    <row r="3041" spans="1:4">
      <c r="A3041" s="133"/>
      <c r="D3041" s="8"/>
    </row>
    <row r="3042" spans="1:4">
      <c r="A3042" s="133"/>
      <c r="D3042" s="8"/>
    </row>
    <row r="3043" spans="1:4">
      <c r="A3043" s="133"/>
      <c r="D3043" s="8"/>
    </row>
    <row r="3044" spans="1:4">
      <c r="A3044" s="133"/>
      <c r="D3044" s="8"/>
    </row>
    <row r="3045" spans="1:4">
      <c r="A3045" s="133"/>
      <c r="D3045" s="8"/>
    </row>
    <row r="3046" spans="1:4">
      <c r="A3046" s="133"/>
      <c r="D3046" s="8"/>
    </row>
    <row r="3047" spans="1:4">
      <c r="A3047" s="133"/>
      <c r="D3047" s="8"/>
    </row>
    <row r="3048" spans="1:4">
      <c r="A3048" s="133"/>
      <c r="D3048" s="8"/>
    </row>
    <row r="3049" spans="1:4">
      <c r="A3049" s="133"/>
      <c r="D3049" s="8"/>
    </row>
    <row r="3050" spans="1:4">
      <c r="A3050" s="133"/>
      <c r="D3050" s="8"/>
    </row>
    <row r="3051" spans="1:4">
      <c r="A3051" s="133"/>
      <c r="D3051" s="8"/>
    </row>
    <row r="3052" spans="1:4">
      <c r="A3052" s="133"/>
      <c r="D3052" s="8"/>
    </row>
    <row r="3053" spans="1:4">
      <c r="A3053" s="133"/>
      <c r="D3053" s="8"/>
    </row>
    <row r="3054" spans="1:4">
      <c r="A3054" s="133"/>
      <c r="D3054" s="8"/>
    </row>
    <row r="3055" spans="1:4">
      <c r="A3055" s="133"/>
      <c r="D3055" s="8"/>
    </row>
    <row r="3056" spans="1:4">
      <c r="A3056" s="133"/>
      <c r="D3056" s="8"/>
    </row>
    <row r="3057" spans="1:4">
      <c r="A3057" s="133"/>
      <c r="D3057" s="8"/>
    </row>
    <row r="3058" spans="1:4">
      <c r="A3058" s="133"/>
      <c r="D3058" s="8"/>
    </row>
    <row r="3059" spans="1:4">
      <c r="A3059" s="133"/>
      <c r="D3059" s="8"/>
    </row>
    <row r="3060" spans="1:4">
      <c r="A3060" s="133"/>
      <c r="D3060" s="8"/>
    </row>
    <row r="3061" spans="1:4">
      <c r="A3061" s="133"/>
      <c r="D3061" s="8"/>
    </row>
    <row r="3062" spans="1:4">
      <c r="A3062" s="133"/>
      <c r="D3062" s="8"/>
    </row>
    <row r="3063" spans="1:4">
      <c r="A3063" s="133"/>
      <c r="D3063" s="8"/>
    </row>
    <row r="3064" spans="1:4">
      <c r="A3064" s="133"/>
      <c r="D3064" s="8"/>
    </row>
    <row r="3065" spans="1:4">
      <c r="A3065" s="133"/>
      <c r="D3065" s="8"/>
    </row>
    <row r="3066" spans="1:4">
      <c r="A3066" s="133"/>
      <c r="D3066" s="8"/>
    </row>
    <row r="3067" spans="1:4">
      <c r="A3067" s="133"/>
      <c r="D3067" s="8"/>
    </row>
    <row r="3068" spans="1:4">
      <c r="A3068" s="133"/>
      <c r="D3068" s="8"/>
    </row>
    <row r="3069" spans="1:4">
      <c r="A3069" s="133"/>
      <c r="D3069" s="8"/>
    </row>
    <row r="3070" spans="1:4">
      <c r="A3070" s="133"/>
      <c r="D3070" s="8"/>
    </row>
    <row r="3071" spans="1:4">
      <c r="A3071" s="133"/>
      <c r="D3071" s="8"/>
    </row>
    <row r="3072" spans="1:4">
      <c r="A3072" s="133"/>
      <c r="D3072" s="8"/>
    </row>
    <row r="3073" spans="1:4">
      <c r="A3073" s="133"/>
      <c r="D3073" s="8"/>
    </row>
    <row r="3074" spans="1:4">
      <c r="A3074" s="133"/>
      <c r="D3074" s="8"/>
    </row>
    <row r="3075" spans="1:4">
      <c r="A3075" s="133"/>
      <c r="D3075" s="8"/>
    </row>
    <row r="3076" spans="1:4">
      <c r="A3076" s="133"/>
      <c r="D3076" s="8"/>
    </row>
    <row r="3077" spans="1:4">
      <c r="A3077" s="133"/>
      <c r="D3077" s="8"/>
    </row>
    <row r="3078" spans="1:4">
      <c r="A3078" s="133"/>
      <c r="D3078" s="8"/>
    </row>
    <row r="3079" spans="1:4">
      <c r="A3079" s="133"/>
      <c r="D3079" s="8"/>
    </row>
    <row r="3080" spans="1:4">
      <c r="A3080" s="133"/>
      <c r="D3080" s="8"/>
    </row>
    <row r="3081" spans="1:4">
      <c r="A3081" s="133"/>
      <c r="D3081" s="8"/>
    </row>
    <row r="3082" spans="1:4">
      <c r="A3082" s="133"/>
      <c r="D3082" s="8"/>
    </row>
    <row r="3083" spans="1:4">
      <c r="A3083" s="133"/>
      <c r="D3083" s="8"/>
    </row>
    <row r="3084" spans="1:4">
      <c r="A3084" s="133"/>
      <c r="D3084" s="8"/>
    </row>
    <row r="3085" spans="1:4">
      <c r="A3085" s="133"/>
      <c r="D3085" s="8"/>
    </row>
    <row r="3086" spans="1:4">
      <c r="A3086" s="133"/>
      <c r="D3086" s="8"/>
    </row>
    <row r="3087" spans="1:4">
      <c r="A3087" s="133"/>
      <c r="D3087" s="8"/>
    </row>
    <row r="3088" spans="1:4">
      <c r="A3088" s="133"/>
      <c r="D3088" s="8"/>
    </row>
    <row r="3089" spans="1:4">
      <c r="A3089" s="133"/>
      <c r="D3089" s="8"/>
    </row>
    <row r="3090" spans="1:4">
      <c r="A3090" s="133"/>
      <c r="D3090" s="8"/>
    </row>
    <row r="3091" spans="1:4">
      <c r="A3091" s="133"/>
      <c r="D3091" s="8"/>
    </row>
    <row r="3092" spans="1:4">
      <c r="A3092" s="133"/>
      <c r="D3092" s="8"/>
    </row>
    <row r="3093" spans="1:4">
      <c r="A3093" s="133"/>
      <c r="D3093" s="8"/>
    </row>
    <row r="3094" spans="1:4">
      <c r="A3094" s="133"/>
      <c r="D3094" s="8"/>
    </row>
    <row r="3095" spans="1:4">
      <c r="A3095" s="133"/>
      <c r="D3095" s="8"/>
    </row>
    <row r="3096" spans="1:4">
      <c r="A3096" s="133"/>
      <c r="D3096" s="8"/>
    </row>
    <row r="3097" spans="1:4">
      <c r="A3097" s="133"/>
      <c r="D3097" s="8"/>
    </row>
    <row r="3098" spans="1:4">
      <c r="A3098" s="133"/>
      <c r="D3098" s="8"/>
    </row>
    <row r="3099" spans="1:4">
      <c r="A3099" s="133"/>
      <c r="D3099" s="8"/>
    </row>
    <row r="3100" spans="1:4">
      <c r="A3100" s="133"/>
      <c r="D3100" s="8"/>
    </row>
    <row r="3101" spans="1:4">
      <c r="A3101" s="133"/>
      <c r="D3101" s="8"/>
    </row>
    <row r="3102" spans="1:4">
      <c r="A3102" s="133"/>
      <c r="D3102" s="8"/>
    </row>
    <row r="3103" spans="1:4">
      <c r="A3103" s="133"/>
      <c r="D3103" s="8"/>
    </row>
    <row r="3104" spans="1:4">
      <c r="A3104" s="133"/>
      <c r="D3104" s="8"/>
    </row>
    <row r="3105" spans="1:4">
      <c r="A3105" s="133"/>
      <c r="D3105" s="8"/>
    </row>
    <row r="3106" spans="1:4">
      <c r="A3106" s="133"/>
      <c r="D3106" s="8"/>
    </row>
    <row r="3107" spans="1:4">
      <c r="A3107" s="133"/>
      <c r="D3107" s="8"/>
    </row>
    <row r="3108" spans="1:4">
      <c r="A3108" s="133"/>
      <c r="D3108" s="8"/>
    </row>
    <row r="3109" spans="1:4">
      <c r="A3109" s="133"/>
      <c r="D3109" s="8"/>
    </row>
    <row r="3110" spans="1:4">
      <c r="A3110" s="133"/>
      <c r="D3110" s="8"/>
    </row>
    <row r="3111" spans="1:4">
      <c r="A3111" s="133"/>
      <c r="D3111" s="8"/>
    </row>
    <row r="3112" spans="1:4">
      <c r="A3112" s="133"/>
      <c r="D3112" s="8"/>
    </row>
    <row r="3113" spans="1:4">
      <c r="A3113" s="133"/>
      <c r="D3113" s="8"/>
    </row>
    <row r="3114" spans="1:4">
      <c r="A3114" s="133"/>
      <c r="D3114" s="8"/>
    </row>
    <row r="3115" spans="1:4">
      <c r="A3115" s="133"/>
      <c r="D3115" s="8"/>
    </row>
    <row r="3116" spans="1:4">
      <c r="A3116" s="133"/>
      <c r="D3116" s="8"/>
    </row>
    <row r="3117" spans="1:4">
      <c r="A3117" s="133"/>
      <c r="D3117" s="8"/>
    </row>
    <row r="3118" spans="1:4">
      <c r="A3118" s="133"/>
      <c r="D3118" s="8"/>
    </row>
    <row r="3119" spans="1:4">
      <c r="A3119" s="133"/>
      <c r="D3119" s="8"/>
    </row>
    <row r="3120" spans="1:4">
      <c r="A3120" s="133"/>
      <c r="D3120" s="8"/>
    </row>
    <row r="3121" spans="1:4">
      <c r="A3121" s="133"/>
      <c r="D3121" s="8"/>
    </row>
    <row r="3122" spans="1:4">
      <c r="A3122" s="133"/>
      <c r="D3122" s="8"/>
    </row>
    <row r="3123" spans="1:4">
      <c r="A3123" s="133"/>
      <c r="D3123" s="8"/>
    </row>
    <row r="3124" spans="1:4">
      <c r="A3124" s="133"/>
      <c r="D3124" s="8"/>
    </row>
    <row r="3125" spans="1:4">
      <c r="A3125" s="133"/>
      <c r="D3125" s="8"/>
    </row>
    <row r="3126" spans="1:4">
      <c r="A3126" s="133"/>
      <c r="D3126" s="8"/>
    </row>
    <row r="3127" spans="1:4">
      <c r="A3127" s="133"/>
      <c r="D3127" s="8"/>
    </row>
    <row r="3128" spans="1:4">
      <c r="A3128" s="133"/>
      <c r="D3128" s="8"/>
    </row>
    <row r="3129" spans="1:4">
      <c r="A3129" s="133"/>
      <c r="D3129" s="8"/>
    </row>
    <row r="3130" spans="1:4">
      <c r="A3130" s="133"/>
      <c r="D3130" s="8"/>
    </row>
    <row r="3131" spans="1:4">
      <c r="A3131" s="133"/>
      <c r="D3131" s="8"/>
    </row>
    <row r="3132" spans="1:4">
      <c r="A3132" s="133"/>
      <c r="D3132" s="8"/>
    </row>
    <row r="3133" spans="1:4">
      <c r="A3133" s="133"/>
      <c r="D3133" s="8"/>
    </row>
    <row r="3134" spans="1:4">
      <c r="A3134" s="133"/>
      <c r="D3134" s="8"/>
    </row>
    <row r="3135" spans="1:4">
      <c r="A3135" s="133"/>
      <c r="D3135" s="8"/>
    </row>
    <row r="3136" spans="1:4">
      <c r="A3136" s="133"/>
      <c r="D3136" s="8"/>
    </row>
    <row r="3137" spans="1:4">
      <c r="A3137" s="133"/>
      <c r="D3137" s="8"/>
    </row>
    <row r="3138" spans="1:4">
      <c r="A3138" s="133"/>
      <c r="D3138" s="8"/>
    </row>
    <row r="3139" spans="1:4">
      <c r="A3139" s="133"/>
      <c r="D3139" s="8"/>
    </row>
    <row r="3140" spans="1:4">
      <c r="A3140" s="133"/>
      <c r="D3140" s="8"/>
    </row>
    <row r="3141" spans="1:4">
      <c r="A3141" s="133"/>
      <c r="D3141" s="8"/>
    </row>
    <row r="3142" spans="1:4">
      <c r="A3142" s="133"/>
      <c r="D3142" s="8"/>
    </row>
    <row r="3143" spans="1:4">
      <c r="A3143" s="133"/>
      <c r="D3143" s="8"/>
    </row>
    <row r="3144" spans="1:4">
      <c r="A3144" s="133"/>
      <c r="D3144" s="8"/>
    </row>
    <row r="3145" spans="1:4">
      <c r="A3145" s="133"/>
      <c r="D3145" s="8"/>
    </row>
    <row r="3146" spans="1:4">
      <c r="A3146" s="133"/>
      <c r="D3146" s="8"/>
    </row>
    <row r="3147" spans="1:4">
      <c r="A3147" s="133"/>
      <c r="D3147" s="8"/>
    </row>
    <row r="3148" spans="1:4">
      <c r="A3148" s="133"/>
      <c r="D3148" s="8"/>
    </row>
    <row r="3149" spans="1:4">
      <c r="A3149" s="133"/>
      <c r="D3149" s="8"/>
    </row>
    <row r="3150" spans="1:4">
      <c r="A3150" s="133"/>
      <c r="D3150" s="8"/>
    </row>
    <row r="3151" spans="1:4">
      <c r="A3151" s="133"/>
      <c r="D3151" s="8"/>
    </row>
    <row r="3152" spans="1:4">
      <c r="A3152" s="133"/>
      <c r="D3152" s="8"/>
    </row>
    <row r="3153" spans="1:4">
      <c r="A3153" s="133"/>
      <c r="D3153" s="8"/>
    </row>
    <row r="3154" spans="1:4">
      <c r="A3154" s="133"/>
      <c r="D3154" s="8"/>
    </row>
    <row r="3155" spans="1:4">
      <c r="A3155" s="133"/>
      <c r="D3155" s="8"/>
    </row>
    <row r="3156" spans="1:4">
      <c r="A3156" s="133"/>
      <c r="D3156" s="8"/>
    </row>
    <row r="3157" spans="1:4">
      <c r="A3157" s="133"/>
      <c r="D3157" s="8"/>
    </row>
    <row r="3158" spans="1:4">
      <c r="A3158" s="133"/>
      <c r="D3158" s="8"/>
    </row>
    <row r="3159" spans="1:4">
      <c r="A3159" s="133"/>
      <c r="D3159" s="8"/>
    </row>
    <row r="3160" spans="1:4">
      <c r="A3160" s="133"/>
      <c r="D3160" s="8"/>
    </row>
    <row r="3161" spans="1:4">
      <c r="A3161" s="133"/>
      <c r="D3161" s="8"/>
    </row>
    <row r="3162" spans="1:4">
      <c r="A3162" s="133"/>
      <c r="D3162" s="8"/>
    </row>
    <row r="3163" spans="1:4">
      <c r="A3163" s="133"/>
      <c r="D3163" s="8"/>
    </row>
    <row r="3164" spans="1:4">
      <c r="A3164" s="133"/>
      <c r="D3164" s="8"/>
    </row>
    <row r="3165" spans="1:4">
      <c r="A3165" s="133"/>
      <c r="D3165" s="8"/>
    </row>
    <row r="3166" spans="1:4">
      <c r="A3166" s="133"/>
      <c r="D3166" s="8"/>
    </row>
    <row r="3167" spans="1:4">
      <c r="A3167" s="133"/>
      <c r="D3167" s="8"/>
    </row>
    <row r="3168" spans="1:4">
      <c r="A3168" s="133"/>
      <c r="D3168" s="8"/>
    </row>
    <row r="3169" spans="1:4">
      <c r="A3169" s="133"/>
      <c r="D3169" s="8"/>
    </row>
    <row r="3170" spans="1:4">
      <c r="A3170" s="133"/>
      <c r="D3170" s="8"/>
    </row>
    <row r="3171" spans="1:4">
      <c r="A3171" s="133"/>
      <c r="D3171" s="8"/>
    </row>
    <row r="3172" spans="1:4">
      <c r="A3172" s="133"/>
      <c r="D3172" s="8"/>
    </row>
    <row r="3173" spans="1:4">
      <c r="A3173" s="133"/>
      <c r="D3173" s="8"/>
    </row>
    <row r="3174" spans="1:4">
      <c r="A3174" s="133"/>
      <c r="D3174" s="8"/>
    </row>
    <row r="3175" spans="1:4">
      <c r="A3175" s="133"/>
      <c r="D3175" s="8"/>
    </row>
    <row r="3176" spans="1:4">
      <c r="A3176" s="133"/>
      <c r="D3176" s="8"/>
    </row>
    <row r="3177" spans="1:4">
      <c r="A3177" s="133"/>
      <c r="D3177" s="8"/>
    </row>
    <row r="3178" spans="1:4">
      <c r="A3178" s="133"/>
      <c r="D3178" s="8"/>
    </row>
    <row r="3179" spans="1:4">
      <c r="A3179" s="133"/>
      <c r="D3179" s="8"/>
    </row>
    <row r="3180" spans="1:4">
      <c r="A3180" s="133"/>
      <c r="D3180" s="8"/>
    </row>
    <row r="3181" spans="1:4">
      <c r="A3181" s="133"/>
      <c r="D3181" s="8"/>
    </row>
    <row r="3182" spans="1:4">
      <c r="A3182" s="133"/>
      <c r="D3182" s="8"/>
    </row>
    <row r="3183" spans="1:4">
      <c r="A3183" s="133"/>
      <c r="D3183" s="8"/>
    </row>
    <row r="3184" spans="1:4">
      <c r="A3184" s="133"/>
      <c r="D3184" s="8"/>
    </row>
    <row r="3185" spans="1:4">
      <c r="A3185" s="133"/>
      <c r="D3185" s="8"/>
    </row>
    <row r="3186" spans="1:4">
      <c r="A3186" s="133"/>
      <c r="D3186" s="8"/>
    </row>
    <row r="3187" spans="1:4">
      <c r="A3187" s="133"/>
      <c r="D3187" s="8"/>
    </row>
    <row r="3188" spans="1:4">
      <c r="A3188" s="133"/>
      <c r="D3188" s="8"/>
    </row>
    <row r="3189" spans="1:4">
      <c r="A3189" s="133"/>
      <c r="D3189" s="8"/>
    </row>
    <row r="3190" spans="1:4">
      <c r="A3190" s="133"/>
      <c r="D3190" s="8"/>
    </row>
    <row r="3191" spans="1:4">
      <c r="A3191" s="133"/>
      <c r="D3191" s="8"/>
    </row>
    <row r="3192" spans="1:4">
      <c r="A3192" s="133"/>
      <c r="D3192" s="8"/>
    </row>
    <row r="3193" spans="1:4">
      <c r="A3193" s="133"/>
      <c r="D3193" s="8"/>
    </row>
    <row r="3194" spans="1:4">
      <c r="A3194" s="133"/>
      <c r="D3194" s="8"/>
    </row>
    <row r="3195" spans="1:4">
      <c r="A3195" s="133"/>
      <c r="D3195" s="8"/>
    </row>
    <row r="3196" spans="1:4">
      <c r="A3196" s="133"/>
      <c r="D3196" s="8"/>
    </row>
    <row r="3197" spans="1:4">
      <c r="A3197" s="133"/>
      <c r="D3197" s="8"/>
    </row>
    <row r="3198" spans="1:4">
      <c r="A3198" s="133"/>
      <c r="D3198" s="8"/>
    </row>
    <row r="3199" spans="1:4">
      <c r="A3199" s="133"/>
      <c r="D3199" s="8"/>
    </row>
    <row r="3200" spans="1:4">
      <c r="A3200" s="133"/>
      <c r="D3200" s="8"/>
    </row>
    <row r="3201" spans="1:4">
      <c r="A3201" s="133"/>
      <c r="D3201" s="8"/>
    </row>
    <row r="3202" spans="1:4">
      <c r="A3202" s="133"/>
      <c r="D3202" s="8"/>
    </row>
    <row r="3203" spans="1:4">
      <c r="A3203" s="133"/>
      <c r="D3203" s="8"/>
    </row>
    <row r="3204" spans="1:4">
      <c r="A3204" s="133"/>
      <c r="D3204" s="8"/>
    </row>
    <row r="3205" spans="1:4">
      <c r="A3205" s="133"/>
      <c r="D3205" s="8"/>
    </row>
    <row r="3206" spans="1:4">
      <c r="A3206" s="133"/>
      <c r="D3206" s="8"/>
    </row>
    <row r="3207" spans="1:4">
      <c r="A3207" s="133"/>
      <c r="D3207" s="8"/>
    </row>
    <row r="3208" spans="1:4">
      <c r="A3208" s="133"/>
      <c r="D3208" s="8"/>
    </row>
    <row r="3209" spans="1:4">
      <c r="A3209" s="133"/>
      <c r="D3209" s="8"/>
    </row>
    <row r="3210" spans="1:4">
      <c r="A3210" s="133"/>
      <c r="D3210" s="8"/>
    </row>
    <row r="3211" spans="1:4">
      <c r="A3211" s="133"/>
      <c r="D3211" s="8"/>
    </row>
    <row r="3212" spans="1:4">
      <c r="A3212" s="133"/>
      <c r="D3212" s="8"/>
    </row>
    <row r="3213" spans="1:4">
      <c r="A3213" s="133"/>
      <c r="D3213" s="8"/>
    </row>
    <row r="3214" spans="1:4">
      <c r="A3214" s="133"/>
      <c r="D3214" s="8"/>
    </row>
    <row r="3215" spans="1:4">
      <c r="A3215" s="133"/>
      <c r="D3215" s="8"/>
    </row>
    <row r="3216" spans="1:4">
      <c r="A3216" s="133"/>
      <c r="D3216" s="8"/>
    </row>
    <row r="3217" spans="1:4">
      <c r="A3217" s="133"/>
      <c r="D3217" s="8"/>
    </row>
    <row r="3218" spans="1:4">
      <c r="A3218" s="133"/>
      <c r="D3218" s="8"/>
    </row>
    <row r="3219" spans="1:4">
      <c r="A3219" s="133"/>
      <c r="D3219" s="8"/>
    </row>
    <row r="3220" spans="1:4">
      <c r="A3220" s="133"/>
      <c r="D3220" s="8"/>
    </row>
    <row r="3221" spans="1:4">
      <c r="A3221" s="133"/>
      <c r="D3221" s="8"/>
    </row>
    <row r="3222" spans="1:4">
      <c r="A3222" s="133"/>
      <c r="D3222" s="8"/>
    </row>
    <row r="3223" spans="1:4">
      <c r="A3223" s="133"/>
      <c r="D3223" s="8"/>
    </row>
    <row r="3224" spans="1:4">
      <c r="A3224" s="133"/>
      <c r="D3224" s="8"/>
    </row>
    <row r="3225" spans="1:4">
      <c r="A3225" s="133"/>
      <c r="D3225" s="8"/>
    </row>
    <row r="3226" spans="1:4">
      <c r="A3226" s="133"/>
      <c r="D3226" s="8"/>
    </row>
    <row r="3227" spans="1:4">
      <c r="A3227" s="133"/>
      <c r="D3227" s="8"/>
    </row>
    <row r="3228" spans="1:4">
      <c r="A3228" s="133"/>
      <c r="D3228" s="8"/>
    </row>
    <row r="3229" spans="1:4">
      <c r="A3229" s="133"/>
      <c r="D3229" s="8"/>
    </row>
    <row r="3230" spans="1:4">
      <c r="A3230" s="133"/>
      <c r="D3230" s="8"/>
    </row>
    <row r="3231" spans="1:4">
      <c r="A3231" s="133"/>
      <c r="D3231" s="8"/>
    </row>
    <row r="3232" spans="1:4">
      <c r="A3232" s="133"/>
      <c r="D3232" s="8"/>
    </row>
    <row r="3233" spans="1:4">
      <c r="A3233" s="133"/>
      <c r="D3233" s="8"/>
    </row>
    <row r="3234" spans="1:4">
      <c r="A3234" s="133"/>
      <c r="D3234" s="8"/>
    </row>
    <row r="3235" spans="1:4">
      <c r="A3235" s="133"/>
      <c r="D3235" s="8"/>
    </row>
    <row r="3236" spans="1:4">
      <c r="A3236" s="133"/>
      <c r="D3236" s="8"/>
    </row>
    <row r="3237" spans="1:4">
      <c r="A3237" s="133"/>
      <c r="D3237" s="8"/>
    </row>
    <row r="3238" spans="1:4">
      <c r="A3238" s="133"/>
      <c r="D3238" s="8"/>
    </row>
    <row r="3239" spans="1:4">
      <c r="A3239" s="133"/>
      <c r="D3239" s="8"/>
    </row>
    <row r="3240" spans="1:4">
      <c r="A3240" s="133"/>
      <c r="D3240" s="8"/>
    </row>
    <row r="3241" spans="1:4">
      <c r="A3241" s="133"/>
      <c r="D3241" s="8"/>
    </row>
    <row r="3242" spans="1:4">
      <c r="A3242" s="133"/>
      <c r="D3242" s="8"/>
    </row>
    <row r="3243" spans="1:4">
      <c r="A3243" s="133"/>
      <c r="D3243" s="8"/>
    </row>
    <row r="3244" spans="1:4">
      <c r="A3244" s="133"/>
      <c r="D3244" s="8"/>
    </row>
    <row r="3245" spans="1:4">
      <c r="A3245" s="133"/>
      <c r="D3245" s="8"/>
    </row>
    <row r="3246" spans="1:4">
      <c r="A3246" s="133"/>
      <c r="D3246" s="8"/>
    </row>
    <row r="3247" spans="1:4">
      <c r="A3247" s="133"/>
      <c r="D3247" s="8"/>
    </row>
    <row r="3248" spans="1:4">
      <c r="A3248" s="133"/>
      <c r="D3248" s="8"/>
    </row>
    <row r="3249" spans="1:4">
      <c r="A3249" s="133"/>
      <c r="D3249" s="8"/>
    </row>
    <row r="3250" spans="1:4">
      <c r="A3250" s="133"/>
      <c r="D3250" s="8"/>
    </row>
    <row r="3251" spans="1:4">
      <c r="A3251" s="133"/>
      <c r="D3251" s="8"/>
    </row>
    <row r="3252" spans="1:4">
      <c r="A3252" s="133"/>
      <c r="D3252" s="8"/>
    </row>
    <row r="3253" spans="1:4">
      <c r="A3253" s="133"/>
      <c r="D3253" s="8"/>
    </row>
    <row r="3254" spans="1:4">
      <c r="A3254" s="133"/>
      <c r="D3254" s="8"/>
    </row>
    <row r="3255" spans="1:4">
      <c r="A3255" s="133"/>
      <c r="D3255" s="8"/>
    </row>
    <row r="3256" spans="1:4">
      <c r="A3256" s="133"/>
      <c r="D3256" s="8"/>
    </row>
    <row r="3257" spans="1:4">
      <c r="A3257" s="133"/>
      <c r="D3257" s="8"/>
    </row>
    <row r="3258" spans="1:4">
      <c r="A3258" s="133"/>
      <c r="D3258" s="8"/>
    </row>
    <row r="3259" spans="1:4">
      <c r="A3259" s="133"/>
      <c r="D3259" s="8"/>
    </row>
    <row r="3260" spans="1:4">
      <c r="A3260" s="133"/>
      <c r="D3260" s="8"/>
    </row>
    <row r="3261" spans="1:4">
      <c r="A3261" s="133"/>
      <c r="D3261" s="8"/>
    </row>
    <row r="3262" spans="1:4">
      <c r="A3262" s="133"/>
      <c r="D3262" s="8"/>
    </row>
    <row r="3263" spans="1:4">
      <c r="A3263" s="133"/>
      <c r="D3263" s="8"/>
    </row>
    <row r="3264" spans="1:4">
      <c r="A3264" s="133"/>
      <c r="D3264" s="8"/>
    </row>
    <row r="3265" spans="1:4">
      <c r="A3265" s="133"/>
      <c r="D3265" s="8"/>
    </row>
    <row r="3266" spans="1:4">
      <c r="A3266" s="133"/>
      <c r="D3266" s="8"/>
    </row>
    <row r="3267" spans="1:4">
      <c r="A3267" s="133"/>
      <c r="D3267" s="8"/>
    </row>
    <row r="3268" spans="1:4">
      <c r="A3268" s="133"/>
      <c r="D3268" s="8"/>
    </row>
    <row r="3269" spans="1:4">
      <c r="A3269" s="133"/>
      <c r="D3269" s="8"/>
    </row>
    <row r="3270" spans="1:4">
      <c r="A3270" s="133"/>
      <c r="D3270" s="8"/>
    </row>
    <row r="3271" spans="1:4">
      <c r="A3271" s="133"/>
      <c r="D3271" s="8"/>
    </row>
    <row r="3272" spans="1:4">
      <c r="A3272" s="133"/>
      <c r="D3272" s="8"/>
    </row>
    <row r="3273" spans="1:4">
      <c r="A3273" s="133"/>
      <c r="D3273" s="8"/>
    </row>
    <row r="3274" spans="1:4">
      <c r="A3274" s="133"/>
      <c r="D3274" s="8"/>
    </row>
    <row r="3275" spans="1:4">
      <c r="A3275" s="133"/>
      <c r="D3275" s="8"/>
    </row>
    <row r="3276" spans="1:4">
      <c r="A3276" s="133"/>
      <c r="D3276" s="8"/>
    </row>
    <row r="3277" spans="1:4">
      <c r="A3277" s="133"/>
      <c r="D3277" s="8"/>
    </row>
    <row r="3278" spans="1:4">
      <c r="A3278" s="133"/>
      <c r="D3278" s="8"/>
    </row>
    <row r="3279" spans="1:4">
      <c r="A3279" s="133"/>
      <c r="D3279" s="8"/>
    </row>
    <row r="3280" spans="1:4">
      <c r="A3280" s="133"/>
      <c r="D3280" s="8"/>
    </row>
    <row r="3281" spans="1:4">
      <c r="A3281" s="133"/>
      <c r="D3281" s="8"/>
    </row>
    <row r="3282" spans="1:4">
      <c r="A3282" s="133"/>
      <c r="D3282" s="8"/>
    </row>
    <row r="3283" spans="1:4">
      <c r="A3283" s="133"/>
      <c r="D3283" s="8"/>
    </row>
    <row r="3284" spans="1:4">
      <c r="A3284" s="133"/>
      <c r="D3284" s="8"/>
    </row>
    <row r="3285" spans="1:4">
      <c r="A3285" s="133"/>
      <c r="D3285" s="8"/>
    </row>
    <row r="3286" spans="1:4">
      <c r="A3286" s="133"/>
      <c r="D3286" s="8"/>
    </row>
    <row r="3287" spans="1:4">
      <c r="A3287" s="133"/>
      <c r="D3287" s="8"/>
    </row>
    <row r="3288" spans="1:4">
      <c r="A3288" s="133"/>
      <c r="D3288" s="8"/>
    </row>
    <row r="3289" spans="1:4">
      <c r="A3289" s="133"/>
      <c r="D3289" s="8"/>
    </row>
    <row r="3290" spans="1:4">
      <c r="A3290" s="133"/>
      <c r="D3290" s="8"/>
    </row>
    <row r="3291" spans="1:4">
      <c r="A3291" s="133"/>
      <c r="D3291" s="8"/>
    </row>
    <row r="3292" spans="1:4">
      <c r="A3292" s="133"/>
      <c r="D3292" s="8"/>
    </row>
    <row r="3293" spans="1:4">
      <c r="A3293" s="133"/>
      <c r="D3293" s="8"/>
    </row>
    <row r="3294" spans="1:4">
      <c r="A3294" s="133"/>
      <c r="D3294" s="8"/>
    </row>
    <row r="3295" spans="1:4">
      <c r="A3295" s="133"/>
      <c r="D3295" s="8"/>
    </row>
    <row r="3296" spans="1:4">
      <c r="A3296" s="133"/>
      <c r="D3296" s="8"/>
    </row>
    <row r="3297" spans="1:4">
      <c r="A3297" s="133"/>
      <c r="D3297" s="8"/>
    </row>
    <row r="3298" spans="1:4">
      <c r="A3298" s="133"/>
      <c r="D3298" s="8"/>
    </row>
    <row r="3299" spans="1:4">
      <c r="A3299" s="133"/>
      <c r="D3299" s="8"/>
    </row>
    <row r="3300" spans="1:4">
      <c r="A3300" s="133"/>
      <c r="D3300" s="8"/>
    </row>
    <row r="3301" spans="1:4">
      <c r="A3301" s="133"/>
      <c r="D3301" s="8"/>
    </row>
    <row r="3302" spans="1:4">
      <c r="A3302" s="133"/>
      <c r="D3302" s="8"/>
    </row>
    <row r="3303" spans="1:4">
      <c r="A3303" s="133"/>
      <c r="D3303" s="8"/>
    </row>
    <row r="3304" spans="1:4">
      <c r="A3304" s="133"/>
      <c r="D3304" s="8"/>
    </row>
    <row r="3305" spans="1:4">
      <c r="A3305" s="133"/>
      <c r="D3305" s="8"/>
    </row>
    <row r="3306" spans="1:4">
      <c r="A3306" s="133"/>
      <c r="D3306" s="8"/>
    </row>
    <row r="3307" spans="1:4">
      <c r="A3307" s="133"/>
      <c r="D3307" s="8"/>
    </row>
    <row r="3308" spans="1:4">
      <c r="A3308" s="133"/>
      <c r="D3308" s="8"/>
    </row>
    <row r="3309" spans="1:4">
      <c r="A3309" s="133"/>
      <c r="D3309" s="8"/>
    </row>
    <row r="3310" spans="1:4">
      <c r="A3310" s="133"/>
      <c r="D3310" s="8"/>
    </row>
    <row r="3311" spans="1:4">
      <c r="A3311" s="133"/>
      <c r="D3311" s="8"/>
    </row>
    <row r="3312" spans="1:4">
      <c r="A3312" s="133"/>
      <c r="D3312" s="8"/>
    </row>
    <row r="3313" spans="1:4">
      <c r="A3313" s="133"/>
      <c r="D3313" s="8"/>
    </row>
    <row r="3314" spans="1:4">
      <c r="A3314" s="133"/>
      <c r="D3314" s="8"/>
    </row>
    <row r="3315" spans="1:4">
      <c r="A3315" s="133"/>
      <c r="D3315" s="8"/>
    </row>
    <row r="3316" spans="1:4">
      <c r="A3316" s="133"/>
      <c r="D3316" s="8"/>
    </row>
    <row r="3317" spans="1:4">
      <c r="A3317" s="133"/>
      <c r="D3317" s="8"/>
    </row>
    <row r="3318" spans="1:4">
      <c r="A3318" s="133"/>
      <c r="D3318" s="8"/>
    </row>
    <row r="3319" spans="1:4">
      <c r="A3319" s="133"/>
      <c r="D3319" s="8"/>
    </row>
    <row r="3320" spans="1:4">
      <c r="A3320" s="133"/>
      <c r="D3320" s="8"/>
    </row>
    <row r="3321" spans="1:4">
      <c r="A3321" s="133"/>
      <c r="D3321" s="8"/>
    </row>
    <row r="3322" spans="1:4">
      <c r="A3322" s="133"/>
      <c r="D3322" s="8"/>
    </row>
    <row r="3323" spans="1:4">
      <c r="A3323" s="133"/>
      <c r="D3323" s="8"/>
    </row>
    <row r="3324" spans="1:4">
      <c r="A3324" s="133"/>
      <c r="D3324" s="8"/>
    </row>
    <row r="3325" spans="1:4">
      <c r="A3325" s="133"/>
      <c r="D3325" s="8"/>
    </row>
    <row r="3326" spans="1:4">
      <c r="A3326" s="133"/>
      <c r="D3326" s="8"/>
    </row>
    <row r="3327" spans="1:4">
      <c r="A3327" s="133"/>
      <c r="D3327" s="8"/>
    </row>
    <row r="3328" spans="1:4">
      <c r="A3328" s="133"/>
      <c r="D3328" s="8"/>
    </row>
    <row r="3329" spans="1:4">
      <c r="A3329" s="133"/>
      <c r="D3329" s="8"/>
    </row>
    <row r="3330" spans="1:4">
      <c r="A3330" s="133"/>
      <c r="D3330" s="8"/>
    </row>
    <row r="3331" spans="1:4">
      <c r="A3331" s="133"/>
      <c r="D3331" s="8"/>
    </row>
    <row r="3332" spans="1:4">
      <c r="A3332" s="133"/>
      <c r="D3332" s="8"/>
    </row>
    <row r="3333" spans="1:4">
      <c r="A3333" s="133"/>
      <c r="D3333" s="8"/>
    </row>
    <row r="3334" spans="1:4">
      <c r="A3334" s="133"/>
      <c r="D3334" s="8"/>
    </row>
    <row r="3335" spans="1:4">
      <c r="A3335" s="133"/>
      <c r="D3335" s="8"/>
    </row>
    <row r="3336" spans="1:4">
      <c r="A3336" s="133"/>
      <c r="D3336" s="8"/>
    </row>
    <row r="3337" spans="1:4">
      <c r="A3337" s="133"/>
      <c r="D3337" s="8"/>
    </row>
    <row r="3338" spans="1:4">
      <c r="A3338" s="133"/>
      <c r="D3338" s="8"/>
    </row>
    <row r="3339" spans="1:4">
      <c r="A3339" s="133"/>
      <c r="D3339" s="8"/>
    </row>
    <row r="3340" spans="1:4">
      <c r="A3340" s="133"/>
      <c r="D3340" s="8"/>
    </row>
    <row r="3341" spans="1:4">
      <c r="A3341" s="133"/>
      <c r="D3341" s="8"/>
    </row>
    <row r="3342" spans="1:4">
      <c r="A3342" s="133"/>
      <c r="D3342" s="8"/>
    </row>
    <row r="3343" spans="1:4">
      <c r="A3343" s="133"/>
      <c r="D3343" s="8"/>
    </row>
    <row r="3344" spans="1:4">
      <c r="A3344" s="133"/>
      <c r="D3344" s="8"/>
    </row>
    <row r="3345" spans="1:4">
      <c r="A3345" s="133"/>
      <c r="D3345" s="8"/>
    </row>
    <row r="3346" spans="1:4">
      <c r="A3346" s="133"/>
      <c r="D3346" s="8"/>
    </row>
    <row r="3347" spans="1:4">
      <c r="A3347" s="133"/>
      <c r="D3347" s="8"/>
    </row>
    <row r="3348" spans="1:4">
      <c r="A3348" s="133"/>
      <c r="D3348" s="8"/>
    </row>
    <row r="3349" spans="1:4">
      <c r="A3349" s="133"/>
      <c r="D3349" s="8"/>
    </row>
    <row r="3350" spans="1:4">
      <c r="A3350" s="133"/>
      <c r="D3350" s="8"/>
    </row>
    <row r="3351" spans="1:4">
      <c r="A3351" s="133"/>
      <c r="D3351" s="8"/>
    </row>
    <row r="3352" spans="1:4">
      <c r="A3352" s="133"/>
      <c r="D3352" s="8"/>
    </row>
    <row r="3353" spans="1:4">
      <c r="A3353" s="133"/>
      <c r="D3353" s="8"/>
    </row>
    <row r="3354" spans="1:4">
      <c r="A3354" s="133"/>
      <c r="D3354" s="8"/>
    </row>
    <row r="3355" spans="1:4">
      <c r="A3355" s="133"/>
      <c r="D3355" s="8"/>
    </row>
    <row r="3356" spans="1:4">
      <c r="A3356" s="133"/>
      <c r="D3356" s="8"/>
    </row>
    <row r="3357" spans="1:4">
      <c r="A3357" s="133"/>
      <c r="D3357" s="8"/>
    </row>
    <row r="3358" spans="1:4">
      <c r="A3358" s="133"/>
      <c r="D3358" s="8"/>
    </row>
    <row r="3359" spans="1:4">
      <c r="A3359" s="133"/>
      <c r="D3359" s="8"/>
    </row>
    <row r="3360" spans="1:4">
      <c r="A3360" s="133"/>
      <c r="D3360" s="8"/>
    </row>
    <row r="3361" spans="1:4">
      <c r="A3361" s="133"/>
      <c r="D3361" s="8"/>
    </row>
    <row r="3362" spans="1:4">
      <c r="A3362" s="133"/>
      <c r="D3362" s="8"/>
    </row>
    <row r="3363" spans="1:4">
      <c r="A3363" s="133"/>
      <c r="D3363" s="8"/>
    </row>
    <row r="3364" spans="1:4">
      <c r="A3364" s="133"/>
      <c r="D3364" s="8"/>
    </row>
    <row r="3365" spans="1:4">
      <c r="A3365" s="133"/>
      <c r="D3365" s="8"/>
    </row>
    <row r="3366" spans="1:4">
      <c r="A3366" s="133"/>
      <c r="D3366" s="8"/>
    </row>
    <row r="3367" spans="1:4">
      <c r="A3367" s="133"/>
      <c r="D3367" s="8"/>
    </row>
    <row r="3368" spans="1:4">
      <c r="A3368" s="133"/>
      <c r="D3368" s="8"/>
    </row>
    <row r="3369" spans="1:4">
      <c r="A3369" s="133"/>
      <c r="D3369" s="8"/>
    </row>
    <row r="3370" spans="1:4">
      <c r="A3370" s="133"/>
      <c r="D3370" s="8"/>
    </row>
    <row r="3371" spans="1:4">
      <c r="A3371" s="133"/>
      <c r="D3371" s="8"/>
    </row>
    <row r="3372" spans="1:4">
      <c r="A3372" s="133"/>
      <c r="D3372" s="8"/>
    </row>
    <row r="3373" spans="1:4">
      <c r="A3373" s="133"/>
      <c r="D3373" s="8"/>
    </row>
    <row r="3374" spans="1:4">
      <c r="A3374" s="133"/>
      <c r="D3374" s="8"/>
    </row>
    <row r="3375" spans="1:4">
      <c r="A3375" s="133"/>
      <c r="D3375" s="8"/>
    </row>
    <row r="3376" spans="1:4">
      <c r="A3376" s="133"/>
      <c r="D3376" s="8"/>
    </row>
    <row r="3377" spans="1:4">
      <c r="A3377" s="133"/>
      <c r="D3377" s="8"/>
    </row>
    <row r="3378" spans="1:4">
      <c r="A3378" s="133"/>
      <c r="D3378" s="8"/>
    </row>
    <row r="3379" spans="1:4">
      <c r="A3379" s="133"/>
      <c r="D3379" s="8"/>
    </row>
    <row r="3380" spans="1:4">
      <c r="A3380" s="133"/>
      <c r="D3380" s="8"/>
    </row>
    <row r="3381" spans="1:4">
      <c r="A3381" s="133"/>
      <c r="D3381" s="8"/>
    </row>
    <row r="3382" spans="1:4">
      <c r="A3382" s="133"/>
      <c r="D3382" s="8"/>
    </row>
    <row r="3383" spans="1:4">
      <c r="A3383" s="133"/>
      <c r="D3383" s="8"/>
    </row>
    <row r="3384" spans="1:4">
      <c r="A3384" s="133"/>
      <c r="D3384" s="8"/>
    </row>
    <row r="3385" spans="1:4">
      <c r="A3385" s="133"/>
      <c r="D3385" s="8"/>
    </row>
    <row r="3386" spans="1:4">
      <c r="A3386" s="133"/>
      <c r="D3386" s="8"/>
    </row>
    <row r="3387" spans="1:4">
      <c r="A3387" s="133"/>
      <c r="D3387" s="8"/>
    </row>
    <row r="3388" spans="1:4">
      <c r="A3388" s="133"/>
      <c r="D3388" s="8"/>
    </row>
    <row r="3389" spans="1:4">
      <c r="A3389" s="133"/>
      <c r="D3389" s="8"/>
    </row>
    <row r="3390" spans="1:4">
      <c r="A3390" s="133"/>
      <c r="D3390" s="8"/>
    </row>
    <row r="3391" spans="1:4">
      <c r="A3391" s="133"/>
      <c r="D3391" s="8"/>
    </row>
    <row r="3392" spans="1:4">
      <c r="A3392" s="133"/>
      <c r="D3392" s="8"/>
    </row>
    <row r="3393" spans="1:4">
      <c r="A3393" s="133"/>
      <c r="D3393" s="8"/>
    </row>
    <row r="3394" spans="1:4">
      <c r="A3394" s="133"/>
      <c r="D3394" s="8"/>
    </row>
    <row r="3395" spans="1:4">
      <c r="A3395" s="133"/>
      <c r="D3395" s="8"/>
    </row>
    <row r="3396" spans="1:4">
      <c r="A3396" s="133"/>
      <c r="D3396" s="8"/>
    </row>
    <row r="3397" spans="1:4">
      <c r="A3397" s="133"/>
      <c r="D3397" s="8"/>
    </row>
    <row r="3398" spans="1:4">
      <c r="A3398" s="133"/>
      <c r="D3398" s="8"/>
    </row>
    <row r="3399" spans="1:4">
      <c r="A3399" s="133"/>
      <c r="D3399" s="8"/>
    </row>
    <row r="3400" spans="1:4">
      <c r="A3400" s="133"/>
      <c r="D3400" s="8"/>
    </row>
    <row r="3401" spans="1:4">
      <c r="A3401" s="133"/>
      <c r="D3401" s="8"/>
    </row>
    <row r="3402" spans="1:4">
      <c r="A3402" s="133"/>
      <c r="D3402" s="8"/>
    </row>
    <row r="3403" spans="1:4">
      <c r="A3403" s="133"/>
      <c r="D3403" s="8"/>
    </row>
    <row r="3404" spans="1:4">
      <c r="A3404" s="133"/>
      <c r="D3404" s="8"/>
    </row>
    <row r="3405" spans="1:4">
      <c r="A3405" s="133"/>
      <c r="D3405" s="8"/>
    </row>
    <row r="3406" spans="1:4">
      <c r="A3406" s="133"/>
      <c r="D3406" s="8"/>
    </row>
    <row r="3407" spans="1:4">
      <c r="A3407" s="133"/>
      <c r="D3407" s="8"/>
    </row>
    <row r="3408" spans="1:4">
      <c r="A3408" s="133"/>
      <c r="D3408" s="8"/>
    </row>
    <row r="3409" spans="1:4">
      <c r="A3409" s="133"/>
      <c r="D3409" s="8"/>
    </row>
    <row r="3410" spans="1:4">
      <c r="A3410" s="133"/>
      <c r="D3410" s="8"/>
    </row>
    <row r="3411" spans="1:4">
      <c r="A3411" s="133"/>
      <c r="D3411" s="8"/>
    </row>
    <row r="3412" spans="1:4">
      <c r="A3412" s="133"/>
      <c r="D3412" s="8"/>
    </row>
    <row r="3413" spans="1:4">
      <c r="A3413" s="133"/>
      <c r="D3413" s="8"/>
    </row>
    <row r="3414" spans="1:4">
      <c r="A3414" s="133"/>
      <c r="D3414" s="8"/>
    </row>
    <row r="3415" spans="1:4">
      <c r="A3415" s="133"/>
      <c r="D3415" s="8"/>
    </row>
    <row r="3416" spans="1:4">
      <c r="A3416" s="133"/>
      <c r="D3416" s="8"/>
    </row>
    <row r="3417" spans="1:4">
      <c r="A3417" s="133"/>
      <c r="D3417" s="8"/>
    </row>
    <row r="3418" spans="1:4">
      <c r="A3418" s="133"/>
      <c r="D3418" s="8"/>
    </row>
    <row r="3419" spans="1:4">
      <c r="A3419" s="133"/>
      <c r="D3419" s="8"/>
    </row>
    <row r="3420" spans="1:4">
      <c r="A3420" s="133"/>
      <c r="D3420" s="8"/>
    </row>
    <row r="3421" spans="1:4">
      <c r="A3421" s="133"/>
      <c r="D3421" s="8"/>
    </row>
    <row r="3422" spans="1:4">
      <c r="A3422" s="133"/>
      <c r="D3422" s="8"/>
    </row>
    <row r="3423" spans="1:4">
      <c r="A3423" s="133"/>
      <c r="D3423" s="8"/>
    </row>
    <row r="3424" spans="1:4">
      <c r="A3424" s="133"/>
      <c r="D3424" s="8"/>
    </row>
    <row r="3425" spans="1:4">
      <c r="A3425" s="133"/>
      <c r="D3425" s="8"/>
    </row>
    <row r="3426" spans="1:4">
      <c r="A3426" s="133"/>
      <c r="D3426" s="8"/>
    </row>
    <row r="3427" spans="1:4">
      <c r="A3427" s="133"/>
      <c r="D3427" s="8"/>
    </row>
    <row r="3428" spans="1:4">
      <c r="A3428" s="133"/>
      <c r="D3428" s="8"/>
    </row>
    <row r="3429" spans="1:4">
      <c r="A3429" s="133"/>
      <c r="D3429" s="8"/>
    </row>
    <row r="3430" spans="1:4">
      <c r="A3430" s="133"/>
      <c r="D3430" s="8"/>
    </row>
    <row r="3431" spans="1:4">
      <c r="A3431" s="133"/>
      <c r="D3431" s="8"/>
    </row>
    <row r="3432" spans="1:4">
      <c r="A3432" s="133"/>
      <c r="D3432" s="8"/>
    </row>
    <row r="3433" spans="1:4">
      <c r="A3433" s="133"/>
      <c r="D3433" s="8"/>
    </row>
    <row r="3434" spans="1:4">
      <c r="A3434" s="133"/>
      <c r="D3434" s="8"/>
    </row>
    <row r="3435" spans="1:4">
      <c r="A3435" s="133"/>
      <c r="D3435" s="8"/>
    </row>
    <row r="3436" spans="1:4">
      <c r="A3436" s="133"/>
      <c r="D3436" s="8"/>
    </row>
    <row r="3437" spans="1:4">
      <c r="A3437" s="133"/>
      <c r="D3437" s="8"/>
    </row>
    <row r="3438" spans="1:4">
      <c r="A3438" s="133"/>
      <c r="D3438" s="8"/>
    </row>
    <row r="3439" spans="1:4">
      <c r="A3439" s="133"/>
      <c r="D3439" s="8"/>
    </row>
    <row r="3440" spans="1:4">
      <c r="A3440" s="133"/>
      <c r="D3440" s="8"/>
    </row>
    <row r="3441" spans="1:4">
      <c r="A3441" s="133"/>
      <c r="D3441" s="8"/>
    </row>
    <row r="3442" spans="1:4">
      <c r="A3442" s="133"/>
      <c r="D3442" s="8"/>
    </row>
    <row r="3443" spans="1:4">
      <c r="A3443" s="133"/>
      <c r="D3443" s="8"/>
    </row>
    <row r="3444" spans="1:4">
      <c r="A3444" s="133"/>
      <c r="D3444" s="8"/>
    </row>
    <row r="3445" spans="1:4">
      <c r="A3445" s="133"/>
      <c r="D3445" s="8"/>
    </row>
    <row r="3446" spans="1:4">
      <c r="A3446" s="133"/>
      <c r="D3446" s="8"/>
    </row>
    <row r="3447" spans="1:4">
      <c r="A3447" s="133"/>
      <c r="D3447" s="8"/>
    </row>
    <row r="3448" spans="1:4">
      <c r="A3448" s="133"/>
      <c r="D3448" s="8"/>
    </row>
    <row r="3449" spans="1:4">
      <c r="A3449" s="133"/>
      <c r="D3449" s="8"/>
    </row>
    <row r="3450" spans="1:4">
      <c r="A3450" s="133"/>
      <c r="D3450" s="8"/>
    </row>
    <row r="3451" spans="1:4">
      <c r="A3451" s="133"/>
      <c r="D3451" s="8"/>
    </row>
    <row r="3452" spans="1:4">
      <c r="A3452" s="133"/>
      <c r="D3452" s="8"/>
    </row>
    <row r="3453" spans="1:4">
      <c r="A3453" s="133"/>
      <c r="D3453" s="8"/>
    </row>
    <row r="3454" spans="1:4">
      <c r="A3454" s="133"/>
      <c r="D3454" s="8"/>
    </row>
    <row r="3455" spans="1:4">
      <c r="A3455" s="133"/>
      <c r="D3455" s="8"/>
    </row>
    <row r="3456" spans="1:4">
      <c r="A3456" s="133"/>
      <c r="D3456" s="8"/>
    </row>
    <row r="3457" spans="1:4">
      <c r="A3457" s="133"/>
      <c r="D3457" s="8"/>
    </row>
    <row r="3458" spans="1:4">
      <c r="A3458" s="133"/>
      <c r="D3458" s="8"/>
    </row>
    <row r="3459" spans="1:4">
      <c r="A3459" s="133"/>
      <c r="D3459" s="8"/>
    </row>
    <row r="3460" spans="1:4">
      <c r="A3460" s="133"/>
      <c r="D3460" s="8"/>
    </row>
    <row r="3461" spans="1:4">
      <c r="A3461" s="133"/>
      <c r="D3461" s="8"/>
    </row>
    <row r="3462" spans="1:4">
      <c r="A3462" s="133"/>
      <c r="D3462" s="8"/>
    </row>
    <row r="3463" spans="1:4">
      <c r="A3463" s="133"/>
      <c r="D3463" s="8"/>
    </row>
    <row r="3464" spans="1:4">
      <c r="A3464" s="133"/>
      <c r="D3464" s="8"/>
    </row>
    <row r="3465" spans="1:4">
      <c r="A3465" s="133"/>
      <c r="D3465" s="8"/>
    </row>
    <row r="3466" spans="1:4">
      <c r="A3466" s="133"/>
      <c r="D3466" s="8"/>
    </row>
    <row r="3467" spans="1:4">
      <c r="A3467" s="133"/>
      <c r="D3467" s="8"/>
    </row>
    <row r="3468" spans="1:4">
      <c r="A3468" s="133"/>
      <c r="D3468" s="8"/>
    </row>
    <row r="3469" spans="1:4">
      <c r="A3469" s="133"/>
      <c r="D3469" s="8"/>
    </row>
    <row r="3470" spans="1:4">
      <c r="A3470" s="133"/>
      <c r="D3470" s="8"/>
    </row>
    <row r="3471" spans="1:4">
      <c r="A3471" s="133"/>
      <c r="D3471" s="8"/>
    </row>
    <row r="3472" spans="1:4">
      <c r="A3472" s="133"/>
      <c r="D3472" s="8"/>
    </row>
    <row r="3473" spans="1:4">
      <c r="A3473" s="133"/>
      <c r="D3473" s="8"/>
    </row>
    <row r="3474" spans="1:4">
      <c r="A3474" s="133"/>
      <c r="D3474" s="8"/>
    </row>
    <row r="3475" spans="1:4">
      <c r="A3475" s="133"/>
      <c r="D3475" s="8"/>
    </row>
    <row r="3476" spans="1:4">
      <c r="A3476" s="133"/>
      <c r="D3476" s="8"/>
    </row>
    <row r="3477" spans="1:4">
      <c r="A3477" s="133"/>
      <c r="D3477" s="8"/>
    </row>
    <row r="3478" spans="1:4">
      <c r="A3478" s="133"/>
      <c r="D3478" s="8"/>
    </row>
    <row r="3479" spans="1:4">
      <c r="A3479" s="133"/>
      <c r="D3479" s="8"/>
    </row>
    <row r="3480" spans="1:4">
      <c r="A3480" s="133"/>
      <c r="D3480" s="8"/>
    </row>
    <row r="3481" spans="1:4">
      <c r="A3481" s="133"/>
      <c r="D3481" s="8"/>
    </row>
    <row r="3482" spans="1:4">
      <c r="A3482" s="133"/>
      <c r="D3482" s="8"/>
    </row>
    <row r="3483" spans="1:4">
      <c r="A3483" s="133"/>
      <c r="D3483" s="8"/>
    </row>
    <row r="3484" spans="1:4">
      <c r="A3484" s="133"/>
      <c r="D3484" s="8"/>
    </row>
    <row r="3485" spans="1:4">
      <c r="A3485" s="133"/>
      <c r="D3485" s="8"/>
    </row>
    <row r="3486" spans="1:4">
      <c r="A3486" s="133"/>
      <c r="D3486" s="8"/>
    </row>
    <row r="3487" spans="1:4">
      <c r="A3487" s="133"/>
      <c r="D3487" s="8"/>
    </row>
    <row r="3488" spans="1:4">
      <c r="A3488" s="133"/>
      <c r="D3488" s="8"/>
    </row>
    <row r="3489" spans="1:4">
      <c r="A3489" s="133"/>
      <c r="D3489" s="8"/>
    </row>
    <row r="3490" spans="1:4">
      <c r="A3490" s="133"/>
      <c r="D3490" s="8"/>
    </row>
    <row r="3491" spans="1:4">
      <c r="A3491" s="133"/>
      <c r="D3491" s="8"/>
    </row>
    <row r="3492" spans="1:4">
      <c r="A3492" s="133"/>
      <c r="D3492" s="8"/>
    </row>
    <row r="3493" spans="1:4">
      <c r="A3493" s="133"/>
      <c r="D3493" s="8"/>
    </row>
    <row r="3494" spans="1:4">
      <c r="A3494" s="133"/>
      <c r="D3494" s="8"/>
    </row>
    <row r="3495" spans="1:4">
      <c r="A3495" s="133"/>
      <c r="D3495" s="8"/>
    </row>
    <row r="3496" spans="1:4">
      <c r="A3496" s="133"/>
      <c r="D3496" s="8"/>
    </row>
    <row r="3497" spans="1:4">
      <c r="A3497" s="133"/>
      <c r="D3497" s="8"/>
    </row>
    <row r="3498" spans="1:4">
      <c r="A3498" s="133"/>
      <c r="D3498" s="8"/>
    </row>
    <row r="3499" spans="1:4">
      <c r="A3499" s="133"/>
      <c r="D3499" s="8"/>
    </row>
    <row r="3500" spans="1:4">
      <c r="A3500" s="133"/>
      <c r="D3500" s="8"/>
    </row>
    <row r="3501" spans="1:4">
      <c r="A3501" s="133"/>
      <c r="D3501" s="8"/>
    </row>
    <row r="3502" spans="1:4">
      <c r="A3502" s="133"/>
      <c r="D3502" s="8"/>
    </row>
    <row r="3503" spans="1:4">
      <c r="A3503" s="133"/>
      <c r="D3503" s="8"/>
    </row>
    <row r="3504" spans="1:4">
      <c r="A3504" s="133"/>
      <c r="D3504" s="8"/>
    </row>
    <row r="3505" spans="1:4">
      <c r="A3505" s="133"/>
      <c r="D3505" s="8"/>
    </row>
    <row r="3506" spans="1:4">
      <c r="A3506" s="133"/>
      <c r="D3506" s="8"/>
    </row>
    <row r="3507" spans="1:4">
      <c r="A3507" s="133"/>
      <c r="D3507" s="8"/>
    </row>
    <row r="3508" spans="1:4">
      <c r="A3508" s="133"/>
      <c r="D3508" s="8"/>
    </row>
    <row r="3509" spans="1:4">
      <c r="A3509" s="133"/>
      <c r="D3509" s="8"/>
    </row>
    <row r="3510" spans="1:4">
      <c r="A3510" s="133"/>
      <c r="D3510" s="8"/>
    </row>
    <row r="3511" spans="1:4">
      <c r="A3511" s="133"/>
      <c r="D3511" s="8"/>
    </row>
    <row r="3512" spans="1:4">
      <c r="A3512" s="133"/>
      <c r="D3512" s="8"/>
    </row>
    <row r="3513" spans="1:4">
      <c r="A3513" s="133"/>
      <c r="D3513" s="8"/>
    </row>
    <row r="3514" spans="1:4">
      <c r="A3514" s="133"/>
      <c r="D3514" s="8"/>
    </row>
    <row r="3515" spans="1:4">
      <c r="A3515" s="133"/>
      <c r="D3515" s="8"/>
    </row>
    <row r="3516" spans="1:4">
      <c r="A3516" s="133"/>
      <c r="D3516" s="8"/>
    </row>
    <row r="3517" spans="1:4">
      <c r="A3517" s="133"/>
      <c r="D3517" s="8"/>
    </row>
    <row r="3518" spans="1:4">
      <c r="A3518" s="133"/>
      <c r="D3518" s="8"/>
    </row>
    <row r="3519" spans="1:4">
      <c r="A3519" s="133"/>
      <c r="D3519" s="8"/>
    </row>
    <row r="3520" spans="1:4">
      <c r="A3520" s="133"/>
      <c r="D3520" s="8"/>
    </row>
    <row r="3521" spans="1:4">
      <c r="A3521" s="133"/>
      <c r="D3521" s="8"/>
    </row>
    <row r="3522" spans="1:4">
      <c r="A3522" s="133"/>
      <c r="D3522" s="8"/>
    </row>
    <row r="3523" spans="1:4">
      <c r="A3523" s="133"/>
      <c r="D3523" s="8"/>
    </row>
    <row r="3524" spans="1:4">
      <c r="A3524" s="133"/>
      <c r="D3524" s="8"/>
    </row>
    <row r="3525" spans="1:4">
      <c r="A3525" s="133"/>
      <c r="D3525" s="8"/>
    </row>
    <row r="3526" spans="1:4">
      <c r="A3526" s="133"/>
      <c r="D3526" s="8"/>
    </row>
    <row r="3527" spans="1:4">
      <c r="A3527" s="133"/>
      <c r="D3527" s="8"/>
    </row>
    <row r="3528" spans="1:4">
      <c r="A3528" s="133"/>
      <c r="D3528" s="8"/>
    </row>
    <row r="3529" spans="1:4">
      <c r="A3529" s="133"/>
      <c r="D3529" s="8"/>
    </row>
    <row r="3530" spans="1:4">
      <c r="A3530" s="133"/>
      <c r="D3530" s="8"/>
    </row>
    <row r="3531" spans="1:4">
      <c r="A3531" s="133"/>
      <c r="D3531" s="8"/>
    </row>
    <row r="3532" spans="1:4">
      <c r="A3532" s="133"/>
      <c r="D3532" s="8"/>
    </row>
    <row r="3533" spans="1:4">
      <c r="A3533" s="133"/>
      <c r="D3533" s="8"/>
    </row>
    <row r="3534" spans="1:4">
      <c r="A3534" s="133"/>
      <c r="D3534" s="8"/>
    </row>
    <row r="3535" spans="1:4">
      <c r="A3535" s="133"/>
      <c r="D3535" s="8"/>
    </row>
    <row r="3536" spans="1:4">
      <c r="A3536" s="133"/>
      <c r="D3536" s="8"/>
    </row>
    <row r="3537" spans="1:4">
      <c r="A3537" s="133"/>
      <c r="D3537" s="8"/>
    </row>
    <row r="3538" spans="1:4">
      <c r="A3538" s="133"/>
      <c r="D3538" s="8"/>
    </row>
    <row r="3539" spans="1:4">
      <c r="A3539" s="133"/>
      <c r="D3539" s="8"/>
    </row>
    <row r="3540" spans="1:4">
      <c r="A3540" s="133"/>
      <c r="D3540" s="8"/>
    </row>
    <row r="3541" spans="1:4">
      <c r="A3541" s="133"/>
      <c r="D3541" s="8"/>
    </row>
    <row r="3542" spans="1:4">
      <c r="A3542" s="133"/>
      <c r="D3542" s="8"/>
    </row>
    <row r="3543" spans="1:4">
      <c r="A3543" s="133"/>
      <c r="D3543" s="8"/>
    </row>
    <row r="3544" spans="1:4">
      <c r="A3544" s="133"/>
      <c r="D3544" s="8"/>
    </row>
    <row r="3545" spans="1:4">
      <c r="A3545" s="133"/>
      <c r="D3545" s="8"/>
    </row>
    <row r="3546" spans="1:4">
      <c r="A3546" s="133"/>
      <c r="D3546" s="8"/>
    </row>
    <row r="3547" spans="1:4">
      <c r="A3547" s="133"/>
      <c r="D3547" s="8"/>
    </row>
    <row r="3548" spans="1:4">
      <c r="A3548" s="133"/>
      <c r="D3548" s="8"/>
    </row>
    <row r="3549" spans="1:4">
      <c r="A3549" s="133"/>
      <c r="D3549" s="8"/>
    </row>
    <row r="3550" spans="1:4">
      <c r="A3550" s="133"/>
      <c r="D3550" s="8"/>
    </row>
    <row r="3551" spans="1:4">
      <c r="A3551" s="133"/>
      <c r="D3551" s="8"/>
    </row>
    <row r="3552" spans="1:4">
      <c r="A3552" s="133"/>
      <c r="D3552" s="8"/>
    </row>
    <row r="3553" spans="1:4">
      <c r="A3553" s="133"/>
      <c r="D3553" s="8"/>
    </row>
    <row r="3554" spans="1:4">
      <c r="A3554" s="133"/>
      <c r="D3554" s="8"/>
    </row>
    <row r="3555" spans="1:4">
      <c r="A3555" s="133"/>
      <c r="D3555" s="8"/>
    </row>
    <row r="3556" spans="1:4">
      <c r="A3556" s="133"/>
      <c r="D3556" s="8"/>
    </row>
    <row r="3557" spans="1:4">
      <c r="A3557" s="133"/>
      <c r="D3557" s="8"/>
    </row>
    <row r="3558" spans="1:4">
      <c r="A3558" s="133"/>
      <c r="D3558" s="8"/>
    </row>
    <row r="3559" spans="1:4">
      <c r="A3559" s="133"/>
      <c r="D3559" s="8"/>
    </row>
    <row r="3560" spans="1:4">
      <c r="A3560" s="133"/>
      <c r="D3560" s="8"/>
    </row>
    <row r="3561" spans="1:4">
      <c r="A3561" s="133"/>
      <c r="D3561" s="8"/>
    </row>
    <row r="3562" spans="1:4">
      <c r="A3562" s="133"/>
      <c r="D3562" s="8"/>
    </row>
    <row r="3563" spans="1:4">
      <c r="A3563" s="133"/>
      <c r="D3563" s="8"/>
    </row>
    <row r="3564" spans="1:4">
      <c r="A3564" s="133"/>
      <c r="D3564" s="8"/>
    </row>
    <row r="3565" spans="1:4">
      <c r="A3565" s="133"/>
      <c r="D3565" s="8"/>
    </row>
    <row r="3566" spans="1:4">
      <c r="A3566" s="133"/>
      <c r="D3566" s="8"/>
    </row>
    <row r="3567" spans="1:4">
      <c r="A3567" s="133"/>
      <c r="D3567" s="8"/>
    </row>
    <row r="3568" spans="1:4">
      <c r="A3568" s="133"/>
      <c r="D3568" s="8"/>
    </row>
    <row r="3569" spans="1:4">
      <c r="A3569" s="133"/>
      <c r="D3569" s="8"/>
    </row>
    <row r="3570" spans="1:4">
      <c r="A3570" s="133"/>
      <c r="D3570" s="8"/>
    </row>
    <row r="3571" spans="1:4">
      <c r="A3571" s="133"/>
      <c r="D3571" s="8"/>
    </row>
    <row r="3572" spans="1:4">
      <c r="A3572" s="133"/>
      <c r="D3572" s="8"/>
    </row>
    <row r="3573" spans="1:4">
      <c r="A3573" s="133"/>
      <c r="D3573" s="8"/>
    </row>
    <row r="3574" spans="1:4">
      <c r="A3574" s="133"/>
      <c r="D3574" s="8"/>
    </row>
    <row r="3575" spans="1:4">
      <c r="A3575" s="133"/>
      <c r="D3575" s="8"/>
    </row>
    <row r="3576" spans="1:4">
      <c r="A3576" s="133"/>
      <c r="D3576" s="8"/>
    </row>
    <row r="3577" spans="1:4">
      <c r="A3577" s="133"/>
      <c r="D3577" s="8"/>
    </row>
    <row r="3578" spans="1:4">
      <c r="A3578" s="133"/>
      <c r="D3578" s="8"/>
    </row>
    <row r="3579" spans="1:4">
      <c r="A3579" s="133"/>
      <c r="D3579" s="8"/>
    </row>
    <row r="3580" spans="1:4">
      <c r="A3580" s="133"/>
      <c r="D3580" s="8"/>
    </row>
    <row r="3581" spans="1:4">
      <c r="A3581" s="133"/>
      <c r="D3581" s="8"/>
    </row>
    <row r="3582" spans="1:4">
      <c r="A3582" s="133"/>
      <c r="D3582" s="8"/>
    </row>
    <row r="3583" spans="1:4">
      <c r="A3583" s="133"/>
      <c r="D3583" s="8"/>
    </row>
    <row r="3584" spans="1:4">
      <c r="A3584" s="133"/>
      <c r="D3584" s="8"/>
    </row>
    <row r="3585" spans="1:4">
      <c r="A3585" s="133"/>
      <c r="D3585" s="8"/>
    </row>
    <row r="3586" spans="1:4">
      <c r="A3586" s="133"/>
      <c r="D3586" s="8"/>
    </row>
    <row r="3587" spans="1:4">
      <c r="A3587" s="133"/>
      <c r="D3587" s="8"/>
    </row>
    <row r="3588" spans="1:4">
      <c r="A3588" s="133"/>
      <c r="D3588" s="8"/>
    </row>
    <row r="3589" spans="1:4">
      <c r="A3589" s="133"/>
      <c r="D3589" s="8"/>
    </row>
    <row r="3590" spans="1:4">
      <c r="A3590" s="133"/>
      <c r="D3590" s="8"/>
    </row>
    <row r="3591" spans="1:4">
      <c r="A3591" s="133"/>
      <c r="D3591" s="8"/>
    </row>
    <row r="3592" spans="1:4">
      <c r="A3592" s="133"/>
      <c r="D3592" s="8"/>
    </row>
    <row r="3593" spans="1:4">
      <c r="A3593" s="133"/>
      <c r="D3593" s="8"/>
    </row>
    <row r="3594" spans="1:4">
      <c r="A3594" s="133"/>
      <c r="D3594" s="8"/>
    </row>
    <row r="3595" spans="1:4">
      <c r="A3595" s="133"/>
      <c r="D3595" s="8"/>
    </row>
    <row r="3596" spans="1:4">
      <c r="A3596" s="133"/>
      <c r="D3596" s="8"/>
    </row>
    <row r="3597" spans="1:4">
      <c r="A3597" s="133"/>
      <c r="D3597" s="8"/>
    </row>
    <row r="3598" spans="1:4">
      <c r="A3598" s="133"/>
      <c r="D3598" s="8"/>
    </row>
    <row r="3599" spans="1:4">
      <c r="A3599" s="133"/>
      <c r="D3599" s="8"/>
    </row>
    <row r="3600" spans="1:4">
      <c r="A3600" s="133"/>
      <c r="D3600" s="8"/>
    </row>
    <row r="3601" spans="1:4">
      <c r="A3601" s="133"/>
      <c r="D3601" s="8"/>
    </row>
    <row r="3602" spans="1:4">
      <c r="A3602" s="133"/>
      <c r="D3602" s="8"/>
    </row>
    <row r="3603" spans="1:4">
      <c r="A3603" s="133"/>
      <c r="D3603" s="8"/>
    </row>
    <row r="3604" spans="1:4">
      <c r="A3604" s="133"/>
      <c r="D3604" s="8"/>
    </row>
    <row r="3605" spans="1:4">
      <c r="A3605" s="133"/>
      <c r="D3605" s="8"/>
    </row>
    <row r="3606" spans="1:4">
      <c r="A3606" s="133"/>
      <c r="D3606" s="8"/>
    </row>
    <row r="3607" spans="1:4">
      <c r="A3607" s="133"/>
      <c r="D3607" s="8"/>
    </row>
    <row r="3608" spans="1:4">
      <c r="A3608" s="133"/>
      <c r="D3608" s="8"/>
    </row>
    <row r="3609" spans="1:4">
      <c r="A3609" s="133"/>
      <c r="D3609" s="8"/>
    </row>
    <row r="3610" spans="1:4">
      <c r="A3610" s="133"/>
      <c r="D3610" s="8"/>
    </row>
    <row r="3611" spans="1:4">
      <c r="A3611" s="133"/>
      <c r="D3611" s="8"/>
    </row>
    <row r="3612" spans="1:4">
      <c r="A3612" s="133"/>
      <c r="D3612" s="8"/>
    </row>
    <row r="3613" spans="1:4">
      <c r="A3613" s="133"/>
      <c r="D3613" s="8"/>
    </row>
    <row r="3614" spans="1:4">
      <c r="A3614" s="133"/>
      <c r="D3614" s="8"/>
    </row>
    <row r="3615" spans="1:4">
      <c r="A3615" s="133"/>
      <c r="D3615" s="8"/>
    </row>
    <row r="3616" spans="1:4">
      <c r="A3616" s="133"/>
      <c r="D3616" s="8"/>
    </row>
    <row r="3617" spans="1:4">
      <c r="A3617" s="133"/>
      <c r="D3617" s="8"/>
    </row>
    <row r="3618" spans="1:4">
      <c r="A3618" s="133"/>
      <c r="D3618" s="8"/>
    </row>
    <row r="3619" spans="1:4">
      <c r="A3619" s="133"/>
      <c r="D3619" s="8"/>
    </row>
    <row r="3620" spans="1:4">
      <c r="A3620" s="133"/>
      <c r="D3620" s="8"/>
    </row>
    <row r="3621" spans="1:4">
      <c r="A3621" s="133"/>
      <c r="D3621" s="8"/>
    </row>
    <row r="3622" spans="1:4">
      <c r="A3622" s="133"/>
      <c r="D3622" s="8"/>
    </row>
    <row r="3623" spans="1:4">
      <c r="A3623" s="133"/>
      <c r="D3623" s="8"/>
    </row>
    <row r="3624" spans="1:4">
      <c r="A3624" s="133"/>
      <c r="D3624" s="8"/>
    </row>
    <row r="3625" spans="1:4">
      <c r="A3625" s="133"/>
      <c r="D3625" s="8"/>
    </row>
    <row r="3626" spans="1:4">
      <c r="A3626" s="133"/>
      <c r="D3626" s="8"/>
    </row>
    <row r="3627" spans="1:4">
      <c r="A3627" s="133"/>
      <c r="D3627" s="8"/>
    </row>
    <row r="3628" spans="1:4">
      <c r="A3628" s="133"/>
      <c r="D3628" s="8"/>
    </row>
    <row r="3629" spans="1:4">
      <c r="A3629" s="133"/>
      <c r="D3629" s="8"/>
    </row>
    <row r="3630" spans="1:4">
      <c r="A3630" s="133"/>
      <c r="D3630" s="8"/>
    </row>
    <row r="3631" spans="1:4">
      <c r="A3631" s="133"/>
      <c r="D3631" s="8"/>
    </row>
    <row r="3632" spans="1:4">
      <c r="A3632" s="133"/>
      <c r="D3632" s="8"/>
    </row>
    <row r="3633" spans="1:4">
      <c r="A3633" s="133"/>
      <c r="D3633" s="8"/>
    </row>
    <row r="3634" spans="1:4">
      <c r="A3634" s="133"/>
      <c r="D3634" s="8"/>
    </row>
    <row r="3635" spans="1:4">
      <c r="A3635" s="133"/>
      <c r="D3635" s="8"/>
    </row>
    <row r="3636" spans="1:4">
      <c r="A3636" s="133"/>
      <c r="D3636" s="8"/>
    </row>
    <row r="3637" spans="1:4">
      <c r="A3637" s="133"/>
      <c r="D3637" s="8"/>
    </row>
    <row r="3638" spans="1:4">
      <c r="A3638" s="133"/>
      <c r="D3638" s="8"/>
    </row>
    <row r="3639" spans="1:4">
      <c r="A3639" s="133"/>
      <c r="D3639" s="8"/>
    </row>
    <row r="3640" spans="1:4">
      <c r="A3640" s="133"/>
      <c r="D3640" s="8"/>
    </row>
    <row r="3641" spans="1:4">
      <c r="A3641" s="133"/>
      <c r="D3641" s="8"/>
    </row>
    <row r="3642" spans="1:4">
      <c r="A3642" s="133"/>
      <c r="D3642" s="8"/>
    </row>
    <row r="3643" spans="1:4">
      <c r="A3643" s="133"/>
      <c r="D3643" s="8"/>
    </row>
    <row r="3644" spans="1:4">
      <c r="A3644" s="133"/>
      <c r="D3644" s="8"/>
    </row>
    <row r="3645" spans="1:4">
      <c r="A3645" s="133"/>
      <c r="D3645" s="8"/>
    </row>
    <row r="3646" spans="1:4">
      <c r="A3646" s="133"/>
      <c r="D3646" s="8"/>
    </row>
    <row r="3647" spans="1:4">
      <c r="A3647" s="133"/>
      <c r="D3647" s="8"/>
    </row>
    <row r="3648" spans="1:4">
      <c r="A3648" s="133"/>
      <c r="D3648" s="8"/>
    </row>
    <row r="3649" spans="1:4">
      <c r="A3649" s="133"/>
      <c r="D3649" s="8"/>
    </row>
    <row r="3650" spans="1:4">
      <c r="A3650" s="133"/>
      <c r="D3650" s="8"/>
    </row>
    <row r="3651" spans="1:4">
      <c r="A3651" s="133"/>
      <c r="D3651" s="8"/>
    </row>
    <row r="3652" spans="1:4">
      <c r="A3652" s="133"/>
      <c r="D3652" s="8"/>
    </row>
    <row r="3653" spans="1:4">
      <c r="A3653" s="133"/>
      <c r="D3653" s="8"/>
    </row>
    <row r="3654" spans="1:4">
      <c r="A3654" s="133"/>
      <c r="D3654" s="8"/>
    </row>
    <row r="3655" spans="1:4">
      <c r="A3655" s="133"/>
      <c r="D3655" s="8"/>
    </row>
    <row r="3656" spans="1:4">
      <c r="A3656" s="133"/>
      <c r="D3656" s="8"/>
    </row>
    <row r="3657" spans="1:4">
      <c r="A3657" s="133"/>
      <c r="D3657" s="8"/>
    </row>
    <row r="3658" spans="1:4">
      <c r="A3658" s="133"/>
      <c r="D3658" s="8"/>
    </row>
    <row r="3659" spans="1:4">
      <c r="A3659" s="133"/>
      <c r="D3659" s="8"/>
    </row>
    <row r="3660" spans="1:4">
      <c r="A3660" s="133"/>
      <c r="D3660" s="8"/>
    </row>
    <row r="3661" spans="1:4">
      <c r="A3661" s="133"/>
      <c r="D3661" s="8"/>
    </row>
    <row r="3662" spans="1:4">
      <c r="A3662" s="133"/>
      <c r="D3662" s="8"/>
    </row>
    <row r="3663" spans="1:4">
      <c r="A3663" s="133"/>
      <c r="D3663" s="8"/>
    </row>
    <row r="3664" spans="1:4">
      <c r="A3664" s="133"/>
      <c r="D3664" s="8"/>
    </row>
    <row r="3665" spans="1:4">
      <c r="A3665" s="133"/>
      <c r="D3665" s="8"/>
    </row>
    <row r="3666" spans="1:4">
      <c r="A3666" s="133"/>
      <c r="D3666" s="8"/>
    </row>
    <row r="3667" spans="1:4">
      <c r="A3667" s="133"/>
      <c r="D3667" s="8"/>
    </row>
    <row r="3668" spans="1:4">
      <c r="A3668" s="133"/>
      <c r="D3668" s="8"/>
    </row>
    <row r="3669" spans="1:4">
      <c r="A3669" s="133"/>
      <c r="D3669" s="8"/>
    </row>
    <row r="3670" spans="1:4">
      <c r="A3670" s="133"/>
      <c r="D3670" s="8"/>
    </row>
    <row r="3671" spans="1:4">
      <c r="A3671" s="133"/>
      <c r="D3671" s="8"/>
    </row>
    <row r="3672" spans="1:4">
      <c r="A3672" s="133"/>
      <c r="D3672" s="8"/>
    </row>
    <row r="3673" spans="1:4">
      <c r="A3673" s="133"/>
      <c r="D3673" s="8"/>
    </row>
    <row r="3674" spans="1:4">
      <c r="A3674" s="133"/>
      <c r="D3674" s="8"/>
    </row>
    <row r="3675" spans="1:4">
      <c r="A3675" s="133"/>
      <c r="D3675" s="8"/>
    </row>
    <row r="3676" spans="1:4">
      <c r="A3676" s="133"/>
      <c r="D3676" s="8"/>
    </row>
    <row r="3677" spans="1:4">
      <c r="A3677" s="133"/>
      <c r="D3677" s="8"/>
    </row>
    <row r="3678" spans="1:4">
      <c r="A3678" s="133"/>
      <c r="D3678" s="8"/>
    </row>
    <row r="3679" spans="1:4">
      <c r="A3679" s="133"/>
      <c r="D3679" s="8"/>
    </row>
    <row r="3680" spans="1:4">
      <c r="A3680" s="133"/>
      <c r="D3680" s="8"/>
    </row>
    <row r="3681" spans="1:4">
      <c r="A3681" s="133"/>
      <c r="D3681" s="8"/>
    </row>
    <row r="3682" spans="1:4">
      <c r="A3682" s="133"/>
      <c r="D3682" s="8"/>
    </row>
    <row r="3683" spans="1:4">
      <c r="A3683" s="133"/>
      <c r="D3683" s="8"/>
    </row>
    <row r="3684" spans="1:4">
      <c r="A3684" s="133"/>
      <c r="D3684" s="8"/>
    </row>
    <row r="3685" spans="1:4">
      <c r="A3685" s="133"/>
      <c r="D3685" s="8"/>
    </row>
    <row r="3686" spans="1:4">
      <c r="A3686" s="133"/>
      <c r="D3686" s="8"/>
    </row>
    <row r="3687" spans="1:4">
      <c r="A3687" s="133"/>
      <c r="D3687" s="8"/>
    </row>
    <row r="3688" spans="1:4">
      <c r="A3688" s="133"/>
      <c r="D3688" s="8"/>
    </row>
    <row r="3689" spans="1:4">
      <c r="A3689" s="133"/>
      <c r="D3689" s="8"/>
    </row>
    <row r="3690" spans="1:4">
      <c r="A3690" s="133"/>
      <c r="D3690" s="8"/>
    </row>
    <row r="3691" spans="1:4">
      <c r="A3691" s="133"/>
      <c r="D3691" s="8"/>
    </row>
    <row r="3692" spans="1:4">
      <c r="A3692" s="133"/>
      <c r="D3692" s="8"/>
    </row>
    <row r="3693" spans="1:4">
      <c r="A3693" s="133"/>
      <c r="D3693" s="8"/>
    </row>
    <row r="3694" spans="1:4">
      <c r="A3694" s="133"/>
      <c r="D3694" s="8"/>
    </row>
    <row r="3695" spans="1:4">
      <c r="A3695" s="133"/>
      <c r="D3695" s="8"/>
    </row>
    <row r="3696" spans="1:4">
      <c r="A3696" s="133"/>
      <c r="D3696" s="8"/>
    </row>
    <row r="3697" spans="1:4">
      <c r="A3697" s="133"/>
      <c r="D3697" s="8"/>
    </row>
    <row r="3698" spans="1:4">
      <c r="A3698" s="133"/>
      <c r="D3698" s="8"/>
    </row>
    <row r="3699" spans="1:4">
      <c r="A3699" s="133"/>
      <c r="D3699" s="8"/>
    </row>
    <row r="3700" spans="1:4">
      <c r="A3700" s="133"/>
      <c r="D3700" s="8"/>
    </row>
    <row r="3701" spans="1:4">
      <c r="A3701" s="133"/>
      <c r="D3701" s="8"/>
    </row>
    <row r="3702" spans="1:4">
      <c r="A3702" s="133"/>
      <c r="D3702" s="8"/>
    </row>
    <row r="3703" spans="1:4">
      <c r="A3703" s="133"/>
      <c r="D3703" s="8"/>
    </row>
    <row r="3704" spans="1:4">
      <c r="A3704" s="133"/>
      <c r="D3704" s="8"/>
    </row>
    <row r="3705" spans="1:4">
      <c r="A3705" s="133"/>
      <c r="D3705" s="8"/>
    </row>
    <row r="3706" spans="1:4">
      <c r="A3706" s="133"/>
      <c r="D3706" s="8"/>
    </row>
    <row r="3707" spans="1:4">
      <c r="A3707" s="133"/>
      <c r="D3707" s="8"/>
    </row>
    <row r="3708" spans="1:4">
      <c r="A3708" s="133"/>
      <c r="D3708" s="8"/>
    </row>
    <row r="3709" spans="1:4">
      <c r="A3709" s="133"/>
      <c r="D3709" s="8"/>
    </row>
    <row r="3710" spans="1:4">
      <c r="A3710" s="133"/>
      <c r="D3710" s="8"/>
    </row>
    <row r="3711" spans="1:4">
      <c r="A3711" s="133"/>
      <c r="D3711" s="8"/>
    </row>
    <row r="3712" spans="1:4">
      <c r="A3712" s="133"/>
      <c r="D3712" s="8"/>
    </row>
    <row r="3713" spans="1:4">
      <c r="A3713" s="133"/>
      <c r="D3713" s="8"/>
    </row>
    <row r="3714" spans="1:4">
      <c r="A3714" s="133"/>
      <c r="D3714" s="8"/>
    </row>
    <row r="3715" spans="1:4">
      <c r="A3715" s="133"/>
      <c r="D3715" s="8"/>
    </row>
    <row r="3716" spans="1:4">
      <c r="A3716" s="133"/>
      <c r="D3716" s="8"/>
    </row>
    <row r="3717" spans="1:4">
      <c r="A3717" s="133"/>
      <c r="D3717" s="8"/>
    </row>
    <row r="3718" spans="1:4">
      <c r="A3718" s="133"/>
      <c r="D3718" s="8"/>
    </row>
    <row r="3719" spans="1:4">
      <c r="A3719" s="133"/>
      <c r="D3719" s="8"/>
    </row>
    <row r="3720" spans="1:4">
      <c r="A3720" s="133"/>
      <c r="D3720" s="8"/>
    </row>
    <row r="3721" spans="1:4">
      <c r="A3721" s="133"/>
      <c r="D3721" s="8"/>
    </row>
    <row r="3722" spans="1:4">
      <c r="A3722" s="133"/>
      <c r="D3722" s="8"/>
    </row>
    <row r="3723" spans="1:4">
      <c r="A3723" s="133"/>
      <c r="D3723" s="8"/>
    </row>
    <row r="3724" spans="1:4">
      <c r="A3724" s="133"/>
      <c r="D3724" s="8"/>
    </row>
    <row r="3725" spans="1:4">
      <c r="A3725" s="133"/>
      <c r="D3725" s="8"/>
    </row>
    <row r="3726" spans="1:4">
      <c r="A3726" s="133"/>
      <c r="D3726" s="8"/>
    </row>
    <row r="3727" spans="1:4">
      <c r="A3727" s="133"/>
      <c r="D3727" s="8"/>
    </row>
    <row r="3728" spans="1:4">
      <c r="A3728" s="133"/>
      <c r="D3728" s="8"/>
    </row>
    <row r="3729" spans="1:4">
      <c r="A3729" s="133"/>
      <c r="D3729" s="8"/>
    </row>
    <row r="3730" spans="1:4">
      <c r="A3730" s="133"/>
      <c r="D3730" s="8"/>
    </row>
    <row r="3731" spans="1:4">
      <c r="A3731" s="133"/>
      <c r="D3731" s="8"/>
    </row>
    <row r="3732" spans="1:4">
      <c r="A3732" s="133"/>
      <c r="D3732" s="8"/>
    </row>
    <row r="3733" spans="1:4">
      <c r="A3733" s="133"/>
      <c r="D3733" s="8"/>
    </row>
    <row r="3734" spans="1:4">
      <c r="A3734" s="133"/>
      <c r="D3734" s="8"/>
    </row>
    <row r="3735" spans="1:4">
      <c r="A3735" s="133"/>
      <c r="D3735" s="8"/>
    </row>
    <row r="3736" spans="1:4">
      <c r="A3736" s="133"/>
      <c r="D3736" s="8"/>
    </row>
    <row r="3737" spans="1:4">
      <c r="A3737" s="133"/>
      <c r="D3737" s="8"/>
    </row>
    <row r="3738" spans="1:4">
      <c r="A3738" s="133"/>
      <c r="D3738" s="8"/>
    </row>
    <row r="3739" spans="1:4">
      <c r="A3739" s="133"/>
      <c r="D3739" s="8"/>
    </row>
    <row r="3740" spans="1:4">
      <c r="A3740" s="133"/>
      <c r="D3740" s="8"/>
    </row>
    <row r="3741" spans="1:4">
      <c r="A3741" s="133"/>
      <c r="D3741" s="8"/>
    </row>
    <row r="3742" spans="1:4">
      <c r="A3742" s="133"/>
      <c r="D3742" s="8"/>
    </row>
    <row r="3743" spans="1:4">
      <c r="A3743" s="133"/>
      <c r="D3743" s="8"/>
    </row>
    <row r="3744" spans="1:4">
      <c r="A3744" s="133"/>
      <c r="D3744" s="8"/>
    </row>
    <row r="3745" spans="1:4">
      <c r="A3745" s="133"/>
      <c r="D3745" s="8"/>
    </row>
    <row r="3746" spans="1:4">
      <c r="A3746" s="133"/>
      <c r="D3746" s="8"/>
    </row>
    <row r="3747" spans="1:4">
      <c r="A3747" s="133"/>
      <c r="D3747" s="8"/>
    </row>
    <row r="3748" spans="1:4">
      <c r="A3748" s="133"/>
      <c r="D3748" s="8"/>
    </row>
    <row r="3749" spans="1:4">
      <c r="A3749" s="133"/>
      <c r="D3749" s="8"/>
    </row>
    <row r="3750" spans="1:4">
      <c r="A3750" s="133"/>
      <c r="D3750" s="8"/>
    </row>
    <row r="3751" spans="1:4">
      <c r="A3751" s="133"/>
      <c r="D3751" s="8"/>
    </row>
    <row r="3752" spans="1:4">
      <c r="A3752" s="133"/>
      <c r="D3752" s="8"/>
    </row>
    <row r="3753" spans="1:4">
      <c r="A3753" s="133"/>
      <c r="D3753" s="8"/>
    </row>
    <row r="3754" spans="1:4">
      <c r="A3754" s="133"/>
      <c r="D3754" s="8"/>
    </row>
    <row r="3755" spans="1:4">
      <c r="A3755" s="133"/>
      <c r="D3755" s="8"/>
    </row>
    <row r="3756" spans="1:4">
      <c r="A3756" s="133"/>
      <c r="D3756" s="8"/>
    </row>
    <row r="3757" spans="1:4">
      <c r="A3757" s="133"/>
      <c r="D3757" s="8"/>
    </row>
    <row r="3758" spans="1:4">
      <c r="A3758" s="133"/>
      <c r="D3758" s="8"/>
    </row>
    <row r="3759" spans="1:4">
      <c r="A3759" s="133"/>
      <c r="D3759" s="8"/>
    </row>
    <row r="3760" spans="1:4">
      <c r="A3760" s="133"/>
      <c r="D3760" s="8"/>
    </row>
    <row r="3761" spans="1:4">
      <c r="A3761" s="133"/>
      <c r="D3761" s="8"/>
    </row>
    <row r="3762" spans="1:4">
      <c r="A3762" s="133"/>
      <c r="D3762" s="8"/>
    </row>
    <row r="3763" spans="1:4">
      <c r="A3763" s="133"/>
      <c r="D3763" s="8"/>
    </row>
    <row r="3764" spans="1:4">
      <c r="A3764" s="133"/>
      <c r="D3764" s="8"/>
    </row>
    <row r="3765" spans="1:4">
      <c r="A3765" s="133"/>
      <c r="D3765" s="8"/>
    </row>
    <row r="3766" spans="1:4">
      <c r="A3766" s="133"/>
      <c r="D3766" s="8"/>
    </row>
    <row r="3767" spans="1:4">
      <c r="A3767" s="133"/>
      <c r="D3767" s="8"/>
    </row>
    <row r="3768" spans="1:4">
      <c r="A3768" s="133"/>
      <c r="D3768" s="8"/>
    </row>
    <row r="3769" spans="1:4">
      <c r="A3769" s="133"/>
      <c r="D3769" s="8"/>
    </row>
    <row r="3770" spans="1:4">
      <c r="A3770" s="133"/>
      <c r="D3770" s="8"/>
    </row>
    <row r="3771" spans="1:4">
      <c r="A3771" s="133"/>
      <c r="D3771" s="8"/>
    </row>
    <row r="3772" spans="1:4">
      <c r="A3772" s="133"/>
      <c r="D3772" s="8"/>
    </row>
    <row r="3773" spans="1:4">
      <c r="A3773" s="133"/>
      <c r="D3773" s="8"/>
    </row>
    <row r="3774" spans="1:4">
      <c r="A3774" s="133"/>
      <c r="D3774" s="8"/>
    </row>
    <row r="3775" spans="1:4">
      <c r="A3775" s="133"/>
      <c r="D3775" s="8"/>
    </row>
    <row r="3776" spans="1:4">
      <c r="A3776" s="133"/>
      <c r="D3776" s="8"/>
    </row>
    <row r="3777" spans="1:4">
      <c r="A3777" s="133"/>
      <c r="D3777" s="8"/>
    </row>
    <row r="3778" spans="1:4">
      <c r="A3778" s="133"/>
      <c r="D3778" s="8"/>
    </row>
    <row r="3779" spans="1:4">
      <c r="A3779" s="133"/>
      <c r="D3779" s="8"/>
    </row>
    <row r="3780" spans="1:4">
      <c r="A3780" s="133"/>
      <c r="D3780" s="8"/>
    </row>
    <row r="3781" spans="1:4">
      <c r="A3781" s="133"/>
      <c r="D3781" s="8"/>
    </row>
    <row r="3782" spans="1:4">
      <c r="A3782" s="133"/>
      <c r="D3782" s="8"/>
    </row>
    <row r="3783" spans="1:4">
      <c r="A3783" s="133"/>
      <c r="D3783" s="8"/>
    </row>
    <row r="3784" spans="1:4">
      <c r="A3784" s="133"/>
      <c r="D3784" s="8"/>
    </row>
    <row r="3785" spans="1:4">
      <c r="A3785" s="133"/>
      <c r="D3785" s="8"/>
    </row>
    <row r="3786" spans="1:4">
      <c r="A3786" s="133"/>
      <c r="D3786" s="8"/>
    </row>
    <row r="3787" spans="1:4">
      <c r="A3787" s="133"/>
      <c r="D3787" s="8"/>
    </row>
    <row r="3788" spans="1:4">
      <c r="A3788" s="133"/>
      <c r="D3788" s="8"/>
    </row>
    <row r="3789" spans="1:4">
      <c r="A3789" s="133"/>
      <c r="D3789" s="8"/>
    </row>
    <row r="3790" spans="1:4">
      <c r="A3790" s="133"/>
      <c r="D3790" s="8"/>
    </row>
    <row r="3791" spans="1:4">
      <c r="A3791" s="133"/>
      <c r="D3791" s="8"/>
    </row>
    <row r="3792" spans="1:4">
      <c r="A3792" s="133"/>
      <c r="D3792" s="8"/>
    </row>
    <row r="3793" spans="1:4">
      <c r="A3793" s="133"/>
      <c r="D3793" s="8"/>
    </row>
    <row r="3794" spans="1:4">
      <c r="A3794" s="133"/>
      <c r="D3794" s="8"/>
    </row>
    <row r="3795" spans="1:4">
      <c r="A3795" s="133"/>
      <c r="D3795" s="8"/>
    </row>
    <row r="3796" spans="1:4">
      <c r="A3796" s="133"/>
      <c r="D3796" s="8"/>
    </row>
    <row r="3797" spans="1:4">
      <c r="A3797" s="133"/>
      <c r="D3797" s="8"/>
    </row>
    <row r="3798" spans="1:4">
      <c r="A3798" s="133"/>
      <c r="D3798" s="8"/>
    </row>
    <row r="3799" spans="1:4">
      <c r="A3799" s="133"/>
      <c r="D3799" s="8"/>
    </row>
    <row r="3800" spans="1:4">
      <c r="A3800" s="133"/>
      <c r="D3800" s="8"/>
    </row>
    <row r="3801" spans="1:4">
      <c r="A3801" s="133"/>
      <c r="D3801" s="8"/>
    </row>
    <row r="3802" spans="1:4">
      <c r="A3802" s="133"/>
      <c r="D3802" s="8"/>
    </row>
    <row r="3803" spans="1:4">
      <c r="A3803" s="133"/>
      <c r="D3803" s="8"/>
    </row>
    <row r="3804" spans="1:4">
      <c r="A3804" s="133"/>
      <c r="D3804" s="8"/>
    </row>
    <row r="3805" spans="1:4">
      <c r="A3805" s="133"/>
      <c r="D3805" s="8"/>
    </row>
    <row r="3806" spans="1:4">
      <c r="A3806" s="133"/>
      <c r="D3806" s="8"/>
    </row>
    <row r="3807" spans="1:4">
      <c r="A3807" s="133"/>
      <c r="D3807" s="8"/>
    </row>
    <row r="3808" spans="1:4">
      <c r="A3808" s="133"/>
      <c r="D3808" s="8"/>
    </row>
    <row r="3809" spans="1:4">
      <c r="A3809" s="133"/>
      <c r="D3809" s="8"/>
    </row>
    <row r="3810" spans="1:4">
      <c r="A3810" s="133"/>
      <c r="D3810" s="8"/>
    </row>
    <row r="3811" spans="1:4">
      <c r="A3811" s="133"/>
      <c r="D3811" s="8"/>
    </row>
    <row r="3812" spans="1:4">
      <c r="A3812" s="133"/>
      <c r="D3812" s="8"/>
    </row>
    <row r="3813" spans="1:4">
      <c r="A3813" s="133"/>
      <c r="D3813" s="8"/>
    </row>
    <row r="3814" spans="1:4">
      <c r="A3814" s="133"/>
      <c r="D3814" s="8"/>
    </row>
    <row r="3815" spans="1:4">
      <c r="A3815" s="133"/>
      <c r="D3815" s="8"/>
    </row>
    <row r="3816" spans="1:4">
      <c r="A3816" s="133"/>
      <c r="D3816" s="8"/>
    </row>
    <row r="3817" spans="1:4">
      <c r="A3817" s="133"/>
      <c r="D3817" s="8"/>
    </row>
    <row r="3818" spans="1:4">
      <c r="A3818" s="133"/>
      <c r="D3818" s="8"/>
    </row>
    <row r="3819" spans="1:4">
      <c r="A3819" s="133"/>
      <c r="D3819" s="8"/>
    </row>
    <row r="3820" spans="1:4">
      <c r="A3820" s="133"/>
      <c r="D3820" s="8"/>
    </row>
    <row r="3821" spans="1:4">
      <c r="A3821" s="133"/>
      <c r="D3821" s="8"/>
    </row>
    <row r="3822" spans="1:4">
      <c r="A3822" s="133"/>
      <c r="D3822" s="8"/>
    </row>
    <row r="3823" spans="1:4">
      <c r="A3823" s="133"/>
      <c r="D3823" s="8"/>
    </row>
    <row r="3824" spans="1:4">
      <c r="A3824" s="133"/>
      <c r="D3824" s="8"/>
    </row>
    <row r="3825" spans="1:4">
      <c r="A3825" s="133"/>
      <c r="D3825" s="8"/>
    </row>
    <row r="3826" spans="1:4">
      <c r="A3826" s="133"/>
      <c r="D3826" s="8"/>
    </row>
    <row r="3827" spans="1:4">
      <c r="A3827" s="133"/>
      <c r="D3827" s="8"/>
    </row>
    <row r="3828" spans="1:4">
      <c r="A3828" s="133"/>
      <c r="D3828" s="8"/>
    </row>
    <row r="3829" spans="1:4">
      <c r="A3829" s="133"/>
      <c r="D3829" s="8"/>
    </row>
    <row r="3830" spans="1:4">
      <c r="A3830" s="133"/>
      <c r="D3830" s="8"/>
    </row>
    <row r="3831" spans="1:4">
      <c r="A3831" s="133"/>
      <c r="D3831" s="8"/>
    </row>
    <row r="3832" spans="1:4">
      <c r="A3832" s="133"/>
      <c r="D3832" s="8"/>
    </row>
    <row r="3833" spans="1:4">
      <c r="A3833" s="133"/>
      <c r="D3833" s="8"/>
    </row>
    <row r="3834" spans="1:4">
      <c r="A3834" s="133"/>
      <c r="D3834" s="8"/>
    </row>
    <row r="3835" spans="1:4">
      <c r="A3835" s="133"/>
      <c r="D3835" s="8"/>
    </row>
    <row r="3836" spans="1:4">
      <c r="A3836" s="133"/>
      <c r="D3836" s="8"/>
    </row>
    <row r="3837" spans="1:4">
      <c r="A3837" s="133"/>
      <c r="D3837" s="8"/>
    </row>
    <row r="3838" spans="1:4">
      <c r="A3838" s="133"/>
      <c r="D3838" s="8"/>
    </row>
    <row r="3839" spans="1:4">
      <c r="A3839" s="133"/>
      <c r="D3839" s="8"/>
    </row>
    <row r="3840" spans="1:4">
      <c r="A3840" s="133"/>
      <c r="D3840" s="8"/>
    </row>
    <row r="3841" spans="1:4">
      <c r="A3841" s="133"/>
      <c r="D3841" s="8"/>
    </row>
    <row r="3842" spans="1:4">
      <c r="A3842" s="133"/>
      <c r="D3842" s="8"/>
    </row>
    <row r="3843" spans="1:4">
      <c r="A3843" s="133"/>
      <c r="D3843" s="8"/>
    </row>
    <row r="3844" spans="1:4">
      <c r="A3844" s="133"/>
      <c r="D3844" s="8"/>
    </row>
    <row r="3845" spans="1:4">
      <c r="A3845" s="133"/>
      <c r="D3845" s="8"/>
    </row>
    <row r="3846" spans="1:4">
      <c r="A3846" s="133"/>
      <c r="D3846" s="8"/>
    </row>
    <row r="3847" spans="1:4">
      <c r="A3847" s="133"/>
      <c r="D3847" s="8"/>
    </row>
    <row r="3848" spans="1:4">
      <c r="A3848" s="133"/>
      <c r="D3848" s="8"/>
    </row>
    <row r="3849" spans="1:4">
      <c r="A3849" s="133"/>
      <c r="D3849" s="8"/>
    </row>
    <row r="3850" spans="1:4">
      <c r="A3850" s="133"/>
      <c r="D3850" s="8"/>
    </row>
    <row r="3851" spans="1:4">
      <c r="A3851" s="133"/>
      <c r="D3851" s="8"/>
    </row>
    <row r="3852" spans="1:4">
      <c r="A3852" s="133"/>
      <c r="D3852" s="8"/>
    </row>
    <row r="3853" spans="1:4">
      <c r="A3853" s="133"/>
      <c r="D3853" s="8"/>
    </row>
    <row r="3854" spans="1:4">
      <c r="A3854" s="133"/>
      <c r="D3854" s="8"/>
    </row>
    <row r="3855" spans="1:4">
      <c r="A3855" s="133"/>
      <c r="D3855" s="8"/>
    </row>
    <row r="3856" spans="1:4">
      <c r="A3856" s="133"/>
      <c r="D3856" s="8"/>
    </row>
    <row r="3857" spans="1:4">
      <c r="A3857" s="133"/>
      <c r="D3857" s="8"/>
    </row>
    <row r="3858" spans="1:4">
      <c r="A3858" s="133"/>
      <c r="D3858" s="8"/>
    </row>
    <row r="3859" spans="1:4">
      <c r="A3859" s="133"/>
      <c r="D3859" s="8"/>
    </row>
    <row r="3860" spans="1:4">
      <c r="A3860" s="133"/>
      <c r="D3860" s="8"/>
    </row>
    <row r="3861" spans="1:4">
      <c r="A3861" s="133"/>
      <c r="D3861" s="8"/>
    </row>
    <row r="3862" spans="1:4">
      <c r="A3862" s="133"/>
      <c r="D3862" s="8"/>
    </row>
    <row r="3863" spans="1:4">
      <c r="A3863" s="133"/>
      <c r="D3863" s="8"/>
    </row>
    <row r="3864" spans="1:4">
      <c r="A3864" s="133"/>
      <c r="D3864" s="8"/>
    </row>
    <row r="3865" spans="1:4">
      <c r="A3865" s="133"/>
      <c r="D3865" s="8"/>
    </row>
    <row r="3866" spans="1:4">
      <c r="A3866" s="133"/>
      <c r="D3866" s="8"/>
    </row>
    <row r="3867" spans="1:4">
      <c r="A3867" s="133"/>
      <c r="D3867" s="8"/>
    </row>
    <row r="3868" spans="1:4">
      <c r="A3868" s="133"/>
      <c r="D3868" s="8"/>
    </row>
    <row r="3869" spans="1:4">
      <c r="A3869" s="133"/>
      <c r="D3869" s="8"/>
    </row>
    <row r="3870" spans="1:4">
      <c r="A3870" s="133"/>
      <c r="D3870" s="8"/>
    </row>
    <row r="3871" spans="1:4">
      <c r="A3871" s="133"/>
      <c r="D3871" s="8"/>
    </row>
    <row r="3872" spans="1:4">
      <c r="A3872" s="133"/>
      <c r="D3872" s="8"/>
    </row>
    <row r="3873" spans="1:4">
      <c r="A3873" s="133"/>
      <c r="D3873" s="8"/>
    </row>
    <row r="3874" spans="1:4">
      <c r="A3874" s="133"/>
      <c r="D3874" s="8"/>
    </row>
    <row r="3875" spans="1:4">
      <c r="A3875" s="133"/>
      <c r="D3875" s="8"/>
    </row>
    <row r="3876" spans="1:4">
      <c r="A3876" s="133"/>
      <c r="D3876" s="8"/>
    </row>
    <row r="3877" spans="1:4">
      <c r="A3877" s="133"/>
      <c r="D3877" s="8"/>
    </row>
    <row r="3878" spans="1:4">
      <c r="A3878" s="133"/>
      <c r="D3878" s="8"/>
    </row>
    <row r="3879" spans="1:4">
      <c r="A3879" s="133"/>
      <c r="D3879" s="8"/>
    </row>
    <row r="3880" spans="1:4">
      <c r="A3880" s="133"/>
      <c r="D3880" s="8"/>
    </row>
    <row r="3881" spans="1:4">
      <c r="A3881" s="133"/>
      <c r="D3881" s="8"/>
    </row>
    <row r="3882" spans="1:4">
      <c r="A3882" s="133"/>
      <c r="D3882" s="8"/>
    </row>
    <row r="3883" spans="1:4">
      <c r="A3883" s="133"/>
      <c r="D3883" s="8"/>
    </row>
    <row r="3884" spans="1:4">
      <c r="A3884" s="133"/>
      <c r="D3884" s="8"/>
    </row>
    <row r="3885" spans="1:4">
      <c r="A3885" s="133"/>
      <c r="D3885" s="8"/>
    </row>
    <row r="3886" spans="1:4">
      <c r="A3886" s="133"/>
      <c r="D3886" s="8"/>
    </row>
    <row r="3887" spans="1:4">
      <c r="A3887" s="133"/>
      <c r="D3887" s="8"/>
    </row>
    <row r="3888" spans="1:4">
      <c r="A3888" s="133"/>
      <c r="D3888" s="8"/>
    </row>
    <row r="3889" spans="1:4">
      <c r="A3889" s="133"/>
      <c r="D3889" s="8"/>
    </row>
    <row r="3890" spans="1:4">
      <c r="A3890" s="133"/>
      <c r="D3890" s="8"/>
    </row>
    <row r="3891" spans="1:4">
      <c r="A3891" s="133"/>
      <c r="D3891" s="8"/>
    </row>
    <row r="3892" spans="1:4">
      <c r="A3892" s="133"/>
      <c r="D3892" s="8"/>
    </row>
    <row r="3893" spans="1:4">
      <c r="A3893" s="133"/>
      <c r="D3893" s="8"/>
    </row>
    <row r="3894" spans="1:4">
      <c r="A3894" s="133"/>
      <c r="D3894" s="8"/>
    </row>
    <row r="3895" spans="1:4">
      <c r="A3895" s="133"/>
      <c r="D3895" s="8"/>
    </row>
    <row r="3896" spans="1:4">
      <c r="A3896" s="133"/>
      <c r="D3896" s="8"/>
    </row>
    <row r="3897" spans="1:4">
      <c r="A3897" s="133"/>
      <c r="D3897" s="8"/>
    </row>
    <row r="3898" spans="1:4">
      <c r="A3898" s="133"/>
      <c r="D3898" s="8"/>
    </row>
    <row r="3899" spans="1:4">
      <c r="A3899" s="133"/>
      <c r="D3899" s="8"/>
    </row>
    <row r="3900" spans="1:4">
      <c r="A3900" s="133"/>
      <c r="D3900" s="8"/>
    </row>
    <row r="3901" spans="1:4">
      <c r="A3901" s="133"/>
      <c r="D3901" s="8"/>
    </row>
    <row r="3902" spans="1:4">
      <c r="A3902" s="133"/>
      <c r="D3902" s="8"/>
    </row>
    <row r="3903" spans="1:4">
      <c r="A3903" s="133"/>
      <c r="D3903" s="8"/>
    </row>
    <row r="3904" spans="1:4">
      <c r="A3904" s="133"/>
      <c r="D3904" s="8"/>
    </row>
    <row r="3905" spans="1:4">
      <c r="A3905" s="133"/>
      <c r="D3905" s="8"/>
    </row>
    <row r="3906" spans="1:4">
      <c r="A3906" s="133"/>
      <c r="D3906" s="8"/>
    </row>
    <row r="3907" spans="1:4">
      <c r="A3907" s="133"/>
      <c r="D3907" s="8"/>
    </row>
    <row r="3908" spans="1:4">
      <c r="A3908" s="133"/>
      <c r="D3908" s="8"/>
    </row>
    <row r="3909" spans="1:4">
      <c r="A3909" s="133"/>
      <c r="D3909" s="8"/>
    </row>
    <row r="3910" spans="1:4">
      <c r="A3910" s="133"/>
      <c r="D3910" s="8"/>
    </row>
    <row r="3911" spans="1:4">
      <c r="A3911" s="133"/>
      <c r="D3911" s="8"/>
    </row>
    <row r="3912" spans="1:4">
      <c r="A3912" s="133"/>
      <c r="D3912" s="8"/>
    </row>
    <row r="3913" spans="1:4">
      <c r="A3913" s="133"/>
      <c r="D3913" s="8"/>
    </row>
    <row r="3914" spans="1:4">
      <c r="A3914" s="133"/>
      <c r="D3914" s="8"/>
    </row>
    <row r="3915" spans="1:4">
      <c r="A3915" s="133"/>
      <c r="D3915" s="8"/>
    </row>
    <row r="3916" spans="1:4">
      <c r="A3916" s="133"/>
      <c r="D3916" s="8"/>
    </row>
    <row r="3917" spans="1:4">
      <c r="A3917" s="133"/>
      <c r="D3917" s="8"/>
    </row>
    <row r="3918" spans="1:4">
      <c r="A3918" s="133"/>
      <c r="D3918" s="8"/>
    </row>
    <row r="3919" spans="1:4">
      <c r="A3919" s="133"/>
      <c r="D3919" s="8"/>
    </row>
    <row r="3920" spans="1:4">
      <c r="A3920" s="133"/>
      <c r="D3920" s="8"/>
    </row>
    <row r="3921" spans="1:4">
      <c r="A3921" s="133"/>
      <c r="D3921" s="8"/>
    </row>
    <row r="3922" spans="1:4">
      <c r="A3922" s="133"/>
      <c r="D3922" s="8"/>
    </row>
    <row r="3923" spans="1:4">
      <c r="A3923" s="133"/>
      <c r="D3923" s="8"/>
    </row>
    <row r="3924" spans="1:4">
      <c r="A3924" s="133"/>
      <c r="D3924" s="8"/>
    </row>
    <row r="3925" spans="1:4">
      <c r="A3925" s="133"/>
      <c r="D3925" s="8"/>
    </row>
    <row r="3926" spans="1:4">
      <c r="A3926" s="133"/>
      <c r="D3926" s="8"/>
    </row>
    <row r="3927" spans="1:4">
      <c r="A3927" s="133"/>
      <c r="D3927" s="8"/>
    </row>
    <row r="3928" spans="1:4">
      <c r="A3928" s="133"/>
      <c r="D3928" s="8"/>
    </row>
    <row r="3929" spans="1:4">
      <c r="A3929" s="133"/>
      <c r="D3929" s="8"/>
    </row>
    <row r="3930" spans="1:4">
      <c r="A3930" s="133"/>
      <c r="D3930" s="8"/>
    </row>
    <row r="3931" spans="1:4">
      <c r="A3931" s="133"/>
      <c r="D3931" s="8"/>
    </row>
    <row r="3932" spans="1:4">
      <c r="A3932" s="133"/>
      <c r="D3932" s="8"/>
    </row>
    <row r="3933" spans="1:4">
      <c r="A3933" s="133"/>
      <c r="D3933" s="8"/>
    </row>
    <row r="3934" spans="1:4">
      <c r="A3934" s="133"/>
      <c r="D3934" s="8"/>
    </row>
    <row r="3935" spans="1:4">
      <c r="A3935" s="133"/>
      <c r="D3935" s="8"/>
    </row>
    <row r="3936" spans="1:4">
      <c r="A3936" s="133"/>
      <c r="D3936" s="8"/>
    </row>
    <row r="3937" spans="1:4">
      <c r="A3937" s="133"/>
      <c r="D3937" s="8"/>
    </row>
    <row r="3938" spans="1:4">
      <c r="A3938" s="133"/>
      <c r="D3938" s="8"/>
    </row>
    <row r="3939" spans="1:4">
      <c r="A3939" s="133"/>
      <c r="D3939" s="8"/>
    </row>
    <row r="3940" spans="1:4">
      <c r="A3940" s="133"/>
      <c r="D3940" s="8"/>
    </row>
    <row r="3941" spans="1:4">
      <c r="A3941" s="133"/>
      <c r="D3941" s="8"/>
    </row>
    <row r="3942" spans="1:4">
      <c r="A3942" s="133"/>
      <c r="D3942" s="8"/>
    </row>
    <row r="3943" spans="1:4">
      <c r="A3943" s="133"/>
      <c r="D3943" s="8"/>
    </row>
    <row r="3944" spans="1:4">
      <c r="A3944" s="133"/>
      <c r="D3944" s="8"/>
    </row>
    <row r="3945" spans="1:4">
      <c r="A3945" s="133"/>
      <c r="D3945" s="8"/>
    </row>
    <row r="3946" spans="1:4">
      <c r="A3946" s="133"/>
      <c r="D3946" s="8"/>
    </row>
    <row r="3947" spans="1:4">
      <c r="A3947" s="133"/>
      <c r="D3947" s="8"/>
    </row>
    <row r="3948" spans="1:4">
      <c r="A3948" s="133"/>
      <c r="D3948" s="8"/>
    </row>
    <row r="3949" spans="1:4">
      <c r="A3949" s="133"/>
      <c r="D3949" s="8"/>
    </row>
    <row r="3950" spans="1:4">
      <c r="A3950" s="133"/>
      <c r="D3950" s="8"/>
    </row>
    <row r="3951" spans="1:4">
      <c r="A3951" s="133"/>
      <c r="D3951" s="8"/>
    </row>
    <row r="3952" spans="1:4">
      <c r="A3952" s="133"/>
      <c r="D3952" s="8"/>
    </row>
    <row r="3953" spans="1:4">
      <c r="A3953" s="133"/>
      <c r="D3953" s="8"/>
    </row>
    <row r="3954" spans="1:4">
      <c r="A3954" s="133"/>
      <c r="D3954" s="8"/>
    </row>
    <row r="3955" spans="1:4">
      <c r="A3955" s="133"/>
      <c r="D3955" s="8"/>
    </row>
    <row r="3956" spans="1:4">
      <c r="A3956" s="133"/>
      <c r="D3956" s="8"/>
    </row>
    <row r="3957" spans="1:4">
      <c r="A3957" s="133"/>
      <c r="D3957" s="8"/>
    </row>
    <row r="3958" spans="1:4">
      <c r="A3958" s="133"/>
      <c r="D3958" s="8"/>
    </row>
    <row r="3959" spans="1:4">
      <c r="A3959" s="133"/>
      <c r="D3959" s="8"/>
    </row>
    <row r="3960" spans="1:4">
      <c r="A3960" s="133"/>
      <c r="D3960" s="8"/>
    </row>
    <row r="3961" spans="1:4">
      <c r="A3961" s="133"/>
      <c r="D3961" s="8"/>
    </row>
    <row r="3962" spans="1:4">
      <c r="A3962" s="133"/>
      <c r="D3962" s="8"/>
    </row>
    <row r="3963" spans="1:4">
      <c r="A3963" s="133"/>
      <c r="D3963" s="8"/>
    </row>
    <row r="3964" spans="1:4">
      <c r="A3964" s="133"/>
      <c r="D3964" s="8"/>
    </row>
    <row r="3965" spans="1:4">
      <c r="A3965" s="133"/>
      <c r="D3965" s="8"/>
    </row>
    <row r="3966" spans="1:4">
      <c r="A3966" s="133"/>
      <c r="D3966" s="8"/>
    </row>
    <row r="3967" spans="1:4">
      <c r="A3967" s="133"/>
      <c r="D3967" s="8"/>
    </row>
    <row r="3968" spans="1:4">
      <c r="A3968" s="133"/>
      <c r="D3968" s="8"/>
    </row>
    <row r="3969" spans="1:4">
      <c r="A3969" s="133"/>
      <c r="D3969" s="8"/>
    </row>
    <row r="3970" spans="1:4">
      <c r="A3970" s="133"/>
      <c r="D3970" s="8"/>
    </row>
    <row r="3971" spans="1:4">
      <c r="A3971" s="133"/>
      <c r="D3971" s="8"/>
    </row>
    <row r="3972" spans="1:4">
      <c r="A3972" s="133"/>
      <c r="D3972" s="8"/>
    </row>
    <row r="3973" spans="1:4">
      <c r="A3973" s="133"/>
      <c r="D3973" s="8"/>
    </row>
    <row r="3974" spans="1:4">
      <c r="A3974" s="133"/>
      <c r="D3974" s="8"/>
    </row>
    <row r="3975" spans="1:4">
      <c r="A3975" s="133"/>
      <c r="D3975" s="8"/>
    </row>
    <row r="3976" spans="1:4">
      <c r="A3976" s="133"/>
      <c r="D3976" s="8"/>
    </row>
    <row r="3977" spans="1:4">
      <c r="A3977" s="133"/>
      <c r="D3977" s="8"/>
    </row>
    <row r="3978" spans="1:4">
      <c r="A3978" s="133"/>
      <c r="D3978" s="8"/>
    </row>
    <row r="3979" spans="1:4">
      <c r="A3979" s="133"/>
      <c r="D3979" s="8"/>
    </row>
    <row r="3980" spans="1:4">
      <c r="A3980" s="133"/>
      <c r="D3980" s="8"/>
    </row>
    <row r="3981" spans="1:4">
      <c r="A3981" s="133"/>
      <c r="D3981" s="8"/>
    </row>
    <row r="3982" spans="1:4">
      <c r="A3982" s="133"/>
      <c r="D3982" s="8"/>
    </row>
    <row r="3983" spans="1:4">
      <c r="A3983" s="133"/>
      <c r="D3983" s="8"/>
    </row>
    <row r="3984" spans="1:4">
      <c r="A3984" s="133"/>
      <c r="D3984" s="8"/>
    </row>
    <row r="3985" spans="1:4">
      <c r="A3985" s="133"/>
      <c r="D3985" s="8"/>
    </row>
    <row r="3986" spans="1:4">
      <c r="A3986" s="133"/>
      <c r="D3986" s="8"/>
    </row>
    <row r="3987" spans="1:4">
      <c r="A3987" s="133"/>
      <c r="D3987" s="8"/>
    </row>
    <row r="3988" spans="1:4">
      <c r="A3988" s="133"/>
      <c r="D3988" s="8"/>
    </row>
    <row r="3989" spans="1:4">
      <c r="A3989" s="133"/>
      <c r="D3989" s="8"/>
    </row>
    <row r="3990" spans="1:4">
      <c r="A3990" s="133"/>
      <c r="D3990" s="8"/>
    </row>
    <row r="3991" spans="1:4">
      <c r="A3991" s="133"/>
      <c r="D3991" s="8"/>
    </row>
    <row r="3992" spans="1:4">
      <c r="A3992" s="133"/>
      <c r="D3992" s="8"/>
    </row>
    <row r="3993" spans="1:4">
      <c r="A3993" s="133"/>
      <c r="D3993" s="8"/>
    </row>
    <row r="3994" spans="1:4">
      <c r="A3994" s="133"/>
      <c r="D3994" s="8"/>
    </row>
    <row r="3995" spans="1:4">
      <c r="A3995" s="133"/>
      <c r="D3995" s="8"/>
    </row>
    <row r="3996" spans="1:4">
      <c r="A3996" s="133"/>
      <c r="D3996" s="8"/>
    </row>
    <row r="3997" spans="1:4">
      <c r="A3997" s="133"/>
      <c r="D3997" s="8"/>
    </row>
    <row r="3998" spans="1:4">
      <c r="A3998" s="133"/>
      <c r="D3998" s="8"/>
    </row>
    <row r="3999" spans="1:4">
      <c r="A3999" s="133"/>
      <c r="D3999" s="8"/>
    </row>
    <row r="4000" spans="1:4">
      <c r="A4000" s="133"/>
      <c r="D4000" s="8"/>
    </row>
    <row r="4001" spans="1:4">
      <c r="A4001" s="133"/>
      <c r="D4001" s="8"/>
    </row>
    <row r="4002" spans="1:4">
      <c r="A4002" s="133"/>
      <c r="D4002" s="8"/>
    </row>
    <row r="4003" spans="1:4">
      <c r="A4003" s="133"/>
      <c r="D4003" s="8"/>
    </row>
    <row r="4004" spans="1:4">
      <c r="A4004" s="133"/>
      <c r="D4004" s="8"/>
    </row>
    <row r="4005" spans="1:4">
      <c r="A4005" s="133"/>
      <c r="D4005" s="8"/>
    </row>
    <row r="4006" spans="1:4">
      <c r="A4006" s="133"/>
      <c r="D4006" s="8"/>
    </row>
    <row r="4007" spans="1:4">
      <c r="A4007" s="133"/>
      <c r="D4007" s="8"/>
    </row>
    <row r="4008" spans="1:4">
      <c r="A4008" s="133"/>
      <c r="D4008" s="8"/>
    </row>
    <row r="4009" spans="1:4">
      <c r="A4009" s="133"/>
      <c r="D4009" s="8"/>
    </row>
    <row r="4010" spans="1:4">
      <c r="A4010" s="133"/>
      <c r="D4010" s="8"/>
    </row>
    <row r="4011" spans="1:4">
      <c r="A4011" s="133"/>
      <c r="D4011" s="8"/>
    </row>
    <row r="4012" spans="1:4">
      <c r="A4012" s="133"/>
      <c r="D4012" s="8"/>
    </row>
    <row r="4013" spans="1:4">
      <c r="A4013" s="133"/>
      <c r="D4013" s="8"/>
    </row>
    <row r="4014" spans="1:4">
      <c r="A4014" s="133"/>
      <c r="D4014" s="8"/>
    </row>
    <row r="4015" spans="1:4">
      <c r="A4015" s="133"/>
      <c r="D4015" s="8"/>
    </row>
    <row r="4016" spans="1:4">
      <c r="A4016" s="133"/>
      <c r="D4016" s="8"/>
    </row>
    <row r="4017" spans="1:4">
      <c r="A4017" s="133"/>
      <c r="D4017" s="8"/>
    </row>
    <row r="4018" spans="1:4">
      <c r="A4018" s="133"/>
      <c r="D4018" s="8"/>
    </row>
    <row r="4019" spans="1:4">
      <c r="A4019" s="133"/>
      <c r="D4019" s="8"/>
    </row>
    <row r="4020" spans="1:4">
      <c r="A4020" s="133"/>
      <c r="D4020" s="8"/>
    </row>
    <row r="4021" spans="1:4">
      <c r="A4021" s="133"/>
      <c r="D4021" s="8"/>
    </row>
    <row r="4022" spans="1:4">
      <c r="A4022" s="133"/>
      <c r="D4022" s="8"/>
    </row>
    <row r="4023" spans="1:4">
      <c r="A4023" s="133"/>
      <c r="D4023" s="8"/>
    </row>
    <row r="4024" spans="1:4">
      <c r="A4024" s="133"/>
      <c r="D4024" s="8"/>
    </row>
    <row r="4025" spans="1:4">
      <c r="A4025" s="133"/>
      <c r="D4025" s="8"/>
    </row>
    <row r="4026" spans="1:4">
      <c r="A4026" s="133"/>
      <c r="D4026" s="8"/>
    </row>
    <row r="4027" spans="1:4">
      <c r="A4027" s="133"/>
      <c r="D4027" s="8"/>
    </row>
    <row r="4028" spans="1:4">
      <c r="A4028" s="133"/>
      <c r="D4028" s="8"/>
    </row>
    <row r="4029" spans="1:4">
      <c r="A4029" s="133"/>
      <c r="D4029" s="8"/>
    </row>
    <row r="4030" spans="1:4">
      <c r="A4030" s="133"/>
      <c r="D4030" s="8"/>
    </row>
    <row r="4031" spans="1:4">
      <c r="A4031" s="133"/>
      <c r="D4031" s="8"/>
    </row>
    <row r="4032" spans="1:4">
      <c r="A4032" s="133"/>
      <c r="D4032" s="8"/>
    </row>
    <row r="4033" spans="1:4">
      <c r="A4033" s="133"/>
      <c r="D4033" s="8"/>
    </row>
    <row r="4034" spans="1:4">
      <c r="A4034" s="133"/>
      <c r="D4034" s="8"/>
    </row>
    <row r="4035" spans="1:4">
      <c r="A4035" s="133"/>
      <c r="D4035" s="8"/>
    </row>
    <row r="4036" spans="1:4">
      <c r="A4036" s="133"/>
      <c r="D4036" s="8"/>
    </row>
    <row r="4037" spans="1:4">
      <c r="A4037" s="133"/>
      <c r="D4037" s="8"/>
    </row>
    <row r="4038" spans="1:4">
      <c r="A4038" s="133"/>
      <c r="D4038" s="8"/>
    </row>
    <row r="4039" spans="1:4">
      <c r="A4039" s="133"/>
      <c r="D4039" s="8"/>
    </row>
    <row r="4040" spans="1:4">
      <c r="A4040" s="133"/>
      <c r="D4040" s="8"/>
    </row>
    <row r="4041" spans="1:4">
      <c r="A4041" s="133"/>
      <c r="D4041" s="8"/>
    </row>
    <row r="4042" spans="1:4">
      <c r="A4042" s="133"/>
      <c r="D4042" s="8"/>
    </row>
    <row r="4043" spans="1:4">
      <c r="A4043" s="133"/>
      <c r="D4043" s="8"/>
    </row>
    <row r="4044" spans="1:4">
      <c r="A4044" s="133"/>
      <c r="D4044" s="8"/>
    </row>
    <row r="4045" spans="1:4">
      <c r="A4045" s="133"/>
      <c r="D4045" s="8"/>
    </row>
    <row r="4046" spans="1:4">
      <c r="A4046" s="133"/>
      <c r="D4046" s="8"/>
    </row>
    <row r="4047" spans="1:4">
      <c r="A4047" s="133"/>
      <c r="D4047" s="8"/>
    </row>
    <row r="4048" spans="1:4">
      <c r="A4048" s="133"/>
      <c r="D4048" s="8"/>
    </row>
    <row r="4049" spans="1:4">
      <c r="A4049" s="133"/>
      <c r="D4049" s="8"/>
    </row>
    <row r="4050" spans="1:4">
      <c r="A4050" s="133"/>
      <c r="D4050" s="8"/>
    </row>
    <row r="4051" spans="1:4">
      <c r="A4051" s="133"/>
      <c r="D4051" s="8"/>
    </row>
    <row r="4052" spans="1:4">
      <c r="A4052" s="133"/>
      <c r="D4052" s="8"/>
    </row>
    <row r="4053" spans="1:4">
      <c r="A4053" s="133"/>
      <c r="D4053" s="8"/>
    </row>
    <row r="4054" spans="1:4">
      <c r="A4054" s="133"/>
      <c r="D4054" s="8"/>
    </row>
    <row r="4055" spans="1:4">
      <c r="A4055" s="133"/>
      <c r="D4055" s="8"/>
    </row>
    <row r="4056" spans="1:4">
      <c r="A4056" s="133"/>
      <c r="D4056" s="8"/>
    </row>
    <row r="4057" spans="1:4">
      <c r="A4057" s="133"/>
      <c r="D4057" s="8"/>
    </row>
    <row r="4058" spans="1:4">
      <c r="A4058" s="133"/>
      <c r="D4058" s="8"/>
    </row>
    <row r="4059" spans="1:4">
      <c r="A4059" s="133"/>
      <c r="D4059" s="8"/>
    </row>
    <row r="4060" spans="1:4">
      <c r="A4060" s="133"/>
      <c r="D4060" s="8"/>
    </row>
    <row r="4061" spans="1:4">
      <c r="A4061" s="133"/>
      <c r="D4061" s="8"/>
    </row>
    <row r="4062" spans="1:4">
      <c r="A4062" s="133"/>
      <c r="D4062" s="8"/>
    </row>
    <row r="4063" spans="1:4">
      <c r="A4063" s="133"/>
      <c r="D4063" s="8"/>
    </row>
    <row r="4064" spans="1:4">
      <c r="A4064" s="133"/>
      <c r="D4064" s="8"/>
    </row>
    <row r="4065" spans="1:4">
      <c r="A4065" s="133"/>
      <c r="D4065" s="8"/>
    </row>
    <row r="4066" spans="1:4">
      <c r="A4066" s="133"/>
      <c r="D4066" s="8"/>
    </row>
    <row r="4067" spans="1:4">
      <c r="A4067" s="133"/>
      <c r="D4067" s="8"/>
    </row>
    <row r="4068" spans="1:4">
      <c r="A4068" s="133"/>
      <c r="D4068" s="8"/>
    </row>
    <row r="4069" spans="1:4">
      <c r="A4069" s="133"/>
      <c r="D4069" s="8"/>
    </row>
    <row r="4070" spans="1:4">
      <c r="A4070" s="133"/>
      <c r="D4070" s="8"/>
    </row>
    <row r="4071" spans="1:4">
      <c r="A4071" s="133"/>
      <c r="D4071" s="8"/>
    </row>
    <row r="4072" spans="1:4">
      <c r="A4072" s="133"/>
      <c r="D4072" s="8"/>
    </row>
    <row r="4073" spans="1:4">
      <c r="A4073" s="133"/>
      <c r="D4073" s="8"/>
    </row>
    <row r="4074" spans="1:4">
      <c r="A4074" s="133"/>
      <c r="D4074" s="8"/>
    </row>
    <row r="4075" spans="1:4">
      <c r="A4075" s="133"/>
      <c r="D4075" s="8"/>
    </row>
    <row r="4076" spans="1:4">
      <c r="A4076" s="133"/>
      <c r="D4076" s="8"/>
    </row>
    <row r="4077" spans="1:4">
      <c r="A4077" s="133"/>
      <c r="D4077" s="8"/>
    </row>
    <row r="4078" spans="1:4">
      <c r="A4078" s="133"/>
      <c r="D4078" s="8"/>
    </row>
    <row r="4079" spans="1:4">
      <c r="A4079" s="133"/>
      <c r="D4079" s="8"/>
    </row>
    <row r="4080" spans="1:4">
      <c r="A4080" s="133"/>
      <c r="D4080" s="8"/>
    </row>
    <row r="4081" spans="1:4">
      <c r="A4081" s="133"/>
      <c r="D4081" s="8"/>
    </row>
    <row r="4082" spans="1:4">
      <c r="A4082" s="133"/>
      <c r="D4082" s="8"/>
    </row>
    <row r="4083" spans="1:4">
      <c r="A4083" s="133"/>
      <c r="D4083" s="8"/>
    </row>
    <row r="4084" spans="1:4">
      <c r="A4084" s="133"/>
      <c r="D4084" s="8"/>
    </row>
    <row r="4085" spans="1:4">
      <c r="A4085" s="133"/>
      <c r="D4085" s="8"/>
    </row>
    <row r="4086" spans="1:4">
      <c r="A4086" s="133"/>
      <c r="D4086" s="8"/>
    </row>
    <row r="4087" spans="1:4">
      <c r="A4087" s="133"/>
      <c r="D4087" s="8"/>
    </row>
    <row r="4088" spans="1:4">
      <c r="A4088" s="133"/>
      <c r="D4088" s="8"/>
    </row>
    <row r="4089" spans="1:4">
      <c r="A4089" s="133"/>
      <c r="D4089" s="8"/>
    </row>
    <row r="4090" spans="1:4">
      <c r="A4090" s="133"/>
      <c r="D4090" s="8"/>
    </row>
    <row r="4091" spans="1:4">
      <c r="A4091" s="133"/>
      <c r="D4091" s="8"/>
    </row>
    <row r="4092" spans="1:4">
      <c r="A4092" s="133"/>
      <c r="D4092" s="8"/>
    </row>
    <row r="4093" spans="1:4">
      <c r="A4093" s="133"/>
      <c r="D4093" s="8"/>
    </row>
    <row r="4094" spans="1:4">
      <c r="A4094" s="133"/>
      <c r="D4094" s="8"/>
    </row>
    <row r="4095" spans="1:4">
      <c r="A4095" s="133"/>
      <c r="D4095" s="8"/>
    </row>
    <row r="4096" spans="1:4">
      <c r="A4096" s="133"/>
      <c r="D4096" s="8"/>
    </row>
    <row r="4097" spans="1:4">
      <c r="A4097" s="133"/>
      <c r="D4097" s="8"/>
    </row>
    <row r="4098" spans="1:4">
      <c r="A4098" s="133"/>
      <c r="D4098" s="8"/>
    </row>
    <row r="4099" spans="1:4">
      <c r="A4099" s="133"/>
      <c r="D4099" s="8"/>
    </row>
    <row r="4100" spans="1:4">
      <c r="A4100" s="133"/>
      <c r="D4100" s="8"/>
    </row>
    <row r="4101" spans="1:4">
      <c r="A4101" s="133"/>
      <c r="D4101" s="8"/>
    </row>
    <row r="4102" spans="1:4">
      <c r="A4102" s="133"/>
      <c r="D4102" s="8"/>
    </row>
    <row r="4103" spans="1:4">
      <c r="A4103" s="133"/>
      <c r="D4103" s="8"/>
    </row>
    <row r="4104" spans="1:4">
      <c r="A4104" s="133"/>
      <c r="D4104" s="8"/>
    </row>
    <row r="4105" spans="1:4">
      <c r="A4105" s="133"/>
      <c r="D4105" s="8"/>
    </row>
    <row r="4106" spans="1:4">
      <c r="A4106" s="133"/>
      <c r="D4106" s="8"/>
    </row>
    <row r="4107" spans="1:4">
      <c r="A4107" s="133"/>
      <c r="D4107" s="8"/>
    </row>
    <row r="4108" spans="1:4">
      <c r="A4108" s="133"/>
      <c r="D4108" s="8"/>
    </row>
    <row r="4109" spans="1:4">
      <c r="A4109" s="133"/>
      <c r="D4109" s="8"/>
    </row>
    <row r="4110" spans="1:4">
      <c r="A4110" s="133"/>
      <c r="D4110" s="8"/>
    </row>
    <row r="4111" spans="1:4">
      <c r="A4111" s="133"/>
      <c r="D4111" s="8"/>
    </row>
    <row r="4112" spans="1:4">
      <c r="A4112" s="133"/>
      <c r="D4112" s="8"/>
    </row>
    <row r="4113" spans="1:4">
      <c r="A4113" s="133"/>
      <c r="D4113" s="8"/>
    </row>
    <row r="4114" spans="1:4">
      <c r="A4114" s="133"/>
      <c r="D4114" s="8"/>
    </row>
    <row r="4115" spans="1:4">
      <c r="A4115" s="133"/>
      <c r="D4115" s="8"/>
    </row>
    <row r="4116" spans="1:4">
      <c r="A4116" s="133"/>
      <c r="D4116" s="8"/>
    </row>
    <row r="4117" spans="1:4">
      <c r="A4117" s="133"/>
      <c r="D4117" s="8"/>
    </row>
    <row r="4118" spans="1:4">
      <c r="A4118" s="133"/>
      <c r="D4118" s="8"/>
    </row>
    <row r="4119" spans="1:4">
      <c r="A4119" s="133"/>
      <c r="D4119" s="8"/>
    </row>
    <row r="4120" spans="1:4">
      <c r="A4120" s="133"/>
      <c r="D4120" s="8"/>
    </row>
    <row r="4121" spans="1:4">
      <c r="A4121" s="133"/>
      <c r="D4121" s="8"/>
    </row>
    <row r="4122" spans="1:4">
      <c r="A4122" s="133"/>
      <c r="D4122" s="8"/>
    </row>
    <row r="4123" spans="1:4">
      <c r="A4123" s="133"/>
      <c r="D4123" s="8"/>
    </row>
    <row r="4124" spans="1:4">
      <c r="A4124" s="133"/>
      <c r="D4124" s="8"/>
    </row>
    <row r="4125" spans="1:4">
      <c r="A4125" s="133"/>
      <c r="D4125" s="8"/>
    </row>
    <row r="4126" spans="1:4">
      <c r="A4126" s="133"/>
      <c r="D4126" s="8"/>
    </row>
    <row r="4127" spans="1:4">
      <c r="A4127" s="133"/>
      <c r="D4127" s="8"/>
    </row>
    <row r="4128" spans="1:4">
      <c r="A4128" s="133"/>
      <c r="D4128" s="8"/>
    </row>
    <row r="4129" spans="1:4">
      <c r="A4129" s="133"/>
      <c r="D4129" s="8"/>
    </row>
    <row r="4130" spans="1:4">
      <c r="A4130" s="133"/>
      <c r="D4130" s="8"/>
    </row>
    <row r="4131" spans="1:4">
      <c r="A4131" s="133"/>
      <c r="D4131" s="8"/>
    </row>
    <row r="4132" spans="1:4">
      <c r="A4132" s="133"/>
      <c r="D4132" s="8"/>
    </row>
    <row r="4133" spans="1:4">
      <c r="A4133" s="133"/>
      <c r="D4133" s="8"/>
    </row>
    <row r="4134" spans="1:4">
      <c r="A4134" s="133"/>
      <c r="D4134" s="8"/>
    </row>
    <row r="4135" spans="1:4">
      <c r="A4135" s="133"/>
      <c r="D4135" s="8"/>
    </row>
    <row r="4136" spans="1:4">
      <c r="A4136" s="133"/>
      <c r="D4136" s="8"/>
    </row>
    <row r="4137" spans="1:4">
      <c r="A4137" s="133"/>
      <c r="D4137" s="8"/>
    </row>
    <row r="4138" spans="1:4">
      <c r="A4138" s="133"/>
      <c r="D4138" s="8"/>
    </row>
    <row r="4139" spans="1:4">
      <c r="A4139" s="133"/>
      <c r="D4139" s="8"/>
    </row>
    <row r="4140" spans="1:4">
      <c r="A4140" s="133"/>
      <c r="D4140" s="8"/>
    </row>
    <row r="4141" spans="1:4">
      <c r="A4141" s="133"/>
      <c r="D4141" s="8"/>
    </row>
    <row r="4142" spans="1:4">
      <c r="A4142" s="133"/>
      <c r="D4142" s="8"/>
    </row>
    <row r="4143" spans="1:4">
      <c r="A4143" s="133"/>
      <c r="D4143" s="8"/>
    </row>
    <row r="4144" spans="1:4">
      <c r="A4144" s="133"/>
      <c r="D4144" s="8"/>
    </row>
    <row r="4145" spans="1:4">
      <c r="A4145" s="133"/>
      <c r="D4145" s="8"/>
    </row>
    <row r="4146" spans="1:4">
      <c r="A4146" s="133"/>
      <c r="D4146" s="8"/>
    </row>
    <row r="4147" spans="1:4">
      <c r="A4147" s="133"/>
      <c r="D4147" s="8"/>
    </row>
    <row r="4148" spans="1:4">
      <c r="A4148" s="133"/>
      <c r="D4148" s="8"/>
    </row>
    <row r="4149" spans="1:4">
      <c r="A4149" s="133"/>
      <c r="D4149" s="8"/>
    </row>
    <row r="4150" spans="1:4">
      <c r="A4150" s="133"/>
      <c r="D4150" s="8"/>
    </row>
    <row r="4151" spans="1:4">
      <c r="A4151" s="133"/>
      <c r="D4151" s="8"/>
    </row>
    <row r="4152" spans="1:4">
      <c r="A4152" s="133"/>
      <c r="D4152" s="8"/>
    </row>
    <row r="4153" spans="1:4">
      <c r="A4153" s="133"/>
      <c r="D4153" s="8"/>
    </row>
    <row r="4154" spans="1:4">
      <c r="A4154" s="133"/>
      <c r="D4154" s="8"/>
    </row>
    <row r="4155" spans="1:4">
      <c r="A4155" s="133"/>
      <c r="D4155" s="8"/>
    </row>
    <row r="4156" spans="1:4">
      <c r="A4156" s="133"/>
      <c r="D4156" s="8"/>
    </row>
    <row r="4157" spans="1:4">
      <c r="A4157" s="133"/>
      <c r="D4157" s="8"/>
    </row>
    <row r="4158" spans="1:4">
      <c r="A4158" s="133"/>
      <c r="D4158" s="8"/>
    </row>
    <row r="4159" spans="1:4">
      <c r="A4159" s="133"/>
      <c r="D4159" s="8"/>
    </row>
    <row r="4160" spans="1:4">
      <c r="A4160" s="133"/>
      <c r="D4160" s="8"/>
    </row>
    <row r="4161" spans="1:4">
      <c r="A4161" s="133"/>
      <c r="D4161" s="8"/>
    </row>
    <row r="4162" spans="1:4">
      <c r="A4162" s="133"/>
      <c r="D4162" s="8"/>
    </row>
    <row r="4163" spans="1:4">
      <c r="A4163" s="133"/>
      <c r="D4163" s="8"/>
    </row>
    <row r="4164" spans="1:4">
      <c r="A4164" s="133"/>
      <c r="D4164" s="8"/>
    </row>
    <row r="4165" spans="1:4">
      <c r="A4165" s="133"/>
      <c r="D4165" s="8"/>
    </row>
    <row r="4166" spans="1:4">
      <c r="A4166" s="133"/>
      <c r="D4166" s="8"/>
    </row>
    <row r="4167" spans="1:4">
      <c r="A4167" s="133"/>
      <c r="D4167" s="8"/>
    </row>
    <row r="4168" spans="1:4">
      <c r="A4168" s="133"/>
      <c r="D4168" s="8"/>
    </row>
    <row r="4169" spans="1:4">
      <c r="A4169" s="133"/>
      <c r="D4169" s="8"/>
    </row>
    <row r="4170" spans="1:4">
      <c r="A4170" s="133"/>
      <c r="D4170" s="8"/>
    </row>
    <row r="4171" spans="1:4">
      <c r="A4171" s="133"/>
      <c r="D4171" s="8"/>
    </row>
    <row r="4172" spans="1:4">
      <c r="A4172" s="133"/>
      <c r="D4172" s="8"/>
    </row>
    <row r="4173" spans="1:4">
      <c r="A4173" s="133"/>
      <c r="D4173" s="8"/>
    </row>
    <row r="4174" spans="1:4">
      <c r="A4174" s="133"/>
      <c r="D4174" s="8"/>
    </row>
    <row r="4175" spans="1:4">
      <c r="A4175" s="133"/>
      <c r="D4175" s="8"/>
    </row>
    <row r="4176" spans="1:4">
      <c r="A4176" s="133"/>
      <c r="D4176" s="8"/>
    </row>
    <row r="4177" spans="1:4">
      <c r="A4177" s="133"/>
      <c r="D4177" s="8"/>
    </row>
    <row r="4178" spans="1:4">
      <c r="A4178" s="133"/>
      <c r="D4178" s="8"/>
    </row>
    <row r="4179" spans="1:4">
      <c r="A4179" s="133"/>
      <c r="D4179" s="8"/>
    </row>
    <row r="4180" spans="1:4">
      <c r="A4180" s="133"/>
      <c r="D4180" s="8"/>
    </row>
    <row r="4181" spans="1:4">
      <c r="A4181" s="133"/>
      <c r="D4181" s="8"/>
    </row>
    <row r="4182" spans="1:4">
      <c r="A4182" s="133"/>
      <c r="D4182" s="8"/>
    </row>
    <row r="4183" spans="1:4">
      <c r="A4183" s="133"/>
      <c r="D4183" s="8"/>
    </row>
    <row r="4184" spans="1:4">
      <c r="A4184" s="133"/>
      <c r="D4184" s="8"/>
    </row>
    <row r="4185" spans="1:4">
      <c r="A4185" s="133"/>
      <c r="D4185" s="8"/>
    </row>
    <row r="4186" spans="1:4">
      <c r="A4186" s="133"/>
      <c r="D4186" s="8"/>
    </row>
    <row r="4187" spans="1:4">
      <c r="A4187" s="133"/>
      <c r="D4187" s="8"/>
    </row>
    <row r="4188" spans="1:4">
      <c r="A4188" s="133"/>
      <c r="D4188" s="8"/>
    </row>
    <row r="4189" spans="1:4">
      <c r="A4189" s="133"/>
      <c r="D4189" s="8"/>
    </row>
    <row r="4190" spans="1:4">
      <c r="A4190" s="133"/>
      <c r="D4190" s="8"/>
    </row>
    <row r="4191" spans="1:4">
      <c r="A4191" s="133"/>
      <c r="D4191" s="8"/>
    </row>
    <row r="4192" spans="1:4">
      <c r="A4192" s="133"/>
      <c r="D4192" s="8"/>
    </row>
    <row r="4193" spans="1:4">
      <c r="A4193" s="133"/>
      <c r="D4193" s="8"/>
    </row>
    <row r="4194" spans="1:4">
      <c r="A4194" s="133"/>
      <c r="D4194" s="8"/>
    </row>
    <row r="4195" spans="1:4">
      <c r="A4195" s="133"/>
      <c r="D4195" s="8"/>
    </row>
    <row r="4196" spans="1:4">
      <c r="A4196" s="133"/>
      <c r="D4196" s="8"/>
    </row>
    <row r="4197" spans="1:4">
      <c r="A4197" s="133"/>
      <c r="D4197" s="8"/>
    </row>
    <row r="4198" spans="1:4">
      <c r="A4198" s="133"/>
      <c r="D4198" s="8"/>
    </row>
    <row r="4199" spans="1:4">
      <c r="A4199" s="133"/>
      <c r="D4199" s="8"/>
    </row>
    <row r="4200" spans="1:4">
      <c r="A4200" s="133"/>
      <c r="D4200" s="8"/>
    </row>
    <row r="4201" spans="1:4">
      <c r="A4201" s="133"/>
      <c r="D4201" s="8"/>
    </row>
    <row r="4202" spans="1:4">
      <c r="A4202" s="133"/>
      <c r="D4202" s="8"/>
    </row>
    <row r="4203" spans="1:4">
      <c r="A4203" s="133"/>
      <c r="D4203" s="8"/>
    </row>
    <row r="4204" spans="1:4">
      <c r="A4204" s="133"/>
      <c r="D4204" s="8"/>
    </row>
    <row r="4205" spans="1:4">
      <c r="A4205" s="133"/>
      <c r="D4205" s="8"/>
    </row>
    <row r="4206" spans="1:4">
      <c r="A4206" s="133"/>
      <c r="D4206" s="8"/>
    </row>
    <row r="4207" spans="1:4">
      <c r="A4207" s="133"/>
      <c r="D4207" s="8"/>
    </row>
    <row r="4208" spans="1:4">
      <c r="A4208" s="133"/>
      <c r="D4208" s="8"/>
    </row>
    <row r="4209" spans="1:4">
      <c r="A4209" s="133"/>
      <c r="D4209" s="8"/>
    </row>
    <row r="4210" spans="1:4">
      <c r="A4210" s="133"/>
      <c r="D4210" s="8"/>
    </row>
    <row r="4211" spans="1:4">
      <c r="A4211" s="133"/>
      <c r="D4211" s="8"/>
    </row>
    <row r="4212" spans="1:4">
      <c r="A4212" s="133"/>
      <c r="D4212" s="8"/>
    </row>
    <row r="4213" spans="1:4">
      <c r="A4213" s="133"/>
      <c r="D4213" s="8"/>
    </row>
    <row r="4214" spans="1:4">
      <c r="A4214" s="133"/>
      <c r="D4214" s="8"/>
    </row>
    <row r="4215" spans="1:4">
      <c r="A4215" s="133"/>
      <c r="D4215" s="8"/>
    </row>
    <row r="4216" spans="1:4">
      <c r="A4216" s="133"/>
      <c r="D4216" s="8"/>
    </row>
    <row r="4217" spans="1:4">
      <c r="A4217" s="133"/>
      <c r="D4217" s="8"/>
    </row>
    <row r="4218" spans="1:4">
      <c r="A4218" s="133"/>
      <c r="D4218" s="8"/>
    </row>
    <row r="4219" spans="1:4">
      <c r="A4219" s="133"/>
      <c r="D4219" s="8"/>
    </row>
    <row r="4220" spans="1:4">
      <c r="A4220" s="133"/>
      <c r="D4220" s="8"/>
    </row>
    <row r="4221" spans="1:4">
      <c r="A4221" s="133"/>
      <c r="D4221" s="8"/>
    </row>
    <row r="4222" spans="1:4">
      <c r="A4222" s="133"/>
      <c r="D4222" s="8"/>
    </row>
    <row r="4223" spans="1:4">
      <c r="A4223" s="133"/>
      <c r="D4223" s="8"/>
    </row>
    <row r="4224" spans="1:4">
      <c r="A4224" s="133"/>
      <c r="D4224" s="8"/>
    </row>
    <row r="4225" spans="1:4">
      <c r="A4225" s="133"/>
      <c r="D4225" s="8"/>
    </row>
    <row r="4226" spans="1:4">
      <c r="A4226" s="133"/>
      <c r="D4226" s="8"/>
    </row>
    <row r="4227" spans="1:4">
      <c r="A4227" s="133"/>
      <c r="D4227" s="8"/>
    </row>
    <row r="4228" spans="1:4">
      <c r="A4228" s="133"/>
      <c r="D4228" s="8"/>
    </row>
    <row r="4229" spans="1:4">
      <c r="A4229" s="133"/>
      <c r="D4229" s="8"/>
    </row>
    <row r="4230" spans="1:4">
      <c r="A4230" s="133"/>
      <c r="D4230" s="8"/>
    </row>
    <row r="4231" spans="1:4">
      <c r="A4231" s="133"/>
      <c r="D4231" s="8"/>
    </row>
    <row r="4232" spans="1:4">
      <c r="A4232" s="133"/>
      <c r="D4232" s="8"/>
    </row>
    <row r="4233" spans="1:4">
      <c r="A4233" s="133"/>
      <c r="D4233" s="8"/>
    </row>
    <row r="4234" spans="1:4">
      <c r="A4234" s="133"/>
      <c r="D4234" s="8"/>
    </row>
    <row r="4235" spans="1:4">
      <c r="A4235" s="133"/>
      <c r="D4235" s="8"/>
    </row>
    <row r="4236" spans="1:4">
      <c r="A4236" s="133"/>
      <c r="D4236" s="8"/>
    </row>
    <row r="4237" spans="1:4">
      <c r="A4237" s="133"/>
      <c r="D4237" s="8"/>
    </row>
    <row r="4238" spans="1:4">
      <c r="A4238" s="133"/>
      <c r="D4238" s="8"/>
    </row>
    <row r="4239" spans="1:4">
      <c r="A4239" s="133"/>
      <c r="D4239" s="8"/>
    </row>
    <row r="4240" spans="1:4">
      <c r="A4240" s="133"/>
      <c r="D4240" s="8"/>
    </row>
    <row r="4241" spans="1:4">
      <c r="A4241" s="133"/>
      <c r="D4241" s="8"/>
    </row>
    <row r="4242" spans="1:4">
      <c r="A4242" s="133"/>
      <c r="D4242" s="8"/>
    </row>
    <row r="4243" spans="1:4">
      <c r="A4243" s="133"/>
      <c r="D4243" s="8"/>
    </row>
    <row r="4244" spans="1:4">
      <c r="A4244" s="133"/>
      <c r="D4244" s="8"/>
    </row>
    <row r="4245" spans="1:4">
      <c r="A4245" s="133"/>
      <c r="D4245" s="8"/>
    </row>
    <row r="4246" spans="1:4">
      <c r="A4246" s="133"/>
      <c r="D4246" s="8"/>
    </row>
    <row r="4247" spans="1:4">
      <c r="A4247" s="133"/>
      <c r="D4247" s="8"/>
    </row>
    <row r="4248" spans="1:4">
      <c r="A4248" s="133"/>
      <c r="D4248" s="8"/>
    </row>
    <row r="4249" spans="1:4">
      <c r="A4249" s="133"/>
      <c r="D4249" s="8"/>
    </row>
    <row r="4250" spans="1:4">
      <c r="A4250" s="133"/>
      <c r="D4250" s="8"/>
    </row>
    <row r="4251" spans="1:4">
      <c r="A4251" s="133"/>
      <c r="D4251" s="8"/>
    </row>
    <row r="4252" spans="1:4">
      <c r="A4252" s="133"/>
      <c r="D4252" s="8"/>
    </row>
    <row r="4253" spans="1:4">
      <c r="A4253" s="133"/>
      <c r="D4253" s="8"/>
    </row>
    <row r="4254" spans="1:4">
      <c r="A4254" s="133"/>
      <c r="D4254" s="8"/>
    </row>
    <row r="4255" spans="1:4">
      <c r="A4255" s="133"/>
      <c r="D4255" s="8"/>
    </row>
    <row r="4256" spans="1:4">
      <c r="A4256" s="133"/>
      <c r="D4256" s="8"/>
    </row>
    <row r="4257" spans="1:4">
      <c r="A4257" s="133"/>
      <c r="D4257" s="8"/>
    </row>
    <row r="4258" spans="1:4">
      <c r="A4258" s="133"/>
      <c r="D4258" s="8"/>
    </row>
    <row r="4259" spans="1:4">
      <c r="A4259" s="133"/>
      <c r="D4259" s="8"/>
    </row>
    <row r="4260" spans="1:4">
      <c r="A4260" s="133"/>
      <c r="D4260" s="8"/>
    </row>
    <row r="4261" spans="1:4">
      <c r="A4261" s="133"/>
      <c r="D4261" s="8"/>
    </row>
    <row r="4262" spans="1:4">
      <c r="A4262" s="133"/>
      <c r="D4262" s="8"/>
    </row>
    <row r="4263" spans="1:4">
      <c r="A4263" s="133"/>
      <c r="D4263" s="8"/>
    </row>
    <row r="4264" spans="1:4">
      <c r="A4264" s="133"/>
      <c r="D4264" s="8"/>
    </row>
    <row r="4265" spans="1:4">
      <c r="A4265" s="133"/>
      <c r="D4265" s="8"/>
    </row>
    <row r="4266" spans="1:4">
      <c r="A4266" s="133"/>
      <c r="D4266" s="8"/>
    </row>
    <row r="4267" spans="1:4">
      <c r="A4267" s="133"/>
      <c r="D4267" s="8"/>
    </row>
    <row r="4268" spans="1:4">
      <c r="A4268" s="133"/>
      <c r="D4268" s="8"/>
    </row>
    <row r="4269" spans="1:4">
      <c r="A4269" s="133"/>
      <c r="D4269" s="8"/>
    </row>
    <row r="4270" spans="1:4">
      <c r="A4270" s="133"/>
      <c r="D4270" s="8"/>
    </row>
    <row r="4271" spans="1:4">
      <c r="A4271" s="133"/>
      <c r="D4271" s="8"/>
    </row>
    <row r="4272" spans="1:4">
      <c r="A4272" s="133"/>
      <c r="D4272" s="8"/>
    </row>
    <row r="4273" spans="1:4">
      <c r="A4273" s="133"/>
      <c r="D4273" s="8"/>
    </row>
    <row r="4274" spans="1:4">
      <c r="A4274" s="133"/>
      <c r="D4274" s="8"/>
    </row>
    <row r="4275" spans="1:4">
      <c r="A4275" s="133"/>
      <c r="D4275" s="8"/>
    </row>
    <row r="4276" spans="1:4">
      <c r="A4276" s="133"/>
      <c r="D4276" s="8"/>
    </row>
    <row r="4277" spans="1:4">
      <c r="A4277" s="133"/>
      <c r="D4277" s="8"/>
    </row>
    <row r="4278" spans="1:4">
      <c r="A4278" s="133"/>
      <c r="D4278" s="8"/>
    </row>
    <row r="4279" spans="1:4">
      <c r="A4279" s="133"/>
      <c r="D4279" s="8"/>
    </row>
    <row r="4280" spans="1:4">
      <c r="A4280" s="133"/>
      <c r="D4280" s="8"/>
    </row>
    <row r="4281" spans="1:4">
      <c r="A4281" s="133"/>
      <c r="D4281" s="8"/>
    </row>
    <row r="4282" spans="1:4">
      <c r="A4282" s="133"/>
      <c r="D4282" s="8"/>
    </row>
    <row r="4283" spans="1:4">
      <c r="A4283" s="133"/>
      <c r="D4283" s="8"/>
    </row>
    <row r="4284" spans="1:4">
      <c r="A4284" s="133"/>
      <c r="D4284" s="8"/>
    </row>
    <row r="4285" spans="1:4">
      <c r="A4285" s="133"/>
      <c r="D4285" s="8"/>
    </row>
    <row r="4286" spans="1:4">
      <c r="A4286" s="133"/>
      <c r="D4286" s="8"/>
    </row>
    <row r="4287" spans="1:4">
      <c r="A4287" s="133"/>
      <c r="D4287" s="8"/>
    </row>
    <row r="4288" spans="1:4">
      <c r="A4288" s="133"/>
      <c r="D4288" s="8"/>
    </row>
    <row r="4289" spans="1:4">
      <c r="A4289" s="133"/>
      <c r="D4289" s="8"/>
    </row>
    <row r="4290" spans="1:4">
      <c r="A4290" s="133"/>
      <c r="D4290" s="8"/>
    </row>
    <row r="4291" spans="1:4">
      <c r="A4291" s="133"/>
      <c r="D4291" s="8"/>
    </row>
    <row r="4292" spans="1:4">
      <c r="A4292" s="133"/>
      <c r="D4292" s="8"/>
    </row>
    <row r="4293" spans="1:4">
      <c r="A4293" s="133"/>
      <c r="D4293" s="8"/>
    </row>
    <row r="4294" spans="1:4">
      <c r="A4294" s="133"/>
      <c r="D4294" s="8"/>
    </row>
    <row r="4295" spans="1:4">
      <c r="A4295" s="133"/>
      <c r="D4295" s="8"/>
    </row>
    <row r="4296" spans="1:4">
      <c r="A4296" s="133"/>
      <c r="D4296" s="8"/>
    </row>
    <row r="4297" spans="1:4">
      <c r="A4297" s="133"/>
      <c r="D4297" s="8"/>
    </row>
    <row r="4298" spans="1:4">
      <c r="A4298" s="133"/>
      <c r="D4298" s="8"/>
    </row>
    <row r="4299" spans="1:4">
      <c r="A4299" s="133"/>
      <c r="D4299" s="8"/>
    </row>
    <row r="4300" spans="1:4">
      <c r="A4300" s="133"/>
      <c r="D4300" s="8"/>
    </row>
    <row r="4301" spans="1:4">
      <c r="A4301" s="133"/>
      <c r="D4301" s="8"/>
    </row>
    <row r="4302" spans="1:4">
      <c r="A4302" s="133"/>
      <c r="D4302" s="8"/>
    </row>
    <row r="4303" spans="1:4">
      <c r="A4303" s="133"/>
      <c r="D4303" s="8"/>
    </row>
    <row r="4304" spans="1:4">
      <c r="A4304" s="133"/>
      <c r="D4304" s="8"/>
    </row>
    <row r="4305" spans="1:4">
      <c r="A4305" s="133"/>
      <c r="D4305" s="8"/>
    </row>
    <row r="4306" spans="1:4">
      <c r="A4306" s="133"/>
      <c r="D4306" s="8"/>
    </row>
    <row r="4307" spans="1:4">
      <c r="A4307" s="133"/>
      <c r="D4307" s="8"/>
    </row>
    <row r="4308" spans="1:4">
      <c r="A4308" s="133"/>
      <c r="D4308" s="8"/>
    </row>
    <row r="4309" spans="1:4">
      <c r="A4309" s="133"/>
      <c r="D4309" s="8"/>
    </row>
    <row r="4310" spans="1:4">
      <c r="A4310" s="133"/>
      <c r="D4310" s="8"/>
    </row>
    <row r="4311" spans="1:4">
      <c r="A4311" s="133"/>
      <c r="D4311" s="8"/>
    </row>
    <row r="4312" spans="1:4">
      <c r="A4312" s="133"/>
      <c r="D4312" s="8"/>
    </row>
    <row r="4313" spans="1:4">
      <c r="A4313" s="133"/>
      <c r="D4313" s="8"/>
    </row>
    <row r="4314" spans="1:4">
      <c r="A4314" s="133"/>
      <c r="D4314" s="8"/>
    </row>
    <row r="4315" spans="1:4">
      <c r="A4315" s="133"/>
      <c r="D4315" s="8"/>
    </row>
    <row r="4316" spans="1:4">
      <c r="A4316" s="133"/>
      <c r="D4316" s="8"/>
    </row>
    <row r="4317" spans="1:4">
      <c r="A4317" s="133"/>
      <c r="D4317" s="8"/>
    </row>
    <row r="4318" spans="1:4">
      <c r="A4318" s="133"/>
      <c r="D4318" s="8"/>
    </row>
    <row r="4319" spans="1:4">
      <c r="A4319" s="133"/>
      <c r="D4319" s="8"/>
    </row>
    <row r="4320" spans="1:4">
      <c r="A4320" s="133"/>
      <c r="D4320" s="8"/>
    </row>
    <row r="4321" spans="1:4">
      <c r="A4321" s="133"/>
      <c r="D4321" s="8"/>
    </row>
    <row r="4322" spans="1:4">
      <c r="A4322" s="133"/>
      <c r="D4322" s="8"/>
    </row>
    <row r="4323" spans="1:4">
      <c r="A4323" s="133"/>
      <c r="D4323" s="8"/>
    </row>
    <row r="4324" spans="1:4">
      <c r="A4324" s="133"/>
      <c r="D4324" s="8"/>
    </row>
    <row r="4325" spans="1:4">
      <c r="A4325" s="133"/>
      <c r="D4325" s="8"/>
    </row>
    <row r="4326" spans="1:4">
      <c r="A4326" s="133"/>
      <c r="D4326" s="8"/>
    </row>
    <row r="4327" spans="1:4">
      <c r="A4327" s="133"/>
      <c r="D4327" s="8"/>
    </row>
    <row r="4328" spans="1:4">
      <c r="A4328" s="133"/>
      <c r="D4328" s="8"/>
    </row>
    <row r="4329" spans="1:4">
      <c r="A4329" s="133"/>
      <c r="D4329" s="8"/>
    </row>
    <row r="4330" spans="1:4">
      <c r="A4330" s="133"/>
      <c r="D4330" s="8"/>
    </row>
    <row r="4331" spans="1:4">
      <c r="A4331" s="133"/>
      <c r="D4331" s="8"/>
    </row>
    <row r="4332" spans="1:4">
      <c r="A4332" s="133"/>
      <c r="D4332" s="8"/>
    </row>
    <row r="4333" spans="1:4">
      <c r="A4333" s="133"/>
      <c r="D4333" s="8"/>
    </row>
    <row r="4334" spans="1:4">
      <c r="A4334" s="133"/>
      <c r="D4334" s="8"/>
    </row>
    <row r="4335" spans="1:4">
      <c r="A4335" s="133"/>
      <c r="D4335" s="8"/>
    </row>
    <row r="4336" spans="1:4">
      <c r="A4336" s="133"/>
      <c r="D4336" s="8"/>
    </row>
    <row r="4337" spans="1:4">
      <c r="A4337" s="133"/>
      <c r="D4337" s="8"/>
    </row>
    <row r="4338" spans="1:4">
      <c r="A4338" s="133"/>
      <c r="D4338" s="8"/>
    </row>
    <row r="4339" spans="1:4">
      <c r="A4339" s="133"/>
      <c r="D4339" s="8"/>
    </row>
    <row r="4340" spans="1:4">
      <c r="A4340" s="133"/>
      <c r="D4340" s="8"/>
    </row>
    <row r="4341" spans="1:4">
      <c r="A4341" s="133"/>
      <c r="D4341" s="8"/>
    </row>
    <row r="4342" spans="1:4">
      <c r="A4342" s="133"/>
      <c r="D4342" s="8"/>
    </row>
    <row r="4343" spans="1:4">
      <c r="A4343" s="133"/>
      <c r="D4343" s="8"/>
    </row>
    <row r="4344" spans="1:4">
      <c r="A4344" s="133"/>
      <c r="D4344" s="8"/>
    </row>
    <row r="4345" spans="1:4">
      <c r="A4345" s="133"/>
      <c r="D4345" s="8"/>
    </row>
    <row r="4346" spans="1:4">
      <c r="A4346" s="133"/>
      <c r="D4346" s="8"/>
    </row>
    <row r="4347" spans="1:4">
      <c r="A4347" s="133"/>
      <c r="D4347" s="8"/>
    </row>
    <row r="4348" spans="1:4">
      <c r="A4348" s="133"/>
      <c r="D4348" s="8"/>
    </row>
    <row r="4349" spans="1:4">
      <c r="A4349" s="133"/>
      <c r="D4349" s="8"/>
    </row>
    <row r="4350" spans="1:4">
      <c r="A4350" s="133"/>
      <c r="D4350" s="8"/>
    </row>
    <row r="4351" spans="1:4">
      <c r="A4351" s="133"/>
      <c r="D4351" s="8"/>
    </row>
    <row r="4352" spans="1:4">
      <c r="A4352" s="133"/>
      <c r="D4352" s="8"/>
    </row>
    <row r="4353" spans="1:4">
      <c r="A4353" s="133"/>
      <c r="D4353" s="8"/>
    </row>
    <row r="4354" spans="1:4">
      <c r="A4354" s="133"/>
      <c r="D4354" s="8"/>
    </row>
    <row r="4355" spans="1:4">
      <c r="A4355" s="133"/>
      <c r="D4355" s="8"/>
    </row>
    <row r="4356" spans="1:4">
      <c r="A4356" s="133"/>
      <c r="D4356" s="8"/>
    </row>
    <row r="4357" spans="1:4">
      <c r="A4357" s="133"/>
      <c r="D4357" s="8"/>
    </row>
    <row r="4358" spans="1:4">
      <c r="A4358" s="133"/>
      <c r="D4358" s="8"/>
    </row>
    <row r="4359" spans="1:4">
      <c r="A4359" s="133"/>
      <c r="D4359" s="8"/>
    </row>
    <row r="4360" spans="1:4">
      <c r="A4360" s="133"/>
      <c r="D4360" s="8"/>
    </row>
    <row r="4361" spans="1:4">
      <c r="A4361" s="133"/>
      <c r="D4361" s="8"/>
    </row>
    <row r="4362" spans="1:4">
      <c r="A4362" s="133"/>
      <c r="D4362" s="8"/>
    </row>
    <row r="4363" spans="1:4">
      <c r="A4363" s="133"/>
      <c r="D4363" s="8"/>
    </row>
    <row r="4364" spans="1:4">
      <c r="A4364" s="133"/>
      <c r="D4364" s="8"/>
    </row>
    <row r="4365" spans="1:4">
      <c r="A4365" s="133"/>
      <c r="D4365" s="8"/>
    </row>
    <row r="4366" spans="1:4">
      <c r="A4366" s="133"/>
      <c r="D4366" s="8"/>
    </row>
    <row r="4367" spans="1:4">
      <c r="A4367" s="133"/>
      <c r="D4367" s="8"/>
    </row>
    <row r="4368" spans="1:4">
      <c r="A4368" s="133"/>
      <c r="D4368" s="8"/>
    </row>
    <row r="4369" spans="1:4">
      <c r="A4369" s="133"/>
      <c r="D4369" s="8"/>
    </row>
    <row r="4370" spans="1:4">
      <c r="A4370" s="133"/>
      <c r="D4370" s="8"/>
    </row>
    <row r="4371" spans="1:4">
      <c r="A4371" s="133"/>
      <c r="D4371" s="8"/>
    </row>
    <row r="4372" spans="1:4">
      <c r="A4372" s="133"/>
      <c r="D4372" s="8"/>
    </row>
    <row r="4373" spans="1:4">
      <c r="A4373" s="133"/>
      <c r="D4373" s="8"/>
    </row>
    <row r="4374" spans="1:4">
      <c r="A4374" s="133"/>
      <c r="D4374" s="8"/>
    </row>
    <row r="4375" spans="1:4">
      <c r="A4375" s="133"/>
      <c r="D4375" s="8"/>
    </row>
    <row r="4376" spans="1:4">
      <c r="A4376" s="133"/>
      <c r="D4376" s="8"/>
    </row>
    <row r="4377" spans="1:4">
      <c r="A4377" s="133"/>
      <c r="D4377" s="8"/>
    </row>
    <row r="4378" spans="1:4">
      <c r="A4378" s="133"/>
      <c r="D4378" s="8"/>
    </row>
    <row r="4379" spans="1:4">
      <c r="A4379" s="133"/>
      <c r="D4379" s="8"/>
    </row>
    <row r="4380" spans="1:4">
      <c r="A4380" s="133"/>
      <c r="D4380" s="8"/>
    </row>
    <row r="4381" spans="1:4">
      <c r="A4381" s="133"/>
      <c r="D4381" s="8"/>
    </row>
    <row r="4382" spans="1:4">
      <c r="A4382" s="133"/>
      <c r="D4382" s="8"/>
    </row>
    <row r="4383" spans="1:4">
      <c r="A4383" s="133"/>
      <c r="D4383" s="8"/>
    </row>
    <row r="4384" spans="1:4">
      <c r="A4384" s="133"/>
      <c r="D4384" s="8"/>
    </row>
    <row r="4385" spans="1:4">
      <c r="A4385" s="133"/>
      <c r="D4385" s="8"/>
    </row>
    <row r="4386" spans="1:4">
      <c r="A4386" s="133"/>
      <c r="D4386" s="8"/>
    </row>
    <row r="4387" spans="1:4">
      <c r="A4387" s="133"/>
      <c r="D4387" s="8"/>
    </row>
    <row r="4388" spans="1:4">
      <c r="A4388" s="133"/>
      <c r="D4388" s="8"/>
    </row>
    <row r="4389" spans="1:4">
      <c r="A4389" s="133"/>
      <c r="D4389" s="8"/>
    </row>
    <row r="4390" spans="1:4">
      <c r="A4390" s="133"/>
      <c r="D4390" s="8"/>
    </row>
    <row r="4391" spans="1:4">
      <c r="A4391" s="133"/>
      <c r="D4391" s="8"/>
    </row>
    <row r="4392" spans="1:4">
      <c r="A4392" s="133"/>
      <c r="D4392" s="8"/>
    </row>
    <row r="4393" spans="1:4">
      <c r="A4393" s="133"/>
      <c r="D4393" s="8"/>
    </row>
    <row r="4394" spans="1:4">
      <c r="A4394" s="133"/>
      <c r="D4394" s="8"/>
    </row>
    <row r="4395" spans="1:4">
      <c r="A4395" s="133"/>
      <c r="D4395" s="8"/>
    </row>
    <row r="4396" spans="1:4">
      <c r="A4396" s="133"/>
      <c r="D4396" s="8"/>
    </row>
    <row r="4397" spans="1:4">
      <c r="A4397" s="133"/>
      <c r="D4397" s="8"/>
    </row>
    <row r="4398" spans="1:4">
      <c r="A4398" s="133"/>
      <c r="D4398" s="8"/>
    </row>
    <row r="4399" spans="1:4">
      <c r="A4399" s="133"/>
      <c r="D4399" s="8"/>
    </row>
    <row r="4400" spans="1:4">
      <c r="A4400" s="133"/>
      <c r="D4400" s="8"/>
    </row>
    <row r="4401" spans="1:4">
      <c r="A4401" s="133"/>
      <c r="D4401" s="8"/>
    </row>
    <row r="4402" spans="1:4">
      <c r="A4402" s="133"/>
      <c r="D4402" s="8"/>
    </row>
    <row r="4403" spans="1:4">
      <c r="A4403" s="133"/>
      <c r="D4403" s="8"/>
    </row>
    <row r="4404" spans="1:4">
      <c r="A4404" s="133"/>
      <c r="D4404" s="8"/>
    </row>
    <row r="4405" spans="1:4">
      <c r="A4405" s="133"/>
      <c r="D4405" s="8"/>
    </row>
    <row r="4406" spans="1:4">
      <c r="A4406" s="133"/>
      <c r="D4406" s="8"/>
    </row>
    <row r="4407" spans="1:4">
      <c r="A4407" s="133"/>
      <c r="D4407" s="8"/>
    </row>
    <row r="4408" spans="1:4">
      <c r="A4408" s="133"/>
      <c r="D4408" s="8"/>
    </row>
    <row r="4409" spans="1:4">
      <c r="A4409" s="133"/>
      <c r="D4409" s="8"/>
    </row>
    <row r="4410" spans="1:4">
      <c r="A4410" s="133"/>
      <c r="D4410" s="8"/>
    </row>
    <row r="4411" spans="1:4">
      <c r="A4411" s="133"/>
      <c r="D4411" s="8"/>
    </row>
    <row r="4412" spans="1:4">
      <c r="A4412" s="133"/>
      <c r="D4412" s="8"/>
    </row>
    <row r="4413" spans="1:4">
      <c r="A4413" s="133"/>
      <c r="D4413" s="8"/>
    </row>
    <row r="4414" spans="1:4">
      <c r="A4414" s="133"/>
      <c r="D4414" s="8"/>
    </row>
    <row r="4415" spans="1:4">
      <c r="A4415" s="133"/>
      <c r="D4415" s="8"/>
    </row>
    <row r="4416" spans="1:4">
      <c r="A4416" s="133"/>
      <c r="D4416" s="8"/>
    </row>
    <row r="4417" spans="1:4">
      <c r="A4417" s="133"/>
      <c r="D4417" s="8"/>
    </row>
    <row r="4418" spans="1:4">
      <c r="A4418" s="133"/>
      <c r="D4418" s="8"/>
    </row>
    <row r="4419" spans="1:4">
      <c r="A4419" s="133"/>
      <c r="D4419" s="8"/>
    </row>
    <row r="4420" spans="1:4">
      <c r="A4420" s="133"/>
      <c r="D4420" s="8"/>
    </row>
    <row r="4421" spans="1:4">
      <c r="A4421" s="133"/>
      <c r="D4421" s="8"/>
    </row>
    <row r="4422" spans="1:4">
      <c r="A4422" s="133"/>
      <c r="D4422" s="8"/>
    </row>
    <row r="4423" spans="1:4">
      <c r="A4423" s="133"/>
      <c r="D4423" s="8"/>
    </row>
    <row r="4424" spans="1:4">
      <c r="A4424" s="133"/>
      <c r="D4424" s="8"/>
    </row>
    <row r="4425" spans="1:4">
      <c r="A4425" s="133"/>
      <c r="D4425" s="8"/>
    </row>
    <row r="4426" spans="1:4">
      <c r="A4426" s="133"/>
      <c r="D4426" s="8"/>
    </row>
    <row r="4427" spans="1:4">
      <c r="A4427" s="133"/>
      <c r="D4427" s="8"/>
    </row>
    <row r="4428" spans="1:4">
      <c r="A4428" s="133"/>
      <c r="D4428" s="8"/>
    </row>
    <row r="4429" spans="1:4">
      <c r="A4429" s="133"/>
      <c r="D4429" s="8"/>
    </row>
    <row r="4430" spans="1:4">
      <c r="A4430" s="133"/>
      <c r="D4430" s="8"/>
    </row>
    <row r="4431" spans="1:4">
      <c r="A4431" s="133"/>
      <c r="D4431" s="8"/>
    </row>
    <row r="4432" spans="1:4">
      <c r="A4432" s="133"/>
      <c r="D4432" s="8"/>
    </row>
    <row r="4433" spans="1:4">
      <c r="A4433" s="133"/>
      <c r="D4433" s="8"/>
    </row>
    <row r="4434" spans="1:4">
      <c r="A4434" s="133"/>
      <c r="D4434" s="8"/>
    </row>
    <row r="4435" spans="1:4">
      <c r="A4435" s="133"/>
      <c r="D4435" s="8"/>
    </row>
    <row r="4436" spans="1:4">
      <c r="A4436" s="133"/>
      <c r="D4436" s="8"/>
    </row>
    <row r="4437" spans="1:4">
      <c r="A4437" s="133"/>
      <c r="D4437" s="8"/>
    </row>
    <row r="4438" spans="1:4">
      <c r="A4438" s="133"/>
      <c r="D4438" s="8"/>
    </row>
    <row r="4439" spans="1:4">
      <c r="A4439" s="133"/>
      <c r="D4439" s="8"/>
    </row>
    <row r="4440" spans="1:4">
      <c r="A4440" s="133"/>
      <c r="D4440" s="8"/>
    </row>
    <row r="4441" spans="1:4">
      <c r="A4441" s="133"/>
      <c r="D4441" s="8"/>
    </row>
    <row r="4442" spans="1:4">
      <c r="A4442" s="133"/>
      <c r="D4442" s="8"/>
    </row>
    <row r="4443" spans="1:4">
      <c r="A4443" s="133"/>
      <c r="D4443" s="8"/>
    </row>
    <row r="4444" spans="1:4">
      <c r="A4444" s="133"/>
      <c r="D4444" s="8"/>
    </row>
    <row r="4445" spans="1:4">
      <c r="A4445" s="133"/>
      <c r="D4445" s="8"/>
    </row>
    <row r="4446" spans="1:4">
      <c r="A4446" s="133"/>
      <c r="D4446" s="8"/>
    </row>
    <row r="4447" spans="1:4">
      <c r="A4447" s="133"/>
      <c r="D4447" s="8"/>
    </row>
    <row r="4448" spans="1:4">
      <c r="A4448" s="133"/>
      <c r="D4448" s="8"/>
    </row>
    <row r="4449" spans="1:4">
      <c r="A4449" s="133"/>
      <c r="D4449" s="8"/>
    </row>
    <row r="4450" spans="1:4">
      <c r="A4450" s="133"/>
      <c r="D4450" s="8"/>
    </row>
    <row r="4451" spans="1:4">
      <c r="A4451" s="133"/>
      <c r="D4451" s="8"/>
    </row>
    <row r="4452" spans="1:4">
      <c r="A4452" s="133"/>
      <c r="D4452" s="8"/>
    </row>
    <row r="4453" spans="1:4">
      <c r="A4453" s="133"/>
      <c r="D4453" s="8"/>
    </row>
    <row r="4454" spans="1:4">
      <c r="A4454" s="133"/>
      <c r="D4454" s="8"/>
    </row>
    <row r="4455" spans="1:4">
      <c r="A4455" s="133"/>
      <c r="D4455" s="8"/>
    </row>
    <row r="4456" spans="1:4">
      <c r="A4456" s="133"/>
      <c r="D4456" s="8"/>
    </row>
    <row r="4457" spans="1:4">
      <c r="A4457" s="133"/>
      <c r="D4457" s="8"/>
    </row>
    <row r="4458" spans="1:4">
      <c r="A4458" s="133"/>
      <c r="D4458" s="8"/>
    </row>
    <row r="4459" spans="1:4">
      <c r="A4459" s="133"/>
      <c r="D4459" s="8"/>
    </row>
    <row r="4460" spans="1:4">
      <c r="A4460" s="133"/>
      <c r="D4460" s="8"/>
    </row>
    <row r="4461" spans="1:4">
      <c r="A4461" s="133"/>
      <c r="D4461" s="8"/>
    </row>
    <row r="4462" spans="1:4">
      <c r="A4462" s="133"/>
      <c r="D4462" s="8"/>
    </row>
    <row r="4463" spans="1:4">
      <c r="A4463" s="133"/>
      <c r="D4463" s="8"/>
    </row>
    <row r="4464" spans="1:4">
      <c r="A4464" s="133"/>
      <c r="D4464" s="8"/>
    </row>
    <row r="4465" spans="1:4">
      <c r="A4465" s="133"/>
      <c r="D4465" s="8"/>
    </row>
    <row r="4466" spans="1:4">
      <c r="A4466" s="133"/>
      <c r="D4466" s="8"/>
    </row>
    <row r="4467" spans="1:4">
      <c r="A4467" s="133"/>
      <c r="D4467" s="8"/>
    </row>
    <row r="4468" spans="1:4">
      <c r="A4468" s="133"/>
      <c r="D4468" s="8"/>
    </row>
    <row r="4469" spans="1:4">
      <c r="A4469" s="133"/>
      <c r="D4469" s="8"/>
    </row>
    <row r="4470" spans="1:4">
      <c r="A4470" s="133"/>
      <c r="D4470" s="8"/>
    </row>
    <row r="4471" spans="1:4">
      <c r="A4471" s="133"/>
      <c r="D4471" s="8"/>
    </row>
    <row r="4472" spans="1:4">
      <c r="A4472" s="133"/>
      <c r="D4472" s="8"/>
    </row>
    <row r="4473" spans="1:4">
      <c r="A4473" s="133"/>
      <c r="D4473" s="8"/>
    </row>
    <row r="4474" spans="1:4">
      <c r="A4474" s="133"/>
      <c r="D4474" s="8"/>
    </row>
    <row r="4475" spans="1:4">
      <c r="A4475" s="133"/>
      <c r="D4475" s="8"/>
    </row>
    <row r="4476" spans="1:4">
      <c r="A4476" s="133"/>
      <c r="D4476" s="8"/>
    </row>
    <row r="4477" spans="1:4">
      <c r="A4477" s="133"/>
      <c r="D4477" s="8"/>
    </row>
    <row r="4478" spans="1:4">
      <c r="A4478" s="133"/>
      <c r="D4478" s="8"/>
    </row>
    <row r="4479" spans="1:4">
      <c r="A4479" s="133"/>
      <c r="D4479" s="8"/>
    </row>
    <row r="4480" spans="1:4">
      <c r="A4480" s="133"/>
      <c r="D4480" s="8"/>
    </row>
    <row r="4481" spans="1:4">
      <c r="A4481" s="133"/>
      <c r="D4481" s="8"/>
    </row>
    <row r="4482" spans="1:4">
      <c r="A4482" s="133"/>
      <c r="D4482" s="8"/>
    </row>
    <row r="4483" spans="1:4">
      <c r="A4483" s="133"/>
      <c r="D4483" s="8"/>
    </row>
    <row r="4484" spans="1:4">
      <c r="A4484" s="133"/>
      <c r="D4484" s="8"/>
    </row>
    <row r="4485" spans="1:4">
      <c r="A4485" s="133"/>
      <c r="D4485" s="8"/>
    </row>
    <row r="4486" spans="1:4">
      <c r="A4486" s="133"/>
      <c r="D4486" s="8"/>
    </row>
    <row r="4487" spans="1:4">
      <c r="A4487" s="133"/>
      <c r="D4487" s="8"/>
    </row>
    <row r="4488" spans="1:4">
      <c r="A4488" s="133"/>
      <c r="D4488" s="8"/>
    </row>
    <row r="4489" spans="1:4">
      <c r="A4489" s="133"/>
      <c r="D4489" s="8"/>
    </row>
    <row r="4490" spans="1:4">
      <c r="A4490" s="133"/>
      <c r="D4490" s="8"/>
    </row>
    <row r="4491" spans="1:4">
      <c r="A4491" s="133"/>
      <c r="D4491" s="8"/>
    </row>
    <row r="4492" spans="1:4">
      <c r="A4492" s="133"/>
      <c r="D4492" s="8"/>
    </row>
    <row r="4493" spans="1:4">
      <c r="A4493" s="133"/>
      <c r="D4493" s="8"/>
    </row>
    <row r="4494" spans="1:4">
      <c r="A4494" s="133"/>
      <c r="D4494" s="8"/>
    </row>
    <row r="4495" spans="1:4">
      <c r="A4495" s="133"/>
      <c r="D4495" s="8"/>
    </row>
    <row r="4496" spans="1:4">
      <c r="A4496" s="133"/>
      <c r="D4496" s="8"/>
    </row>
    <row r="4497" spans="1:4">
      <c r="A4497" s="133"/>
      <c r="D4497" s="8"/>
    </row>
    <row r="4498" spans="1:4">
      <c r="A4498" s="133"/>
      <c r="D4498" s="8"/>
    </row>
    <row r="4499" spans="1:4">
      <c r="A4499" s="133"/>
      <c r="D4499" s="8"/>
    </row>
    <row r="4500" spans="1:4">
      <c r="A4500" s="133"/>
      <c r="D4500" s="8"/>
    </row>
    <row r="4501" spans="1:4">
      <c r="A4501" s="133"/>
      <c r="D4501" s="8"/>
    </row>
    <row r="4502" spans="1:4">
      <c r="A4502" s="133"/>
      <c r="D4502" s="8"/>
    </row>
    <row r="4503" spans="1:4">
      <c r="A4503" s="133"/>
      <c r="D4503" s="8"/>
    </row>
    <row r="4504" spans="1:4">
      <c r="A4504" s="133"/>
      <c r="D4504" s="8"/>
    </row>
    <row r="4505" spans="1:4">
      <c r="A4505" s="133"/>
      <c r="D4505" s="8"/>
    </row>
    <row r="4506" spans="1:4">
      <c r="A4506" s="133"/>
      <c r="D4506" s="8"/>
    </row>
    <row r="4507" spans="1:4">
      <c r="A4507" s="133"/>
      <c r="D4507" s="8"/>
    </row>
    <row r="4508" spans="1:4">
      <c r="A4508" s="133"/>
      <c r="D4508" s="8"/>
    </row>
    <row r="4509" spans="1:4">
      <c r="A4509" s="133"/>
      <c r="D4509" s="8"/>
    </row>
    <row r="4510" spans="1:4">
      <c r="A4510" s="133"/>
      <c r="D4510" s="8"/>
    </row>
    <row r="4511" spans="1:4">
      <c r="A4511" s="133"/>
      <c r="D4511" s="8"/>
    </row>
    <row r="4512" spans="1:4">
      <c r="A4512" s="133"/>
      <c r="D4512" s="8"/>
    </row>
    <row r="4513" spans="1:4">
      <c r="A4513" s="133"/>
      <c r="D4513" s="8"/>
    </row>
    <row r="4514" spans="1:4">
      <c r="A4514" s="133"/>
      <c r="D4514" s="8"/>
    </row>
    <row r="4515" spans="1:4">
      <c r="A4515" s="133"/>
      <c r="D4515" s="8"/>
    </row>
    <row r="4516" spans="1:4">
      <c r="A4516" s="133"/>
      <c r="D4516" s="8"/>
    </row>
    <row r="4517" spans="1:4">
      <c r="A4517" s="133"/>
      <c r="D4517" s="8"/>
    </row>
    <row r="4518" spans="1:4">
      <c r="A4518" s="133"/>
      <c r="D4518" s="8"/>
    </row>
    <row r="4519" spans="1:4">
      <c r="A4519" s="133"/>
      <c r="D4519" s="8"/>
    </row>
    <row r="4520" spans="1:4">
      <c r="A4520" s="133"/>
      <c r="D4520" s="8"/>
    </row>
    <row r="4521" spans="1:4">
      <c r="A4521" s="133"/>
      <c r="D4521" s="8"/>
    </row>
    <row r="4522" spans="1:4">
      <c r="A4522" s="133"/>
      <c r="D4522" s="8"/>
    </row>
    <row r="4523" spans="1:4">
      <c r="A4523" s="133"/>
      <c r="D4523" s="8"/>
    </row>
    <row r="4524" spans="1:4">
      <c r="A4524" s="133"/>
      <c r="D4524" s="8"/>
    </row>
    <row r="4525" spans="1:4">
      <c r="A4525" s="133"/>
      <c r="D4525" s="8"/>
    </row>
    <row r="4526" spans="1:4">
      <c r="A4526" s="133"/>
      <c r="D4526" s="8"/>
    </row>
    <row r="4527" spans="1:4">
      <c r="A4527" s="133"/>
      <c r="D4527" s="8"/>
    </row>
    <row r="4528" spans="1:4">
      <c r="A4528" s="133"/>
      <c r="D4528" s="8"/>
    </row>
    <row r="4529" spans="1:4">
      <c r="A4529" s="133"/>
      <c r="D4529" s="8"/>
    </row>
    <row r="4530" spans="1:4">
      <c r="A4530" s="133"/>
      <c r="D4530" s="8"/>
    </row>
    <row r="4531" spans="1:4">
      <c r="A4531" s="133"/>
      <c r="D4531" s="8"/>
    </row>
    <row r="4532" spans="1:4">
      <c r="A4532" s="133"/>
      <c r="D4532" s="8"/>
    </row>
    <row r="4533" spans="1:4">
      <c r="A4533" s="133"/>
      <c r="D4533" s="8"/>
    </row>
    <row r="4534" spans="1:4">
      <c r="A4534" s="133"/>
      <c r="D4534" s="8"/>
    </row>
    <row r="4535" spans="1:4">
      <c r="A4535" s="133"/>
      <c r="D4535" s="8"/>
    </row>
    <row r="4536" spans="1:4">
      <c r="A4536" s="133"/>
      <c r="D4536" s="8"/>
    </row>
    <row r="4537" spans="1:4">
      <c r="A4537" s="133"/>
      <c r="D4537" s="8"/>
    </row>
    <row r="4538" spans="1:4">
      <c r="A4538" s="133"/>
      <c r="D4538" s="8"/>
    </row>
    <row r="4539" spans="1:4">
      <c r="A4539" s="133"/>
      <c r="D4539" s="8"/>
    </row>
    <row r="4540" spans="1:4">
      <c r="A4540" s="133"/>
      <c r="D4540" s="8"/>
    </row>
    <row r="4541" spans="1:4">
      <c r="A4541" s="133"/>
      <c r="D4541" s="8"/>
    </row>
    <row r="4542" spans="1:4">
      <c r="A4542" s="133"/>
      <c r="D4542" s="8"/>
    </row>
    <row r="4543" spans="1:4">
      <c r="A4543" s="133"/>
      <c r="D4543" s="8"/>
    </row>
    <row r="4544" spans="1:4">
      <c r="A4544" s="133"/>
      <c r="D4544" s="8"/>
    </row>
    <row r="4545" spans="1:4">
      <c r="A4545" s="133"/>
      <c r="D4545" s="8"/>
    </row>
    <row r="4546" spans="1:4">
      <c r="A4546" s="133"/>
      <c r="D4546" s="8"/>
    </row>
    <row r="4547" spans="1:4">
      <c r="A4547" s="133"/>
      <c r="D4547" s="8"/>
    </row>
    <row r="4548" spans="1:4">
      <c r="A4548" s="133"/>
      <c r="D4548" s="8"/>
    </row>
    <row r="4549" spans="1:4">
      <c r="A4549" s="133"/>
      <c r="D4549" s="8"/>
    </row>
    <row r="4550" spans="1:4">
      <c r="A4550" s="133"/>
      <c r="D4550" s="8"/>
    </row>
    <row r="4551" spans="1:4">
      <c r="A4551" s="133"/>
      <c r="D4551" s="8"/>
    </row>
    <row r="4552" spans="1:4">
      <c r="A4552" s="133"/>
      <c r="D4552" s="8"/>
    </row>
    <row r="4553" spans="1:4">
      <c r="A4553" s="133"/>
      <c r="D4553" s="8"/>
    </row>
    <row r="4554" spans="1:4">
      <c r="A4554" s="133"/>
      <c r="D4554" s="8"/>
    </row>
    <row r="4555" spans="1:4">
      <c r="A4555" s="133"/>
      <c r="D4555" s="8"/>
    </row>
    <row r="4556" spans="1:4">
      <c r="A4556" s="133"/>
      <c r="D4556" s="8"/>
    </row>
    <row r="4557" spans="1:4">
      <c r="A4557" s="133"/>
      <c r="D4557" s="8"/>
    </row>
    <row r="4558" spans="1:4">
      <c r="A4558" s="133"/>
      <c r="D4558" s="8"/>
    </row>
    <row r="4559" spans="1:4">
      <c r="A4559" s="133"/>
      <c r="D4559" s="8"/>
    </row>
    <row r="4560" spans="1:4">
      <c r="A4560" s="133"/>
      <c r="D4560" s="8"/>
    </row>
    <row r="4561" spans="1:4">
      <c r="A4561" s="133"/>
      <c r="D4561" s="8"/>
    </row>
    <row r="4562" spans="1:4">
      <c r="A4562" s="133"/>
      <c r="D4562" s="8"/>
    </row>
    <row r="4563" spans="1:4">
      <c r="A4563" s="133"/>
      <c r="D4563" s="8"/>
    </row>
    <row r="4564" spans="1:4">
      <c r="A4564" s="133"/>
      <c r="D4564" s="8"/>
    </row>
    <row r="4565" spans="1:4">
      <c r="A4565" s="133"/>
      <c r="D4565" s="8"/>
    </row>
    <row r="4566" spans="1:4">
      <c r="A4566" s="133"/>
      <c r="D4566" s="8"/>
    </row>
    <row r="4567" spans="1:4">
      <c r="A4567" s="133"/>
      <c r="D4567" s="8"/>
    </row>
    <row r="4568" spans="1:4">
      <c r="A4568" s="133"/>
      <c r="D4568" s="8"/>
    </row>
    <row r="4569" spans="1:4">
      <c r="A4569" s="133"/>
      <c r="D4569" s="8"/>
    </row>
    <row r="4570" spans="1:4">
      <c r="A4570" s="133"/>
      <c r="D4570" s="8"/>
    </row>
    <row r="4571" spans="1:4">
      <c r="A4571" s="133"/>
      <c r="D4571" s="8"/>
    </row>
    <row r="4572" spans="1:4">
      <c r="A4572" s="133"/>
      <c r="D4572" s="8"/>
    </row>
    <row r="4573" spans="1:4">
      <c r="A4573" s="133"/>
      <c r="D4573" s="8"/>
    </row>
    <row r="4574" spans="1:4">
      <c r="A4574" s="133"/>
      <c r="D4574" s="8"/>
    </row>
    <row r="4575" spans="1:4">
      <c r="A4575" s="133"/>
      <c r="D4575" s="8"/>
    </row>
    <row r="4576" spans="1:4">
      <c r="A4576" s="133"/>
      <c r="D4576" s="8"/>
    </row>
    <row r="4577" spans="1:4">
      <c r="A4577" s="133"/>
      <c r="D4577" s="8"/>
    </row>
    <row r="4578" spans="1:4">
      <c r="A4578" s="133"/>
      <c r="D4578" s="8"/>
    </row>
    <row r="4579" spans="1:4">
      <c r="A4579" s="133"/>
      <c r="D4579" s="8"/>
    </row>
    <row r="4580" spans="1:4">
      <c r="A4580" s="133"/>
      <c r="D4580" s="8"/>
    </row>
    <row r="4581" spans="1:4">
      <c r="A4581" s="133"/>
      <c r="D4581" s="8"/>
    </row>
    <row r="4582" spans="1:4">
      <c r="A4582" s="133"/>
      <c r="D4582" s="8"/>
    </row>
    <row r="4583" spans="1:4">
      <c r="A4583" s="133"/>
      <c r="D4583" s="8"/>
    </row>
    <row r="4584" spans="1:4">
      <c r="A4584" s="133"/>
      <c r="D4584" s="8"/>
    </row>
    <row r="4585" spans="1:4">
      <c r="A4585" s="133"/>
      <c r="D4585" s="8"/>
    </row>
    <row r="4586" spans="1:4">
      <c r="A4586" s="133"/>
      <c r="D4586" s="8"/>
    </row>
    <row r="4587" spans="1:4">
      <c r="A4587" s="133"/>
      <c r="D4587" s="8"/>
    </row>
    <row r="4588" spans="1:4">
      <c r="A4588" s="133"/>
      <c r="D4588" s="8"/>
    </row>
    <row r="4589" spans="1:4">
      <c r="A4589" s="133"/>
      <c r="D4589" s="8"/>
    </row>
    <row r="4590" spans="1:4">
      <c r="A4590" s="133"/>
      <c r="D4590" s="8"/>
    </row>
    <row r="4591" spans="1:4">
      <c r="A4591" s="133"/>
      <c r="D4591" s="8"/>
    </row>
    <row r="4592" spans="1:4">
      <c r="A4592" s="133"/>
      <c r="D4592" s="8"/>
    </row>
    <row r="4593" spans="1:4">
      <c r="A4593" s="133"/>
      <c r="D4593" s="8"/>
    </row>
    <row r="4594" spans="1:4">
      <c r="A4594" s="133"/>
      <c r="D4594" s="8"/>
    </row>
    <row r="4595" spans="1:4">
      <c r="A4595" s="133"/>
      <c r="D4595" s="8"/>
    </row>
    <row r="4596" spans="1:4">
      <c r="A4596" s="133"/>
      <c r="D4596" s="8"/>
    </row>
    <row r="4597" spans="1:4">
      <c r="A4597" s="133"/>
      <c r="D4597" s="8"/>
    </row>
    <row r="4598" spans="1:4">
      <c r="A4598" s="133"/>
      <c r="D4598" s="8"/>
    </row>
    <row r="4599" spans="1:4">
      <c r="A4599" s="133"/>
      <c r="D4599" s="8"/>
    </row>
    <row r="4600" spans="1:4">
      <c r="A4600" s="133"/>
      <c r="D4600" s="8"/>
    </row>
    <row r="4601" spans="1:4">
      <c r="A4601" s="133"/>
      <c r="D4601" s="8"/>
    </row>
    <row r="4602" spans="1:4">
      <c r="A4602" s="133"/>
      <c r="D4602" s="8"/>
    </row>
    <row r="4603" spans="1:4">
      <c r="A4603" s="133"/>
      <c r="D4603" s="8"/>
    </row>
    <row r="4604" spans="1:4">
      <c r="A4604" s="133"/>
      <c r="D4604" s="8"/>
    </row>
    <row r="4605" spans="1:4">
      <c r="A4605" s="133"/>
      <c r="D4605" s="8"/>
    </row>
    <row r="4606" spans="1:4">
      <c r="A4606" s="133"/>
      <c r="D4606" s="8"/>
    </row>
    <row r="4607" spans="1:4">
      <c r="A4607" s="133"/>
      <c r="D4607" s="8"/>
    </row>
    <row r="4608" spans="1:4">
      <c r="A4608" s="133"/>
      <c r="D4608" s="8"/>
    </row>
    <row r="4609" spans="1:4">
      <c r="A4609" s="133"/>
      <c r="D4609" s="8"/>
    </row>
    <row r="4610" spans="1:4">
      <c r="A4610" s="133"/>
      <c r="D4610" s="8"/>
    </row>
    <row r="4611" spans="1:4">
      <c r="A4611" s="133"/>
      <c r="D4611" s="8"/>
    </row>
    <row r="4612" spans="1:4">
      <c r="A4612" s="133"/>
      <c r="D4612" s="8"/>
    </row>
    <row r="4613" spans="1:4">
      <c r="A4613" s="133"/>
      <c r="D4613" s="8"/>
    </row>
    <row r="4614" spans="1:4">
      <c r="A4614" s="133"/>
      <c r="D4614" s="8"/>
    </row>
    <row r="4615" spans="1:4">
      <c r="A4615" s="133"/>
      <c r="D4615" s="8"/>
    </row>
    <row r="4616" spans="1:4">
      <c r="A4616" s="133"/>
      <c r="D4616" s="8"/>
    </row>
    <row r="4617" spans="1:4">
      <c r="A4617" s="133"/>
      <c r="D4617" s="8"/>
    </row>
    <row r="4618" spans="1:4">
      <c r="A4618" s="133"/>
      <c r="D4618" s="8"/>
    </row>
    <row r="4619" spans="1:4">
      <c r="A4619" s="133"/>
      <c r="D4619" s="8"/>
    </row>
    <row r="4620" spans="1:4">
      <c r="A4620" s="133"/>
      <c r="D4620" s="8"/>
    </row>
    <row r="4621" spans="1:4">
      <c r="A4621" s="133"/>
      <c r="D4621" s="8"/>
    </row>
    <row r="4622" spans="1:4">
      <c r="A4622" s="133"/>
      <c r="D4622" s="8"/>
    </row>
    <row r="4623" spans="1:4">
      <c r="A4623" s="133"/>
      <c r="D4623" s="8"/>
    </row>
    <row r="4624" spans="1:4">
      <c r="A4624" s="133"/>
      <c r="D4624" s="8"/>
    </row>
    <row r="4625" spans="1:4">
      <c r="A4625" s="133"/>
      <c r="D4625" s="8"/>
    </row>
    <row r="4626" spans="1:4">
      <c r="A4626" s="133"/>
      <c r="D4626" s="8"/>
    </row>
    <row r="4627" spans="1:4">
      <c r="A4627" s="133"/>
      <c r="D4627" s="8"/>
    </row>
    <row r="4628" spans="1:4">
      <c r="A4628" s="133"/>
      <c r="D4628" s="8"/>
    </row>
    <row r="4629" spans="1:4">
      <c r="A4629" s="133"/>
      <c r="D4629" s="8"/>
    </row>
    <row r="4630" spans="1:4">
      <c r="A4630" s="133"/>
      <c r="D4630" s="8"/>
    </row>
    <row r="4631" spans="1:4">
      <c r="A4631" s="133"/>
      <c r="D4631" s="8"/>
    </row>
    <row r="4632" spans="1:4">
      <c r="A4632" s="133"/>
      <c r="D4632" s="8"/>
    </row>
    <row r="4633" spans="1:4">
      <c r="A4633" s="133"/>
      <c r="D4633" s="8"/>
    </row>
    <row r="4634" spans="1:4">
      <c r="A4634" s="133"/>
      <c r="D4634" s="8"/>
    </row>
    <row r="4635" spans="1:4">
      <c r="A4635" s="133"/>
      <c r="D4635" s="8"/>
    </row>
    <row r="4636" spans="1:4">
      <c r="A4636" s="133"/>
      <c r="D4636" s="8"/>
    </row>
    <row r="4637" spans="1:4">
      <c r="A4637" s="133"/>
      <c r="D4637" s="8"/>
    </row>
    <row r="4638" spans="1:4">
      <c r="A4638" s="133"/>
      <c r="D4638" s="8"/>
    </row>
    <row r="4639" spans="1:4">
      <c r="A4639" s="133"/>
      <c r="D4639" s="8"/>
    </row>
    <row r="4640" spans="1:4">
      <c r="A4640" s="133"/>
      <c r="D4640" s="8"/>
    </row>
    <row r="4641" spans="1:4">
      <c r="A4641" s="133"/>
      <c r="D4641" s="8"/>
    </row>
    <row r="4642" spans="1:4">
      <c r="A4642" s="133"/>
      <c r="D4642" s="8"/>
    </row>
    <row r="4643" spans="1:4">
      <c r="A4643" s="133"/>
      <c r="D4643" s="8"/>
    </row>
    <row r="4644" spans="1:4">
      <c r="A4644" s="133"/>
      <c r="D4644" s="8"/>
    </row>
    <row r="4645" spans="1:4">
      <c r="A4645" s="133"/>
      <c r="D4645" s="8"/>
    </row>
    <row r="4646" spans="1:4">
      <c r="A4646" s="133"/>
      <c r="D4646" s="8"/>
    </row>
    <row r="4647" spans="1:4">
      <c r="A4647" s="133"/>
      <c r="D4647" s="8"/>
    </row>
    <row r="4648" spans="1:4">
      <c r="A4648" s="133"/>
      <c r="D4648" s="8"/>
    </row>
    <row r="4649" spans="1:4">
      <c r="A4649" s="133"/>
      <c r="D4649" s="8"/>
    </row>
    <row r="4650" spans="1:4">
      <c r="A4650" s="133"/>
      <c r="D4650" s="8"/>
    </row>
    <row r="4651" spans="1:4">
      <c r="A4651" s="133"/>
      <c r="D4651" s="8"/>
    </row>
    <row r="4652" spans="1:4">
      <c r="A4652" s="133"/>
      <c r="D4652" s="8"/>
    </row>
    <row r="4653" spans="1:4">
      <c r="A4653" s="133"/>
      <c r="D4653" s="8"/>
    </row>
    <row r="4654" spans="1:4">
      <c r="A4654" s="133"/>
      <c r="D4654" s="8"/>
    </row>
    <row r="4655" spans="1:4">
      <c r="A4655" s="133"/>
      <c r="D4655" s="8"/>
    </row>
    <row r="4656" spans="1:4">
      <c r="A4656" s="133"/>
      <c r="D4656" s="8"/>
    </row>
    <row r="4657" spans="1:4">
      <c r="A4657" s="133"/>
      <c r="D4657" s="8"/>
    </row>
    <row r="4658" spans="1:4">
      <c r="A4658" s="133"/>
      <c r="D4658" s="8"/>
    </row>
    <row r="4659" spans="1:4">
      <c r="A4659" s="133"/>
      <c r="D4659" s="8"/>
    </row>
    <row r="4660" spans="1:4">
      <c r="A4660" s="133"/>
      <c r="D4660" s="8"/>
    </row>
    <row r="4661" spans="1:4">
      <c r="A4661" s="133"/>
      <c r="D4661" s="8"/>
    </row>
    <row r="4662" spans="1:4">
      <c r="A4662" s="133"/>
      <c r="D4662" s="8"/>
    </row>
    <row r="4663" spans="1:4">
      <c r="A4663" s="133"/>
      <c r="D4663" s="8"/>
    </row>
    <row r="4664" spans="1:4">
      <c r="A4664" s="133"/>
      <c r="D4664" s="8"/>
    </row>
    <row r="4665" spans="1:4">
      <c r="A4665" s="133"/>
      <c r="D4665" s="8"/>
    </row>
    <row r="4666" spans="1:4">
      <c r="A4666" s="133"/>
      <c r="D4666" s="8"/>
    </row>
    <row r="4667" spans="1:4">
      <c r="A4667" s="133"/>
      <c r="D4667" s="8"/>
    </row>
    <row r="4668" spans="1:4">
      <c r="A4668" s="133"/>
      <c r="D4668" s="8"/>
    </row>
    <row r="4669" spans="1:4">
      <c r="A4669" s="133"/>
      <c r="D4669" s="8"/>
    </row>
    <row r="4670" spans="1:4">
      <c r="A4670" s="133"/>
      <c r="D4670" s="8"/>
    </row>
    <row r="4671" spans="1:4">
      <c r="A4671" s="133"/>
      <c r="D4671" s="8"/>
    </row>
    <row r="4672" spans="1:4">
      <c r="A4672" s="133"/>
      <c r="D4672" s="8"/>
    </row>
    <row r="4673" spans="1:4">
      <c r="A4673" s="133"/>
      <c r="D4673" s="8"/>
    </row>
    <row r="4674" spans="1:4">
      <c r="A4674" s="133"/>
      <c r="D4674" s="8"/>
    </row>
    <row r="4675" spans="1:4">
      <c r="A4675" s="133"/>
      <c r="D4675" s="8"/>
    </row>
    <row r="4676" spans="1:4">
      <c r="A4676" s="133"/>
      <c r="D4676" s="8"/>
    </row>
    <row r="4677" spans="1:4">
      <c r="A4677" s="133"/>
      <c r="D4677" s="8"/>
    </row>
    <row r="4678" spans="1:4">
      <c r="A4678" s="133"/>
      <c r="D4678" s="8"/>
    </row>
    <row r="4679" spans="1:4">
      <c r="A4679" s="133"/>
      <c r="D4679" s="8"/>
    </row>
    <row r="4680" spans="1:4">
      <c r="A4680" s="133"/>
      <c r="D4680" s="8"/>
    </row>
    <row r="4681" spans="1:4">
      <c r="A4681" s="133"/>
      <c r="D4681" s="8"/>
    </row>
    <row r="4682" spans="1:4">
      <c r="A4682" s="133"/>
      <c r="D4682" s="8"/>
    </row>
    <row r="4683" spans="1:4">
      <c r="A4683" s="133"/>
      <c r="D4683" s="8"/>
    </row>
    <row r="4684" spans="1:4">
      <c r="A4684" s="133"/>
      <c r="D4684" s="8"/>
    </row>
    <row r="4685" spans="1:4">
      <c r="A4685" s="133"/>
      <c r="D4685" s="8"/>
    </row>
    <row r="4686" spans="1:4">
      <c r="A4686" s="133"/>
      <c r="D4686" s="8"/>
    </row>
    <row r="4687" spans="1:4">
      <c r="A4687" s="133"/>
      <c r="D4687" s="8"/>
    </row>
    <row r="4688" spans="1:4">
      <c r="A4688" s="133"/>
      <c r="D4688" s="8"/>
    </row>
    <row r="4689" spans="1:4">
      <c r="A4689" s="133"/>
      <c r="D4689" s="8"/>
    </row>
    <row r="4690" spans="1:4">
      <c r="A4690" s="133"/>
      <c r="D4690" s="8"/>
    </row>
    <row r="4691" spans="1:4">
      <c r="A4691" s="133"/>
      <c r="D4691" s="8"/>
    </row>
    <row r="4692" spans="1:4">
      <c r="A4692" s="133"/>
      <c r="D4692" s="8"/>
    </row>
    <row r="4693" spans="1:4">
      <c r="A4693" s="133"/>
      <c r="D4693" s="8"/>
    </row>
    <row r="4694" spans="1:4">
      <c r="A4694" s="133"/>
      <c r="D4694" s="8"/>
    </row>
    <row r="4695" spans="1:4">
      <c r="A4695" s="133"/>
      <c r="D4695" s="8"/>
    </row>
    <row r="4696" spans="1:4">
      <c r="A4696" s="133"/>
      <c r="D4696" s="8"/>
    </row>
    <row r="4697" spans="1:4">
      <c r="A4697" s="133"/>
      <c r="D4697" s="8"/>
    </row>
    <row r="4698" spans="1:4">
      <c r="A4698" s="133"/>
      <c r="D4698" s="8"/>
    </row>
    <row r="4699" spans="1:4">
      <c r="A4699" s="133"/>
      <c r="D4699" s="8"/>
    </row>
    <row r="4700" spans="1:4">
      <c r="A4700" s="133"/>
      <c r="D4700" s="8"/>
    </row>
    <row r="4701" spans="1:4">
      <c r="A4701" s="133"/>
      <c r="D4701" s="8"/>
    </row>
    <row r="4702" spans="1:4">
      <c r="A4702" s="133"/>
      <c r="D4702" s="8"/>
    </row>
    <row r="4703" spans="1:4">
      <c r="A4703" s="133"/>
      <c r="D4703" s="8"/>
    </row>
    <row r="4704" spans="1:4">
      <c r="A4704" s="133"/>
      <c r="D4704" s="8"/>
    </row>
    <row r="4705" spans="1:4">
      <c r="A4705" s="133"/>
      <c r="D4705" s="8"/>
    </row>
    <row r="4706" spans="1:4">
      <c r="A4706" s="133"/>
      <c r="D4706" s="8"/>
    </row>
    <row r="4707" spans="1:4">
      <c r="A4707" s="133"/>
      <c r="D4707" s="8"/>
    </row>
    <row r="4708" spans="1:4">
      <c r="A4708" s="133"/>
      <c r="D4708" s="8"/>
    </row>
    <row r="4709" spans="1:4">
      <c r="A4709" s="133"/>
      <c r="D4709" s="8"/>
    </row>
    <row r="4710" spans="1:4">
      <c r="A4710" s="133"/>
      <c r="D4710" s="8"/>
    </row>
    <row r="4711" spans="1:4">
      <c r="A4711" s="133"/>
      <c r="D4711" s="8"/>
    </row>
    <row r="4712" spans="1:4">
      <c r="A4712" s="133"/>
      <c r="D4712" s="8"/>
    </row>
    <row r="4713" spans="1:4">
      <c r="A4713" s="133"/>
      <c r="D4713" s="8"/>
    </row>
    <row r="4714" spans="1:4">
      <c r="A4714" s="133"/>
      <c r="D4714" s="8"/>
    </row>
    <row r="4715" spans="1:4">
      <c r="A4715" s="133"/>
      <c r="D4715" s="8"/>
    </row>
    <row r="4716" spans="1:4">
      <c r="A4716" s="133"/>
      <c r="D4716" s="8"/>
    </row>
    <row r="4717" spans="1:4">
      <c r="A4717" s="133"/>
      <c r="D4717" s="8"/>
    </row>
    <row r="4718" spans="1:4">
      <c r="A4718" s="133"/>
      <c r="D4718" s="8"/>
    </row>
    <row r="4719" spans="1:4">
      <c r="A4719" s="133"/>
      <c r="D4719" s="8"/>
    </row>
    <row r="4720" spans="1:4">
      <c r="A4720" s="133"/>
      <c r="D4720" s="8"/>
    </row>
    <row r="4721" spans="1:4">
      <c r="A4721" s="133"/>
      <c r="D4721" s="8"/>
    </row>
    <row r="4722" spans="1:4">
      <c r="A4722" s="133"/>
      <c r="D4722" s="8"/>
    </row>
    <row r="4723" spans="1:4">
      <c r="A4723" s="133"/>
      <c r="D4723" s="8"/>
    </row>
    <row r="4724" spans="1:4">
      <c r="A4724" s="133"/>
      <c r="D4724" s="8"/>
    </row>
    <row r="4725" spans="1:4">
      <c r="A4725" s="133"/>
      <c r="D4725" s="8"/>
    </row>
    <row r="4726" spans="1:4">
      <c r="A4726" s="133"/>
      <c r="D4726" s="8"/>
    </row>
    <row r="4727" spans="1:4">
      <c r="A4727" s="133"/>
      <c r="D4727" s="8"/>
    </row>
    <row r="4728" spans="1:4">
      <c r="A4728" s="133"/>
      <c r="D4728" s="8"/>
    </row>
    <row r="4729" spans="1:4">
      <c r="A4729" s="133"/>
      <c r="D4729" s="8"/>
    </row>
    <row r="4730" spans="1:4">
      <c r="A4730" s="133"/>
      <c r="D4730" s="8"/>
    </row>
    <row r="4731" spans="1:4">
      <c r="A4731" s="133"/>
      <c r="D4731" s="8"/>
    </row>
    <row r="4732" spans="1:4">
      <c r="A4732" s="133"/>
      <c r="D4732" s="8"/>
    </row>
    <row r="4733" spans="1:4">
      <c r="A4733" s="133"/>
      <c r="D4733" s="8"/>
    </row>
    <row r="4734" spans="1:4">
      <c r="A4734" s="133"/>
      <c r="D4734" s="8"/>
    </row>
    <row r="4735" spans="1:4">
      <c r="A4735" s="133"/>
      <c r="D4735" s="8"/>
    </row>
    <row r="4736" spans="1:4">
      <c r="A4736" s="133"/>
      <c r="D4736" s="8"/>
    </row>
    <row r="4737" spans="1:4">
      <c r="A4737" s="133"/>
      <c r="D4737" s="8"/>
    </row>
    <row r="4738" spans="1:4">
      <c r="A4738" s="133"/>
      <c r="D4738" s="8"/>
    </row>
    <row r="4739" spans="1:4">
      <c r="A4739" s="133"/>
      <c r="D4739" s="8"/>
    </row>
    <row r="4740" spans="1:4">
      <c r="A4740" s="133"/>
      <c r="D4740" s="8"/>
    </row>
    <row r="4741" spans="1:4">
      <c r="A4741" s="133"/>
      <c r="D4741" s="8"/>
    </row>
    <row r="4742" spans="1:4">
      <c r="A4742" s="133"/>
      <c r="D4742" s="8"/>
    </row>
    <row r="4743" spans="1:4">
      <c r="A4743" s="133"/>
      <c r="D4743" s="8"/>
    </row>
    <row r="4744" spans="1:4">
      <c r="A4744" s="133"/>
      <c r="D4744" s="8"/>
    </row>
    <row r="4745" spans="1:4">
      <c r="A4745" s="133"/>
      <c r="D4745" s="8"/>
    </row>
    <row r="4746" spans="1:4">
      <c r="A4746" s="133"/>
      <c r="D4746" s="8"/>
    </row>
    <row r="4747" spans="1:4">
      <c r="A4747" s="133"/>
      <c r="D4747" s="8"/>
    </row>
    <row r="4748" spans="1:4">
      <c r="A4748" s="133"/>
      <c r="D4748" s="8"/>
    </row>
    <row r="4749" spans="1:4">
      <c r="A4749" s="133"/>
      <c r="D4749" s="8"/>
    </row>
    <row r="4750" spans="1:4">
      <c r="A4750" s="133"/>
      <c r="D4750" s="8"/>
    </row>
    <row r="4751" spans="1:4">
      <c r="A4751" s="133"/>
      <c r="D4751" s="8"/>
    </row>
    <row r="4752" spans="1:4">
      <c r="A4752" s="133"/>
      <c r="D4752" s="8"/>
    </row>
    <row r="4753" spans="1:4">
      <c r="A4753" s="133"/>
      <c r="D4753" s="8"/>
    </row>
    <row r="4754" spans="1:4">
      <c r="A4754" s="133"/>
      <c r="D4754" s="8"/>
    </row>
    <row r="4755" spans="1:4">
      <c r="A4755" s="133"/>
      <c r="D4755" s="8"/>
    </row>
    <row r="4756" spans="1:4">
      <c r="A4756" s="133"/>
      <c r="D4756" s="8"/>
    </row>
    <row r="4757" spans="1:4">
      <c r="A4757" s="133"/>
      <c r="D4757" s="8"/>
    </row>
    <row r="4758" spans="1:4">
      <c r="A4758" s="133"/>
      <c r="D4758" s="8"/>
    </row>
    <row r="4759" spans="1:4">
      <c r="A4759" s="133"/>
      <c r="D4759" s="8"/>
    </row>
    <row r="4760" spans="1:4">
      <c r="A4760" s="133"/>
      <c r="D4760" s="8"/>
    </row>
    <row r="4761" spans="1:4">
      <c r="A4761" s="133"/>
      <c r="D4761" s="8"/>
    </row>
    <row r="4762" spans="1:4">
      <c r="A4762" s="133"/>
      <c r="D4762" s="8"/>
    </row>
    <row r="4763" spans="1:4">
      <c r="A4763" s="133"/>
      <c r="D4763" s="8"/>
    </row>
    <row r="4764" spans="1:4">
      <c r="A4764" s="133"/>
      <c r="D4764" s="8"/>
    </row>
    <row r="4765" spans="1:4">
      <c r="A4765" s="133"/>
      <c r="D4765" s="8"/>
    </row>
    <row r="4766" spans="1:4">
      <c r="A4766" s="133"/>
      <c r="D4766" s="8"/>
    </row>
    <row r="4767" spans="1:4">
      <c r="A4767" s="133"/>
      <c r="D4767" s="8"/>
    </row>
    <row r="4768" spans="1:4">
      <c r="A4768" s="133"/>
      <c r="D4768" s="8"/>
    </row>
    <row r="4769" spans="1:4">
      <c r="A4769" s="133"/>
      <c r="D4769" s="8"/>
    </row>
    <row r="4770" spans="1:4">
      <c r="A4770" s="133"/>
      <c r="D4770" s="8"/>
    </row>
    <row r="4771" spans="1:4">
      <c r="A4771" s="133"/>
      <c r="D4771" s="8"/>
    </row>
    <row r="4772" spans="1:4">
      <c r="A4772" s="133"/>
      <c r="D4772" s="8"/>
    </row>
    <row r="4773" spans="1:4">
      <c r="A4773" s="133"/>
      <c r="D4773" s="8"/>
    </row>
    <row r="4774" spans="1:4">
      <c r="A4774" s="133"/>
      <c r="D4774" s="8"/>
    </row>
    <row r="4775" spans="1:4">
      <c r="A4775" s="133"/>
      <c r="D4775" s="8"/>
    </row>
    <row r="4776" spans="1:4">
      <c r="A4776" s="133"/>
      <c r="D4776" s="8"/>
    </row>
    <row r="4777" spans="1:4">
      <c r="A4777" s="133"/>
      <c r="D4777" s="8"/>
    </row>
    <row r="4778" spans="1:4">
      <c r="A4778" s="133"/>
      <c r="D4778" s="8"/>
    </row>
    <row r="4779" spans="1:4">
      <c r="A4779" s="133"/>
      <c r="D4779" s="8"/>
    </row>
    <row r="4780" spans="1:4">
      <c r="A4780" s="133"/>
      <c r="D4780" s="8"/>
    </row>
    <row r="4781" spans="1:4">
      <c r="A4781" s="133"/>
      <c r="D4781" s="8"/>
    </row>
    <row r="4782" spans="1:4">
      <c r="A4782" s="133"/>
      <c r="D4782" s="8"/>
    </row>
    <row r="4783" spans="1:4">
      <c r="A4783" s="133"/>
      <c r="D4783" s="8"/>
    </row>
    <row r="4784" spans="1:4">
      <c r="A4784" s="133"/>
      <c r="D4784" s="8"/>
    </row>
    <row r="4785" spans="1:4">
      <c r="A4785" s="133"/>
      <c r="D4785" s="8"/>
    </row>
    <row r="4786" spans="1:4">
      <c r="A4786" s="133"/>
      <c r="D4786" s="8"/>
    </row>
    <row r="4787" spans="1:4">
      <c r="A4787" s="133"/>
      <c r="D4787" s="8"/>
    </row>
    <row r="4788" spans="1:4">
      <c r="A4788" s="133"/>
      <c r="D4788" s="8"/>
    </row>
    <row r="4789" spans="1:4">
      <c r="A4789" s="133"/>
      <c r="D4789" s="8"/>
    </row>
    <row r="4790" spans="1:4">
      <c r="A4790" s="133"/>
      <c r="D4790" s="8"/>
    </row>
    <row r="4791" spans="1:4">
      <c r="A4791" s="133"/>
      <c r="D4791" s="8"/>
    </row>
    <row r="4792" spans="1:4">
      <c r="A4792" s="133"/>
      <c r="D4792" s="8"/>
    </row>
    <row r="4793" spans="1:4">
      <c r="A4793" s="133"/>
      <c r="D4793" s="8"/>
    </row>
    <row r="4794" spans="1:4">
      <c r="A4794" s="133"/>
      <c r="D4794" s="8"/>
    </row>
    <row r="4795" spans="1:4">
      <c r="A4795" s="133"/>
      <c r="D4795" s="8"/>
    </row>
    <row r="4796" spans="1:4">
      <c r="A4796" s="133"/>
      <c r="D4796" s="8"/>
    </row>
    <row r="4797" spans="1:4">
      <c r="A4797" s="133"/>
      <c r="D4797" s="8"/>
    </row>
    <row r="4798" spans="1:4">
      <c r="A4798" s="133"/>
      <c r="D4798" s="8"/>
    </row>
    <row r="4799" spans="1:4">
      <c r="A4799" s="133"/>
      <c r="D4799" s="8"/>
    </row>
    <row r="4800" spans="1:4">
      <c r="A4800" s="133"/>
      <c r="D4800" s="8"/>
    </row>
    <row r="4801" spans="1:4">
      <c r="A4801" s="133"/>
      <c r="D4801" s="8"/>
    </row>
    <row r="4802" spans="1:4">
      <c r="A4802" s="133"/>
      <c r="D4802" s="8"/>
    </row>
    <row r="4803" spans="1:4">
      <c r="A4803" s="133"/>
      <c r="D4803" s="8"/>
    </row>
    <row r="4804" spans="1:4">
      <c r="A4804" s="133"/>
      <c r="D4804" s="8"/>
    </row>
    <row r="4805" spans="1:4">
      <c r="A4805" s="133"/>
      <c r="D4805" s="8"/>
    </row>
    <row r="4806" spans="1:4">
      <c r="A4806" s="133"/>
      <c r="D4806" s="8"/>
    </row>
    <row r="4807" spans="1:4">
      <c r="A4807" s="133"/>
      <c r="D4807" s="8"/>
    </row>
    <row r="4808" spans="1:4">
      <c r="A4808" s="133"/>
      <c r="D4808" s="8"/>
    </row>
    <row r="4809" spans="1:4">
      <c r="A4809" s="133"/>
      <c r="D4809" s="8"/>
    </row>
    <row r="4810" spans="1:4">
      <c r="A4810" s="133"/>
      <c r="D4810" s="8"/>
    </row>
    <row r="4811" spans="1:4">
      <c r="A4811" s="133"/>
      <c r="D4811" s="8"/>
    </row>
    <row r="4812" spans="1:4">
      <c r="A4812" s="133"/>
      <c r="D4812" s="8"/>
    </row>
    <row r="4813" spans="1:4">
      <c r="A4813" s="133"/>
      <c r="D4813" s="8"/>
    </row>
    <row r="4814" spans="1:4">
      <c r="A4814" s="133"/>
      <c r="D4814" s="8"/>
    </row>
    <row r="4815" spans="1:4">
      <c r="A4815" s="133"/>
      <c r="D4815" s="8"/>
    </row>
    <row r="4816" spans="1:4">
      <c r="A4816" s="133"/>
      <c r="D4816" s="8"/>
    </row>
    <row r="4817" spans="1:4">
      <c r="A4817" s="133"/>
      <c r="D4817" s="8"/>
    </row>
    <row r="4818" spans="1:4">
      <c r="A4818" s="133"/>
      <c r="D4818" s="8"/>
    </row>
    <row r="4819" spans="1:4">
      <c r="A4819" s="133"/>
      <c r="D4819" s="8"/>
    </row>
    <row r="4820" spans="1:4">
      <c r="A4820" s="133"/>
      <c r="D4820" s="8"/>
    </row>
    <row r="4821" spans="1:4">
      <c r="A4821" s="133"/>
      <c r="D4821" s="8"/>
    </row>
    <row r="4822" spans="1:4">
      <c r="A4822" s="133"/>
      <c r="D4822" s="8"/>
    </row>
    <row r="4823" spans="1:4">
      <c r="A4823" s="133"/>
      <c r="D4823" s="8"/>
    </row>
    <row r="4824" spans="1:4">
      <c r="A4824" s="133"/>
      <c r="D4824" s="8"/>
    </row>
    <row r="4825" spans="1:4">
      <c r="A4825" s="133"/>
      <c r="D4825" s="8"/>
    </row>
    <row r="4826" spans="1:4">
      <c r="A4826" s="133"/>
      <c r="D4826" s="8"/>
    </row>
    <row r="4827" spans="1:4">
      <c r="A4827" s="133"/>
      <c r="D4827" s="8"/>
    </row>
    <row r="4828" spans="1:4">
      <c r="A4828" s="133"/>
      <c r="D4828" s="8"/>
    </row>
    <row r="4829" spans="1:4">
      <c r="A4829" s="133"/>
      <c r="D4829" s="8"/>
    </row>
    <row r="4830" spans="1:4">
      <c r="A4830" s="133"/>
      <c r="D4830" s="8"/>
    </row>
    <row r="4831" spans="1:4">
      <c r="A4831" s="133"/>
      <c r="D4831" s="8"/>
    </row>
    <row r="4832" spans="1:4">
      <c r="A4832" s="133"/>
      <c r="D4832" s="8"/>
    </row>
    <row r="4833" spans="1:4">
      <c r="A4833" s="133"/>
      <c r="D4833" s="8"/>
    </row>
    <row r="4834" spans="1:4">
      <c r="A4834" s="133"/>
      <c r="D4834" s="8"/>
    </row>
    <row r="4835" spans="1:4">
      <c r="A4835" s="133"/>
      <c r="D4835" s="8"/>
    </row>
    <row r="4836" spans="1:4">
      <c r="A4836" s="133"/>
      <c r="D4836" s="8"/>
    </row>
    <row r="4837" spans="1:4">
      <c r="A4837" s="133"/>
      <c r="D4837" s="8"/>
    </row>
    <row r="4838" spans="1:4">
      <c r="A4838" s="133"/>
      <c r="D4838" s="8"/>
    </row>
    <row r="4839" spans="1:4">
      <c r="A4839" s="133"/>
      <c r="D4839" s="8"/>
    </row>
    <row r="4840" spans="1:4">
      <c r="A4840" s="133"/>
      <c r="D4840" s="8"/>
    </row>
    <row r="4841" spans="1:4">
      <c r="A4841" s="133"/>
      <c r="D4841" s="8"/>
    </row>
    <row r="4842" spans="1:4">
      <c r="A4842" s="133"/>
      <c r="D4842" s="8"/>
    </row>
    <row r="4843" spans="1:4">
      <c r="A4843" s="133"/>
      <c r="D4843" s="8"/>
    </row>
    <row r="4844" spans="1:4">
      <c r="A4844" s="133"/>
      <c r="D4844" s="8"/>
    </row>
    <row r="4845" spans="1:4">
      <c r="A4845" s="133"/>
      <c r="D4845" s="8"/>
    </row>
    <row r="4846" spans="1:4">
      <c r="A4846" s="133"/>
      <c r="D4846" s="8"/>
    </row>
    <row r="4847" spans="1:4">
      <c r="A4847" s="133"/>
      <c r="D4847" s="8"/>
    </row>
    <row r="4848" spans="1:4">
      <c r="A4848" s="133"/>
      <c r="D4848" s="8"/>
    </row>
    <row r="4849" spans="1:4">
      <c r="A4849" s="133"/>
      <c r="D4849" s="8"/>
    </row>
    <row r="4850" spans="1:4">
      <c r="A4850" s="133"/>
      <c r="D4850" s="8"/>
    </row>
    <row r="4851" spans="1:4">
      <c r="A4851" s="133"/>
      <c r="D4851" s="8"/>
    </row>
    <row r="4852" spans="1:4">
      <c r="A4852" s="133"/>
      <c r="D4852" s="8"/>
    </row>
    <row r="4853" spans="1:4">
      <c r="A4853" s="133"/>
      <c r="D4853" s="8"/>
    </row>
    <row r="4854" spans="1:4">
      <c r="A4854" s="133"/>
      <c r="D4854" s="8"/>
    </row>
    <row r="4855" spans="1:4">
      <c r="A4855" s="133"/>
      <c r="D4855" s="8"/>
    </row>
    <row r="4856" spans="1:4">
      <c r="A4856" s="133"/>
      <c r="D4856" s="8"/>
    </row>
    <row r="4857" spans="1:4">
      <c r="A4857" s="133"/>
      <c r="D4857" s="8"/>
    </row>
    <row r="4858" spans="1:4">
      <c r="A4858" s="133"/>
      <c r="D4858" s="8"/>
    </row>
    <row r="4859" spans="1:4">
      <c r="A4859" s="133"/>
      <c r="D4859" s="8"/>
    </row>
    <row r="4860" spans="1:4">
      <c r="A4860" s="133"/>
      <c r="D4860" s="8"/>
    </row>
    <row r="4861" spans="1:4">
      <c r="A4861" s="133"/>
      <c r="D4861" s="8"/>
    </row>
    <row r="4862" spans="1:4">
      <c r="A4862" s="133"/>
      <c r="D4862" s="8"/>
    </row>
    <row r="4863" spans="1:4">
      <c r="A4863" s="133"/>
      <c r="D4863" s="8"/>
    </row>
    <row r="4864" spans="1:4">
      <c r="A4864" s="133"/>
      <c r="D4864" s="8"/>
    </row>
    <row r="4865" spans="1:4">
      <c r="A4865" s="133"/>
      <c r="D4865" s="8"/>
    </row>
    <row r="4866" spans="1:4">
      <c r="A4866" s="133"/>
      <c r="D4866" s="8"/>
    </row>
    <row r="4867" spans="1:4">
      <c r="A4867" s="133"/>
      <c r="D4867" s="8"/>
    </row>
    <row r="4868" spans="1:4">
      <c r="A4868" s="133"/>
      <c r="D4868" s="8"/>
    </row>
    <row r="4869" spans="1:4">
      <c r="A4869" s="133"/>
      <c r="D4869" s="8"/>
    </row>
    <row r="4870" spans="1:4">
      <c r="A4870" s="133"/>
      <c r="D4870" s="8"/>
    </row>
    <row r="4871" spans="1:4">
      <c r="A4871" s="133"/>
      <c r="D4871" s="8"/>
    </row>
    <row r="4872" spans="1:4">
      <c r="A4872" s="133"/>
      <c r="D4872" s="8"/>
    </row>
    <row r="4873" spans="1:4">
      <c r="A4873" s="133"/>
      <c r="D4873" s="8"/>
    </row>
    <row r="4874" spans="1:4">
      <c r="A4874" s="133"/>
      <c r="D4874" s="8"/>
    </row>
    <row r="4875" spans="1:4">
      <c r="A4875" s="133"/>
      <c r="D4875" s="8"/>
    </row>
    <row r="4876" spans="1:4">
      <c r="A4876" s="133"/>
      <c r="D4876" s="8"/>
    </row>
    <row r="4877" spans="1:4">
      <c r="A4877" s="133"/>
      <c r="D4877" s="8"/>
    </row>
    <row r="4878" spans="1:4">
      <c r="A4878" s="133"/>
      <c r="D4878" s="8"/>
    </row>
    <row r="4879" spans="1:4">
      <c r="A4879" s="133"/>
      <c r="D4879" s="8"/>
    </row>
    <row r="4880" spans="1:4">
      <c r="A4880" s="133"/>
      <c r="D4880" s="8"/>
    </row>
    <row r="4881" spans="1:4">
      <c r="A4881" s="133"/>
      <c r="D4881" s="8"/>
    </row>
    <row r="4882" spans="1:4">
      <c r="A4882" s="133"/>
      <c r="D4882" s="8"/>
    </row>
    <row r="4883" spans="1:4">
      <c r="A4883" s="133"/>
      <c r="D4883" s="8"/>
    </row>
    <row r="4884" spans="1:4">
      <c r="A4884" s="133"/>
      <c r="D4884" s="8"/>
    </row>
    <row r="4885" spans="1:4">
      <c r="A4885" s="133"/>
      <c r="D4885" s="8"/>
    </row>
    <row r="4886" spans="1:4">
      <c r="A4886" s="133"/>
      <c r="D4886" s="8"/>
    </row>
    <row r="4887" spans="1:4">
      <c r="A4887" s="133"/>
      <c r="D4887" s="8"/>
    </row>
    <row r="4888" spans="1:4">
      <c r="A4888" s="133"/>
      <c r="D4888" s="8"/>
    </row>
    <row r="4889" spans="1:4">
      <c r="A4889" s="133"/>
      <c r="D4889" s="8"/>
    </row>
    <row r="4890" spans="1:4">
      <c r="A4890" s="133"/>
      <c r="D4890" s="8"/>
    </row>
    <row r="4891" spans="1:4">
      <c r="A4891" s="133"/>
      <c r="D4891" s="8"/>
    </row>
    <row r="4892" spans="1:4">
      <c r="A4892" s="133"/>
      <c r="D4892" s="8"/>
    </row>
    <row r="4893" spans="1:4">
      <c r="A4893" s="133"/>
      <c r="D4893" s="8"/>
    </row>
    <row r="4894" spans="1:4">
      <c r="A4894" s="133"/>
      <c r="D4894" s="8"/>
    </row>
    <row r="4895" spans="1:4">
      <c r="A4895" s="133"/>
      <c r="D4895" s="8"/>
    </row>
    <row r="4896" spans="1:4">
      <c r="A4896" s="133"/>
      <c r="D4896" s="8"/>
    </row>
    <row r="4897" spans="1:4">
      <c r="A4897" s="133"/>
      <c r="D4897" s="8"/>
    </row>
    <row r="4898" spans="1:4">
      <c r="A4898" s="133"/>
      <c r="D4898" s="8"/>
    </row>
    <row r="4899" spans="1:4">
      <c r="A4899" s="133"/>
      <c r="D4899" s="8"/>
    </row>
    <row r="4900" spans="1:4">
      <c r="A4900" s="133"/>
      <c r="D4900" s="8"/>
    </row>
    <row r="4901" spans="1:4">
      <c r="A4901" s="133"/>
      <c r="D4901" s="8"/>
    </row>
    <row r="4902" spans="1:4">
      <c r="A4902" s="133"/>
      <c r="D4902" s="8"/>
    </row>
    <row r="4903" spans="1:4">
      <c r="A4903" s="133"/>
      <c r="D4903" s="8"/>
    </row>
    <row r="4904" spans="1:4">
      <c r="A4904" s="133"/>
      <c r="D4904" s="8"/>
    </row>
    <row r="4905" spans="1:4">
      <c r="A4905" s="133"/>
      <c r="D4905" s="8"/>
    </row>
    <row r="4906" spans="1:4">
      <c r="A4906" s="133"/>
      <c r="D4906" s="8"/>
    </row>
    <row r="4907" spans="1:4">
      <c r="A4907" s="133"/>
      <c r="D4907" s="8"/>
    </row>
    <row r="4908" spans="1:4">
      <c r="A4908" s="133"/>
      <c r="D4908" s="8"/>
    </row>
    <row r="4909" spans="1:4">
      <c r="A4909" s="133"/>
      <c r="D4909" s="8"/>
    </row>
    <row r="4910" spans="1:4">
      <c r="A4910" s="133"/>
      <c r="D4910" s="8"/>
    </row>
    <row r="4911" spans="1:4">
      <c r="A4911" s="133"/>
      <c r="D4911" s="8"/>
    </row>
    <row r="4912" spans="1:4">
      <c r="A4912" s="133"/>
      <c r="D4912" s="8"/>
    </row>
    <row r="4913" spans="1:4">
      <c r="A4913" s="133"/>
      <c r="D4913" s="8"/>
    </row>
    <row r="4914" spans="1:4">
      <c r="A4914" s="133"/>
      <c r="D4914" s="8"/>
    </row>
    <row r="4915" spans="1:4">
      <c r="A4915" s="133"/>
      <c r="D4915" s="8"/>
    </row>
    <row r="4916" spans="1:4">
      <c r="A4916" s="133"/>
      <c r="D4916" s="8"/>
    </row>
    <row r="4917" spans="1:4">
      <c r="A4917" s="133"/>
      <c r="D4917" s="8"/>
    </row>
    <row r="4918" spans="1:4">
      <c r="A4918" s="133"/>
      <c r="D4918" s="8"/>
    </row>
    <row r="4919" spans="1:4">
      <c r="A4919" s="133"/>
      <c r="D4919" s="8"/>
    </row>
    <row r="4920" spans="1:4">
      <c r="A4920" s="133"/>
      <c r="D4920" s="8"/>
    </row>
    <row r="4921" spans="1:4">
      <c r="A4921" s="133"/>
      <c r="D4921" s="8"/>
    </row>
    <row r="4922" spans="1:4">
      <c r="A4922" s="133"/>
      <c r="D4922" s="8"/>
    </row>
    <row r="4923" spans="1:4">
      <c r="A4923" s="133"/>
      <c r="D4923" s="8"/>
    </row>
    <row r="4924" spans="1:4">
      <c r="A4924" s="133"/>
      <c r="D4924" s="8"/>
    </row>
    <row r="4925" spans="1:4">
      <c r="A4925" s="133"/>
      <c r="D4925" s="8"/>
    </row>
    <row r="4926" spans="1:4">
      <c r="A4926" s="133"/>
      <c r="D4926" s="8"/>
    </row>
    <row r="4927" spans="1:4">
      <c r="A4927" s="133"/>
      <c r="D4927" s="8"/>
    </row>
    <row r="4928" spans="1:4">
      <c r="A4928" s="133"/>
      <c r="D4928" s="8"/>
    </row>
    <row r="4929" spans="1:4">
      <c r="A4929" s="133"/>
      <c r="D4929" s="8"/>
    </row>
    <row r="4930" spans="1:4">
      <c r="A4930" s="133"/>
      <c r="D4930" s="8"/>
    </row>
    <row r="4931" spans="1:4">
      <c r="A4931" s="133"/>
      <c r="D4931" s="8"/>
    </row>
    <row r="4932" spans="1:4">
      <c r="A4932" s="133"/>
      <c r="D4932" s="8"/>
    </row>
    <row r="4933" spans="1:4">
      <c r="A4933" s="133"/>
      <c r="D4933" s="8"/>
    </row>
    <row r="4934" spans="1:4">
      <c r="A4934" s="133"/>
      <c r="D4934" s="8"/>
    </row>
    <row r="4935" spans="1:4">
      <c r="A4935" s="133"/>
      <c r="D4935" s="8"/>
    </row>
    <row r="4936" spans="1:4">
      <c r="A4936" s="133"/>
      <c r="D4936" s="8"/>
    </row>
    <row r="4937" spans="1:4">
      <c r="A4937" s="133"/>
      <c r="D4937" s="8"/>
    </row>
    <row r="4938" spans="1:4">
      <c r="A4938" s="133"/>
      <c r="D4938" s="8"/>
    </row>
    <row r="4939" spans="1:4">
      <c r="A4939" s="133"/>
      <c r="D4939" s="8"/>
    </row>
    <row r="4940" spans="1:4">
      <c r="A4940" s="133"/>
      <c r="D4940" s="8"/>
    </row>
    <row r="4941" spans="1:4">
      <c r="A4941" s="133"/>
      <c r="D4941" s="8"/>
    </row>
    <row r="4942" spans="1:4">
      <c r="A4942" s="133"/>
      <c r="D4942" s="8"/>
    </row>
    <row r="4943" spans="1:4">
      <c r="A4943" s="133"/>
      <c r="D4943" s="8"/>
    </row>
    <row r="4944" spans="1:4">
      <c r="A4944" s="133"/>
      <c r="D4944" s="8"/>
    </row>
    <row r="4945" spans="1:4">
      <c r="A4945" s="133"/>
      <c r="D4945" s="8"/>
    </row>
    <row r="4946" spans="1:4">
      <c r="A4946" s="133"/>
      <c r="D4946" s="8"/>
    </row>
    <row r="4947" spans="1:4">
      <c r="A4947" s="133"/>
      <c r="D4947" s="8"/>
    </row>
    <row r="4948" spans="1:4">
      <c r="A4948" s="133"/>
      <c r="D4948" s="8"/>
    </row>
    <row r="4949" spans="1:4">
      <c r="A4949" s="133"/>
      <c r="D4949" s="8"/>
    </row>
    <row r="4950" spans="1:4">
      <c r="A4950" s="133"/>
      <c r="D4950" s="8"/>
    </row>
    <row r="4951" spans="1:4">
      <c r="A4951" s="133"/>
      <c r="D4951" s="8"/>
    </row>
    <row r="4952" spans="1:4">
      <c r="A4952" s="133"/>
      <c r="D4952" s="8"/>
    </row>
    <row r="4953" spans="1:4">
      <c r="A4953" s="133"/>
      <c r="D4953" s="8"/>
    </row>
    <row r="4954" spans="1:4">
      <c r="A4954" s="133"/>
      <c r="D4954" s="8"/>
    </row>
    <row r="4955" spans="1:4">
      <c r="A4955" s="133"/>
      <c r="D4955" s="8"/>
    </row>
    <row r="4956" spans="1:4">
      <c r="A4956" s="133"/>
      <c r="D4956" s="8"/>
    </row>
    <row r="4957" spans="1:4">
      <c r="A4957" s="133"/>
      <c r="D4957" s="8"/>
    </row>
    <row r="4958" spans="1:4">
      <c r="A4958" s="133"/>
      <c r="D4958" s="8"/>
    </row>
    <row r="4959" spans="1:4">
      <c r="A4959" s="133"/>
      <c r="D4959" s="8"/>
    </row>
    <row r="4960" spans="1:4">
      <c r="A4960" s="133"/>
      <c r="D4960" s="8"/>
    </row>
    <row r="4961" spans="1:4">
      <c r="A4961" s="133"/>
      <c r="D4961" s="8"/>
    </row>
    <row r="4962" spans="1:4">
      <c r="A4962" s="133"/>
      <c r="D4962" s="8"/>
    </row>
    <row r="4963" spans="1:4">
      <c r="A4963" s="133"/>
      <c r="D4963" s="8"/>
    </row>
    <row r="4964" spans="1:4">
      <c r="A4964" s="133"/>
      <c r="D4964" s="8"/>
    </row>
    <row r="4965" spans="1:4">
      <c r="A4965" s="133"/>
      <c r="D4965" s="8"/>
    </row>
    <row r="4966" spans="1:4">
      <c r="A4966" s="133"/>
      <c r="D4966" s="8"/>
    </row>
    <row r="4967" spans="1:4">
      <c r="A4967" s="133"/>
      <c r="D4967" s="8"/>
    </row>
    <row r="4968" spans="1:4">
      <c r="A4968" s="133"/>
      <c r="D4968" s="8"/>
    </row>
    <row r="4969" spans="1:4">
      <c r="A4969" s="133"/>
      <c r="D4969" s="8"/>
    </row>
    <row r="4970" spans="1:4">
      <c r="A4970" s="133"/>
      <c r="D4970" s="8"/>
    </row>
    <row r="4971" spans="1:4">
      <c r="A4971" s="133"/>
      <c r="D4971" s="8"/>
    </row>
    <row r="4972" spans="1:4">
      <c r="A4972" s="133"/>
      <c r="D4972" s="8"/>
    </row>
    <row r="4973" spans="1:4">
      <c r="A4973" s="133"/>
      <c r="D4973" s="8"/>
    </row>
    <row r="4974" spans="1:4">
      <c r="A4974" s="133"/>
      <c r="D4974" s="8"/>
    </row>
    <row r="4975" spans="1:4">
      <c r="A4975" s="133"/>
      <c r="D4975" s="8"/>
    </row>
    <row r="4976" spans="1:4">
      <c r="A4976" s="133"/>
      <c r="D4976" s="8"/>
    </row>
    <row r="4977" spans="1:4">
      <c r="A4977" s="133"/>
      <c r="D4977" s="8"/>
    </row>
    <row r="4978" spans="1:4">
      <c r="A4978" s="133"/>
      <c r="D4978" s="8"/>
    </row>
    <row r="4979" spans="1:4">
      <c r="A4979" s="133"/>
      <c r="D4979" s="8"/>
    </row>
    <row r="4980" spans="1:4">
      <c r="A4980" s="133"/>
      <c r="D4980" s="8"/>
    </row>
    <row r="4981" spans="1:4">
      <c r="A4981" s="133"/>
      <c r="D4981" s="8"/>
    </row>
    <row r="4982" spans="1:4">
      <c r="A4982" s="133"/>
      <c r="D4982" s="8"/>
    </row>
    <row r="4983" spans="1:4">
      <c r="A4983" s="133"/>
      <c r="D4983" s="8"/>
    </row>
    <row r="4984" spans="1:4">
      <c r="A4984" s="133"/>
      <c r="D4984" s="8"/>
    </row>
    <row r="4985" spans="1:4">
      <c r="A4985" s="133"/>
      <c r="D4985" s="8"/>
    </row>
    <row r="4986" spans="1:4">
      <c r="A4986" s="133"/>
      <c r="D4986" s="8"/>
    </row>
    <row r="4987" spans="1:4">
      <c r="A4987" s="133"/>
      <c r="D4987" s="8"/>
    </row>
    <row r="4988" spans="1:4">
      <c r="A4988" s="133"/>
      <c r="D4988" s="8"/>
    </row>
    <row r="4989" spans="1:4">
      <c r="A4989" s="133"/>
      <c r="D4989" s="8"/>
    </row>
    <row r="4990" spans="1:4">
      <c r="A4990" s="133"/>
      <c r="D4990" s="8"/>
    </row>
    <row r="4991" spans="1:4">
      <c r="A4991" s="133"/>
      <c r="D4991" s="8"/>
    </row>
    <row r="4992" spans="1:4">
      <c r="A4992" s="133"/>
      <c r="D4992" s="8"/>
    </row>
    <row r="4993" spans="1:4">
      <c r="A4993" s="133"/>
      <c r="D4993" s="8"/>
    </row>
    <row r="4994" spans="1:4">
      <c r="A4994" s="133"/>
      <c r="D4994" s="8"/>
    </row>
    <row r="4995" spans="1:4">
      <c r="A4995" s="133"/>
      <c r="D4995" s="8"/>
    </row>
    <row r="4996" spans="1:4">
      <c r="A4996" s="133"/>
      <c r="D4996" s="8"/>
    </row>
    <row r="4997" spans="1:4">
      <c r="A4997" s="133"/>
      <c r="D4997" s="8"/>
    </row>
    <row r="4998" spans="1:4">
      <c r="A4998" s="133"/>
      <c r="D4998" s="8"/>
    </row>
    <row r="4999" spans="1:4">
      <c r="A4999" s="133"/>
      <c r="D4999" s="8"/>
    </row>
    <row r="5000" spans="1:4">
      <c r="A5000" s="133"/>
      <c r="D5000" s="8"/>
    </row>
  </sheetData>
  <mergeCells count="8">
    <mergeCell ref="C7:G7"/>
    <mergeCell ref="A82:G86"/>
    <mergeCell ref="A1:G1"/>
    <mergeCell ref="C2:G2"/>
    <mergeCell ref="C3:G3"/>
    <mergeCell ref="C4:G4"/>
    <mergeCell ref="C5:G5"/>
    <mergeCell ref="C6:G6"/>
  </mergeCells>
  <pageMargins left="0.39370078740157499" right="0.196850393700787" top="0.78740157499999996" bottom="0.78740157499999996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69</vt:i4>
      </vt:variant>
    </vt:vector>
  </HeadingPairs>
  <TitlesOfParts>
    <vt:vector size="85" baseType="lpstr">
      <vt:lpstr>Pokyny pro vyplnění</vt:lpstr>
      <vt:lpstr>Stavba</vt:lpstr>
      <vt:lpstr>VzorPolozky</vt:lpstr>
      <vt:lpstr>11</vt:lpstr>
      <vt:lpstr>12</vt:lpstr>
      <vt:lpstr>13</vt:lpstr>
      <vt:lpstr>14.1</vt:lpstr>
      <vt:lpstr>14.2</vt:lpstr>
      <vt:lpstr>14.3</vt:lpstr>
      <vt:lpstr>15.1</vt:lpstr>
      <vt:lpstr>15.2</vt:lpstr>
      <vt:lpstr>15.3</vt:lpstr>
      <vt:lpstr>16</vt:lpstr>
      <vt:lpstr>17</vt:lpstr>
      <vt:lpstr>18</vt:lpstr>
      <vt:lpstr>19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'11'!Názvy_tisku</vt:lpstr>
      <vt:lpstr>'12'!Názvy_tisku</vt:lpstr>
      <vt:lpstr>'13'!Názvy_tisku</vt:lpstr>
      <vt:lpstr>'14.1'!Názvy_tisku</vt:lpstr>
      <vt:lpstr>'14.2'!Názvy_tisku</vt:lpstr>
      <vt:lpstr>'14.3'!Názvy_tisku</vt:lpstr>
      <vt:lpstr>'15.1'!Názvy_tisku</vt:lpstr>
      <vt:lpstr>'15.2'!Názvy_tisku</vt:lpstr>
      <vt:lpstr>'15.3'!Názvy_tisku</vt:lpstr>
      <vt:lpstr>'16'!Názvy_tisku</vt:lpstr>
      <vt:lpstr>'17'!Názvy_tisku</vt:lpstr>
      <vt:lpstr>'18'!Názvy_tisku</vt:lpstr>
      <vt:lpstr>'19'!Názvy_tisku</vt:lpstr>
      <vt:lpstr>oadresa</vt:lpstr>
      <vt:lpstr>Stavba!Objednatel</vt:lpstr>
      <vt:lpstr>Stavba!Objekt</vt:lpstr>
      <vt:lpstr>'11'!Oblast_tisku</vt:lpstr>
      <vt:lpstr>'12'!Oblast_tisku</vt:lpstr>
      <vt:lpstr>'13'!Oblast_tisku</vt:lpstr>
      <vt:lpstr>'14.1'!Oblast_tisku</vt:lpstr>
      <vt:lpstr>'14.2'!Oblast_tisku</vt:lpstr>
      <vt:lpstr>'14.3'!Oblast_tisku</vt:lpstr>
      <vt:lpstr>'15.1'!Oblast_tisku</vt:lpstr>
      <vt:lpstr>'15.2'!Oblast_tisku</vt:lpstr>
      <vt:lpstr>'15.3'!Oblast_tisku</vt:lpstr>
      <vt:lpstr>'16'!Oblast_tisku</vt:lpstr>
      <vt:lpstr>'17'!Oblast_tisku</vt:lpstr>
      <vt:lpstr>'18'!Oblast_tisku</vt:lpstr>
      <vt:lpstr>'19'!Oblast_tisku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2014-02-28T09:52:57Z</cp:lastPrinted>
  <dcterms:created xsi:type="dcterms:W3CDTF">2009-04-08T07:15:50Z</dcterms:created>
  <dcterms:modified xsi:type="dcterms:W3CDTF">2026-02-25T19:54:14Z</dcterms:modified>
</cp:coreProperties>
</file>