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 Slíva\Documents\2 - PŘÍPRAVA ZAKÁZEK\2026\INVESTOR BLUDOVSKÁ\ETAPA 2\"/>
    </mc:Choice>
  </mc:AlternateContent>
  <bookViews>
    <workbookView xWindow="0" yWindow="0" windowWidth="0" windowHeight="0"/>
  </bookViews>
  <sheets>
    <sheet name="Rekapitulace stavby" sheetId="1" r:id="rId1"/>
    <sheet name="01 - Přípravné a bourací ..." sheetId="2" r:id="rId2"/>
    <sheet name="02 - Rekonstrukce haly " sheetId="3" r:id="rId3"/>
    <sheet name="03 - Výměna střešního pláště" sheetId="4" r:id="rId4"/>
    <sheet name="04 - Ochranný ŽB PREFA so..." sheetId="5" r:id="rId5"/>
    <sheet name="05 - Hydrantový systém " sheetId="6" r:id="rId6"/>
    <sheet name="06 - Nakládání s odpadním..." sheetId="7" r:id="rId7"/>
    <sheet name="07 - Nakládání s dešťovým..." sheetId="8" r:id="rId8"/>
    <sheet name="08 - Základ pro sila - 30..." sheetId="9" r:id="rId9"/>
    <sheet name="09 - Rampa vnější komunikace" sheetId="10" r:id="rId10"/>
    <sheet name="10 - Vedlejší rozpočtové ...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'01 - Přípravné a bourací ...'!$C$122:$K$169</definedName>
    <definedName name="_xlnm.Print_Area" localSheetId="1">'01 - Přípravné a bourací ...'!$C$4:$J$76,'01 - Přípravné a bourací ...'!$C$110:$J$169</definedName>
    <definedName name="_xlnm.Print_Titles" localSheetId="1">'01 - Přípravné a bourací ...'!$122:$122</definedName>
    <definedName name="_xlnm._FilterDatabase" localSheetId="2" hidden="1">'02 - Rekonstrukce haly '!$C$133:$K$256</definedName>
    <definedName name="_xlnm.Print_Area" localSheetId="2">'02 - Rekonstrukce haly '!$C$4:$J$76,'02 - Rekonstrukce haly '!$C$121:$J$256</definedName>
    <definedName name="_xlnm.Print_Titles" localSheetId="2">'02 - Rekonstrukce haly '!$133:$133</definedName>
    <definedName name="_xlnm._FilterDatabase" localSheetId="3" hidden="1">'03 - Výměna střešního pláště'!$C$117:$K$126</definedName>
    <definedName name="_xlnm.Print_Area" localSheetId="3">'03 - Výměna střešního pláště'!$C$4:$J$76,'03 - Výměna střešního pláště'!$C$105:$J$126</definedName>
    <definedName name="_xlnm.Print_Titles" localSheetId="3">'03 - Výměna střešního pláště'!$117:$117</definedName>
    <definedName name="_xlnm._FilterDatabase" localSheetId="4" hidden="1">'04 - Ochranný ŽB PREFA so...'!$C$120:$K$130</definedName>
    <definedName name="_xlnm.Print_Area" localSheetId="4">'04 - Ochranný ŽB PREFA so...'!$C$4:$J$76,'04 - Ochranný ŽB PREFA so...'!$C$108:$J$130</definedName>
    <definedName name="_xlnm.Print_Titles" localSheetId="4">'04 - Ochranný ŽB PREFA so...'!$120:$120</definedName>
    <definedName name="_xlnm._FilterDatabase" localSheetId="5" hidden="1">'05 - Hydrantový systém '!$C$117:$K$131</definedName>
    <definedName name="_xlnm.Print_Area" localSheetId="5">'05 - Hydrantový systém '!$C$4:$J$76,'05 - Hydrantový systém '!$C$105:$J$131</definedName>
    <definedName name="_xlnm.Print_Titles" localSheetId="5">'05 - Hydrantový systém '!$117:$117</definedName>
    <definedName name="_xlnm._FilterDatabase" localSheetId="6" hidden="1">'06 - Nakládání s odpadním...'!$C$122:$K$145</definedName>
    <definedName name="_xlnm.Print_Area" localSheetId="6">'06 - Nakládání s odpadním...'!$C$4:$J$76,'06 - Nakládání s odpadním...'!$C$110:$J$145</definedName>
    <definedName name="_xlnm.Print_Titles" localSheetId="6">'06 - Nakládání s odpadním...'!$122:$122</definedName>
    <definedName name="_xlnm._FilterDatabase" localSheetId="7" hidden="1">'07 - Nakládání s dešťovým...'!$C$121:$K$152</definedName>
    <definedName name="_xlnm.Print_Area" localSheetId="7">'07 - Nakládání s dešťovým...'!$C$4:$J$76,'07 - Nakládání s dešťovým...'!$C$109:$J$152</definedName>
    <definedName name="_xlnm.Print_Titles" localSheetId="7">'07 - Nakládání s dešťovým...'!$121:$121</definedName>
    <definedName name="_xlnm._FilterDatabase" localSheetId="8" hidden="1">'08 - Základ pro sila - 30...'!$C$121:$K$152</definedName>
    <definedName name="_xlnm.Print_Area" localSheetId="8">'08 - Základ pro sila - 30...'!$C$4:$J$76,'08 - Základ pro sila - 30...'!$C$109:$J$152</definedName>
    <definedName name="_xlnm.Print_Titles" localSheetId="8">'08 - Základ pro sila - 30...'!$121:$121</definedName>
    <definedName name="_xlnm._FilterDatabase" localSheetId="9" hidden="1">'09 - Rampa vnější komunikace'!$C$120:$K$135</definedName>
    <definedName name="_xlnm.Print_Area" localSheetId="9">'09 - Rampa vnější komunikace'!$C$4:$J$76,'09 - Rampa vnější komunikace'!$C$108:$J$135</definedName>
    <definedName name="_xlnm.Print_Titles" localSheetId="9">'09 - Rampa vnější komunikace'!$120:$120</definedName>
    <definedName name="_xlnm._FilterDatabase" localSheetId="10" hidden="1">'10 - Vedlejší rozpočtové ...'!$C$117:$K$126</definedName>
    <definedName name="_xlnm.Print_Area" localSheetId="10">'10 - Vedlejší rozpočtové ...'!$C$4:$J$76,'10 - Vedlejší rozpočtové ...'!$C$105:$J$126</definedName>
    <definedName name="_xlnm.Print_Titles" localSheetId="10">'10 - Vedlejší rozpočtové ...'!$117:$117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10" r="J37"/>
  <c r="J36"/>
  <c i="1" r="AY103"/>
  <c i="10" r="J35"/>
  <c i="1" r="AX103"/>
  <c i="10" r="BI135"/>
  <c r="BH135"/>
  <c r="BG135"/>
  <c r="BF135"/>
  <c r="T135"/>
  <c r="T134"/>
  <c r="R135"/>
  <c r="R134"/>
  <c r="P135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9" r="J37"/>
  <c r="J36"/>
  <c i="1" r="AY102"/>
  <c i="9" r="J35"/>
  <c i="1" r="AX102"/>
  <c i="9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89"/>
  <c r="E7"/>
  <c r="E112"/>
  <c i="8" r="J37"/>
  <c r="J36"/>
  <c i="1" r="AY101"/>
  <c i="8" r="J35"/>
  <c i="1" r="AX101"/>
  <c i="8"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112"/>
  <c i="7" r="J37"/>
  <c r="J36"/>
  <c i="1" r="AY100"/>
  <c i="7" r="J35"/>
  <c i="1" r="AX100"/>
  <c i="7" r="BI145"/>
  <c r="BH145"/>
  <c r="BG145"/>
  <c r="BF145"/>
  <c r="T145"/>
  <c r="T144"/>
  <c r="R145"/>
  <c r="R144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85"/>
  <c i="6" r="J37"/>
  <c r="J36"/>
  <c i="1" r="AY99"/>
  <c i="6" r="J35"/>
  <c i="1" r="AX99"/>
  <c i="6"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92"/>
  <c r="J23"/>
  <c r="J18"/>
  <c r="E18"/>
  <c r="F115"/>
  <c r="J17"/>
  <c r="J12"/>
  <c r="J89"/>
  <c r="E7"/>
  <c r="E108"/>
  <c i="5" r="J37"/>
  <c r="J36"/>
  <c i="1" r="AY98"/>
  <c i="5" r="J35"/>
  <c i="1" r="AX98"/>
  <c i="5" r="BI130"/>
  <c r="BH130"/>
  <c r="BG130"/>
  <c r="BF130"/>
  <c r="T130"/>
  <c r="T129"/>
  <c r="T128"/>
  <c r="R130"/>
  <c r="R129"/>
  <c r="R128"/>
  <c r="P130"/>
  <c r="P129"/>
  <c r="P128"/>
  <c r="BI127"/>
  <c r="BH127"/>
  <c r="BG127"/>
  <c r="BF127"/>
  <c r="T127"/>
  <c r="T126"/>
  <c r="R127"/>
  <c r="R126"/>
  <c r="P127"/>
  <c r="P126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8"/>
  <c i="5" r="J117"/>
  <c r="F117"/>
  <c r="F115"/>
  <c r="E113"/>
  <c r="J91"/>
  <c r="F91"/>
  <c r="F89"/>
  <c r="E87"/>
  <c r="J24"/>
  <c r="E24"/>
  <c r="J92"/>
  <c r="J23"/>
  <c r="J18"/>
  <c r="E18"/>
  <c r="F92"/>
  <c r="J17"/>
  <c r="J12"/>
  <c r="J89"/>
  <c r="E7"/>
  <c r="E85"/>
  <c i="4" r="J37"/>
  <c r="J36"/>
  <c i="1" r="AY97"/>
  <c i="4" r="J35"/>
  <c i="1" r="AX97"/>
  <c i="4"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115"/>
  <c r="J23"/>
  <c r="J18"/>
  <c r="E18"/>
  <c r="F92"/>
  <c r="J17"/>
  <c r="J12"/>
  <c r="J89"/>
  <c r="E7"/>
  <c r="E108"/>
  <c i="3" r="J37"/>
  <c r="J36"/>
  <c i="1" r="AY96"/>
  <c i="3" r="J35"/>
  <c i="1" r="AX96"/>
  <c i="3"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J130"/>
  <c r="F130"/>
  <c r="F128"/>
  <c r="E126"/>
  <c r="J91"/>
  <c r="F91"/>
  <c r="F89"/>
  <c r="E87"/>
  <c r="J24"/>
  <c r="E24"/>
  <c r="J92"/>
  <c r="J23"/>
  <c r="J18"/>
  <c r="E18"/>
  <c r="F92"/>
  <c r="J17"/>
  <c r="J12"/>
  <c r="J128"/>
  <c r="E7"/>
  <c r="E85"/>
  <c i="2" r="J37"/>
  <c r="J36"/>
  <c i="1" r="AY95"/>
  <c i="2" r="J35"/>
  <c i="1" r="AX95"/>
  <c i="2"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92"/>
  <c r="J17"/>
  <c r="J12"/>
  <c r="J89"/>
  <c r="E7"/>
  <c r="E113"/>
  <c i="1" r="L90"/>
  <c r="AM90"/>
  <c r="AM89"/>
  <c r="L89"/>
  <c r="AM87"/>
  <c r="L87"/>
  <c r="L85"/>
  <c r="L84"/>
  <c i="9" r="J150"/>
  <c r="BK143"/>
  <c r="J142"/>
  <c r="J136"/>
  <c r="J131"/>
  <c r="BK128"/>
  <c r="J126"/>
  <c i="8" r="BK152"/>
  <c r="BK149"/>
  <c r="J142"/>
  <c r="BK141"/>
  <c r="J140"/>
  <c r="BK136"/>
  <c r="BK133"/>
  <c r="BK129"/>
  <c i="7" r="BK129"/>
  <c i="6" r="BK131"/>
  <c r="J129"/>
  <c r="BK128"/>
  <c r="BK125"/>
  <c r="BK123"/>
  <c i="5" r="BK127"/>
  <c i="4" r="J125"/>
  <c i="3" r="BK246"/>
  <c r="J244"/>
  <c r="J242"/>
  <c r="BK241"/>
  <c r="BK237"/>
  <c r="BK236"/>
  <c r="BK234"/>
  <c r="BK224"/>
  <c r="J222"/>
  <c r="J219"/>
  <c r="J216"/>
  <c r="BK213"/>
  <c r="J212"/>
  <c r="BK209"/>
  <c r="J205"/>
  <c r="J199"/>
  <c r="J196"/>
  <c r="J194"/>
  <c r="J189"/>
  <c r="J182"/>
  <c r="J181"/>
  <c r="BK180"/>
  <c r="BK178"/>
  <c r="BK175"/>
  <c r="J171"/>
  <c r="J168"/>
  <c r="J165"/>
  <c r="J158"/>
  <c r="BK156"/>
  <c r="J155"/>
  <c r="BK154"/>
  <c r="J145"/>
  <c r="J139"/>
  <c i="2" r="J169"/>
  <c r="J163"/>
  <c r="J144"/>
  <c r="J143"/>
  <c r="BK137"/>
  <c r="BK134"/>
  <c r="J126"/>
  <c i="10" r="F36"/>
  <c i="8" r="J149"/>
  <c r="J148"/>
  <c r="BK143"/>
  <c r="J139"/>
  <c r="J127"/>
  <c r="J125"/>
  <c i="7" r="J143"/>
  <c r="J141"/>
  <c r="J140"/>
  <c r="BK136"/>
  <c r="BK135"/>
  <c r="J130"/>
  <c r="J127"/>
  <c r="BK126"/>
  <c i="6" r="BK122"/>
  <c i="5" r="J130"/>
  <c r="J124"/>
  <c i="3" r="BK250"/>
  <c r="BK242"/>
  <c r="J230"/>
  <c r="J228"/>
  <c r="BK227"/>
  <c r="J215"/>
  <c r="BK212"/>
  <c r="J209"/>
  <c r="BK203"/>
  <c r="J197"/>
  <c r="J192"/>
  <c r="J191"/>
  <c r="J185"/>
  <c r="BK181"/>
  <c r="J178"/>
  <c r="J175"/>
  <c r="J169"/>
  <c r="J166"/>
  <c r="J157"/>
  <c r="J156"/>
  <c r="J154"/>
  <c r="J147"/>
  <c r="BK144"/>
  <c r="J143"/>
  <c i="2" r="J166"/>
  <c r="J165"/>
  <c r="J160"/>
  <c r="J154"/>
  <c r="J153"/>
  <c r="BK148"/>
  <c r="J129"/>
  <c r="BK128"/>
  <c i="10" r="F34"/>
  <c i="6" r="J131"/>
  <c r="J121"/>
  <c i="4" r="BK126"/>
  <c r="BK125"/>
  <c r="J121"/>
  <c i="3" r="BK254"/>
  <c r="J246"/>
  <c r="J243"/>
  <c r="BK238"/>
  <c r="BK228"/>
  <c r="BK225"/>
  <c r="BK214"/>
  <c r="J208"/>
  <c r="BK206"/>
  <c r="BK205"/>
  <c r="J200"/>
  <c r="J198"/>
  <c r="BK197"/>
  <c r="BK196"/>
  <c r="BK192"/>
  <c r="J188"/>
  <c r="J186"/>
  <c r="BK177"/>
  <c r="BK171"/>
  <c r="BK162"/>
  <c r="BK155"/>
  <c r="J149"/>
  <c r="J146"/>
  <c r="BK141"/>
  <c i="2" r="BK168"/>
  <c r="BK167"/>
  <c r="BK165"/>
  <c r="BK160"/>
  <c r="J155"/>
  <c r="J141"/>
  <c r="J133"/>
  <c i="9" r="BK150"/>
  <c r="J146"/>
  <c r="BK140"/>
  <c r="BK138"/>
  <c r="BK136"/>
  <c r="BK130"/>
  <c r="BK127"/>
  <c i="8" r="J152"/>
  <c r="BK150"/>
  <c r="BK145"/>
  <c r="BK144"/>
  <c r="BK137"/>
  <c r="J136"/>
  <c r="J133"/>
  <c r="J132"/>
  <c r="J131"/>
  <c r="J129"/>
  <c i="7" r="BK143"/>
  <c r="J138"/>
  <c r="BK132"/>
  <c r="J128"/>
  <c r="BK127"/>
  <c r="J126"/>
  <c i="6" r="BK129"/>
  <c r="BK126"/>
  <c r="J123"/>
  <c i="5" r="BK130"/>
  <c i="3" r="BK245"/>
  <c r="BK244"/>
  <c r="J239"/>
  <c r="J235"/>
  <c r="BK233"/>
  <c r="BK229"/>
  <c r="J225"/>
  <c r="BK222"/>
  <c r="BK218"/>
  <c r="J206"/>
  <c r="J203"/>
  <c r="BK193"/>
  <c r="J180"/>
  <c r="BK169"/>
  <c r="J160"/>
  <c r="J159"/>
  <c r="BK152"/>
  <c r="J151"/>
  <c r="BK148"/>
  <c r="BK137"/>
  <c i="2" r="BK144"/>
  <c r="BK141"/>
  <c r="J139"/>
  <c i="1" r="AS94"/>
  <c i="10" r="F37"/>
  <c i="9" r="BK152"/>
  <c r="J151"/>
  <c r="J132"/>
  <c r="J130"/>
  <c i="8" r="BK146"/>
  <c r="J143"/>
  <c r="BK138"/>
  <c r="J135"/>
  <c r="BK131"/>
  <c r="J126"/>
  <c i="7" r="BK138"/>
  <c r="J135"/>
  <c r="J129"/>
  <c i="6" r="J128"/>
  <c r="J127"/>
  <c r="BK124"/>
  <c i="4" r="J122"/>
  <c r="BK121"/>
  <c i="3" r="J248"/>
  <c r="BK243"/>
  <c r="J241"/>
  <c r="BK239"/>
  <c r="BK232"/>
  <c r="J223"/>
  <c r="BK216"/>
  <c r="J213"/>
  <c r="BK208"/>
  <c r="BK194"/>
  <c r="BK189"/>
  <c r="BK188"/>
  <c r="BK186"/>
  <c r="BK182"/>
  <c r="J179"/>
  <c r="J177"/>
  <c r="J174"/>
  <c r="J167"/>
  <c r="BK165"/>
  <c r="BK164"/>
  <c r="J161"/>
  <c r="BK160"/>
  <c r="BK158"/>
  <c r="J152"/>
  <c r="BK151"/>
  <c r="BK146"/>
  <c i="2" r="BK169"/>
  <c r="J167"/>
  <c r="BK162"/>
  <c r="BK153"/>
  <c r="BK143"/>
  <c r="J136"/>
  <c r="BK132"/>
  <c r="BK130"/>
  <c r="BK126"/>
  <c i="11" r="BK126"/>
  <c r="J126"/>
  <c r="J125"/>
  <c i="10" r="BK135"/>
  <c r="J135"/>
  <c r="BK132"/>
  <c r="J132"/>
  <c r="BK131"/>
  <c r="J131"/>
  <c r="BK130"/>
  <c r="J130"/>
  <c r="BK129"/>
  <c r="J129"/>
  <c r="BK127"/>
  <c r="J127"/>
  <c r="BK126"/>
  <c r="J126"/>
  <c r="BK124"/>
  <c r="J124"/>
  <c i="9" r="J138"/>
  <c i="8" r="BK148"/>
  <c r="BK140"/>
  <c r="J138"/>
  <c r="BK125"/>
  <c i="7" r="BK145"/>
  <c r="BK141"/>
  <c r="BK137"/>
  <c r="BK133"/>
  <c r="BK130"/>
  <c r="BK128"/>
  <c i="6" r="J122"/>
  <c i="3" r="J238"/>
  <c r="J233"/>
  <c r="BK223"/>
  <c r="BK215"/>
  <c r="J210"/>
  <c r="J204"/>
  <c r="J190"/>
  <c r="BK184"/>
  <c r="BK179"/>
  <c r="BK161"/>
  <c r="BK149"/>
  <c r="J148"/>
  <c r="BK143"/>
  <c r="J140"/>
  <c r="J137"/>
  <c i="2" r="BK163"/>
  <c r="BK155"/>
  <c r="J137"/>
  <c r="BK135"/>
  <c r="BK129"/>
  <c i="11" r="BK125"/>
  <c r="BK123"/>
  <c r="J123"/>
  <c r="BK121"/>
  <c r="J121"/>
  <c i="10" r="J34"/>
  <c i="9" r="BK151"/>
  <c r="BK144"/>
  <c r="J143"/>
  <c r="J140"/>
  <c r="J134"/>
  <c r="BK131"/>
  <c r="J128"/>
  <c r="J127"/>
  <c r="J125"/>
  <c i="8" r="J150"/>
  <c r="BK142"/>
  <c r="J141"/>
  <c r="J134"/>
  <c i="6" r="J126"/>
  <c r="J125"/>
  <c r="BK121"/>
  <c i="4" r="J126"/>
  <c r="J123"/>
  <c r="BK122"/>
  <c i="3" r="BK256"/>
  <c r="J256"/>
  <c r="BK255"/>
  <c r="J255"/>
  <c r="J254"/>
  <c r="J250"/>
  <c r="BK248"/>
  <c r="J245"/>
  <c r="J237"/>
  <c r="BK235"/>
  <c r="BK231"/>
  <c r="J227"/>
  <c r="J224"/>
  <c r="BK220"/>
  <c r="BK219"/>
  <c r="J218"/>
  <c r="J214"/>
  <c r="J202"/>
  <c r="BK198"/>
  <c r="J193"/>
  <c r="BK190"/>
  <c r="J184"/>
  <c r="BK168"/>
  <c r="BK167"/>
  <c r="J162"/>
  <c r="BK157"/>
  <c r="BK145"/>
  <c r="J141"/>
  <c i="2" r="J148"/>
  <c r="BK146"/>
  <c r="BK136"/>
  <c r="J135"/>
  <c r="J132"/>
  <c r="BK131"/>
  <c r="J128"/>
  <c i="10" r="F35"/>
  <c i="9" r="J152"/>
  <c r="BK146"/>
  <c r="J144"/>
  <c r="BK142"/>
  <c r="BK134"/>
  <c r="BK132"/>
  <c r="BK126"/>
  <c r="BK125"/>
  <c i="8" r="J146"/>
  <c r="J145"/>
  <c r="J144"/>
  <c r="BK139"/>
  <c r="J137"/>
  <c r="BK135"/>
  <c r="BK134"/>
  <c r="BK132"/>
  <c r="BK127"/>
  <c r="BK126"/>
  <c i="7" r="J145"/>
  <c r="BK140"/>
  <c r="J137"/>
  <c r="J136"/>
  <c r="J133"/>
  <c r="J132"/>
  <c i="6" r="BK127"/>
  <c r="J124"/>
  <c i="5" r="J127"/>
  <c r="BK124"/>
  <c i="4" r="BK123"/>
  <c i="3" r="J236"/>
  <c r="J234"/>
  <c r="J232"/>
  <c r="J231"/>
  <c r="BK230"/>
  <c r="J229"/>
  <c r="J220"/>
  <c r="BK210"/>
  <c r="BK204"/>
  <c r="BK202"/>
  <c r="BK200"/>
  <c r="BK199"/>
  <c r="BK191"/>
  <c r="BK185"/>
  <c r="BK174"/>
  <c r="BK166"/>
  <c r="J164"/>
  <c r="BK159"/>
  <c r="BK147"/>
  <c r="J144"/>
  <c r="BK140"/>
  <c r="BK139"/>
  <c i="2" r="J168"/>
  <c r="BK166"/>
  <c r="J162"/>
  <c r="BK157"/>
  <c r="J157"/>
  <c r="BK154"/>
  <c r="BK152"/>
  <c r="J152"/>
  <c r="BK151"/>
  <c r="J151"/>
  <c r="J146"/>
  <c r="BK139"/>
  <c r="J134"/>
  <c r="BK133"/>
  <c r="J131"/>
  <c r="J130"/>
  <c l="1" r="P150"/>
  <c r="R164"/>
  <c i="3" r="BK153"/>
  <c r="J153"/>
  <c r="J101"/>
  <c r="BK173"/>
  <c r="P176"/>
  <c r="P183"/>
  <c r="T226"/>
  <c r="R247"/>
  <c i="7" r="T125"/>
  <c r="T134"/>
  <c i="8" r="T124"/>
  <c r="R147"/>
  <c i="10" r="BK125"/>
  <c r="J125"/>
  <c r="J99"/>
  <c r="P125"/>
  <c r="P122"/>
  <c r="P121"/>
  <c i="1" r="AU103"/>
  <c i="10" r="R125"/>
  <c r="R122"/>
  <c r="R121"/>
  <c r="T125"/>
  <c r="T122"/>
  <c r="T121"/>
  <c r="BK128"/>
  <c r="J128"/>
  <c r="J100"/>
  <c r="P128"/>
  <c r="R128"/>
  <c r="T128"/>
  <c i="11" r="R120"/>
  <c r="R119"/>
  <c r="R118"/>
  <c i="2" r="BK150"/>
  <c r="J150"/>
  <c r="J99"/>
  <c r="BK164"/>
  <c r="J164"/>
  <c r="J103"/>
  <c i="3" r="P136"/>
  <c r="BK150"/>
  <c r="J150"/>
  <c r="J100"/>
  <c r="BK163"/>
  <c r="J163"/>
  <c r="J102"/>
  <c r="R173"/>
  <c r="BK183"/>
  <c r="J183"/>
  <c r="J107"/>
  <c r="BK221"/>
  <c r="J221"/>
  <c r="J109"/>
  <c r="BK240"/>
  <c r="J240"/>
  <c r="J111"/>
  <c r="P247"/>
  <c i="4" r="T120"/>
  <c r="T119"/>
  <c r="T118"/>
  <c i="7" r="BK125"/>
  <c r="J125"/>
  <c r="J98"/>
  <c r="T131"/>
  <c r="BK139"/>
  <c r="J139"/>
  <c r="J101"/>
  <c i="8" r="BK130"/>
  <c r="J130"/>
  <c r="J100"/>
  <c r="P147"/>
  <c i="2" r="T161"/>
  <c r="T158"/>
  <c i="3" r="R142"/>
  <c r="R153"/>
  <c r="BK176"/>
  <c r="J176"/>
  <c r="J106"/>
  <c r="R195"/>
  <c r="P226"/>
  <c i="4" r="P120"/>
  <c r="P119"/>
  <c r="P118"/>
  <c i="1" r="AU97"/>
  <c i="6" r="P120"/>
  <c r="P119"/>
  <c r="P118"/>
  <c i="1" r="AU99"/>
  <c i="7" r="P125"/>
  <c r="P131"/>
  <c r="T139"/>
  <c i="8" r="P130"/>
  <c i="9" r="T129"/>
  <c r="BK149"/>
  <c r="J149"/>
  <c r="J102"/>
  <c r="P149"/>
  <c r="P148"/>
  <c r="R149"/>
  <c r="R148"/>
  <c r="T149"/>
  <c r="T148"/>
  <c i="11" r="P120"/>
  <c r="P119"/>
  <c r="P118"/>
  <c i="1" r="AU104"/>
  <c i="2" r="BK125"/>
  <c r="J125"/>
  <c r="J98"/>
  <c r="T150"/>
  <c r="T164"/>
  <c i="3" r="R136"/>
  <c r="P153"/>
  <c r="P195"/>
  <c r="R221"/>
  <c r="BK247"/>
  <c r="J247"/>
  <c r="J112"/>
  <c r="P253"/>
  <c r="P252"/>
  <c i="4" r="R120"/>
  <c r="R119"/>
  <c r="R118"/>
  <c i="6" r="R120"/>
  <c r="R119"/>
  <c r="R118"/>
  <c i="7" r="R131"/>
  <c r="P139"/>
  <c i="8" r="T130"/>
  <c i="2" r="R125"/>
  <c r="P164"/>
  <c i="3" r="BK142"/>
  <c r="J142"/>
  <c r="J99"/>
  <c r="R150"/>
  <c r="P163"/>
  <c r="P173"/>
  <c r="T195"/>
  <c r="P221"/>
  <c r="P240"/>
  <c r="T253"/>
  <c r="T252"/>
  <c i="7" r="BK131"/>
  <c r="J131"/>
  <c r="J99"/>
  <c r="R134"/>
  <c i="8" r="P124"/>
  <c r="P123"/>
  <c r="P122"/>
  <c i="1" r="AU101"/>
  <c i="8" r="BK147"/>
  <c r="J147"/>
  <c r="J101"/>
  <c i="11" r="BK120"/>
  <c r="J120"/>
  <c r="J98"/>
  <c i="2" r="R150"/>
  <c r="BK161"/>
  <c r="J161"/>
  <c r="J102"/>
  <c i="3" r="T136"/>
  <c r="P150"/>
  <c r="R163"/>
  <c r="T176"/>
  <c r="T183"/>
  <c r="T221"/>
  <c r="R240"/>
  <c r="R253"/>
  <c r="R252"/>
  <c i="2" r="T125"/>
  <c r="T124"/>
  <c r="R161"/>
  <c r="R158"/>
  <c i="3" r="BK136"/>
  <c r="J136"/>
  <c r="J98"/>
  <c r="T142"/>
  <c r="T153"/>
  <c r="T173"/>
  <c r="BK195"/>
  <c r="J195"/>
  <c r="J108"/>
  <c r="R226"/>
  <c r="T247"/>
  <c i="6" r="BK120"/>
  <c r="J120"/>
  <c r="J98"/>
  <c i="7" r="BK134"/>
  <c r="J134"/>
  <c r="J100"/>
  <c r="R139"/>
  <c i="8" r="R124"/>
  <c r="T147"/>
  <c i="2" r="P125"/>
  <c r="P124"/>
  <c r="P161"/>
  <c r="P158"/>
  <c i="3" r="P142"/>
  <c r="T150"/>
  <c r="T163"/>
  <c r="R176"/>
  <c r="R183"/>
  <c r="BK226"/>
  <c r="J226"/>
  <c r="J110"/>
  <c r="T240"/>
  <c r="BK253"/>
  <c r="J253"/>
  <c r="J114"/>
  <c i="4" r="BK120"/>
  <c r="J120"/>
  <c r="J98"/>
  <c i="6" r="T120"/>
  <c r="T119"/>
  <c r="T118"/>
  <c i="7" r="R125"/>
  <c r="R124"/>
  <c r="R123"/>
  <c r="P134"/>
  <c i="8" r="BK124"/>
  <c r="J124"/>
  <c r="J98"/>
  <c r="R130"/>
  <c i="9" r="BK124"/>
  <c r="J124"/>
  <c r="J98"/>
  <c r="P124"/>
  <c r="R124"/>
  <c r="T124"/>
  <c r="T123"/>
  <c r="T122"/>
  <c r="BK129"/>
  <c r="J129"/>
  <c r="J99"/>
  <c r="P129"/>
  <c r="R129"/>
  <c i="11" r="T120"/>
  <c r="T119"/>
  <c r="T118"/>
  <c i="2" r="J117"/>
  <c r="BE126"/>
  <c r="BE151"/>
  <c r="BE152"/>
  <c r="BE155"/>
  <c r="BE157"/>
  <c r="BE163"/>
  <c i="3" r="E124"/>
  <c r="F131"/>
  <c r="BE146"/>
  <c r="BE149"/>
  <c r="BE151"/>
  <c r="BE154"/>
  <c r="BE162"/>
  <c r="BE189"/>
  <c r="BE193"/>
  <c r="BE196"/>
  <c r="BE223"/>
  <c r="BE227"/>
  <c r="BE244"/>
  <c r="BE245"/>
  <c i="5" r="J115"/>
  <c r="F118"/>
  <c r="BK126"/>
  <c r="J126"/>
  <c r="J99"/>
  <c i="6" r="E85"/>
  <c i="7" r="F92"/>
  <c r="BE126"/>
  <c r="BE127"/>
  <c r="BE135"/>
  <c r="BE141"/>
  <c r="BE145"/>
  <c r="BK142"/>
  <c r="J142"/>
  <c r="J102"/>
  <c i="8" r="J92"/>
  <c r="J116"/>
  <c r="BE133"/>
  <c r="BE136"/>
  <c r="BE142"/>
  <c r="BE148"/>
  <c r="BE149"/>
  <c r="BE150"/>
  <c i="9" r="E85"/>
  <c r="BE130"/>
  <c r="BE131"/>
  <c r="BE138"/>
  <c r="BE140"/>
  <c i="1" r="BA103"/>
  <c r="BB103"/>
  <c r="BC103"/>
  <c r="BD103"/>
  <c i="10" r="BK123"/>
  <c r="J123"/>
  <c r="J98"/>
  <c r="BK134"/>
  <c r="J134"/>
  <c r="J101"/>
  <c i="2" r="F120"/>
  <c r="BE137"/>
  <c r="BE139"/>
  <c r="BE154"/>
  <c r="BE162"/>
  <c r="BE166"/>
  <c r="BE168"/>
  <c r="BK159"/>
  <c r="J159"/>
  <c r="J101"/>
  <c i="3" r="J89"/>
  <c r="J131"/>
  <c r="BE174"/>
  <c r="BE175"/>
  <c r="BE178"/>
  <c r="BE179"/>
  <c r="BE181"/>
  <c r="BE191"/>
  <c r="BE204"/>
  <c r="BE208"/>
  <c r="BE241"/>
  <c r="BE242"/>
  <c r="BE255"/>
  <c r="BE256"/>
  <c i="4" r="F115"/>
  <c i="5" r="BE124"/>
  <c r="BE127"/>
  <c i="6" r="J112"/>
  <c r="BE122"/>
  <c r="BE123"/>
  <c r="BE129"/>
  <c i="8" r="F92"/>
  <c r="BE132"/>
  <c r="BE135"/>
  <c r="BE139"/>
  <c r="BE140"/>
  <c r="BE143"/>
  <c r="BE144"/>
  <c r="BE152"/>
  <c i="9" r="BE142"/>
  <c i="11" r="E85"/>
  <c r="J89"/>
  <c r="F92"/>
  <c r="J92"/>
  <c r="BE121"/>
  <c r="BE123"/>
  <c i="2" r="BE133"/>
  <c r="BE143"/>
  <c r="BE144"/>
  <c i="3" r="BE152"/>
  <c r="BE156"/>
  <c r="BE157"/>
  <c r="BE159"/>
  <c r="BE160"/>
  <c r="BE165"/>
  <c r="BE167"/>
  <c r="BE169"/>
  <c r="BE177"/>
  <c r="BE188"/>
  <c r="BE192"/>
  <c r="BE194"/>
  <c r="BE224"/>
  <c r="BE230"/>
  <c r="BE236"/>
  <c r="BE239"/>
  <c r="BE246"/>
  <c r="BE248"/>
  <c i="4" r="BE121"/>
  <c i="6" r="F92"/>
  <c r="BE127"/>
  <c r="BE128"/>
  <c i="7" r="BE129"/>
  <c r="BE136"/>
  <c r="BE140"/>
  <c r="BE143"/>
  <c i="8" r="E85"/>
  <c r="BE129"/>
  <c r="BE131"/>
  <c r="BE145"/>
  <c i="9" r="J119"/>
  <c r="BE128"/>
  <c r="BE132"/>
  <c r="BE150"/>
  <c r="BK145"/>
  <c r="J145"/>
  <c r="J100"/>
  <c i="10" r="E85"/>
  <c r="J89"/>
  <c r="F92"/>
  <c r="J92"/>
  <c r="BE124"/>
  <c r="BE126"/>
  <c r="BE127"/>
  <c r="BE129"/>
  <c r="BE130"/>
  <c r="BE131"/>
  <c r="BE132"/>
  <c r="BE135"/>
  <c i="11" r="BE125"/>
  <c i="2" r="J92"/>
  <c r="BE146"/>
  <c r="BE148"/>
  <c i="3" r="BE143"/>
  <c r="BE144"/>
  <c r="BE145"/>
  <c r="BE155"/>
  <c r="BE168"/>
  <c r="BE171"/>
  <c r="BE185"/>
  <c r="BE214"/>
  <c r="BE219"/>
  <c r="BE228"/>
  <c r="BE229"/>
  <c r="BE233"/>
  <c r="BE237"/>
  <c r="BE250"/>
  <c r="BK170"/>
  <c r="J170"/>
  <c r="J103"/>
  <c i="4" r="J112"/>
  <c i="5" r="E111"/>
  <c r="J118"/>
  <c i="7" r="J89"/>
  <c i="8" r="BE125"/>
  <c i="9" r="J116"/>
  <c r="BE125"/>
  <c r="BE126"/>
  <c r="BE127"/>
  <c r="BE136"/>
  <c r="BE144"/>
  <c r="BE152"/>
  <c i="1" r="AW103"/>
  <c i="2" r="E85"/>
  <c r="BE129"/>
  <c r="BE131"/>
  <c r="BE136"/>
  <c r="BE169"/>
  <c i="3" r="BE158"/>
  <c r="BE190"/>
  <c r="BE197"/>
  <c r="BE198"/>
  <c r="BE209"/>
  <c r="BE210"/>
  <c r="BE213"/>
  <c r="BE215"/>
  <c r="BE232"/>
  <c r="BE243"/>
  <c r="BE254"/>
  <c i="4" r="BE123"/>
  <c r="BE125"/>
  <c r="BE126"/>
  <c i="6" r="J115"/>
  <c r="BE121"/>
  <c i="7" r="J92"/>
  <c r="BE130"/>
  <c r="BE137"/>
  <c i="8" r="BE134"/>
  <c r="BE141"/>
  <c i="9" r="BE143"/>
  <c r="BE151"/>
  <c i="2" r="BE128"/>
  <c r="BE153"/>
  <c i="3" r="BE137"/>
  <c r="BE139"/>
  <c r="BE161"/>
  <c r="BE166"/>
  <c r="BE180"/>
  <c r="BE184"/>
  <c r="BE212"/>
  <c r="BE216"/>
  <c r="BE220"/>
  <c r="BE222"/>
  <c r="BE231"/>
  <c i="4" r="E85"/>
  <c r="BE122"/>
  <c i="5" r="BE130"/>
  <c r="BK129"/>
  <c r="BK128"/>
  <c r="J128"/>
  <c r="J100"/>
  <c i="6" r="BE124"/>
  <c r="BE125"/>
  <c i="2" r="BE132"/>
  <c r="BE134"/>
  <c r="BE135"/>
  <c r="BE141"/>
  <c i="3" r="BE140"/>
  <c r="BE148"/>
  <c r="BE182"/>
  <c r="BE186"/>
  <c r="BE199"/>
  <c r="BE200"/>
  <c r="BE205"/>
  <c r="BE206"/>
  <c r="BE218"/>
  <c r="BE225"/>
  <c r="BE234"/>
  <c r="BE235"/>
  <c i="6" r="BE126"/>
  <c r="BE131"/>
  <c i="7" r="E113"/>
  <c r="BE133"/>
  <c r="BE138"/>
  <c i="8" r="BE137"/>
  <c r="BE138"/>
  <c r="BK128"/>
  <c r="J128"/>
  <c r="J99"/>
  <c i="9" r="F92"/>
  <c r="BE134"/>
  <c i="11" r="BE126"/>
  <c i="2" r="BE130"/>
  <c r="BE160"/>
  <c r="BE165"/>
  <c r="BE167"/>
  <c i="3" r="BE141"/>
  <c r="BE147"/>
  <c r="BE164"/>
  <c r="BE202"/>
  <c r="BE203"/>
  <c r="BE238"/>
  <c i="4" r="J92"/>
  <c i="5" r="BK123"/>
  <c r="J123"/>
  <c r="J98"/>
  <c i="7" r="BE128"/>
  <c r="BE132"/>
  <c r="BK144"/>
  <c r="J144"/>
  <c r="J103"/>
  <c i="8" r="BE126"/>
  <c r="BE127"/>
  <c r="BE146"/>
  <c r="BK151"/>
  <c r="J151"/>
  <c r="J102"/>
  <c i="9" r="BE146"/>
  <c i="2" r="F36"/>
  <c i="1" r="BC95"/>
  <c i="4" r="F37"/>
  <c i="1" r="BD97"/>
  <c i="11" r="J34"/>
  <c i="1" r="AW104"/>
  <c i="9" r="F37"/>
  <c i="1" r="BD102"/>
  <c i="3" r="F35"/>
  <c i="1" r="BB96"/>
  <c i="3" r="F37"/>
  <c i="1" r="BD96"/>
  <c i="8" r="F34"/>
  <c i="1" r="BA101"/>
  <c i="8" r="J34"/>
  <c i="1" r="AW101"/>
  <c i="9" r="F34"/>
  <c i="1" r="BA102"/>
  <c i="5" r="F37"/>
  <c i="1" r="BD98"/>
  <c i="6" r="F36"/>
  <c i="1" r="BC99"/>
  <c i="6" r="F35"/>
  <c i="1" r="BB99"/>
  <c i="9" r="J34"/>
  <c i="1" r="AW102"/>
  <c i="6" r="F37"/>
  <c i="1" r="BD99"/>
  <c i="7" r="F34"/>
  <c i="1" r="BA100"/>
  <c i="9" r="F35"/>
  <c i="1" r="BB102"/>
  <c i="4" r="F34"/>
  <c i="1" r="BA97"/>
  <c i="5" r="F36"/>
  <c i="1" r="BC98"/>
  <c i="6" r="F34"/>
  <c i="1" r="BA99"/>
  <c i="11" r="F37"/>
  <c i="1" r="BD104"/>
  <c i="2" r="F37"/>
  <c i="1" r="BD95"/>
  <c i="4" r="F36"/>
  <c i="1" r="BC97"/>
  <c i="8" r="F37"/>
  <c i="1" r="BD101"/>
  <c i="11" r="F35"/>
  <c i="1" r="BB104"/>
  <c i="2" r="F35"/>
  <c i="1" r="BB95"/>
  <c i="5" r="F34"/>
  <c i="1" r="BA98"/>
  <c i="7" r="F37"/>
  <c i="1" r="BD100"/>
  <c i="8" r="F35"/>
  <c i="1" r="BB101"/>
  <c i="9" r="F36"/>
  <c i="1" r="BC102"/>
  <c i="11" r="F34"/>
  <c i="1" r="BA104"/>
  <c i="3" r="F34"/>
  <c i="1" r="BA96"/>
  <c i="3" r="J34"/>
  <c i="1" r="AW96"/>
  <c i="5" r="J34"/>
  <c i="1" r="AW98"/>
  <c i="7" r="F36"/>
  <c i="1" r="BC100"/>
  <c i="4" r="F35"/>
  <c i="1" r="BB97"/>
  <c i="6" r="J34"/>
  <c i="1" r="AW99"/>
  <c i="4" r="J34"/>
  <c i="1" r="AW97"/>
  <c i="2" r="F34"/>
  <c i="1" r="BA95"/>
  <c i="8" r="F36"/>
  <c i="1" r="BC101"/>
  <c i="2" r="J34"/>
  <c i="1" r="AW95"/>
  <c i="5" r="F35"/>
  <c i="1" r="BB98"/>
  <c i="7" r="F35"/>
  <c i="1" r="BB100"/>
  <c i="7" r="J34"/>
  <c i="1" r="AW100"/>
  <c i="11" r="F36"/>
  <c i="1" r="BC104"/>
  <c i="3" r="F36"/>
  <c i="1" r="BC96"/>
  <c i="3" l="1" r="P135"/>
  <c i="8" r="T123"/>
  <c r="T122"/>
  <c i="3" r="BK172"/>
  <c r="J172"/>
  <c r="J104"/>
  <c i="9" r="P123"/>
  <c r="P122"/>
  <c i="1" r="AU102"/>
  <c i="8" r="R123"/>
  <c r="R122"/>
  <c i="2" r="T123"/>
  <c i="9" r="R123"/>
  <c r="R122"/>
  <c i="2" r="P123"/>
  <c i="1" r="AU95"/>
  <c i="3" r="T172"/>
  <c r="T135"/>
  <c r="T134"/>
  <c r="P172"/>
  <c i="2" r="R124"/>
  <c r="R123"/>
  <c i="7" r="T124"/>
  <c r="T123"/>
  <c i="3" r="R135"/>
  <c r="R134"/>
  <c r="R172"/>
  <c i="7" r="P124"/>
  <c r="P123"/>
  <c i="1" r="AU100"/>
  <c i="2" r="BK124"/>
  <c r="J124"/>
  <c r="J97"/>
  <c i="3" r="BK135"/>
  <c i="5" r="BK122"/>
  <c r="BK121"/>
  <c r="J121"/>
  <c i="8" r="BK123"/>
  <c r="J123"/>
  <c r="J97"/>
  <c i="10" r="BK122"/>
  <c r="J122"/>
  <c r="J97"/>
  <c i="3" r="BK252"/>
  <c r="J252"/>
  <c r="J113"/>
  <c i="5" r="J129"/>
  <c r="J101"/>
  <c i="9" r="BK148"/>
  <c r="J148"/>
  <c r="J101"/>
  <c i="3" r="J173"/>
  <c r="J105"/>
  <c i="7" r="BK124"/>
  <c r="J124"/>
  <c r="J97"/>
  <c i="2" r="BK158"/>
  <c r="J158"/>
  <c r="J100"/>
  <c i="4" r="BK119"/>
  <c r="BK118"/>
  <c r="J118"/>
  <c r="J96"/>
  <c i="6" r="BK119"/>
  <c r="J119"/>
  <c r="J97"/>
  <c i="11" r="BK119"/>
  <c r="J119"/>
  <c r="J97"/>
  <c i="9" r="BK123"/>
  <c r="J123"/>
  <c r="J97"/>
  <c i="4" r="J33"/>
  <c i="1" r="AV97"/>
  <c r="AT97"/>
  <c i="8" r="F33"/>
  <c i="1" r="AZ101"/>
  <c i="7" r="J33"/>
  <c i="1" r="AV100"/>
  <c r="AT100"/>
  <c i="11" r="J33"/>
  <c i="1" r="AV104"/>
  <c r="AT104"/>
  <c i="4" r="F33"/>
  <c i="1" r="AZ97"/>
  <c i="5" r="J33"/>
  <c i="1" r="AV98"/>
  <c r="AT98"/>
  <c i="2" r="J33"/>
  <c i="1" r="AV95"/>
  <c r="AT95"/>
  <c i="10" r="F33"/>
  <c i="1" r="AZ103"/>
  <c r="BA94"/>
  <c r="AW94"/>
  <c r="AK30"/>
  <c r="BB94"/>
  <c r="W31"/>
  <c i="6" r="F33"/>
  <c i="1" r="AZ99"/>
  <c i="2" r="F33"/>
  <c i="1" r="AZ95"/>
  <c r="BC94"/>
  <c r="W32"/>
  <c i="11" r="F33"/>
  <c i="1" r="AZ104"/>
  <c i="5" r="F33"/>
  <c i="1" r="AZ98"/>
  <c i="9" r="F33"/>
  <c i="1" r="AZ102"/>
  <c i="9" r="J33"/>
  <c i="1" r="AV102"/>
  <c r="AT102"/>
  <c i="5" r="J30"/>
  <c i="1" r="AG98"/>
  <c r="AN98"/>
  <c r="BD94"/>
  <c r="W33"/>
  <c i="10" r="J33"/>
  <c i="1" r="AV103"/>
  <c r="AT103"/>
  <c i="3" r="J33"/>
  <c i="1" r="AV96"/>
  <c r="AT96"/>
  <c i="8" r="J33"/>
  <c i="1" r="AV101"/>
  <c r="AT101"/>
  <c i="6" r="J33"/>
  <c i="1" r="AV99"/>
  <c r="AT99"/>
  <c i="7" r="F33"/>
  <c i="1" r="AZ100"/>
  <c i="3" r="F33"/>
  <c i="1" r="AZ96"/>
  <c i="3" l="1" r="BK134"/>
  <c r="J134"/>
  <c r="P134"/>
  <c i="1" r="AU96"/>
  <c i="5" r="J39"/>
  <c i="7" r="BK123"/>
  <c r="J123"/>
  <c i="10" r="BK121"/>
  <c r="J121"/>
  <c r="J96"/>
  <c i="2" r="BK123"/>
  <c r="J123"/>
  <c r="J96"/>
  <c i="3" r="J135"/>
  <c r="J97"/>
  <c i="8" r="BK122"/>
  <c r="J122"/>
  <c i="5" r="J122"/>
  <c r="J97"/>
  <c i="6" r="BK118"/>
  <c r="J118"/>
  <c r="J96"/>
  <c i="4" r="J119"/>
  <c r="J97"/>
  <c i="11" r="BK118"/>
  <c r="J118"/>
  <c r="J96"/>
  <c i="5" r="J96"/>
  <c i="9" r="BK122"/>
  <c r="J122"/>
  <c r="J96"/>
  <c i="3" r="J30"/>
  <c i="1" r="AG96"/>
  <c r="AN96"/>
  <c r="AX94"/>
  <c i="7" r="J30"/>
  <c i="1" r="AG100"/>
  <c r="AN100"/>
  <c r="W30"/>
  <c r="AY94"/>
  <c r="AZ94"/>
  <c r="W29"/>
  <c i="4" r="J30"/>
  <c i="1" r="AG97"/>
  <c r="AN97"/>
  <c i="8" r="J30"/>
  <c i="1" r="AG101"/>
  <c r="AN101"/>
  <c r="AU94"/>
  <c i="7" l="1" r="J96"/>
  <c i="8" r="J39"/>
  <c i="4" r="J39"/>
  <c i="3" r="J96"/>
  <c i="7" r="J39"/>
  <c i="8" r="J96"/>
  <c i="3" r="J39"/>
  <c i="10" r="J30"/>
  <c i="1" r="AG103"/>
  <c r="AN103"/>
  <c i="6" r="J30"/>
  <c i="1" r="AG99"/>
  <c r="AN99"/>
  <c r="AV94"/>
  <c r="AK29"/>
  <c i="2" r="J30"/>
  <c i="1" r="AG95"/>
  <c r="AN95"/>
  <c i="11" r="J30"/>
  <c i="1" r="AG104"/>
  <c r="AN104"/>
  <c i="9" r="J30"/>
  <c i="1" r="AG102"/>
  <c r="AN102"/>
  <c i="9" l="1" r="J39"/>
  <c i="11" r="J39"/>
  <c i="10" r="J39"/>
  <c i="2" r="J39"/>
  <c i="6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<sst xmlns="http://schemas.openxmlformats.org/spreadsheetml/2006/main">
  <si>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</si>
  <si>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</si>
  <si>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</si>
  <si>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</si>
  <si>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</si>
  <si>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{3523f614-e4ab-45b1-b979-310d989461d6}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</si>
  <si>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</si>
  <si>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</si>
  <si>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</si>
  <si>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</si>
  <si>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</si>
  <si>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</si>
  <si>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</si>
  <si>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</si>
  <si>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2026-002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</si>
  <si>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</si>
  <si>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</si>
  <si>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HALA PRO VOLIÉROVÝ CHOV NOSNIC - Dolní Studénky parc.č. 417</t>
  </si>
  <si>
    <t>KSO:</t>
  </si>
  <si>
    <t>CC-CZ:</t>
  </si>
  <si>
    <t>Místo:</t>
  </si>
  <si>
    <t>Králec , parc.č. 417</t>
  </si>
  <si>
    <t>Datum:</t>
  </si>
  <si>
    <t>19. 2. 2026</t>
  </si>
  <si>
    <t>Zadavatel:</t>
  </si>
  <si>
    <t>IČ:</t>
  </si>
  <si>
    <t>BLUDOVSKÁ, a.s.</t>
  </si>
  <si>
    <t>DIČ:</t>
  </si>
  <si>
    <t>Uchazeč:</t>
  </si>
  <si>
    <t>Vyplň údaj</t>
  </si>
  <si>
    <t>Projektant:</t>
  </si>
  <si>
    <t>Ing. Martin Trokan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</si>
  <si>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</si>
  <si>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</si>
  <si>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</si>
  <si>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</si>
  <si>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</si>
  <si>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</si>
  <si>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</si>
  <si>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</si>
  <si>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</si>
  <si>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</si>
  <si>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</si>
  <si>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</si>
  <si>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</si>
  <si>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</si>
  <si>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</si>
  <si>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</si>
  <si>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</si>
  <si>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</si>
  <si>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</si>
  <si>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</si>
  <si>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</si>
  <si>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</si>
  <si>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</si>
  <si>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</si>
  <si>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</si>
  <si>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</si>
  <si>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</si>
  <si>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</si>
  <si>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</si>
  <si>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</si>
  <si>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</si>
  <si>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</si>
  <si>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</si>
  <si>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</si>
  <si>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</si>
  <si>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</si>
  <si>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</si>
  <si>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</si>
  <si>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</si>
  <si>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</si>
  <si>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</si>
  <si>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</si>
  <si>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</si>
  <si>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</si>
  <si>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</si>
  <si>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</si>
  <si>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</si>
  <si>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</si>
  <si>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</si>
  <si>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</si>
  <si>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Přípravné a bourací práce</t>
  </si>
  <si>
    <t>STA</t>
  </si>
  <si>
    <t>1</t>
  </si>
  <si>
    <t>{7f4c9ec4-e64b-42b4-b6e1-0c781e06ba83}</t>
  </si>
  <si>
    <t>2</t>
  </si>
  <si>
    <t>02</t>
  </si>
  <si>
    <t xml:space="preserve">Rekonstrukce haly </t>
  </si>
  <si>
    <t>{e1e6f6fb-2098-457a-86d4-eee884166387}</t>
  </si>
  <si>
    <t>03</t>
  </si>
  <si>
    <t>Výměna střešního pláště</t>
  </si>
  <si>
    <t>{532833d8-4ab4-4fb9-b32b-4834e6df4292}</t>
  </si>
  <si>
    <t>04</t>
  </si>
  <si>
    <t xml:space="preserve">Ochranný ŽB PREFA soklový lem </t>
  </si>
  <si>
    <t>{2f342667-8450-4ab9-ab12-98efcf2b1ea9}</t>
  </si>
  <si>
    <t>05</t>
  </si>
  <si>
    <t xml:space="preserve">Hydrantový systém </t>
  </si>
  <si>
    <t>{9547d289-0158-4e19-99a7-a8b8e0d0d990}</t>
  </si>
  <si>
    <t>06</t>
  </si>
  <si>
    <t>Nakládání s odpadními vodami - trusová koncovka</t>
  </si>
  <si>
    <t>{05193087-0d73-4824-b294-d28973844e92}</t>
  </si>
  <si>
    <t>07</t>
  </si>
  <si>
    <t>Nakládání s dešťovými vodami</t>
  </si>
  <si>
    <t>{3b8385a7-fcc0-49ae-bd87-b85cf0ba78de}</t>
  </si>
  <si>
    <t>08</t>
  </si>
  <si>
    <t>Základ pro sila - 3000/6000 mm</t>
  </si>
  <si>
    <t>{3ca010c0-e50f-44c3-9395-b2c28f12bce0}</t>
  </si>
  <si>
    <t>09</t>
  </si>
  <si>
    <t>Rampa vnější komunikace</t>
  </si>
  <si>
    <t>{98e55372-f0ec-47c2-bf81-03ed81e6fd8a}</t>
  </si>
  <si>
    <t>10</t>
  </si>
  <si>
    <t>Vedlejší rozpočtové náklady</t>
  </si>
  <si>
    <t>{925d2552-0cb1-4144-ad3d-b40aecd5ffc1}</t>
  </si>
  <si>
    <t>KRYCÍ LIST SOUPISU PRACÍ</t>
  </si>
  <si>
    <t>Objekt:</t>
  </si>
  <si>
    <t>01 - Přípravné a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</si>
  <si>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</si>
  <si>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</si>
  <si>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</si>
  <si>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</si>
  <si>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</si>
  <si>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</si>
  <si>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</si>
  <si>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</si>
  <si>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</si>
  <si>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</si>
  <si>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741 - Elektroinstalace - silnoproud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</si>
  <si>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</si>
  <si>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</si>
  <si>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</si>
  <si>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</si>
  <si>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</si>
  <si>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</si>
  <si>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</si>
  <si>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</si>
  <si>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</si>
  <si>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</si>
  <si>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</si>
  <si>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</si>
  <si>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</si>
  <si>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</si>
  <si>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</si>
  <si>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</si>
  <si>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</si>
  <si>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</si>
  <si>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</si>
  <si>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</si>
  <si>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9-001</t>
  </si>
  <si>
    <t xml:space="preserve">Demontáž stávající technologie chovu - kompletní provedení </t>
  </si>
  <si>
    <t>m2</t>
  </si>
  <si>
    <t>4</t>
  </si>
  <si>
    <t>1886517264</t>
  </si>
  <si>
    <t>P</t>
  </si>
  <si>
    <t>Poznámka k položce:_x000d_
Kompletní demontáž stávající technologie:_x000d_
_x000d_
- klecový chov_x000d_
- rozvody ZTI / VZT_x000d_
- rozvody elektroinstalace_x000d_
- demontovaný materiál bude připraven před halou odvoz dle požadavku investora._x000d_
_x000d_
ZHOTOVITEL DEMONTOVANÝ MATERIÁL SEPARUJE PRO MAXIMÁLNÍ MOŽNOST RECYKLACE SUTÍ._x000d_
_x000d_
Uložení sutí na SKLÁDKU, RECYKLAČNÍ STŘEDISKA a odvoz je v režii investora.</t>
  </si>
  <si>
    <t>961044111</t>
  </si>
  <si>
    <t>Bourání základů z betonu prostého</t>
  </si>
  <si>
    <t>m3</t>
  </si>
  <si>
    <t>-1823484079</t>
  </si>
  <si>
    <t>3</t>
  </si>
  <si>
    <t>968072558</t>
  </si>
  <si>
    <t>Vybourání kovových vrat pl do 5 m2</t>
  </si>
  <si>
    <t>-930634832</t>
  </si>
  <si>
    <t>974042555</t>
  </si>
  <si>
    <t>Vysekání rýh v dlažbě betonové nebo jiné monolitické hl do 100 mm š do 200 mm</t>
  </si>
  <si>
    <t>m</t>
  </si>
  <si>
    <t>-2054515415</t>
  </si>
  <si>
    <t>5</t>
  </si>
  <si>
    <t>974042575</t>
  </si>
  <si>
    <t>Vysekání rýh v dlažbě betonové nebo jiné monolitické hl do 200 mm š do 200 mm</t>
  </si>
  <si>
    <t>591213351</t>
  </si>
  <si>
    <t>6</t>
  </si>
  <si>
    <t>977312112</t>
  </si>
  <si>
    <t>Řezání stávajících betonových mazanin vyztužených hl do 100 mm</t>
  </si>
  <si>
    <t>-675421640</t>
  </si>
  <si>
    <t>7</t>
  </si>
  <si>
    <t>977312114</t>
  </si>
  <si>
    <t>Řezání stávajících betonových mazanin vyztužených hl do 200 mm</t>
  </si>
  <si>
    <t>-2049317602</t>
  </si>
  <si>
    <t>8</t>
  </si>
  <si>
    <t>946112114</t>
  </si>
  <si>
    <t>Montáž pojízdných věží trubkových/dílcových š do 1,6 m dl do 3,2 m v přes 3,5 do 4,5 m</t>
  </si>
  <si>
    <t>kus</t>
  </si>
  <si>
    <t>-784681582</t>
  </si>
  <si>
    <t>946112214</t>
  </si>
  <si>
    <t>Příplatek k pojízdným věžím š do 1,6 m dl do 3,2 m v do 4,5 m za první a ZKD den použití</t>
  </si>
  <si>
    <t>396120524</t>
  </si>
  <si>
    <t>946112814</t>
  </si>
  <si>
    <t>Demontáž pojízdných věží trubkových/dílcových š přes 0,9 do 1,6 m dl do 3,2 m v přes 3,5 do 4,5 m</t>
  </si>
  <si>
    <t>-1343168509</t>
  </si>
  <si>
    <t>11</t>
  </si>
  <si>
    <t>DEM-001</t>
  </si>
  <si>
    <t>Demontáž stávající OPLÁŠTĚNÍ</t>
  </si>
  <si>
    <t>-650243924</t>
  </si>
  <si>
    <t>Poznámka k položce:_x000d_
Kompletní demontáž stávající technologie:_x000d_
- klecový chov_x000d_
- rozvody ÚT vč. otopných těles_x000d_
- rozvody elektroinstalace_x000d_
- demontáž dvoukřídlých vrat - 2 ks_x000d_
- demontáž lišt podhledu a stěn pro montáž vnitřního zateplení z panelů._x000d_
_x000d_
- Demontovaný materiál bude připraven před halou odvoz dle požadavku investora._x000d_
- Vnitrostaveništní přesun sutí._x000d_
- Uložení sutí na skládku a odvoz je v režii investora.</t>
  </si>
  <si>
    <t>DEM-002</t>
  </si>
  <si>
    <t>Demontáž stávající PODHLED</t>
  </si>
  <si>
    <t>1061655244</t>
  </si>
  <si>
    <t>13</t>
  </si>
  <si>
    <t>DEM-003</t>
  </si>
  <si>
    <t>Demontáž stávající STŘECHA</t>
  </si>
  <si>
    <t>-1353094147</t>
  </si>
  <si>
    <t>14</t>
  </si>
  <si>
    <t>966072111</t>
  </si>
  <si>
    <t>Demontáž opláštění stěn ocelových kcí ze sendvičových panelů budov v do 6 m</t>
  </si>
  <si>
    <t>-1596949057</t>
  </si>
  <si>
    <t>15</t>
  </si>
  <si>
    <t>DEM-004</t>
  </si>
  <si>
    <t>Demontáž stávající NOSNÉ KONSTRUKCE STAVBY</t>
  </si>
  <si>
    <t>-1282429777</t>
  </si>
  <si>
    <t>16</t>
  </si>
  <si>
    <t>DEM-005</t>
  </si>
  <si>
    <t>Demontáž stávající OPLÁŠTĚNÍ AZB VNĚJŠÍ DESKA OPLÁŠTĚNÍ</t>
  </si>
  <si>
    <t>-405125535</t>
  </si>
  <si>
    <t>17</t>
  </si>
  <si>
    <t>DEM-006</t>
  </si>
  <si>
    <t>Demontáž stávající OPLÁŠTĚNÍ AZB VNĚJŠÍ DESKA OPLÁŠTĚNÍ - ULOŽENÍ NEBEZPEČNÉHO ODPADU NA ŘÍZENÉ SKLADCE A NAKLÁDÁNÍ S NÍM</t>
  </si>
  <si>
    <t>TUNA</t>
  </si>
  <si>
    <t>1901719051</t>
  </si>
  <si>
    <t>997</t>
  </si>
  <si>
    <t>Přesun sutě</t>
  </si>
  <si>
    <t>18</t>
  </si>
  <si>
    <t>997013151</t>
  </si>
  <si>
    <t>Vnitrostaveništní doprava suti a vybouraných hmot pro budovy v do 6 m s omezením mechanizace</t>
  </si>
  <si>
    <t>t</t>
  </si>
  <si>
    <t>-842681371</t>
  </si>
  <si>
    <t>19</t>
  </si>
  <si>
    <t>997013501</t>
  </si>
  <si>
    <t>Odvoz suti a vybouraných hmot na skládku nebo meziskládku do 1 km se složením</t>
  </si>
  <si>
    <t>-767490055</t>
  </si>
  <si>
    <t>20</t>
  </si>
  <si>
    <t>997013509</t>
  </si>
  <si>
    <t>Příplatek k odvozu suti a vybouraných hmot na skládku ZKD 1 km přes 1 km</t>
  </si>
  <si>
    <t>1708148967</t>
  </si>
  <si>
    <t>997013631</t>
  </si>
  <si>
    <t>Poplatek za uložení na skládce (skládkovné) stavebního odpadu směsného kód odpadu 17 09 04</t>
  </si>
  <si>
    <t>87740712</t>
  </si>
  <si>
    <t>22</t>
  </si>
  <si>
    <t>997013814</t>
  </si>
  <si>
    <t>Poplatek za uložení na skládce (skládkovné) stavebního odpadu izolací kód odpadu 17 06 04</t>
  </si>
  <si>
    <t>-1420699623</t>
  </si>
  <si>
    <t>Poznámka k položce:_x000d_
Uložení objemných izolačních materiálů !!!_x000d_
_x000d_
PIR panely - 14,45 tuny_x000d_
Minerální vata - 6,45 tuny</t>
  </si>
  <si>
    <t>23</t>
  </si>
  <si>
    <t>997013861</t>
  </si>
  <si>
    <t>Poplatek za uložení stavebního odpadu na recyklační skládce (skládkovné) z prostého betonu kód odpadu 17 01 01</t>
  </si>
  <si>
    <t>1579469807</t>
  </si>
  <si>
    <t>PSV</t>
  </si>
  <si>
    <t>Práce a dodávky PSV</t>
  </si>
  <si>
    <t>713</t>
  </si>
  <si>
    <t>Izolace tepelné</t>
  </si>
  <si>
    <t>24</t>
  </si>
  <si>
    <t>713110811</t>
  </si>
  <si>
    <t>Odstranění tepelné izolace stropů volně kladené z vláknitých materiálů suchých tl do 100 mm</t>
  </si>
  <si>
    <t>-1092880158</t>
  </si>
  <si>
    <t>741</t>
  </si>
  <si>
    <t>Elektroinstalace - silnoproud</t>
  </si>
  <si>
    <t>25</t>
  </si>
  <si>
    <t>741421811</t>
  </si>
  <si>
    <t>Demontáž drátu nebo lana svodového vedení D do 8 mm kolmý svod</t>
  </si>
  <si>
    <t>-1320470737</t>
  </si>
  <si>
    <t>26</t>
  </si>
  <si>
    <t>741421821</t>
  </si>
  <si>
    <t>Demontáž drátu nebo lana svodového vedení D do 8 mm rovná střecha</t>
  </si>
  <si>
    <t>-1571081037</t>
  </si>
  <si>
    <t>764</t>
  </si>
  <si>
    <t>Konstrukce klempířské</t>
  </si>
  <si>
    <t>27</t>
  </si>
  <si>
    <t>764001851</t>
  </si>
  <si>
    <t>Demontáž hřebene s větrací mřížkou nebo hřebenovým plechem do suti</t>
  </si>
  <si>
    <t>1713878041</t>
  </si>
  <si>
    <t>28</t>
  </si>
  <si>
    <t>764002825</t>
  </si>
  <si>
    <t>Demontáž ventilační turbíny do suti</t>
  </si>
  <si>
    <t>-873035098</t>
  </si>
  <si>
    <t>29</t>
  </si>
  <si>
    <t>764002871</t>
  </si>
  <si>
    <t>Demontáž lemování zdí do suti</t>
  </si>
  <si>
    <t>1819773655</t>
  </si>
  <si>
    <t>30</t>
  </si>
  <si>
    <t>764004801</t>
  </si>
  <si>
    <t>Demontáž podokapního žlabu do suti</t>
  </si>
  <si>
    <t>1264525363</t>
  </si>
  <si>
    <t>31</t>
  </si>
  <si>
    <t>764004861</t>
  </si>
  <si>
    <t>Demontáž svodu do suti</t>
  </si>
  <si>
    <t>-1081537255</t>
  </si>
  <si>
    <t xml:space="preserve">02 - Rekonstrukce haly 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</si>
  <si>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</si>
  <si>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</si>
  <si>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</si>
  <si>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</si>
  <si>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</si>
  <si>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722 - Zdravotechnika - vnitřní vodovod</t>
  </si>
  <si>
    <t xml:space="preserve">    748 - Elektromontáže - osvětlovací zařízení a svítidla</t>
  </si>
  <si>
    <t xml:space="preserve">    762 - Konstrukce tesařské</t>
  </si>
  <si>
    <t xml:space="preserve">    767 - Konstrukce zámečnické</t>
  </si>
  <si>
    <t xml:space="preserve">    777 - Podlahy lité</t>
  </si>
  <si>
    <t>M - Práce a dodávky M</t>
  </si>
  <si>
    <t xml:space="preserve">    21-M - Elektromontáže</t>
  </si>
  <si>
    <t>Zemní práce</t>
  </si>
  <si>
    <t>132251102</t>
  </si>
  <si>
    <t>Hloubení rýh nezapažených š do 800 mm v hornině třídy těžitelnosti I skupiny 3 objem do 50 m3 strojně</t>
  </si>
  <si>
    <t>1526717903</t>
  </si>
  <si>
    <t>Poznámka k položce:_x000d_
Statické ztužení základového pasu stáje._x000d_
Öbklop kolem stávajícího líce základového pasu stáje včetně ričního dočištění pasu před betonáží.</t>
  </si>
  <si>
    <t>162351104</t>
  </si>
  <si>
    <t>Vodorovné přemístění přes 500 do 1000 m výkopku/sypaniny z horniny třídy těžitelnosti I skupiny 1 až 3</t>
  </si>
  <si>
    <t>-72368316</t>
  </si>
  <si>
    <t>167151101</t>
  </si>
  <si>
    <t>Nakládání výkopku z hornin třídy těžitelnosti I skupiny 1 až 3 do 100 m3</t>
  </si>
  <si>
    <t>-1071812002</t>
  </si>
  <si>
    <t>167151121</t>
  </si>
  <si>
    <t>Skládání nebo překládání výkopku z horniny třídy těžitelnosti I skupiny 1 až 3</t>
  </si>
  <si>
    <t>-643997699</t>
  </si>
  <si>
    <t>Zakládání</t>
  </si>
  <si>
    <t>274322611</t>
  </si>
  <si>
    <t>Základové pasy ze ŽB se zvýšenými nároky na prostředí tř. C 30/37</t>
  </si>
  <si>
    <t>-182331336</t>
  </si>
  <si>
    <t>274351121</t>
  </si>
  <si>
    <t>Zřízení bednění základových pasů rovného</t>
  </si>
  <si>
    <t>1971624578</t>
  </si>
  <si>
    <t>274351122</t>
  </si>
  <si>
    <t>Odstranění bednění základových pasů rovného</t>
  </si>
  <si>
    <t>-1225367449</t>
  </si>
  <si>
    <t>274361821</t>
  </si>
  <si>
    <t>Výztuž základových pasů betonářskou ocelí 10 505 (R)</t>
  </si>
  <si>
    <t>893565788</t>
  </si>
  <si>
    <t>274362021</t>
  </si>
  <si>
    <t>Výztuž základových pasů svařovanými sítěmi Kari</t>
  </si>
  <si>
    <t>-1891137637</t>
  </si>
  <si>
    <t>279113154</t>
  </si>
  <si>
    <t>Základová zeď tl přes 250 do 300 mm z tvárnic ztraceného bednění včetně výplně z betonu tř. C 25/30</t>
  </si>
  <si>
    <t>1097933857</t>
  </si>
  <si>
    <t>279113155</t>
  </si>
  <si>
    <t>Základová zeď tl přes 300 do 400 mm z tvárnic ztraceného bednění včetně výplně z betonu tř. C 25/30</t>
  </si>
  <si>
    <t>1293505455</t>
  </si>
  <si>
    <t>Svislé a kompletní konstrukce</t>
  </si>
  <si>
    <t>310238211</t>
  </si>
  <si>
    <t>Zazdívka otvorů pl přes 0,25 do 1 m2 ve zdivu nadzákladovém cihlami pálenými na MVC</t>
  </si>
  <si>
    <t>-678715156</t>
  </si>
  <si>
    <t>311272030</t>
  </si>
  <si>
    <t>Zdivo z pórobetonových tvárnic hladkých do P2 přes 450 do 600 kg/m3 na tenkovrstvou maltu tl 200 mm</t>
  </si>
  <si>
    <t>-137886145</t>
  </si>
  <si>
    <t>Úpravy povrchů, podlahy a osazování výplní</t>
  </si>
  <si>
    <t>622142001</t>
  </si>
  <si>
    <t>Potažení vnějších stěn sklovláknitým pletivem vtlačeným do tenkovrstvé hmoty</t>
  </si>
  <si>
    <t>-1867187310</t>
  </si>
  <si>
    <t>622511012</t>
  </si>
  <si>
    <t>Tenkovrstvá akrylátová zatíraná omítka zrnitost 1,5 mm vnějších stěn</t>
  </si>
  <si>
    <t>-528004800</t>
  </si>
  <si>
    <t>784121001</t>
  </si>
  <si>
    <t>Oškrabání malby v místnostech v do 3,80 m</t>
  </si>
  <si>
    <t>-920470361</t>
  </si>
  <si>
    <t>612131121</t>
  </si>
  <si>
    <t>Penetrační disperzní nátěr vnitřních stěn nanášený ručně</t>
  </si>
  <si>
    <t>1866682604</t>
  </si>
  <si>
    <t>612142001</t>
  </si>
  <si>
    <t>Potažení vnitřních stěn sklovláknitým pletivem vtlačeným do tenkovrstvé hmoty</t>
  </si>
  <si>
    <t>1806806849</t>
  </si>
  <si>
    <t>783827421</t>
  </si>
  <si>
    <t>Krycí dvojnásobný akrylátový nátěr omítek omyvatelný</t>
  </si>
  <si>
    <t>1825372102</t>
  </si>
  <si>
    <t>612325302</t>
  </si>
  <si>
    <t>Vápenocementová štuková omítka ostění nebo nadpraží</t>
  </si>
  <si>
    <t>1606303192</t>
  </si>
  <si>
    <t>612325422</t>
  </si>
  <si>
    <t>Oprava vnitřní vápenocementové štukové omítky stěn v rozsahu plochy přes 10 do 30 %</t>
  </si>
  <si>
    <t>-1246026343</t>
  </si>
  <si>
    <t>6-001</t>
  </si>
  <si>
    <t>D+M dvoukřídlá vrata z PIR panelů do ocelového rámu - nosná kostra žárový zinek</t>
  </si>
  <si>
    <t>soubor</t>
  </si>
  <si>
    <t>-819867151</t>
  </si>
  <si>
    <t>935932111</t>
  </si>
  <si>
    <t>Osazení odvodňovacího plastového žlabu s krycím roštem šířky do 200 mm</t>
  </si>
  <si>
    <t>-1504609047</t>
  </si>
  <si>
    <t>M</t>
  </si>
  <si>
    <t>56241022</t>
  </si>
  <si>
    <t>žlab KOMPOZIT zátěž B125-E 600kN 1000/160/150 mm vč. kompozitního roštu</t>
  </si>
  <si>
    <t>1632830210</t>
  </si>
  <si>
    <t>56241022R</t>
  </si>
  <si>
    <t>žlab KOMPOZIT - RF/PRO/MC 100 čelní ukončovací stěna uzavřená typ 01 PP</t>
  </si>
  <si>
    <t>1076198189</t>
  </si>
  <si>
    <t>998</t>
  </si>
  <si>
    <t>Přesun hmot</t>
  </si>
  <si>
    <t>998021021</t>
  </si>
  <si>
    <t>Přesun hmot pro haly s nosnou kcí zděnou nebo monolitickou v do 20 m</t>
  </si>
  <si>
    <t>2044724295</t>
  </si>
  <si>
    <t>713131241</t>
  </si>
  <si>
    <t>Montáž izolace tepelné stěn lepením celoplošně v kombinaci s mechanickým kotvením rohoží, pásů, dílců, desek tl do 100mm</t>
  </si>
  <si>
    <t>-695264361</t>
  </si>
  <si>
    <t>28376422</t>
  </si>
  <si>
    <t>deska XPS hrana polodrážková a hladký povrch 300kPA λ=0,035 tl 100mm</t>
  </si>
  <si>
    <t>32</t>
  </si>
  <si>
    <t>-1341639097</t>
  </si>
  <si>
    <t>722</t>
  </si>
  <si>
    <t>Zdravotechnika - vnitřní vodovod</t>
  </si>
  <si>
    <t>722174004</t>
  </si>
  <si>
    <t>Potrubí vodovodní plastové PPR svar polyfúze PN 16 D 32x4,4 mm</t>
  </si>
  <si>
    <t>-1722817989</t>
  </si>
  <si>
    <t>33</t>
  </si>
  <si>
    <t>722181232</t>
  </si>
  <si>
    <t>Ochrana vodovodního potrubí přilepenými termoizolačními trubicemi z PE tl přes 9 do 13 mm DN přes 22 do 45 mm</t>
  </si>
  <si>
    <t>-1036864387</t>
  </si>
  <si>
    <t>34</t>
  </si>
  <si>
    <t>722190402</t>
  </si>
  <si>
    <t>Vyvedení a upevnění výpustku DN přes 25 do 50</t>
  </si>
  <si>
    <t>1251794190</t>
  </si>
  <si>
    <t>35</t>
  </si>
  <si>
    <t>722220112</t>
  </si>
  <si>
    <t>Nástěnka pro výtokový ventil G 3/4" s jedním závitem</t>
  </si>
  <si>
    <t>-932940974</t>
  </si>
  <si>
    <t>36</t>
  </si>
  <si>
    <t>722224116</t>
  </si>
  <si>
    <t>Kohout plnicí nebo vypouštěcí G 3/4" PN 10 s jedním závitem</t>
  </si>
  <si>
    <t>2112195832</t>
  </si>
  <si>
    <t>37</t>
  </si>
  <si>
    <t>998722101</t>
  </si>
  <si>
    <t>Přesun hmot tonážní pro vnitřní vodovod v objektech v do 6 m</t>
  </si>
  <si>
    <t>336816989</t>
  </si>
  <si>
    <t>38</t>
  </si>
  <si>
    <t>741/001</t>
  </si>
  <si>
    <t>Revize bleskosvodu - oprava stávajícího systému.</t>
  </si>
  <si>
    <t>582237208</t>
  </si>
  <si>
    <t>39</t>
  </si>
  <si>
    <t>741410003</t>
  </si>
  <si>
    <t>Montáž vodič uzemňovací drát nebo lano D do 10 mm na povrchu</t>
  </si>
  <si>
    <t>282650029</t>
  </si>
  <si>
    <t>40</t>
  </si>
  <si>
    <t>35442141</t>
  </si>
  <si>
    <t>drát D 8 mm AlMgSi polotvrdý</t>
  </si>
  <si>
    <t>kg</t>
  </si>
  <si>
    <t>1515077917</t>
  </si>
  <si>
    <t xml:space="preserve">Poznámka k položce:_x000d_
mb/150g </t>
  </si>
  <si>
    <t>41</t>
  </si>
  <si>
    <t>35441073</t>
  </si>
  <si>
    <t>drát D 10mm FeZn</t>
  </si>
  <si>
    <t>1716827470</t>
  </si>
  <si>
    <t>42</t>
  </si>
  <si>
    <t>35441849</t>
  </si>
  <si>
    <t>držák jímače a ochranné trubky - 200mm, FeZn</t>
  </si>
  <si>
    <t>1935534755</t>
  </si>
  <si>
    <t>43</t>
  </si>
  <si>
    <t>35441560</t>
  </si>
  <si>
    <t>podpěra vedení FeZn na plechové střechy 110mm</t>
  </si>
  <si>
    <t>1066536407</t>
  </si>
  <si>
    <t>44</t>
  </si>
  <si>
    <t>35441860</t>
  </si>
  <si>
    <t>svorka FeZn k jímací tyči - 4 šrouby</t>
  </si>
  <si>
    <t>-129608040</t>
  </si>
  <si>
    <t>45</t>
  </si>
  <si>
    <t>35441875</t>
  </si>
  <si>
    <t>svorka křížová pro vodič D 6-10mm</t>
  </si>
  <si>
    <t>-895942757</t>
  </si>
  <si>
    <t>46</t>
  </si>
  <si>
    <t>35441065</t>
  </si>
  <si>
    <t>tyč jímací s rovným koncem 1500mm FeZn</t>
  </si>
  <si>
    <t>452399379</t>
  </si>
  <si>
    <t>47</t>
  </si>
  <si>
    <t>998741101</t>
  </si>
  <si>
    <t>Přesun hmot tonážní pro silnoproud v objektech v do 6 m</t>
  </si>
  <si>
    <t>-2080359107</t>
  </si>
  <si>
    <t>748</t>
  </si>
  <si>
    <t>Elektromontáže - osvětlovací zařízení a svítidla</t>
  </si>
  <si>
    <t>48</t>
  </si>
  <si>
    <t>741372153</t>
  </si>
  <si>
    <t>Montáž svítidlo LED průmyslové přisazené nástěnné se zapojením vodičů</t>
  </si>
  <si>
    <t>611034358</t>
  </si>
  <si>
    <t>49</t>
  </si>
  <si>
    <t>34835006</t>
  </si>
  <si>
    <t>LED reflektor nástěnný 40-80W s integ. čidlem</t>
  </si>
  <si>
    <t>742957038</t>
  </si>
  <si>
    <t>50</t>
  </si>
  <si>
    <t>741372154</t>
  </si>
  <si>
    <t>Montáž svítidlo LED průmyslové přisazené stropní se zapojením vodičů</t>
  </si>
  <si>
    <t>540604640</t>
  </si>
  <si>
    <t>51</t>
  </si>
  <si>
    <t>741122015</t>
  </si>
  <si>
    <t>Montáž kabel Cu bez ukončení uložený pod omítku plný kulatý 3x1,5 mm2 (např. CYKY)</t>
  </si>
  <si>
    <t>153102737</t>
  </si>
  <si>
    <t>52</t>
  </si>
  <si>
    <t>34111030</t>
  </si>
  <si>
    <t>kabel instalační jádro Cu plné izolace PVC plášť PVC 450/750V (CYKY) 3x1,5mm2</t>
  </si>
  <si>
    <t>1789528351</t>
  </si>
  <si>
    <t>Poznámka k položce:_x000d_
Poznámka k položce: CYKY, průměr kabelu 8,6mm</t>
  </si>
  <si>
    <t>53</t>
  </si>
  <si>
    <t>741122016</t>
  </si>
  <si>
    <t>Montáž kabel Cu bez ukončení uložený pod omítku plný kulatý 3x2,5 až 6 mm2 (např. CYKY)</t>
  </si>
  <si>
    <t>2016845609</t>
  </si>
  <si>
    <t>54</t>
  </si>
  <si>
    <t>34111036</t>
  </si>
  <si>
    <t>kabel instalační jádro Cu plné izolace PVC plášť PVC 450/750V (CYKY) 3x2,5mm2</t>
  </si>
  <si>
    <t>44066813</t>
  </si>
  <si>
    <t>55</t>
  </si>
  <si>
    <t>741130021</t>
  </si>
  <si>
    <t>Ukončení vodič izolovaný do 2,5 mm2 na svorkovnici</t>
  </si>
  <si>
    <t>-1133495044</t>
  </si>
  <si>
    <t>56</t>
  </si>
  <si>
    <t>Pol19</t>
  </si>
  <si>
    <t>Krabice KU68</t>
  </si>
  <si>
    <t>ks</t>
  </si>
  <si>
    <t>-1744137314</t>
  </si>
  <si>
    <t>57</t>
  </si>
  <si>
    <t>Pol40</t>
  </si>
  <si>
    <t>Vypínač č.1 TANGO bílá</t>
  </si>
  <si>
    <t>-374837063</t>
  </si>
  <si>
    <t>Poznámka k položce:_x000d_
včetně časového doběhu</t>
  </si>
  <si>
    <t>58</t>
  </si>
  <si>
    <t>Pol44</t>
  </si>
  <si>
    <t>Zásuvka 230V TANGO bílá</t>
  </si>
  <si>
    <t>-1487929962</t>
  </si>
  <si>
    <t>59</t>
  </si>
  <si>
    <t>741910711</t>
  </si>
  <si>
    <t>Montáž nosných drátů a lan - napnutí jednoho nosného lana</t>
  </si>
  <si>
    <t>-1481451785</t>
  </si>
  <si>
    <t>60</t>
  </si>
  <si>
    <t>51181780244</t>
  </si>
  <si>
    <t>LANKO OCELOVÉ GALV.PVC 3/8MM 100M</t>
  </si>
  <si>
    <t>1538069857</t>
  </si>
  <si>
    <t>Poznámka k položce:_x000d_
Ocelová lanka tvořena 6 copy spletenými ze 7 pramenů, jádro tvoří vlákno, pevnost lanek je 1770N/mm2, vyrobeno dle DIN3055 , pro zvýšení životnosti je povrchově chráněno zinkováním, zapuštěno v PVC bužírce.</t>
  </si>
  <si>
    <t>61</t>
  </si>
  <si>
    <t>35712003_R</t>
  </si>
  <si>
    <t>napínací šroub nerez</t>
  </si>
  <si>
    <t>1809146940</t>
  </si>
  <si>
    <t>62</t>
  </si>
  <si>
    <t>31452181</t>
  </si>
  <si>
    <t>svorka lanová Pz D 8mm</t>
  </si>
  <si>
    <t>1745997734</t>
  </si>
  <si>
    <t>63</t>
  </si>
  <si>
    <t>35712004_R</t>
  </si>
  <si>
    <t>závitová tyč M12 vč. přísl.</t>
  </si>
  <si>
    <t>1956928709</t>
  </si>
  <si>
    <t>64</t>
  </si>
  <si>
    <t>741210101</t>
  </si>
  <si>
    <t>Montáž rozváděčů plastových do 50 kg</t>
  </si>
  <si>
    <t>2147007582</t>
  </si>
  <si>
    <t>65</t>
  </si>
  <si>
    <t>V310</t>
  </si>
  <si>
    <t>Průmyslový rozvaděč - V310-ZSF20101000.1 /3959 zásuvková</t>
  </si>
  <si>
    <t>-1723409261</t>
  </si>
  <si>
    <t xml:space="preserve">Poznámka k položce:_x000d_
Zásuvková skříň FAMATEL v310-ZSF20101000.1 /3959 IP54 jištěná s chráničem 40/4/003, zásuvky 2x230V, 1x16/5, 1x32/5, přístroje EATON 10kA: 2xPL7-B16/1, 1xPL7-B16/3, 1xPL7-B32/3, PF7-40/4/003 na vstupu, použité pouzdro: 3959 - 398x266x153mm, barva: světle šedá. Zásuvková skříň (rozváděč nízkého napětí) FAMATEL v310-ZSF20101000.1 /3959 IP54 jištěná s chráničem 40/4/003, zásuvky 2x230V/16A (s ochranným kolíkem dle ČSN), 1x400V/16A/5pól, 1x400V/32A/5pól , jistící přístroje EATON 10kA: 2xPL7-B16/1, 1xPL7-B16/3, 1xPL7-B32/3, PF7-40/4/003 na vstupu (citlivost na reziduální proud 30mA), použité pouzdro: 3959 - celkem k dispozici 12mod. míst, rozměry: 398x266x153mm, plastová, materiál ABS, IK08, zkouška žhavou smyčkou 650°C, bezhalogenová a UV odolná, montáž na povrch, barva: světle šedá, rozsah teplot -25°C +85°C, aplikované normy: IEC 61439-3 (Rozváděče nízkého napětí - Část 3: Rozvodnice určené k provozování laiky (DBO), balení: 1ks (fólie), zásuvky na 230V/16A s ochranným kolíkem dle ČSN, polykarbonátové okénko, jistící prvky EATON, PE svorkovnice součástí (6x16mm2), N svorkovnice součástí (6x16mm2), stěny s předlisovanými vstupy pro vyvrtání vstupního otvoru a následné osazení příslušnou vývodkou (pro CYKY 5x6; 4x10; 5x10 =&gt; M25; pro CYKY 5x16 =&gt; M32), max. připojitelný vstupní kabel = 4x25 nebo 5x16 (Cu), dodáno s průvodní dokumentací: štítkem rozváděče, návodem pro obsluhu a montáž, krycím listem (charakteristiky rozhraní), protokolem o kusové zkoušce, ES prohlášením o shodě, schématem zapojení a zkouškou oteplení pro rozváděče nízkého napětí. </t>
  </si>
  <si>
    <t>66</t>
  </si>
  <si>
    <t>741/R/000</t>
  </si>
  <si>
    <t xml:space="preserve">DOPOJENÍ DO ROZVADĚČE </t>
  </si>
  <si>
    <t>Soubor</t>
  </si>
  <si>
    <t>95430820</t>
  </si>
  <si>
    <t>67</t>
  </si>
  <si>
    <t>741/R/001</t>
  </si>
  <si>
    <t xml:space="preserve">SPOTŘEBNÍ MATERIÁL </t>
  </si>
  <si>
    <t>-1356797715</t>
  </si>
  <si>
    <t>68</t>
  </si>
  <si>
    <t>741/R/002</t>
  </si>
  <si>
    <t>DOPRAVA V RÁMCI AKCE</t>
  </si>
  <si>
    <t>-1799024988</t>
  </si>
  <si>
    <t>762</t>
  </si>
  <si>
    <t>Konstrukce tesařské</t>
  </si>
  <si>
    <t>69</t>
  </si>
  <si>
    <t>762523108</t>
  </si>
  <si>
    <t>Položení podlahy z hoblovaných fošen na sraz</t>
  </si>
  <si>
    <t>1317261175</t>
  </si>
  <si>
    <t>70</t>
  </si>
  <si>
    <t>60516101</t>
  </si>
  <si>
    <t>řezivo smrkové sušené tl 50mm</t>
  </si>
  <si>
    <t>1680587427</t>
  </si>
  <si>
    <t>71</t>
  </si>
  <si>
    <t>762595001</t>
  </si>
  <si>
    <t>Spojovací prostředky pro položení dřevěných podlah a zakrytí kanálů</t>
  </si>
  <si>
    <t>284913608</t>
  </si>
  <si>
    <t>72</t>
  </si>
  <si>
    <t>998762101</t>
  </si>
  <si>
    <t>Přesun hmot tonážní pro kce tesařské v objektech v do 6 m</t>
  </si>
  <si>
    <t>651343763</t>
  </si>
  <si>
    <t>73</t>
  </si>
  <si>
    <t>764211614</t>
  </si>
  <si>
    <t xml:space="preserve">Oplechování  hřebene z Pz s povrch úpravou rš 330 mm</t>
  </si>
  <si>
    <t>-22581497</t>
  </si>
  <si>
    <t>74</t>
  </si>
  <si>
    <t>764211616</t>
  </si>
  <si>
    <t xml:space="preserve">Oplechování  hřebene z Pz s povrch úpravou rš 500 mm</t>
  </si>
  <si>
    <t>80797889</t>
  </si>
  <si>
    <t>75</t>
  </si>
  <si>
    <t>764212636</t>
  </si>
  <si>
    <t>Oplechování štítu závětrnou lištou z Pz s povrchovou úpravou rš 500 mm</t>
  </si>
  <si>
    <t>362842542</t>
  </si>
  <si>
    <t>76</t>
  </si>
  <si>
    <t>764212665</t>
  </si>
  <si>
    <t>Srážeč u okapové hrany z Pz s povrchovou úpravou rš 400 mm</t>
  </si>
  <si>
    <t>-1839736038</t>
  </si>
  <si>
    <t>77</t>
  </si>
  <si>
    <t>764314612</t>
  </si>
  <si>
    <t>Lemování prostupů střech s krytinou skládanou nebo plechovou bez lišty z Pz s povrchovou úpravou</t>
  </si>
  <si>
    <t>911119135</t>
  </si>
  <si>
    <t>78</t>
  </si>
  <si>
    <t>764511404</t>
  </si>
  <si>
    <t>Žlab podokapní půlkruhový z Pz plechu rš 330 mm</t>
  </si>
  <si>
    <t>1579659078</t>
  </si>
  <si>
    <t>79</t>
  </si>
  <si>
    <t>764511445</t>
  </si>
  <si>
    <t>Kotlík oválný (trychtýřový) pro podokapní žlaby z Pz plechu 400/120 mm</t>
  </si>
  <si>
    <t>-2062643291</t>
  </si>
  <si>
    <t>80</t>
  </si>
  <si>
    <t>764518423</t>
  </si>
  <si>
    <t>Svody kruhové včetně objímek, kolen, odskoků z Pz plechu průměru 120 mm</t>
  </si>
  <si>
    <t>1797945201</t>
  </si>
  <si>
    <t>81</t>
  </si>
  <si>
    <t>55344578</t>
  </si>
  <si>
    <t>hák žlabový Pz 333mm dl 550mm</t>
  </si>
  <si>
    <t>1062185636</t>
  </si>
  <si>
    <t>82</t>
  </si>
  <si>
    <t>55344552</t>
  </si>
  <si>
    <t>čelo půlkulatého žlabu Pz 333mm</t>
  </si>
  <si>
    <t>1344881915</t>
  </si>
  <si>
    <t>83</t>
  </si>
  <si>
    <t>55344348</t>
  </si>
  <si>
    <t>koleno kruhové 72° lisované Pz 100mm</t>
  </si>
  <si>
    <t>-1662312622</t>
  </si>
  <si>
    <t>84</t>
  </si>
  <si>
    <t>55344331</t>
  </si>
  <si>
    <t>objímka svodu Pz 100mm trn 200mm</t>
  </si>
  <si>
    <t>-1724212624</t>
  </si>
  <si>
    <t>85</t>
  </si>
  <si>
    <t>998764102</t>
  </si>
  <si>
    <t>Přesun hmot tonážní pro konstrukce klempířské v objektech v do 12 m</t>
  </si>
  <si>
    <t>1391713153</t>
  </si>
  <si>
    <t>767</t>
  </si>
  <si>
    <t>Konstrukce zámečnické</t>
  </si>
  <si>
    <t>86</t>
  </si>
  <si>
    <t>342151111</t>
  </si>
  <si>
    <t>Montáž opláštění - OBVODOVÝ PLÁŠŤ</t>
  </si>
  <si>
    <t>1764692664</t>
  </si>
  <si>
    <t>87</t>
  </si>
  <si>
    <t>55324713</t>
  </si>
  <si>
    <t>panel sendvičový stěnový, izolace PIR, viditelné kotvení, U 0,22W/m2K, tl 100mm</t>
  </si>
  <si>
    <t>2115602146</t>
  </si>
  <si>
    <t>88</t>
  </si>
  <si>
    <t>763-003A</t>
  </si>
  <si>
    <t>D+M Krycí lišta RAL 9002 rš. do 100 mm</t>
  </si>
  <si>
    <t>mb</t>
  </si>
  <si>
    <t>-1102769367</t>
  </si>
  <si>
    <t>89</t>
  </si>
  <si>
    <t>763R003</t>
  </si>
  <si>
    <t xml:space="preserve">Výřez v panelu PIR o tl. do  80 mm pro osazení výplní otvorů dle zadání PD</t>
  </si>
  <si>
    <t>-1909177247</t>
  </si>
  <si>
    <t>90</t>
  </si>
  <si>
    <t>998767181</t>
  </si>
  <si>
    <t>Příplatek k přesunu hmot tonážní 767 prováděný bez použití mechanizace</t>
  </si>
  <si>
    <t>901817656</t>
  </si>
  <si>
    <t>91</t>
  </si>
  <si>
    <t>998767193</t>
  </si>
  <si>
    <t>Příplatek k přesunu hmot tonážní 767 za zvětšený přesun do 500 m</t>
  </si>
  <si>
    <t>-983912038</t>
  </si>
  <si>
    <t>777</t>
  </si>
  <si>
    <t>Podlahy lité</t>
  </si>
  <si>
    <t>92</t>
  </si>
  <si>
    <t>767/001OK</t>
  </si>
  <si>
    <t>D+M OCELOVÁ KONSTRUKCE HALY - KOMPLETNÍ DODÁVKA viz poznámka</t>
  </si>
  <si>
    <t>SOUBOR</t>
  </si>
  <si>
    <t>-332584467</t>
  </si>
  <si>
    <t>Poznámka k položce:_x000d_
Sedlová konstrukce ocelové haly_x000d_
Stojny HEA 240_x000d_
Strešní nosníky IPE 240_x000d_
jednotlivé moduly šroubované k sobe po 1x240cm + 5x480cm + 1x470cm + 8x480cm + 1x 575cm._x000d_
Platle na stabilizaci do betonových patek_x000d_
Povrchová úprava žárový pozink, požární odolnost R15 min. _x000d_
Výška haly v hrebeni 5,22m, výška kolmé bocní steny 3,1m._x000d_
Ocelová konstrukce vyhovuje větrné oblasti 20m/s, sněhové oblasti pásmo 150kg/m2_x000d_
Hmotnost cca 26.000 kg včetně vaznic METSEC._x000d_
Cena včetně montáže.</t>
  </si>
  <si>
    <t>93</t>
  </si>
  <si>
    <t>DB-001</t>
  </si>
  <si>
    <t xml:space="preserve">D+M Průmyslová podlaha C 25/30 XA2 XC2 - vlákno 1kg/m3  - kompletní dodávka</t>
  </si>
  <si>
    <t>-518949140</t>
  </si>
  <si>
    <t xml:space="preserve">Poznámka k položce:_x000d_
Průmyslová podlaha volného chovu:_x000d_
_x000d_
- Položení obvodové dilatace _x000d_
- Položení kluzné separace z geotextílie 200 g/m2_x000d_
- Plošné separační folie_x000d_
- Dodávka a uložení betonové směsi C 25/30 XA2/ XC2  v tl. 110 mm_x000d_
- Aplikace vsypu drátek - 20 kg / m3 betonové směsi_x000d_
- Zvibrování betonové směsi vibrační lištou_x000d_
- Strojní hlazení povrchu rotační hladičkou s aplikací vsyu  v množství 2,5 kg/ m2_x000d_
- Aplikace uzavíracího a ošetřujícího nástřiku _x000d_
- Prořezání dilatačních spar v rastru 3*3 mb._x000d_
- Tmelení dilatačních spar PU tmelem</t>
  </si>
  <si>
    <t>Práce a dodávky M</t>
  </si>
  <si>
    <t>21-M</t>
  </si>
  <si>
    <t>Elektromontáže</t>
  </si>
  <si>
    <t>94</t>
  </si>
  <si>
    <t>210220001</t>
  </si>
  <si>
    <t>Montáž uzemňovacího vedení vodičů FeZn pomocí svorek na povrchu páskou do 120 mm2</t>
  </si>
  <si>
    <t>-1213284952</t>
  </si>
  <si>
    <t>95</t>
  </si>
  <si>
    <t>35442062</t>
  </si>
  <si>
    <t>pás zemnící 30x4mm FeZn</t>
  </si>
  <si>
    <t>128</t>
  </si>
  <si>
    <t>-1237667211</t>
  </si>
  <si>
    <t>96</t>
  </si>
  <si>
    <t>35441986</t>
  </si>
  <si>
    <t>svorka odbočovací a spojovací pro pásek 30x4 mm, FeZn</t>
  </si>
  <si>
    <t>1218897617</t>
  </si>
  <si>
    <t>03 - Výměna střešního pláště</t>
  </si>
  <si>
    <t>767391112</t>
  </si>
  <si>
    <t>Montáž krytiny z tvarovaných plechů šroubováním</t>
  </si>
  <si>
    <t>1851666494</t>
  </si>
  <si>
    <t>154001</t>
  </si>
  <si>
    <t>střešní panel 100mm, plech/PIR*PUR/plech 4T, plech 0,5/PIR/plech 0,4, RAL: 9002/9002</t>
  </si>
  <si>
    <t>1457154824</t>
  </si>
  <si>
    <t>ISOGRE/002</t>
  </si>
  <si>
    <t>Spojovací prostředky - pro montáž střešní krytiny - systém viditelných kovových kalot s těsněním</t>
  </si>
  <si>
    <t>-1078158020</t>
  </si>
  <si>
    <t>Poznámka k položce:_x000d_
Kalota ORKAN 36-40 RAL 9002 (ARP D)_x000d_
JA2-6,5 x 175 + V16 (Fasto)_x000d_
KOMBI JT2 4,8x20 + V14 (sešívák)_x000d_
Těsnící profil trapéz 333/39 (40) vrchní</t>
  </si>
  <si>
    <t>693882533</t>
  </si>
  <si>
    <t>-1332570516</t>
  </si>
  <si>
    <t xml:space="preserve">04 - Ochranný ŽB PREFA soklový lem </t>
  </si>
  <si>
    <t xml:space="preserve">    38 - Sokl</t>
  </si>
  <si>
    <t>Sokl</t>
  </si>
  <si>
    <t>381124111_R</t>
  </si>
  <si>
    <t>D+M soklových betonových prefa desek 4800/80/500 mm</t>
  </si>
  <si>
    <t>1397645490</t>
  </si>
  <si>
    <t xml:space="preserve">Poznámka k položce:_x000d_
Kompletní montáž ŽB PREFA prvku._x000d_
Osazení do cementového lože._x000d_
Kotvení do nosné OK kce haly_x000d_
</t>
  </si>
  <si>
    <t>-221333200</t>
  </si>
  <si>
    <t>764311603R</t>
  </si>
  <si>
    <t>Lemování soklových zdí s povrchovou úpravou rš 250 mm</t>
  </si>
  <si>
    <t>504073514</t>
  </si>
  <si>
    <t xml:space="preserve">05 - Hydrantový systém </t>
  </si>
  <si>
    <t>722130108</t>
  </si>
  <si>
    <t>Potrubí pro zavodněný požární systém ocelové hladké pozinkované D 64x2 mm</t>
  </si>
  <si>
    <t>-730684939</t>
  </si>
  <si>
    <t>722130821</t>
  </si>
  <si>
    <t>Demontáž spoje na závit šroubení G 6/4</t>
  </si>
  <si>
    <t>194728916</t>
  </si>
  <si>
    <t>722174007</t>
  </si>
  <si>
    <t>Potrubí vodovodní plastové PPR svar polyfúze PN 16 D 63x8,6 mm</t>
  </si>
  <si>
    <t>-1872318816</t>
  </si>
  <si>
    <t>722181233</t>
  </si>
  <si>
    <t>Ochrana vodovodního potrubí přilepenými termoizolačními trubicemi z PE tl přes 9 do 13 mm DN přes 45 do 63 mm</t>
  </si>
  <si>
    <t>-74424281</t>
  </si>
  <si>
    <t>722232127</t>
  </si>
  <si>
    <t>Kohout kulový přímý G 2" PN 42 do 185°C plnoprůtokový vnitřní závit</t>
  </si>
  <si>
    <t>451321650</t>
  </si>
  <si>
    <t>722249127</t>
  </si>
  <si>
    <t>Montáž armatury plastové PPR DN 63 ostatní typ</t>
  </si>
  <si>
    <t>572743145</t>
  </si>
  <si>
    <t>28654082</t>
  </si>
  <si>
    <t>T-kus jednoznačný PPR D 63mm</t>
  </si>
  <si>
    <t>1990374740</t>
  </si>
  <si>
    <t>28654012</t>
  </si>
  <si>
    <t>koleno 90° PPR pro rozvod pitné a teplé užitkové vody D 63mm</t>
  </si>
  <si>
    <t>-1064538834</t>
  </si>
  <si>
    <t>722254116</t>
  </si>
  <si>
    <t>Hydrantová skříň vnitřní s výzbrojí C 52 polyesterová hadice</t>
  </si>
  <si>
    <t>-289828216</t>
  </si>
  <si>
    <t xml:space="preserve">Poznámka k položce:_x000d_
Nástěnný hydrantový systém se zploštitelnou hadicí délky 20 m._x000d_
Dle ČSN 730873 novelizováno červen 2003 a ČSN EN 671-2_x000d_
Hydrantový systém v provedení s navijákem._x000d_
Slouží k připojení na přívodní potrubí DN 2" a více._x000d_
_x000d_
Skládá se z:_x000d_
- Požární proudnice TAJFUN - TURBO C52_x000d_
- Hadice C52 délky 20 m_x000d_
- Nástěnného hydrantu Al C52_x000d_
- Ocelová skříňka -  barva RAL 3000 strukturální (červená) Povrchová úprava je provedena práškovou strukturální barvou, určenou pro vnitřní prostředí _x000d_
- Naviják</t>
  </si>
  <si>
    <t>Doprava v rámci akce</t>
  </si>
  <si>
    <t>1407646175</t>
  </si>
  <si>
    <t>06 - Nakládání s odpadními vodami - trusová koncovka</t>
  </si>
  <si>
    <t>OST - Ostatní</t>
  </si>
  <si>
    <t>131151100</t>
  </si>
  <si>
    <t>Hloubení jam nezapažených v hornině třídy těžitelnosti I skupiny 1 a 2 objem do 20 m3 strojně</t>
  </si>
  <si>
    <t>14800929</t>
  </si>
  <si>
    <t>162351103</t>
  </si>
  <si>
    <t>Vodorovné přemístění přes 50 do 500 m výkopku/sypaniny z horniny třídy těžitelnosti I skupiny 1 až 3</t>
  </si>
  <si>
    <t>-1224115492</t>
  </si>
  <si>
    <t>174151101</t>
  </si>
  <si>
    <t>Zásyp jam, šachet rýh nebo kolem objektů sypaninou se zhutněním</t>
  </si>
  <si>
    <t>-114194532</t>
  </si>
  <si>
    <t>175111101</t>
  </si>
  <si>
    <t>Obsypání potrubí ručně sypaninou bez prohození, uloženou do 3 m</t>
  </si>
  <si>
    <t>-323002993</t>
  </si>
  <si>
    <t>58331200</t>
  </si>
  <si>
    <t>štěrkopísek netříděný</t>
  </si>
  <si>
    <t>-1892140223</t>
  </si>
  <si>
    <t>382413114</t>
  </si>
  <si>
    <t>Osazení jímky z PP na obetonování objemu 4000 l pro usazení do terénu</t>
  </si>
  <si>
    <t>-2019205705</t>
  </si>
  <si>
    <t>56230013</t>
  </si>
  <si>
    <t>jímka plastová SAMONOSNÁ 2x2x1m objem 4m3</t>
  </si>
  <si>
    <t>-1987740320</t>
  </si>
  <si>
    <t>2020575041</t>
  </si>
  <si>
    <t>977151123</t>
  </si>
  <si>
    <t>Jádrové vrty diamantovými korunkami do stavebních materiálů D přes 130 do 150 mm</t>
  </si>
  <si>
    <t>1913392349</t>
  </si>
  <si>
    <t>318162345</t>
  </si>
  <si>
    <t>721173402</t>
  </si>
  <si>
    <t>Potrubí kanalizační z PVC SN 4 svodné DN 125</t>
  </si>
  <si>
    <t>-1014717610</t>
  </si>
  <si>
    <t>-1582874749</t>
  </si>
  <si>
    <t>-2037183453</t>
  </si>
  <si>
    <t>-2046502878</t>
  </si>
  <si>
    <t>OST</t>
  </si>
  <si>
    <t>Ostatní</t>
  </si>
  <si>
    <t>OST-001</t>
  </si>
  <si>
    <t>ÚPRAVA DNA ŠACHTY TRUSOVÉ JÍMKY PRO DOPRAVNÍKY</t>
  </si>
  <si>
    <t>512</t>
  </si>
  <si>
    <t>-76309815</t>
  </si>
  <si>
    <t>07 - Nakládání s dešťovými vodami</t>
  </si>
  <si>
    <t xml:space="preserve">    5 - Komunikace pozemní</t>
  </si>
  <si>
    <t xml:space="preserve">    8 - Vedení trubní dálková a přípojná</t>
  </si>
  <si>
    <t>53567041</t>
  </si>
  <si>
    <t>-1878935340</t>
  </si>
  <si>
    <t>181951112</t>
  </si>
  <si>
    <t>Úprava pláně v hornině třídy těžitelnosti I skupiny 1 až 3 se zhutněním strojně</t>
  </si>
  <si>
    <t>952934276</t>
  </si>
  <si>
    <t>Komunikace pozemní</t>
  </si>
  <si>
    <t>564731101</t>
  </si>
  <si>
    <t>Podklad nebo kryt z kameniva hrubého drceného vel. 32-63 mm plochy do 100 m2 tl 100 mm</t>
  </si>
  <si>
    <t>-784099808</t>
  </si>
  <si>
    <t>Vedení trubní dálková a přípojná</t>
  </si>
  <si>
    <t>871353120</t>
  </si>
  <si>
    <t>Montáž kanalizačního potrubí hladkého plnostěnného SN 4 z PVC-U DN 200</t>
  </si>
  <si>
    <t>-1922903096</t>
  </si>
  <si>
    <t>28611137</t>
  </si>
  <si>
    <t>trubka kanalizační PVC DN 200x2000mm SN4</t>
  </si>
  <si>
    <t>-117281794</t>
  </si>
  <si>
    <t>28611138</t>
  </si>
  <si>
    <t>trubka kanalizační PVC DN 200x3000mm SN4</t>
  </si>
  <si>
    <t>-2000736303</t>
  </si>
  <si>
    <t>28611139</t>
  </si>
  <si>
    <t>trubka kanalizační PVC DN 200x5000mm SN4</t>
  </si>
  <si>
    <t>-1003920382</t>
  </si>
  <si>
    <t>28611136</t>
  </si>
  <si>
    <t>trubka kanalizační PVC DN 200x1000mm SN4</t>
  </si>
  <si>
    <t>-1806040028</t>
  </si>
  <si>
    <t>877350310</t>
  </si>
  <si>
    <t>Montáž kolen na kanalizačním potrubí z PP nebo tvrdého PVC-U trub hladkých plnostěnných DN 200</t>
  </si>
  <si>
    <t>1327624708</t>
  </si>
  <si>
    <t>28611364</t>
  </si>
  <si>
    <t>koleno kanalizační PVC KG 200x15°</t>
  </si>
  <si>
    <t>-60090815</t>
  </si>
  <si>
    <t>28611365</t>
  </si>
  <si>
    <t>koleno kanalizační PVC KG 200x30°</t>
  </si>
  <si>
    <t>-1249779313</t>
  </si>
  <si>
    <t>28611366</t>
  </si>
  <si>
    <t>koleno kanalizační PVC KG 200x45°</t>
  </si>
  <si>
    <t>878171045</t>
  </si>
  <si>
    <t>28611368</t>
  </si>
  <si>
    <t>koleno kanalizační PVC KG 200x87°</t>
  </si>
  <si>
    <t>423329466</t>
  </si>
  <si>
    <t>877350320</t>
  </si>
  <si>
    <t>Montáž odboček na kanalizačním potrubí z PP nebo tvrdého PVC-U trub hladkých plnostěnných DN 200</t>
  </si>
  <si>
    <t>123763446</t>
  </si>
  <si>
    <t>28611396</t>
  </si>
  <si>
    <t>odbočka kanalizační plastová s hrdlem KG 200/200/45°</t>
  </si>
  <si>
    <t>-1159065489</t>
  </si>
  <si>
    <t>895941341</t>
  </si>
  <si>
    <t>Osazení vpusti uliční DN 500 z betonových dílců dno s výtokem</t>
  </si>
  <si>
    <t>27570169</t>
  </si>
  <si>
    <t>59224473</t>
  </si>
  <si>
    <t>vpusť uliční DN 500 kaliště s odtokem 200mm 500/245x65mm</t>
  </si>
  <si>
    <t>1787709946</t>
  </si>
  <si>
    <t>895941351</t>
  </si>
  <si>
    <t>Osazení vpusti uliční DN 500 z betonových dílců skruž horní pro čtvercovou vtokovou mříž</t>
  </si>
  <si>
    <t>-640996086</t>
  </si>
  <si>
    <t>59223260</t>
  </si>
  <si>
    <t>mříž vtoková litinová k uliční vpusti C250/D400 500x500mm</t>
  </si>
  <si>
    <t>-1638638599</t>
  </si>
  <si>
    <t>916991121</t>
  </si>
  <si>
    <t>Lože pod obrubníky, krajníky nebo obruby z dlažebních kostek z betonu prostého</t>
  </si>
  <si>
    <t>-1905746755</t>
  </si>
  <si>
    <t>935111111</t>
  </si>
  <si>
    <t>Osazení příkopového žlabu do štěrkopísku tl 100 mm z betonových tvárnic šířky do 500 mm</t>
  </si>
  <si>
    <t>-1769978633</t>
  </si>
  <si>
    <t>59227024</t>
  </si>
  <si>
    <t>Žlab BEST I přírodní – 590/669×80×330 mm</t>
  </si>
  <si>
    <t>-949975135</t>
  </si>
  <si>
    <t>2033895226</t>
  </si>
  <si>
    <t>08 - Základ pro sila - 3000/6000 mm</t>
  </si>
  <si>
    <t xml:space="preserve">    99 - Staveništní přesun hmot</t>
  </si>
  <si>
    <t>-754622997</t>
  </si>
  <si>
    <t>1214983611</t>
  </si>
  <si>
    <t>167101101R00</t>
  </si>
  <si>
    <t xml:space="preserve">Nakládání, skládání, překládání neulehlého výkopku nakládání výkopku  do 100 m3, z horniny 1 až 4</t>
  </si>
  <si>
    <t>200985099</t>
  </si>
  <si>
    <t>Zásyp jam, šachet rýh nebo kolem objektů sypaninou se zhutněním vč. materiálu</t>
  </si>
  <si>
    <t>-1784864914</t>
  </si>
  <si>
    <t>271542211</t>
  </si>
  <si>
    <t>Podsyp pod základové konstrukce se zhutněním z netříděné štěrkodrtě</t>
  </si>
  <si>
    <t>436842323</t>
  </si>
  <si>
    <t>273321511</t>
  </si>
  <si>
    <t>Základové desky ze ŽB bez zvýšených nároků na prostředí tř. C 25/30</t>
  </si>
  <si>
    <t>-429956635</t>
  </si>
  <si>
    <t>273351215R00</t>
  </si>
  <si>
    <t>Bednění stěn základových desek zřízení</t>
  </si>
  <si>
    <t>319467702</t>
  </si>
  <si>
    <t>Poznámka k položce:_x000d_
Poznámka k položce: svislé nebo šikmé (odkloněné) , půdorysně přímé nebo zalomené, stěn základových desek ve volných nebo zapažených jámách, rýhách, šachtách, včetně případných vzpěr,</t>
  </si>
  <si>
    <t>273351216R00</t>
  </si>
  <si>
    <t>Bednění stěn základových desek odstranění</t>
  </si>
  <si>
    <t>-1841631412</t>
  </si>
  <si>
    <t>Poznámka k položce:_x000d_
Poznámka k položce: svislé nebo šikmé (odkloněné) , půdorysně přímé nebo zalomené, stěn základových desek ve volných nebo zapažených jámách, rýhách, šachtách, včetně případných vzpěr, Včetně očištění, vytřídění a uložení bednicího materiálu.</t>
  </si>
  <si>
    <t>273361821R00</t>
  </si>
  <si>
    <t>Výztuž základových desek z betonářské oceli 10 505(R)</t>
  </si>
  <si>
    <t>642810659</t>
  </si>
  <si>
    <t>Poznámka k položce:_x000d_
Poznámka k položce: včetně distančních prvků</t>
  </si>
  <si>
    <t>TRICK 40</t>
  </si>
  <si>
    <t>Distanční lišty TRICK 40</t>
  </si>
  <si>
    <t>929530170</t>
  </si>
  <si>
    <t>Poznámka k položce:_x000d_
Plastová distanční U lišta o dl. 2000 mm/ks/0,5 kg_x000d_
balení 30ks/60 mb.</t>
  </si>
  <si>
    <t>SNAKE FE 60</t>
  </si>
  <si>
    <t>Distanční lišta ocel 60</t>
  </si>
  <si>
    <t>1914706209</t>
  </si>
  <si>
    <t>Poznámka k položce:_x000d_
Ocelová podpěra ve tvaru vlnovky pro horní výztuž betonové konstrukce. _x000d_
Podpěrná délka: 200 cm_x000d_
Podpěrná šířka: 20 cm_x000d_
Výška: 6 cm_x000d_
_x000d_
Měrná jednotka (MJ) - ks_x000d_
Počet kusů v balení - 25 ks_x000d_
Váha MJ - 0,46 kg</t>
  </si>
  <si>
    <t>279113136</t>
  </si>
  <si>
    <t>Základová zeď tl přes 400 do 500 mm z tvárnic ztraceného bednění včetně výplně z betonu tř. C 16/20</t>
  </si>
  <si>
    <t>-879301426</t>
  </si>
  <si>
    <t>279361821</t>
  </si>
  <si>
    <t>Výztuž základových zdí nosných betonářskou ocelí 10 505</t>
  </si>
  <si>
    <t>-900176350</t>
  </si>
  <si>
    <t>631311124</t>
  </si>
  <si>
    <t>Mazanina tl přes 80 do 120 mm z betonu prostého bez zvýšených nároků na prostředí tř. C 16/20</t>
  </si>
  <si>
    <t>27810702</t>
  </si>
  <si>
    <t>99</t>
  </si>
  <si>
    <t>Staveništní přesun hmot</t>
  </si>
  <si>
    <t>998224111R00</t>
  </si>
  <si>
    <t>Přesun hmot komunikací, kryt monolitický betonový jakékoliv délky objektu</t>
  </si>
  <si>
    <t>563933079</t>
  </si>
  <si>
    <t>Poznámka k položce:_x000d_
Poznámka k položce: vodorovně do 200 m</t>
  </si>
  <si>
    <t>-740566751</t>
  </si>
  <si>
    <t>1110448724</t>
  </si>
  <si>
    <t>167614883</t>
  </si>
  <si>
    <t>09 - Rampa vnější komunikace</t>
  </si>
  <si>
    <t>113107324</t>
  </si>
  <si>
    <t>Odstranění podkladu z kameniva drceného tl přes 300 do 400 mm strojně pl do 50 m2</t>
  </si>
  <si>
    <t>-916803759</t>
  </si>
  <si>
    <t>274313711</t>
  </si>
  <si>
    <t>Základové pásy z betonu tř. C 20/25</t>
  </si>
  <si>
    <t>631244023</t>
  </si>
  <si>
    <t>279113144</t>
  </si>
  <si>
    <t>Základová zeď tl přes 250 do 300 mm z tvárnic ztraceného bednění včetně výplně z betonu tř. C 20/25</t>
  </si>
  <si>
    <t>186884260</t>
  </si>
  <si>
    <t>564871016</t>
  </si>
  <si>
    <t>Podklad ze štěrkodrtě ŠD plochy do 100 m2 tl 300 mm</t>
  </si>
  <si>
    <t>-1497938670</t>
  </si>
  <si>
    <t>564831111</t>
  </si>
  <si>
    <t>Podklad ze štěrkodrtě ŠD plochy přes 100 m2 tl 100 mm</t>
  </si>
  <si>
    <t>617964170</t>
  </si>
  <si>
    <t>596212210</t>
  </si>
  <si>
    <t>Kladení zámkové dlažby pozemních komunikací ručně tl 80 mm skupiny A pl do 50 m2</t>
  </si>
  <si>
    <t>-2099361012</t>
  </si>
  <si>
    <t>PSB.14012600</t>
  </si>
  <si>
    <t>HOLLAND I 200x100x80 mm</t>
  </si>
  <si>
    <t>-1302830539</t>
  </si>
  <si>
    <t>Poznámka k položce:_x000d_
přírodní, hladký</t>
  </si>
  <si>
    <t>-208366881</t>
  </si>
  <si>
    <t>10 - Vedlejší rozpočtové náklady</t>
  </si>
  <si>
    <t>VRN - Vedlejší rozpočtové náklady</t>
  </si>
  <si>
    <t xml:space="preserve">    VRN3 - Zařízení staveniště</t>
  </si>
  <si>
    <t>VRN</t>
  </si>
  <si>
    <t>VRN3</t>
  </si>
  <si>
    <t>Zařízení staveniště</t>
  </si>
  <si>
    <t>032103000</t>
  </si>
  <si>
    <t>Náklady na stavební buňky - zbudování staveniště</t>
  </si>
  <si>
    <t>1024</t>
  </si>
  <si>
    <t>1801593420</t>
  </si>
  <si>
    <t>Poznámka k položce:_x000d_
Návoz a osazení buňky na staveniště_x000d_
- buňka technika a TDI_x000d_
- buňka pracovnící _x000d_
- skladová buňka _x000d_
- mobilní WC_x000d_
- Mobilní oplocení stavby - 50 mb.</t>
  </si>
  <si>
    <t>032903000</t>
  </si>
  <si>
    <t xml:space="preserve">Náklady na provoz a údržbu vybavení staveniště </t>
  </si>
  <si>
    <t>-1332686277</t>
  </si>
  <si>
    <t>Poznámka k položce:_x000d_
6 Měsíců výstavby</t>
  </si>
  <si>
    <t>039103000</t>
  </si>
  <si>
    <t>Rozebrání, bourání a odvoz zařízení staveniště</t>
  </si>
  <si>
    <t>1636456315</t>
  </si>
  <si>
    <t>039203000</t>
  </si>
  <si>
    <t>Úprava terénu po zrušení zařízení staveniště</t>
  </si>
  <si>
    <t>1373517439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</si>
</sst>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2026-002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HALA PRO VOLIÉROVÝ CHOV NOSNIC - Dolní Studénky parc.č. 417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Králec , parc.č. 417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19. 2. 2026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BLUDOVSKÁ,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Martin Trokan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ROUND(SUM(AG95:AG104),2)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ROUND(SUM(AS95:AS104),2)</f>
        <v>0</v>
      </c>
      <c r="AT94" s="111">
        <f>ROUND(SUM(AV94:AW94),2)</f>
        <v>0</v>
      </c>
      <c r="AU94" s="112">
        <f>ROUND(SUM(AU95:AU104),5)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ROUND(SUM(AZ95:AZ104),2)</f>
        <v>0</v>
      </c>
      <c r="BA94" s="111">
        <f>ROUND(SUM(BA95:BA104),2)</f>
        <v>0</v>
      </c>
      <c r="BB94" s="111">
        <f>ROUND(SUM(BB95:BB104),2)</f>
        <v>0</v>
      </c>
      <c r="BC94" s="111">
        <f>ROUND(SUM(BC95:BC104),2)</f>
        <v>0</v>
      </c>
      <c r="BD94" s="113">
        <f>ROUND(SUM(BD95:BD104),2)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16.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Přípravné a bourací 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'01 - Přípravné a bourací ...'!P123</f>
        <v>0</v>
      </c>
      <c r="AV95" s="125">
        <f>'01 - Přípravné a bourací ...'!J33</f>
        <v>0</v>
      </c>
      <c r="AW95" s="125">
        <f>'01 - Přípravné a bourací ...'!J34</f>
        <v>0</v>
      </c>
      <c r="AX95" s="125">
        <f>'01 - Přípravné a bourací ...'!J35</f>
        <v>0</v>
      </c>
      <c r="AY95" s="125">
        <f>'01 - Přípravné a bourací ...'!J36</f>
        <v>0</v>
      </c>
      <c r="AZ95" s="125">
        <f>'01 - Přípravné a bourací ...'!F33</f>
        <v>0</v>
      </c>
      <c r="BA95" s="125">
        <f>'01 - Přípravné a bourací ...'!F34</f>
        <v>0</v>
      </c>
      <c r="BB95" s="125">
        <f>'01 - Přípravné a bourací ...'!F35</f>
        <v>0</v>
      </c>
      <c r="BC95" s="125">
        <f>'01 - Přípravné a bourací ...'!F36</f>
        <v>0</v>
      </c>
      <c r="BD95" s="127">
        <f>'01 - Přípravné a bourací 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7" customFormat="1" ht="16.5" customHeight="1">
      <c r="A96" s="116" t="s">
        <v>80</v>
      </c>
      <c r="B96" s="117"/>
      <c r="C96" s="118"/>
      <c r="D96" s="119" t="s">
        <v>87</v>
      </c>
      <c r="E96" s="119"/>
      <c r="F96" s="119"/>
      <c r="G96" s="119"/>
      <c r="H96" s="119"/>
      <c r="I96" s="120"/>
      <c r="J96" s="119" t="s">
        <v>88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Rekonstrukce haly 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83</v>
      </c>
      <c r="AR96" s="123"/>
      <c r="AS96" s="124">
        <v>0</v>
      </c>
      <c r="AT96" s="125">
        <f>ROUND(SUM(AV96:AW96),2)</f>
        <v>0</v>
      </c>
      <c r="AU96" s="126">
        <f>'02 - Rekonstrukce haly '!P134</f>
        <v>0</v>
      </c>
      <c r="AV96" s="125">
        <f>'02 - Rekonstrukce haly '!J33</f>
        <v>0</v>
      </c>
      <c r="AW96" s="125">
        <f>'02 - Rekonstrukce haly '!J34</f>
        <v>0</v>
      </c>
      <c r="AX96" s="125">
        <f>'02 - Rekonstrukce haly '!J35</f>
        <v>0</v>
      </c>
      <c r="AY96" s="125">
        <f>'02 - Rekonstrukce haly '!J36</f>
        <v>0</v>
      </c>
      <c r="AZ96" s="125">
        <f>'02 - Rekonstrukce haly '!F33</f>
        <v>0</v>
      </c>
      <c r="BA96" s="125">
        <f>'02 - Rekonstrukce haly '!F34</f>
        <v>0</v>
      </c>
      <c r="BB96" s="125">
        <f>'02 - Rekonstrukce haly '!F35</f>
        <v>0</v>
      </c>
      <c r="BC96" s="125">
        <f>'02 - Rekonstrukce haly '!F36</f>
        <v>0</v>
      </c>
      <c r="BD96" s="127">
        <f>'02 - Rekonstrukce haly '!F37</f>
        <v>0</v>
      </c>
      <c r="BE96" s="7"/>
      <c r="BT96" s="128" t="s">
        <v>84</v>
      </c>
      <c r="BV96" s="128" t="s">
        <v>78</v>
      </c>
      <c r="BW96" s="128" t="s">
        <v>89</v>
      </c>
      <c r="BX96" s="128" t="s">
        <v>5</v>
      </c>
      <c r="CL96" s="128" t="s">
        <v>1</v>
      </c>
      <c r="CM96" s="128" t="s">
        <v>86</v>
      </c>
    </row>
    <row r="97" s="7" customFormat="1" ht="16.5" customHeight="1">
      <c r="A97" s="116" t="s">
        <v>80</v>
      </c>
      <c r="B97" s="117"/>
      <c r="C97" s="118"/>
      <c r="D97" s="119" t="s">
        <v>90</v>
      </c>
      <c r="E97" s="119"/>
      <c r="F97" s="119"/>
      <c r="G97" s="119"/>
      <c r="H97" s="119"/>
      <c r="I97" s="120"/>
      <c r="J97" s="119" t="s">
        <v>91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'03 - Výměna střešního pláště'!J30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83</v>
      </c>
      <c r="AR97" s="123"/>
      <c r="AS97" s="124">
        <v>0</v>
      </c>
      <c r="AT97" s="125">
        <f>ROUND(SUM(AV97:AW97),2)</f>
        <v>0</v>
      </c>
      <c r="AU97" s="126">
        <f>'03 - Výměna střešního pláště'!P118</f>
        <v>0</v>
      </c>
      <c r="AV97" s="125">
        <f>'03 - Výměna střešního pláště'!J33</f>
        <v>0</v>
      </c>
      <c r="AW97" s="125">
        <f>'03 - Výměna střešního pláště'!J34</f>
        <v>0</v>
      </c>
      <c r="AX97" s="125">
        <f>'03 - Výměna střešního pláště'!J35</f>
        <v>0</v>
      </c>
      <c r="AY97" s="125">
        <f>'03 - Výměna střešního pláště'!J36</f>
        <v>0</v>
      </c>
      <c r="AZ97" s="125">
        <f>'03 - Výměna střešního pláště'!F33</f>
        <v>0</v>
      </c>
      <c r="BA97" s="125">
        <f>'03 - Výměna střešního pláště'!F34</f>
        <v>0</v>
      </c>
      <c r="BB97" s="125">
        <f>'03 - Výměna střešního pláště'!F35</f>
        <v>0</v>
      </c>
      <c r="BC97" s="125">
        <f>'03 - Výměna střešního pláště'!F36</f>
        <v>0</v>
      </c>
      <c r="BD97" s="127">
        <f>'03 - Výměna střešního pláště'!F37</f>
        <v>0</v>
      </c>
      <c r="BE97" s="7"/>
      <c r="BT97" s="128" t="s">
        <v>84</v>
      </c>
      <c r="BV97" s="128" t="s">
        <v>78</v>
      </c>
      <c r="BW97" s="128" t="s">
        <v>92</v>
      </c>
      <c r="BX97" s="128" t="s">
        <v>5</v>
      </c>
      <c r="CL97" s="128" t="s">
        <v>1</v>
      </c>
      <c r="CM97" s="128" t="s">
        <v>86</v>
      </c>
    </row>
    <row r="98" s="7" customFormat="1" ht="16.5" customHeight="1">
      <c r="A98" s="116" t="s">
        <v>80</v>
      </c>
      <c r="B98" s="117"/>
      <c r="C98" s="118"/>
      <c r="D98" s="119" t="s">
        <v>93</v>
      </c>
      <c r="E98" s="119"/>
      <c r="F98" s="119"/>
      <c r="G98" s="119"/>
      <c r="H98" s="119"/>
      <c r="I98" s="120"/>
      <c r="J98" s="119" t="s">
        <v>94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'04 - Ochranný ŽB PREFA so...'!J30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83</v>
      </c>
      <c r="AR98" s="123"/>
      <c r="AS98" s="124">
        <v>0</v>
      </c>
      <c r="AT98" s="125">
        <f>ROUND(SUM(AV98:AW98),2)</f>
        <v>0</v>
      </c>
      <c r="AU98" s="126">
        <f>'04 - Ochranný ŽB PREFA so...'!P121</f>
        <v>0</v>
      </c>
      <c r="AV98" s="125">
        <f>'04 - Ochranný ŽB PREFA so...'!J33</f>
        <v>0</v>
      </c>
      <c r="AW98" s="125">
        <f>'04 - Ochranný ŽB PREFA so...'!J34</f>
        <v>0</v>
      </c>
      <c r="AX98" s="125">
        <f>'04 - Ochranný ŽB PREFA so...'!J35</f>
        <v>0</v>
      </c>
      <c r="AY98" s="125">
        <f>'04 - Ochranný ŽB PREFA so...'!J36</f>
        <v>0</v>
      </c>
      <c r="AZ98" s="125">
        <f>'04 - Ochranný ŽB PREFA so...'!F33</f>
        <v>0</v>
      </c>
      <c r="BA98" s="125">
        <f>'04 - Ochranný ŽB PREFA so...'!F34</f>
        <v>0</v>
      </c>
      <c r="BB98" s="125">
        <f>'04 - Ochranný ŽB PREFA so...'!F35</f>
        <v>0</v>
      </c>
      <c r="BC98" s="125">
        <f>'04 - Ochranný ŽB PREFA so...'!F36</f>
        <v>0</v>
      </c>
      <c r="BD98" s="127">
        <f>'04 - Ochranný ŽB PREFA so...'!F37</f>
        <v>0</v>
      </c>
      <c r="BE98" s="7"/>
      <c r="BT98" s="128" t="s">
        <v>84</v>
      </c>
      <c r="BV98" s="128" t="s">
        <v>78</v>
      </c>
      <c r="BW98" s="128" t="s">
        <v>95</v>
      </c>
      <c r="BX98" s="128" t="s">
        <v>5</v>
      </c>
      <c r="CL98" s="128" t="s">
        <v>1</v>
      </c>
      <c r="CM98" s="128" t="s">
        <v>86</v>
      </c>
    </row>
    <row r="99" s="7" customFormat="1" ht="16.5" customHeight="1">
      <c r="A99" s="116" t="s">
        <v>80</v>
      </c>
      <c r="B99" s="117"/>
      <c r="C99" s="118"/>
      <c r="D99" s="119" t="s">
        <v>96</v>
      </c>
      <c r="E99" s="119"/>
      <c r="F99" s="119"/>
      <c r="G99" s="119"/>
      <c r="H99" s="119"/>
      <c r="I99" s="120"/>
      <c r="J99" s="119" t="s">
        <v>97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'05 - Hydrantový systém 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83</v>
      </c>
      <c r="AR99" s="123"/>
      <c r="AS99" s="124">
        <v>0</v>
      </c>
      <c r="AT99" s="125">
        <f>ROUND(SUM(AV99:AW99),2)</f>
        <v>0</v>
      </c>
      <c r="AU99" s="126">
        <f>'05 - Hydrantový systém '!P118</f>
        <v>0</v>
      </c>
      <c r="AV99" s="125">
        <f>'05 - Hydrantový systém '!J33</f>
        <v>0</v>
      </c>
      <c r="AW99" s="125">
        <f>'05 - Hydrantový systém '!J34</f>
        <v>0</v>
      </c>
      <c r="AX99" s="125">
        <f>'05 - Hydrantový systém '!J35</f>
        <v>0</v>
      </c>
      <c r="AY99" s="125">
        <f>'05 - Hydrantový systém '!J36</f>
        <v>0</v>
      </c>
      <c r="AZ99" s="125">
        <f>'05 - Hydrantový systém '!F33</f>
        <v>0</v>
      </c>
      <c r="BA99" s="125">
        <f>'05 - Hydrantový systém '!F34</f>
        <v>0</v>
      </c>
      <c r="BB99" s="125">
        <f>'05 - Hydrantový systém '!F35</f>
        <v>0</v>
      </c>
      <c r="BC99" s="125">
        <f>'05 - Hydrantový systém '!F36</f>
        <v>0</v>
      </c>
      <c r="BD99" s="127">
        <f>'05 - Hydrantový systém '!F37</f>
        <v>0</v>
      </c>
      <c r="BE99" s="7"/>
      <c r="BT99" s="128" t="s">
        <v>84</v>
      </c>
      <c r="BV99" s="128" t="s">
        <v>78</v>
      </c>
      <c r="BW99" s="128" t="s">
        <v>98</v>
      </c>
      <c r="BX99" s="128" t="s">
        <v>5</v>
      </c>
      <c r="CL99" s="128" t="s">
        <v>1</v>
      </c>
      <c r="CM99" s="128" t="s">
        <v>86</v>
      </c>
    </row>
    <row r="100" s="7" customFormat="1" ht="24.75" customHeight="1">
      <c r="A100" s="116" t="s">
        <v>80</v>
      </c>
      <c r="B100" s="117"/>
      <c r="C100" s="118"/>
      <c r="D100" s="119" t="s">
        <v>99</v>
      </c>
      <c r="E100" s="119"/>
      <c r="F100" s="119"/>
      <c r="G100" s="119"/>
      <c r="H100" s="119"/>
      <c r="I100" s="120"/>
      <c r="J100" s="119" t="s">
        <v>100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'06 - Nakládání s odpadním...'!J30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83</v>
      </c>
      <c r="AR100" s="123"/>
      <c r="AS100" s="124">
        <v>0</v>
      </c>
      <c r="AT100" s="125">
        <f>ROUND(SUM(AV100:AW100),2)</f>
        <v>0</v>
      </c>
      <c r="AU100" s="126">
        <f>'06 - Nakládání s odpadním...'!P123</f>
        <v>0</v>
      </c>
      <c r="AV100" s="125">
        <f>'06 - Nakládání s odpadním...'!J33</f>
        <v>0</v>
      </c>
      <c r="AW100" s="125">
        <f>'06 - Nakládání s odpadním...'!J34</f>
        <v>0</v>
      </c>
      <c r="AX100" s="125">
        <f>'06 - Nakládání s odpadním...'!J35</f>
        <v>0</v>
      </c>
      <c r="AY100" s="125">
        <f>'06 - Nakládání s odpadním...'!J36</f>
        <v>0</v>
      </c>
      <c r="AZ100" s="125">
        <f>'06 - Nakládání s odpadním...'!F33</f>
        <v>0</v>
      </c>
      <c r="BA100" s="125">
        <f>'06 - Nakládání s odpadním...'!F34</f>
        <v>0</v>
      </c>
      <c r="BB100" s="125">
        <f>'06 - Nakládání s odpadním...'!F35</f>
        <v>0</v>
      </c>
      <c r="BC100" s="125">
        <f>'06 - Nakládání s odpadním...'!F36</f>
        <v>0</v>
      </c>
      <c r="BD100" s="127">
        <f>'06 - Nakládání s odpadním...'!F37</f>
        <v>0</v>
      </c>
      <c r="BE100" s="7"/>
      <c r="BT100" s="128" t="s">
        <v>84</v>
      </c>
      <c r="BV100" s="128" t="s">
        <v>78</v>
      </c>
      <c r="BW100" s="128" t="s">
        <v>101</v>
      </c>
      <c r="BX100" s="128" t="s">
        <v>5</v>
      </c>
      <c r="CL100" s="128" t="s">
        <v>1</v>
      </c>
      <c r="CM100" s="128" t="s">
        <v>86</v>
      </c>
    </row>
    <row r="101" s="7" customFormat="1" ht="16.5" customHeight="1">
      <c r="A101" s="116" t="s">
        <v>80</v>
      </c>
      <c r="B101" s="117"/>
      <c r="C101" s="118"/>
      <c r="D101" s="119" t="s">
        <v>102</v>
      </c>
      <c r="E101" s="119"/>
      <c r="F101" s="119"/>
      <c r="G101" s="119"/>
      <c r="H101" s="119"/>
      <c r="I101" s="120"/>
      <c r="J101" s="119" t="s">
        <v>103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'07 - Nakládání s dešťovým...'!J30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83</v>
      </c>
      <c r="AR101" s="123"/>
      <c r="AS101" s="124">
        <v>0</v>
      </c>
      <c r="AT101" s="125">
        <f>ROUND(SUM(AV101:AW101),2)</f>
        <v>0</v>
      </c>
      <c r="AU101" s="126">
        <f>'07 - Nakládání s dešťovým...'!P122</f>
        <v>0</v>
      </c>
      <c r="AV101" s="125">
        <f>'07 - Nakládání s dešťovým...'!J33</f>
        <v>0</v>
      </c>
      <c r="AW101" s="125">
        <f>'07 - Nakládání s dešťovým...'!J34</f>
        <v>0</v>
      </c>
      <c r="AX101" s="125">
        <f>'07 - Nakládání s dešťovým...'!J35</f>
        <v>0</v>
      </c>
      <c r="AY101" s="125">
        <f>'07 - Nakládání s dešťovým...'!J36</f>
        <v>0</v>
      </c>
      <c r="AZ101" s="125">
        <f>'07 - Nakládání s dešťovým...'!F33</f>
        <v>0</v>
      </c>
      <c r="BA101" s="125">
        <f>'07 - Nakládání s dešťovým...'!F34</f>
        <v>0</v>
      </c>
      <c r="BB101" s="125">
        <f>'07 - Nakládání s dešťovým...'!F35</f>
        <v>0</v>
      </c>
      <c r="BC101" s="125">
        <f>'07 - Nakládání s dešťovým...'!F36</f>
        <v>0</v>
      </c>
      <c r="BD101" s="127">
        <f>'07 - Nakládání s dešťovým...'!F37</f>
        <v>0</v>
      </c>
      <c r="BE101" s="7"/>
      <c r="BT101" s="128" t="s">
        <v>84</v>
      </c>
      <c r="BV101" s="128" t="s">
        <v>78</v>
      </c>
      <c r="BW101" s="128" t="s">
        <v>104</v>
      </c>
      <c r="BX101" s="128" t="s">
        <v>5</v>
      </c>
      <c r="CL101" s="128" t="s">
        <v>1</v>
      </c>
      <c r="CM101" s="128" t="s">
        <v>86</v>
      </c>
    </row>
    <row r="102" s="7" customFormat="1" ht="16.5" customHeight="1">
      <c r="A102" s="116" t="s">
        <v>80</v>
      </c>
      <c r="B102" s="117"/>
      <c r="C102" s="118"/>
      <c r="D102" s="119" t="s">
        <v>105</v>
      </c>
      <c r="E102" s="119"/>
      <c r="F102" s="119"/>
      <c r="G102" s="119"/>
      <c r="H102" s="119"/>
      <c r="I102" s="120"/>
      <c r="J102" s="119" t="s">
        <v>106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'08 - Základ pro sila - 30...'!J30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83</v>
      </c>
      <c r="AR102" s="123"/>
      <c r="AS102" s="124">
        <v>0</v>
      </c>
      <c r="AT102" s="125">
        <f>ROUND(SUM(AV102:AW102),2)</f>
        <v>0</v>
      </c>
      <c r="AU102" s="126">
        <f>'08 - Základ pro sila - 30...'!P122</f>
        <v>0</v>
      </c>
      <c r="AV102" s="125">
        <f>'08 - Základ pro sila - 30...'!J33</f>
        <v>0</v>
      </c>
      <c r="AW102" s="125">
        <f>'08 - Základ pro sila - 30...'!J34</f>
        <v>0</v>
      </c>
      <c r="AX102" s="125">
        <f>'08 - Základ pro sila - 30...'!J35</f>
        <v>0</v>
      </c>
      <c r="AY102" s="125">
        <f>'08 - Základ pro sila - 30...'!J36</f>
        <v>0</v>
      </c>
      <c r="AZ102" s="125">
        <f>'08 - Základ pro sila - 30...'!F33</f>
        <v>0</v>
      </c>
      <c r="BA102" s="125">
        <f>'08 - Základ pro sila - 30...'!F34</f>
        <v>0</v>
      </c>
      <c r="BB102" s="125">
        <f>'08 - Základ pro sila - 30...'!F35</f>
        <v>0</v>
      </c>
      <c r="BC102" s="125">
        <f>'08 - Základ pro sila - 30...'!F36</f>
        <v>0</v>
      </c>
      <c r="BD102" s="127">
        <f>'08 - Základ pro sila - 30...'!F37</f>
        <v>0</v>
      </c>
      <c r="BE102" s="7"/>
      <c r="BT102" s="128" t="s">
        <v>84</v>
      </c>
      <c r="BV102" s="128" t="s">
        <v>78</v>
      </c>
      <c r="BW102" s="128" t="s">
        <v>107</v>
      </c>
      <c r="BX102" s="128" t="s">
        <v>5</v>
      </c>
      <c r="CL102" s="128" t="s">
        <v>1</v>
      </c>
      <c r="CM102" s="128" t="s">
        <v>86</v>
      </c>
    </row>
    <row r="103" s="7" customFormat="1" ht="16.5" customHeight="1">
      <c r="A103" s="116" t="s">
        <v>80</v>
      </c>
      <c r="B103" s="117"/>
      <c r="C103" s="118"/>
      <c r="D103" s="119" t="s">
        <v>108</v>
      </c>
      <c r="E103" s="119"/>
      <c r="F103" s="119"/>
      <c r="G103" s="119"/>
      <c r="H103" s="119"/>
      <c r="I103" s="120"/>
      <c r="J103" s="119" t="s">
        <v>109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1">
        <f>'09 - Rampa vnější komunikace'!J30</f>
        <v>0</v>
      </c>
      <c r="AH103" s="120"/>
      <c r="AI103" s="120"/>
      <c r="AJ103" s="120"/>
      <c r="AK103" s="120"/>
      <c r="AL103" s="120"/>
      <c r="AM103" s="120"/>
      <c r="AN103" s="121">
        <f>SUM(AG103,AT103)</f>
        <v>0</v>
      </c>
      <c r="AO103" s="120"/>
      <c r="AP103" s="120"/>
      <c r="AQ103" s="122" t="s">
        <v>83</v>
      </c>
      <c r="AR103" s="123"/>
      <c r="AS103" s="124">
        <v>0</v>
      </c>
      <c r="AT103" s="125">
        <f>ROUND(SUM(AV103:AW103),2)</f>
        <v>0</v>
      </c>
      <c r="AU103" s="126">
        <f>'09 - Rampa vnější komunikace'!P121</f>
        <v>0</v>
      </c>
      <c r="AV103" s="125">
        <f>'09 - Rampa vnější komunikace'!J33</f>
        <v>0</v>
      </c>
      <c r="AW103" s="125">
        <f>'09 - Rampa vnější komunikace'!J34</f>
        <v>0</v>
      </c>
      <c r="AX103" s="125">
        <f>'09 - Rampa vnější komunikace'!J35</f>
        <v>0</v>
      </c>
      <c r="AY103" s="125">
        <f>'09 - Rampa vnější komunikace'!J36</f>
        <v>0</v>
      </c>
      <c r="AZ103" s="125">
        <f>'09 - Rampa vnější komunikace'!F33</f>
        <v>0</v>
      </c>
      <c r="BA103" s="125">
        <f>'09 - Rampa vnější komunikace'!F34</f>
        <v>0</v>
      </c>
      <c r="BB103" s="125">
        <f>'09 - Rampa vnější komunikace'!F35</f>
        <v>0</v>
      </c>
      <c r="BC103" s="125">
        <f>'09 - Rampa vnější komunikace'!F36</f>
        <v>0</v>
      </c>
      <c r="BD103" s="127">
        <f>'09 - Rampa vnější komunikace'!F37</f>
        <v>0</v>
      </c>
      <c r="BE103" s="7"/>
      <c r="BT103" s="128" t="s">
        <v>84</v>
      </c>
      <c r="BV103" s="128" t="s">
        <v>78</v>
      </c>
      <c r="BW103" s="128" t="s">
        <v>110</v>
      </c>
      <c r="BX103" s="128" t="s">
        <v>5</v>
      </c>
      <c r="CL103" s="128" t="s">
        <v>1</v>
      </c>
      <c r="CM103" s="128" t="s">
        <v>86</v>
      </c>
    </row>
    <row r="104" s="7" customFormat="1" ht="16.5" customHeight="1">
      <c r="A104" s="116" t="s">
        <v>80</v>
      </c>
      <c r="B104" s="117"/>
      <c r="C104" s="118"/>
      <c r="D104" s="119" t="s">
        <v>111</v>
      </c>
      <c r="E104" s="119"/>
      <c r="F104" s="119"/>
      <c r="G104" s="119"/>
      <c r="H104" s="119"/>
      <c r="I104" s="120"/>
      <c r="J104" s="119" t="s">
        <v>112</v>
      </c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21">
        <f>'10 - Vedlejší rozpočtové ...'!J30</f>
        <v>0</v>
      </c>
      <c r="AH104" s="120"/>
      <c r="AI104" s="120"/>
      <c r="AJ104" s="120"/>
      <c r="AK104" s="120"/>
      <c r="AL104" s="120"/>
      <c r="AM104" s="120"/>
      <c r="AN104" s="121">
        <f>SUM(AG104,AT104)</f>
        <v>0</v>
      </c>
      <c r="AO104" s="120"/>
      <c r="AP104" s="120"/>
      <c r="AQ104" s="122" t="s">
        <v>83</v>
      </c>
      <c r="AR104" s="123"/>
      <c r="AS104" s="129">
        <v>0</v>
      </c>
      <c r="AT104" s="130">
        <f>ROUND(SUM(AV104:AW104),2)</f>
        <v>0</v>
      </c>
      <c r="AU104" s="131">
        <f>'10 - Vedlejší rozpočtové ...'!P118</f>
        <v>0</v>
      </c>
      <c r="AV104" s="130">
        <f>'10 - Vedlejší rozpočtové ...'!J33</f>
        <v>0</v>
      </c>
      <c r="AW104" s="130">
        <f>'10 - Vedlejší rozpočtové ...'!J34</f>
        <v>0</v>
      </c>
      <c r="AX104" s="130">
        <f>'10 - Vedlejší rozpočtové ...'!J35</f>
        <v>0</v>
      </c>
      <c r="AY104" s="130">
        <f>'10 - Vedlejší rozpočtové ...'!J36</f>
        <v>0</v>
      </c>
      <c r="AZ104" s="130">
        <f>'10 - Vedlejší rozpočtové ...'!F33</f>
        <v>0</v>
      </c>
      <c r="BA104" s="130">
        <f>'10 - Vedlejší rozpočtové ...'!F34</f>
        <v>0</v>
      </c>
      <c r="BB104" s="130">
        <f>'10 - Vedlejší rozpočtové ...'!F35</f>
        <v>0</v>
      </c>
      <c r="BC104" s="130">
        <f>'10 - Vedlejší rozpočtové ...'!F36</f>
        <v>0</v>
      </c>
      <c r="BD104" s="132">
        <f>'10 - Vedlejší rozpočtové ...'!F37</f>
        <v>0</v>
      </c>
      <c r="BE104" s="7"/>
      <c r="BT104" s="128" t="s">
        <v>84</v>
      </c>
      <c r="BV104" s="128" t="s">
        <v>78</v>
      </c>
      <c r="BW104" s="128" t="s">
        <v>113</v>
      </c>
      <c r="BX104" s="128" t="s">
        <v>5</v>
      </c>
      <c r="CL104" s="128" t="s">
        <v>1</v>
      </c>
      <c r="CM104" s="128" t="s">
        <v>86</v>
      </c>
    </row>
    <row r="105" s="2" customFormat="1" ht="30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1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41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</sheetData>
  <sheetProtection sheet="1" formatColumns="0" formatRows="0" objects="1" scenarios="1" spinCount="100000" saltValue="0GXbOAIdNecyos914twencZvBXPnt9XtWTAKpeNcgduBtQMP3od6e8A+LarG+whRfJ2h9aaN5fDTr4uWrn776Q==" hashValue="TCLiss2r8evG6UurdOkIucHmUEKPfI/XBV5MtJUuGNci7vSr2F5gfrYDzejIHMN9bZDk1r1X+zE6oAbVFHgb7g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01 - Přípravné a bourací ...'!C2" display="/"/>
    <hyperlink ref="A96" location="'02 - Rekonstrukce haly '!C2" display="/"/>
    <hyperlink ref="A97" location="'03 - Výměna střešního pláště'!C2" display="/"/>
    <hyperlink ref="A98" location="'04 - Ochranný ŽB PREFA so...'!C2" display="/"/>
    <hyperlink ref="A99" location="'05 - Hydrantový systém '!C2" display="/"/>
    <hyperlink ref="A100" location="'06 - Nakládání s odpadním...'!C2" display="/"/>
    <hyperlink ref="A101" location="'07 - Nakládání s dešťovým...'!C2" display="/"/>
    <hyperlink ref="A102" location="'08 - Základ pro sila - 30...'!C2" display="/"/>
    <hyperlink ref="A103" location="'09 - Rampa vnější komunikace'!C2" display="/"/>
    <hyperlink ref="A104" location="'10 - Vedlejší rozpočt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897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ROUND((SUM(BE121:BE135)),  2)</f>
        <v>0</v>
      </c>
      <c r="G33" s="35"/>
      <c r="H33" s="35"/>
      <c r="I33" s="152">
        <v>0.20999999999999999</v>
      </c>
      <c r="J33" s="151">
        <f>ROUND(((SUM(BE121:BE135))*I33),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ROUND((SUM(BF121:BF135)),  2)</f>
        <v>0</v>
      </c>
      <c r="G34" s="35"/>
      <c r="H34" s="35"/>
      <c r="I34" s="152">
        <v>0.12</v>
      </c>
      <c r="J34" s="151">
        <f>ROUND(((SUM(BF121:BF135))*I34),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ROUND((SUM(BG121:BG135)),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ROUND((SUM(BH121:BH135)),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ROUND((SUM(BI121:BI135)),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09 - Rampa vnější komunikace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287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288</v>
      </c>
      <c r="E99" s="185"/>
      <c r="F99" s="185"/>
      <c r="G99" s="185"/>
      <c r="H99" s="185"/>
      <c r="I99" s="185"/>
      <c r="J99" s="186">
        <f>J125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774</v>
      </c>
      <c r="E100" s="185"/>
      <c r="F100" s="185"/>
      <c r="G100" s="185"/>
      <c r="H100" s="185"/>
      <c r="I100" s="185"/>
      <c r="J100" s="186">
        <f>J128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291</v>
      </c>
      <c r="E101" s="185"/>
      <c r="F101" s="185"/>
      <c r="G101" s="185"/>
      <c r="H101" s="185"/>
      <c r="I101" s="185"/>
      <c r="J101" s="186">
        <f>J134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129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71" t="str">
        <f>E7</f>
        <v>HALA PRO VOLIÉROVÝ CHOV NOSNIC - Dolní Studénky parc.č. 417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09 - Rampa vnější komunikace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Králec , parc.č. 417</v>
      </c>
      <c r="G115" s="37"/>
      <c r="H115" s="37"/>
      <c r="I115" s="29" t="s">
        <v>22</v>
      </c>
      <c r="J115" s="76" t="str">
        <f>IF(J12="","",J12)</f>
        <v>19. 2. 2026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>BLUDOVSKÁ, a.s.</v>
      </c>
      <c r="G117" s="37"/>
      <c r="H117" s="37"/>
      <c r="I117" s="29" t="s">
        <v>30</v>
      </c>
      <c r="J117" s="33" t="str">
        <f>E21</f>
        <v>Ing. Martin Trokan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33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130</v>
      </c>
      <c r="D120" s="191" t="s">
        <v>61</v>
      </c>
      <c r="E120" s="191" t="s">
        <v>57</v>
      </c>
      <c r="F120" s="191" t="s">
        <v>58</v>
      </c>
      <c r="G120" s="191" t="s">
        <v>131</v>
      </c>
      <c r="H120" s="191" t="s">
        <v>132</v>
      </c>
      <c r="I120" s="191" t="s">
        <v>133</v>
      </c>
      <c r="J120" s="192" t="s">
        <v>119</v>
      </c>
      <c r="K120" s="193" t="s">
        <v>134</v>
      </c>
      <c r="L120" s="194"/>
      <c r="M120" s="97" t="s">
        <v>1</v>
      </c>
      <c r="N120" s="98" t="s">
        <v>40</v>
      </c>
      <c r="O120" s="98" t="s">
        <v>135</v>
      </c>
      <c r="P120" s="98" t="s">
        <v>136</v>
      </c>
      <c r="Q120" s="98" t="s">
        <v>137</v>
      </c>
      <c r="R120" s="98" t="s">
        <v>138</v>
      </c>
      <c r="S120" s="98" t="s">
        <v>139</v>
      </c>
      <c r="T120" s="99" t="s">
        <v>140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141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23.494885</v>
      </c>
      <c r="S121" s="101"/>
      <c r="T121" s="198">
        <f>T122</f>
        <v>9.2799999999999994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75</v>
      </c>
      <c r="AU121" s="14" t="s">
        <v>121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75</v>
      </c>
      <c r="E122" s="203" t="s">
        <v>142</v>
      </c>
      <c r="F122" s="203" t="s">
        <v>143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P123+P125+P128+P134</f>
        <v>0</v>
      </c>
      <c r="Q122" s="208"/>
      <c r="R122" s="209">
        <f>R123+R125+R128+R134</f>
        <v>23.494885</v>
      </c>
      <c r="S122" s="208"/>
      <c r="T122" s="210">
        <f>T123+T125+T128+T134</f>
        <v>9.2799999999999994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84</v>
      </c>
      <c r="AT122" s="212" t="s">
        <v>75</v>
      </c>
      <c r="AU122" s="212" t="s">
        <v>76</v>
      </c>
      <c r="AY122" s="211" t="s">
        <v>144</v>
      </c>
      <c r="BK122" s="213">
        <f>BK123+BK125+BK128+BK134</f>
        <v>0</v>
      </c>
    </row>
    <row r="123" s="12" customFormat="1" ht="22.8" customHeight="1">
      <c r="A123" s="12"/>
      <c r="B123" s="200"/>
      <c r="C123" s="201"/>
      <c r="D123" s="202" t="s">
        <v>75</v>
      </c>
      <c r="E123" s="214" t="s">
        <v>84</v>
      </c>
      <c r="F123" s="214" t="s">
        <v>299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9.2799999999999994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84</v>
      </c>
      <c r="AT123" s="212" t="s">
        <v>75</v>
      </c>
      <c r="AU123" s="212" t="s">
        <v>84</v>
      </c>
      <c r="AY123" s="211" t="s">
        <v>144</v>
      </c>
      <c r="BK123" s="213">
        <f>BK124</f>
        <v>0</v>
      </c>
    </row>
    <row r="124" s="2" customFormat="1" ht="24.15" customHeight="1">
      <c r="A124" s="35"/>
      <c r="B124" s="36"/>
      <c r="C124" s="216" t="s">
        <v>84</v>
      </c>
      <c r="D124" s="216" t="s">
        <v>147</v>
      </c>
      <c r="E124" s="217" t="s">
        <v>898</v>
      </c>
      <c r="F124" s="218" t="s">
        <v>899</v>
      </c>
      <c r="G124" s="219" t="s">
        <v>150</v>
      </c>
      <c r="H124" s="220">
        <v>16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41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0.57999999999999996</v>
      </c>
      <c r="T124" s="227">
        <f>S124*H124</f>
        <v>9.2799999999999994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151</v>
      </c>
      <c r="AT124" s="228" t="s">
        <v>147</v>
      </c>
      <c r="AU124" s="228" t="s">
        <v>86</v>
      </c>
      <c r="AY124" s="14" t="s">
        <v>144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151</v>
      </c>
      <c r="BM124" s="228" t="s">
        <v>900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86</v>
      </c>
      <c r="F125" s="214" t="s">
        <v>313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SUM(P126:P127)</f>
        <v>0</v>
      </c>
      <c r="Q125" s="208"/>
      <c r="R125" s="209">
        <f>SUM(R126:R127)</f>
        <v>6.6889649999999996</v>
      </c>
      <c r="S125" s="208"/>
      <c r="T125" s="210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84</v>
      </c>
      <c r="AT125" s="212" t="s">
        <v>75</v>
      </c>
      <c r="AU125" s="212" t="s">
        <v>84</v>
      </c>
      <c r="AY125" s="211" t="s">
        <v>144</v>
      </c>
      <c r="BK125" s="213">
        <f>SUM(BK126:BK127)</f>
        <v>0</v>
      </c>
    </row>
    <row r="126" s="2" customFormat="1" ht="16.5" customHeight="1">
      <c r="A126" s="35"/>
      <c r="B126" s="36"/>
      <c r="C126" s="216" t="s">
        <v>86</v>
      </c>
      <c r="D126" s="216" t="s">
        <v>147</v>
      </c>
      <c r="E126" s="217" t="s">
        <v>901</v>
      </c>
      <c r="F126" s="218" t="s">
        <v>902</v>
      </c>
      <c r="G126" s="219" t="s">
        <v>157</v>
      </c>
      <c r="H126" s="220">
        <v>1.5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2.5018699999999998</v>
      </c>
      <c r="R126" s="226">
        <f>Q126*H126</f>
        <v>3.7528049999999995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151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151</v>
      </c>
      <c r="BM126" s="228" t="s">
        <v>903</v>
      </c>
    </row>
    <row r="127" s="2" customFormat="1" ht="33" customHeight="1">
      <c r="A127" s="35"/>
      <c r="B127" s="36"/>
      <c r="C127" s="216" t="s">
        <v>159</v>
      </c>
      <c r="D127" s="216" t="s">
        <v>147</v>
      </c>
      <c r="E127" s="217" t="s">
        <v>904</v>
      </c>
      <c r="F127" s="218" t="s">
        <v>905</v>
      </c>
      <c r="G127" s="219" t="s">
        <v>150</v>
      </c>
      <c r="H127" s="220">
        <v>4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0.73404000000000003</v>
      </c>
      <c r="R127" s="226">
        <f>Q127*H127</f>
        <v>2.9361600000000001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151</v>
      </c>
      <c r="AT127" s="228" t="s">
        <v>147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151</v>
      </c>
      <c r="BM127" s="228" t="s">
        <v>906</v>
      </c>
    </row>
    <row r="128" s="12" customFormat="1" ht="22.8" customHeight="1">
      <c r="A128" s="12"/>
      <c r="B128" s="200"/>
      <c r="C128" s="201"/>
      <c r="D128" s="202" t="s">
        <v>75</v>
      </c>
      <c r="E128" s="214" t="s">
        <v>167</v>
      </c>
      <c r="F128" s="214" t="s">
        <v>781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SUM(P129:P133)</f>
        <v>0</v>
      </c>
      <c r="Q128" s="208"/>
      <c r="R128" s="209">
        <f>SUM(R129:R133)</f>
        <v>16.80592</v>
      </c>
      <c r="S128" s="208"/>
      <c r="T128" s="210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84</v>
      </c>
      <c r="AT128" s="212" t="s">
        <v>75</v>
      </c>
      <c r="AU128" s="212" t="s">
        <v>84</v>
      </c>
      <c r="AY128" s="211" t="s">
        <v>144</v>
      </c>
      <c r="BK128" s="213">
        <f>SUM(BK129:BK133)</f>
        <v>0</v>
      </c>
    </row>
    <row r="129" s="2" customFormat="1" ht="21.75" customHeight="1">
      <c r="A129" s="35"/>
      <c r="B129" s="36"/>
      <c r="C129" s="216" t="s">
        <v>151</v>
      </c>
      <c r="D129" s="216" t="s">
        <v>147</v>
      </c>
      <c r="E129" s="217" t="s">
        <v>907</v>
      </c>
      <c r="F129" s="218" t="s">
        <v>908</v>
      </c>
      <c r="G129" s="219" t="s">
        <v>150</v>
      </c>
      <c r="H129" s="220">
        <v>16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0.68999999999999995</v>
      </c>
      <c r="R129" s="226">
        <f>Q129*H129</f>
        <v>11.039999999999999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151</v>
      </c>
      <c r="AT129" s="228" t="s">
        <v>147</v>
      </c>
      <c r="AU129" s="228" t="s">
        <v>86</v>
      </c>
      <c r="AY129" s="14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151</v>
      </c>
      <c r="BM129" s="228" t="s">
        <v>909</v>
      </c>
    </row>
    <row r="130" s="2" customFormat="1" ht="24.15" customHeight="1">
      <c r="A130" s="35"/>
      <c r="B130" s="36"/>
      <c r="C130" s="216" t="s">
        <v>167</v>
      </c>
      <c r="D130" s="216" t="s">
        <v>147</v>
      </c>
      <c r="E130" s="217" t="s">
        <v>910</v>
      </c>
      <c r="F130" s="218" t="s">
        <v>911</v>
      </c>
      <c r="G130" s="219" t="s">
        <v>150</v>
      </c>
      <c r="H130" s="220">
        <v>2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41</v>
      </c>
      <c r="O130" s="88"/>
      <c r="P130" s="226">
        <f>O130*H130</f>
        <v>0</v>
      </c>
      <c r="Q130" s="226">
        <v>0.23000000000000001</v>
      </c>
      <c r="R130" s="226">
        <f>Q130*H130</f>
        <v>0.46000000000000002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151</v>
      </c>
      <c r="AT130" s="228" t="s">
        <v>147</v>
      </c>
      <c r="AU130" s="228" t="s">
        <v>86</v>
      </c>
      <c r="AY130" s="14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151</v>
      </c>
      <c r="BM130" s="228" t="s">
        <v>912</v>
      </c>
    </row>
    <row r="131" s="2" customFormat="1" ht="24.15" customHeight="1">
      <c r="A131" s="35"/>
      <c r="B131" s="36"/>
      <c r="C131" s="216" t="s">
        <v>171</v>
      </c>
      <c r="D131" s="216" t="s">
        <v>147</v>
      </c>
      <c r="E131" s="217" t="s">
        <v>913</v>
      </c>
      <c r="F131" s="218" t="s">
        <v>914</v>
      </c>
      <c r="G131" s="219" t="s">
        <v>150</v>
      </c>
      <c r="H131" s="220">
        <v>16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0.11162</v>
      </c>
      <c r="R131" s="226">
        <f>Q131*H131</f>
        <v>1.78592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151</v>
      </c>
      <c r="AT131" s="228" t="s">
        <v>147</v>
      </c>
      <c r="AU131" s="228" t="s">
        <v>86</v>
      </c>
      <c r="AY131" s="14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151</v>
      </c>
      <c r="BM131" s="228" t="s">
        <v>915</v>
      </c>
    </row>
    <row r="132" s="2" customFormat="1" ht="16.5" customHeight="1">
      <c r="A132" s="35"/>
      <c r="B132" s="36"/>
      <c r="C132" s="240" t="s">
        <v>175</v>
      </c>
      <c r="D132" s="240" t="s">
        <v>374</v>
      </c>
      <c r="E132" s="241" t="s">
        <v>916</v>
      </c>
      <c r="F132" s="242" t="s">
        <v>917</v>
      </c>
      <c r="G132" s="243" t="s">
        <v>150</v>
      </c>
      <c r="H132" s="244">
        <v>20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41</v>
      </c>
      <c r="O132" s="88"/>
      <c r="P132" s="226">
        <f>O132*H132</f>
        <v>0</v>
      </c>
      <c r="Q132" s="226">
        <v>0.17599999999999999</v>
      </c>
      <c r="R132" s="226">
        <f>Q132*H132</f>
        <v>3.5199999999999996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179</v>
      </c>
      <c r="AT132" s="228" t="s">
        <v>374</v>
      </c>
      <c r="AU132" s="228" t="s">
        <v>86</v>
      </c>
      <c r="AY132" s="14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151</v>
      </c>
      <c r="BM132" s="228" t="s">
        <v>918</v>
      </c>
    </row>
    <row r="133" s="2" customFormat="1">
      <c r="A133" s="35"/>
      <c r="B133" s="36"/>
      <c r="C133" s="37"/>
      <c r="D133" s="230" t="s">
        <v>153</v>
      </c>
      <c r="E133" s="37"/>
      <c r="F133" s="231" t="s">
        <v>919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153</v>
      </c>
      <c r="AU133" s="14" t="s">
        <v>86</v>
      </c>
    </row>
    <row r="134" s="12" customFormat="1" ht="22.8" customHeight="1">
      <c r="A134" s="12"/>
      <c r="B134" s="200"/>
      <c r="C134" s="201"/>
      <c r="D134" s="202" t="s">
        <v>75</v>
      </c>
      <c r="E134" s="214" t="s">
        <v>381</v>
      </c>
      <c r="F134" s="214" t="s">
        <v>382</v>
      </c>
      <c r="G134" s="201"/>
      <c r="H134" s="201"/>
      <c r="I134" s="204"/>
      <c r="J134" s="215">
        <f>BK134</f>
        <v>0</v>
      </c>
      <c r="K134" s="201"/>
      <c r="L134" s="206"/>
      <c r="M134" s="207"/>
      <c r="N134" s="208"/>
      <c r="O134" s="208"/>
      <c r="P134" s="209">
        <f>P135</f>
        <v>0</v>
      </c>
      <c r="Q134" s="208"/>
      <c r="R134" s="209">
        <f>R135</f>
        <v>0</v>
      </c>
      <c r="S134" s="208"/>
      <c r="T134" s="210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84</v>
      </c>
      <c r="AT134" s="212" t="s">
        <v>75</v>
      </c>
      <c r="AU134" s="212" t="s">
        <v>84</v>
      </c>
      <c r="AY134" s="211" t="s">
        <v>144</v>
      </c>
      <c r="BK134" s="213">
        <f>BK135</f>
        <v>0</v>
      </c>
    </row>
    <row r="135" s="2" customFormat="1" ht="24.15" customHeight="1">
      <c r="A135" s="35"/>
      <c r="B135" s="36"/>
      <c r="C135" s="216" t="s">
        <v>179</v>
      </c>
      <c r="D135" s="216" t="s">
        <v>147</v>
      </c>
      <c r="E135" s="217" t="s">
        <v>383</v>
      </c>
      <c r="F135" s="218" t="s">
        <v>384</v>
      </c>
      <c r="G135" s="219" t="s">
        <v>224</v>
      </c>
      <c r="H135" s="220">
        <v>23.495000000000001</v>
      </c>
      <c r="I135" s="221"/>
      <c r="J135" s="222">
        <f>ROUND(I135*H135,2)</f>
        <v>0</v>
      </c>
      <c r="K135" s="223"/>
      <c r="L135" s="41"/>
      <c r="M135" s="235" t="s">
        <v>1</v>
      </c>
      <c r="N135" s="236" t="s">
        <v>41</v>
      </c>
      <c r="O135" s="237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151</v>
      </c>
      <c r="AT135" s="228" t="s">
        <v>147</v>
      </c>
      <c r="AU135" s="228" t="s">
        <v>86</v>
      </c>
      <c r="AY135" s="14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151</v>
      </c>
      <c r="BM135" s="228" t="s">
        <v>920</v>
      </c>
    </row>
    <row r="136" s="2" customFormat="1" ht="6.96" customHeight="1">
      <c r="A136" s="35"/>
      <c r="B136" s="63"/>
      <c r="C136" s="64"/>
      <c r="D136" s="64"/>
      <c r="E136" s="64"/>
      <c r="F136" s="64"/>
      <c r="G136" s="64"/>
      <c r="H136" s="64"/>
      <c r="I136" s="64"/>
      <c r="J136" s="64"/>
      <c r="K136" s="64"/>
      <c r="L136" s="41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sheet="1" autoFilter="0" formatColumns="0" formatRows="0" objects="1" scenarios="1" spinCount="100000" saltValue="e1EtbHjD2LO9Pht/gAsYZXXRkEaxV/A5Ct03uyG4PxzTk701tr2U/ka7eMlcyhYfUG6yaRLezdm+zLUrByvkXw==" hashValue="0oaBJ7VnRVtWQ/I5nZ/dsJakOR2pVNcpLCWED6BRQ/w324zO2Rs820PT2Y6+nvojVAfm9aYbLuQt0iP4cOAzvQ==" algorithmName="SHA-512" password="CC35"/>
  <autoFilter ref="C120:K13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921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ROUND((SUM(BE118:BE126)),  2)</f>
        <v>0</v>
      </c>
      <c r="G33" s="35"/>
      <c r="H33" s="35"/>
      <c r="I33" s="152">
        <v>0.20999999999999999</v>
      </c>
      <c r="J33" s="151">
        <f>ROUND(((SUM(BE118:BE126))*I33),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ROUND((SUM(BF118:BF126)),  2)</f>
        <v>0</v>
      </c>
      <c r="G34" s="35"/>
      <c r="H34" s="35"/>
      <c r="I34" s="152">
        <v>0.12</v>
      </c>
      <c r="J34" s="151">
        <f>ROUND(((SUM(BF118:BF126))*I34),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ROUND((SUM(BG118:BG126)),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ROUND((SUM(BH118:BH126)),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ROUND((SUM(BI118:BI126)),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10 - Vedlejší rozpočtové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922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923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129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71" t="str">
        <f>E7</f>
        <v>HALA PRO VOLIÉROVÝ CHOV NOSNIC - Dolní Studénky parc.č. 417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10 - Vedlejší rozpočtové náklady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Králec , parc.č. 417</v>
      </c>
      <c r="G112" s="37"/>
      <c r="H112" s="37"/>
      <c r="I112" s="29" t="s">
        <v>22</v>
      </c>
      <c r="J112" s="76" t="str">
        <f>IF(J12="","",J12)</f>
        <v>19. 2. 2026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BLUDOVSKÁ, a.s.</v>
      </c>
      <c r="G114" s="37"/>
      <c r="H114" s="37"/>
      <c r="I114" s="29" t="s">
        <v>30</v>
      </c>
      <c r="J114" s="33" t="str">
        <f>E21</f>
        <v>Ing. Martin Trokan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130</v>
      </c>
      <c r="D117" s="191" t="s">
        <v>61</v>
      </c>
      <c r="E117" s="191" t="s">
        <v>57</v>
      </c>
      <c r="F117" s="191" t="s">
        <v>58</v>
      </c>
      <c r="G117" s="191" t="s">
        <v>131</v>
      </c>
      <c r="H117" s="191" t="s">
        <v>132</v>
      </c>
      <c r="I117" s="191" t="s">
        <v>133</v>
      </c>
      <c r="J117" s="192" t="s">
        <v>119</v>
      </c>
      <c r="K117" s="193" t="s">
        <v>134</v>
      </c>
      <c r="L117" s="194"/>
      <c r="M117" s="97" t="s">
        <v>1</v>
      </c>
      <c r="N117" s="98" t="s">
        <v>40</v>
      </c>
      <c r="O117" s="98" t="s">
        <v>135</v>
      </c>
      <c r="P117" s="98" t="s">
        <v>136</v>
      </c>
      <c r="Q117" s="98" t="s">
        <v>137</v>
      </c>
      <c r="R117" s="98" t="s">
        <v>138</v>
      </c>
      <c r="S117" s="98" t="s">
        <v>139</v>
      </c>
      <c r="T117" s="99" t="s">
        <v>140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141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121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75</v>
      </c>
      <c r="E119" s="203" t="s">
        <v>924</v>
      </c>
      <c r="F119" s="203" t="s">
        <v>112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167</v>
      </c>
      <c r="AT119" s="212" t="s">
        <v>75</v>
      </c>
      <c r="AU119" s="212" t="s">
        <v>76</v>
      </c>
      <c r="AY119" s="211" t="s">
        <v>144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75</v>
      </c>
      <c r="E120" s="214" t="s">
        <v>925</v>
      </c>
      <c r="F120" s="214" t="s">
        <v>926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SUM(P121:P126)</f>
        <v>0</v>
      </c>
      <c r="Q120" s="208"/>
      <c r="R120" s="209">
        <f>SUM(R121:R126)</f>
        <v>0</v>
      </c>
      <c r="S120" s="208"/>
      <c r="T120" s="210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167</v>
      </c>
      <c r="AT120" s="212" t="s">
        <v>75</v>
      </c>
      <c r="AU120" s="212" t="s">
        <v>84</v>
      </c>
      <c r="AY120" s="211" t="s">
        <v>144</v>
      </c>
      <c r="BK120" s="213">
        <f>SUM(BK121:BK126)</f>
        <v>0</v>
      </c>
    </row>
    <row r="121" s="2" customFormat="1" ht="21.75" customHeight="1">
      <c r="A121" s="35"/>
      <c r="B121" s="36"/>
      <c r="C121" s="216" t="s">
        <v>84</v>
      </c>
      <c r="D121" s="216" t="s">
        <v>147</v>
      </c>
      <c r="E121" s="217" t="s">
        <v>927</v>
      </c>
      <c r="F121" s="218" t="s">
        <v>928</v>
      </c>
      <c r="G121" s="219" t="s">
        <v>542</v>
      </c>
      <c r="H121" s="220">
        <v>4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41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929</v>
      </c>
      <c r="AT121" s="228" t="s">
        <v>147</v>
      </c>
      <c r="AU121" s="228" t="s">
        <v>86</v>
      </c>
      <c r="AY121" s="14" t="s">
        <v>144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84</v>
      </c>
      <c r="BK121" s="229">
        <f>ROUND(I121*H121,2)</f>
        <v>0</v>
      </c>
      <c r="BL121" s="14" t="s">
        <v>929</v>
      </c>
      <c r="BM121" s="228" t="s">
        <v>930</v>
      </c>
    </row>
    <row r="122" s="2" customFormat="1">
      <c r="A122" s="35"/>
      <c r="B122" s="36"/>
      <c r="C122" s="37"/>
      <c r="D122" s="230" t="s">
        <v>153</v>
      </c>
      <c r="E122" s="37"/>
      <c r="F122" s="231" t="s">
        <v>931</v>
      </c>
      <c r="G122" s="37"/>
      <c r="H122" s="37"/>
      <c r="I122" s="232"/>
      <c r="J122" s="37"/>
      <c r="K122" s="37"/>
      <c r="L122" s="41"/>
      <c r="M122" s="233"/>
      <c r="N122" s="23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153</v>
      </c>
      <c r="AU122" s="14" t="s">
        <v>86</v>
      </c>
    </row>
    <row r="123" s="2" customFormat="1" ht="21.75" customHeight="1">
      <c r="A123" s="35"/>
      <c r="B123" s="36"/>
      <c r="C123" s="216" t="s">
        <v>86</v>
      </c>
      <c r="D123" s="216" t="s">
        <v>147</v>
      </c>
      <c r="E123" s="217" t="s">
        <v>932</v>
      </c>
      <c r="F123" s="218" t="s">
        <v>933</v>
      </c>
      <c r="G123" s="219" t="s">
        <v>542</v>
      </c>
      <c r="H123" s="220">
        <v>6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929</v>
      </c>
      <c r="AT123" s="228" t="s">
        <v>147</v>
      </c>
      <c r="AU123" s="228" t="s">
        <v>86</v>
      </c>
      <c r="AY123" s="14" t="s">
        <v>144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929</v>
      </c>
      <c r="BM123" s="228" t="s">
        <v>934</v>
      </c>
    </row>
    <row r="124" s="2" customFormat="1">
      <c r="A124" s="35"/>
      <c r="B124" s="36"/>
      <c r="C124" s="37"/>
      <c r="D124" s="230" t="s">
        <v>153</v>
      </c>
      <c r="E124" s="37"/>
      <c r="F124" s="231" t="s">
        <v>935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153</v>
      </c>
      <c r="AU124" s="14" t="s">
        <v>86</v>
      </c>
    </row>
    <row r="125" s="2" customFormat="1" ht="16.5" customHeight="1">
      <c r="A125" s="35"/>
      <c r="B125" s="36"/>
      <c r="C125" s="216" t="s">
        <v>159</v>
      </c>
      <c r="D125" s="216" t="s">
        <v>147</v>
      </c>
      <c r="E125" s="217" t="s">
        <v>936</v>
      </c>
      <c r="F125" s="218" t="s">
        <v>937</v>
      </c>
      <c r="G125" s="219" t="s">
        <v>542</v>
      </c>
      <c r="H125" s="220">
        <v>4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929</v>
      </c>
      <c r="AT125" s="228" t="s">
        <v>147</v>
      </c>
      <c r="AU125" s="228" t="s">
        <v>86</v>
      </c>
      <c r="AY125" s="14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929</v>
      </c>
      <c r="BM125" s="228" t="s">
        <v>938</v>
      </c>
    </row>
    <row r="126" s="2" customFormat="1" ht="16.5" customHeight="1">
      <c r="A126" s="35"/>
      <c r="B126" s="36"/>
      <c r="C126" s="216" t="s">
        <v>151</v>
      </c>
      <c r="D126" s="216" t="s">
        <v>147</v>
      </c>
      <c r="E126" s="217" t="s">
        <v>939</v>
      </c>
      <c r="F126" s="218" t="s">
        <v>940</v>
      </c>
      <c r="G126" s="219" t="s">
        <v>542</v>
      </c>
      <c r="H126" s="220">
        <v>1</v>
      </c>
      <c r="I126" s="221"/>
      <c r="J126" s="222">
        <f>ROUND(I126*H126,2)</f>
        <v>0</v>
      </c>
      <c r="K126" s="223"/>
      <c r="L126" s="41"/>
      <c r="M126" s="235" t="s">
        <v>1</v>
      </c>
      <c r="N126" s="236" t="s">
        <v>41</v>
      </c>
      <c r="O126" s="237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929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929</v>
      </c>
      <c r="BM126" s="228" t="s">
        <v>941</v>
      </c>
    </row>
    <row r="127" s="2" customFormat="1" ht="6.96" customHeight="1">
      <c r="A127" s="35"/>
      <c r="B127" s="63"/>
      <c r="C127" s="64"/>
      <c r="D127" s="64"/>
      <c r="E127" s="64"/>
      <c r="F127" s="64"/>
      <c r="G127" s="64"/>
      <c r="H127" s="64"/>
      <c r="I127" s="64"/>
      <c r="J127" s="64"/>
      <c r="K127" s="64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UUFo3GeBL1u/X3nJcfgmeshF+K1tdEiI1Oid4W77pyg/VTq2EeFl8GPByE3wQ1M+0GmxU4m0+ayiP/kMUOnhcg==" hashValue="ke2ulTLDgYmdKxBUO5siz06lkbAM3cb/CgTZgif/deJwMaDuo3GD5VZDPf95dOvcmG4cAlTk/bTcPuH/K8ULZg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ROUND((SUM(BE123:BE169)),  2)</f>
        <v>0</v>
      </c>
      <c r="G33" s="35"/>
      <c r="H33" s="35"/>
      <c r="I33" s="152">
        <v>0.20999999999999999</v>
      </c>
      <c r="J33" s="151">
        <f>ROUND(((SUM(BE123:BE169))*I33),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ROUND((SUM(BF123:BF169)),  2)</f>
        <v>0</v>
      </c>
      <c r="G34" s="35"/>
      <c r="H34" s="35"/>
      <c r="I34" s="152">
        <v>0.12</v>
      </c>
      <c r="J34" s="151">
        <f>ROUND(((SUM(BF123:BF169))*I34),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ROUND((SUM(BG123:BG169)),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ROUND((SUM(BH123:BH169)),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ROUND((SUM(BI123:BI169)),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01 - Přípravné a bourací práce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124</v>
      </c>
      <c r="E99" s="185"/>
      <c r="F99" s="185"/>
      <c r="G99" s="185"/>
      <c r="H99" s="185"/>
      <c r="I99" s="185"/>
      <c r="J99" s="186">
        <f>J150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6"/>
      <c r="C100" s="177"/>
      <c r="D100" s="178" t="s">
        <v>125</v>
      </c>
      <c r="E100" s="179"/>
      <c r="F100" s="179"/>
      <c r="G100" s="179"/>
      <c r="H100" s="179"/>
      <c r="I100" s="179"/>
      <c r="J100" s="180">
        <f>J158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2"/>
      <c r="C101" s="183"/>
      <c r="D101" s="184" t="s">
        <v>126</v>
      </c>
      <c r="E101" s="185"/>
      <c r="F101" s="185"/>
      <c r="G101" s="185"/>
      <c r="H101" s="185"/>
      <c r="I101" s="185"/>
      <c r="J101" s="186">
        <f>J159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127</v>
      </c>
      <c r="E102" s="185"/>
      <c r="F102" s="185"/>
      <c r="G102" s="185"/>
      <c r="H102" s="185"/>
      <c r="I102" s="185"/>
      <c r="J102" s="186">
        <f>J161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128</v>
      </c>
      <c r="E103" s="185"/>
      <c r="F103" s="185"/>
      <c r="G103" s="185"/>
      <c r="H103" s="185"/>
      <c r="I103" s="185"/>
      <c r="J103" s="186">
        <f>J164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/>
    <row r="107" hidden="1"/>
    <row r="108" hidden="1"/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129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71" t="str">
        <f>E7</f>
        <v>HALA PRO VOLIÉROVÝ CHOV NOSNIC - Dolní Studénky parc.č. 417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115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01 - Přípravné a bourací práce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Králec , parc.č. 417</v>
      </c>
      <c r="G117" s="37"/>
      <c r="H117" s="37"/>
      <c r="I117" s="29" t="s">
        <v>22</v>
      </c>
      <c r="J117" s="76" t="str">
        <f>IF(J12="","",J12)</f>
        <v>19. 2. 2026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BLUDOVSKÁ, a.s.</v>
      </c>
      <c r="G119" s="37"/>
      <c r="H119" s="37"/>
      <c r="I119" s="29" t="s">
        <v>30</v>
      </c>
      <c r="J119" s="33" t="str">
        <f>E21</f>
        <v>Ing. Martin Trokan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33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130</v>
      </c>
      <c r="D122" s="191" t="s">
        <v>61</v>
      </c>
      <c r="E122" s="191" t="s">
        <v>57</v>
      </c>
      <c r="F122" s="191" t="s">
        <v>58</v>
      </c>
      <c r="G122" s="191" t="s">
        <v>131</v>
      </c>
      <c r="H122" s="191" t="s">
        <v>132</v>
      </c>
      <c r="I122" s="191" t="s">
        <v>133</v>
      </c>
      <c r="J122" s="192" t="s">
        <v>119</v>
      </c>
      <c r="K122" s="193" t="s">
        <v>134</v>
      </c>
      <c r="L122" s="194"/>
      <c r="M122" s="97" t="s">
        <v>1</v>
      </c>
      <c r="N122" s="98" t="s">
        <v>40</v>
      </c>
      <c r="O122" s="98" t="s">
        <v>135</v>
      </c>
      <c r="P122" s="98" t="s">
        <v>136</v>
      </c>
      <c r="Q122" s="98" t="s">
        <v>137</v>
      </c>
      <c r="R122" s="98" t="s">
        <v>138</v>
      </c>
      <c r="S122" s="98" t="s">
        <v>139</v>
      </c>
      <c r="T122" s="99" t="s">
        <v>140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141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P124+P158</f>
        <v>0</v>
      </c>
      <c r="Q123" s="101"/>
      <c r="R123" s="197">
        <f>R124+R158</f>
        <v>0.00020000000000000001</v>
      </c>
      <c r="S123" s="101"/>
      <c r="T123" s="198">
        <f>T124+T158</f>
        <v>87.532610000000005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75</v>
      </c>
      <c r="AU123" s="14" t="s">
        <v>121</v>
      </c>
      <c r="BK123" s="199">
        <f>BK124+BK158</f>
        <v>0</v>
      </c>
    </row>
    <row r="124" s="12" customFormat="1" ht="25.92" customHeight="1">
      <c r="A124" s="12"/>
      <c r="B124" s="200"/>
      <c r="C124" s="201"/>
      <c r="D124" s="202" t="s">
        <v>75</v>
      </c>
      <c r="E124" s="203" t="s">
        <v>142</v>
      </c>
      <c r="F124" s="203" t="s">
        <v>143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P125+P150</f>
        <v>0</v>
      </c>
      <c r="Q124" s="208"/>
      <c r="R124" s="209">
        <f>R125+R150</f>
        <v>0.00020000000000000001</v>
      </c>
      <c r="S124" s="208"/>
      <c r="T124" s="210">
        <f>T125+T150</f>
        <v>82.034210000000002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84</v>
      </c>
      <c r="AT124" s="212" t="s">
        <v>75</v>
      </c>
      <c r="AU124" s="212" t="s">
        <v>76</v>
      </c>
      <c r="AY124" s="211" t="s">
        <v>144</v>
      </c>
      <c r="BK124" s="213">
        <f>BK125+BK150</f>
        <v>0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145</v>
      </c>
      <c r="F125" s="214" t="s">
        <v>146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SUM(P126:P149)</f>
        <v>0</v>
      </c>
      <c r="Q125" s="208"/>
      <c r="R125" s="209">
        <f>SUM(R126:R149)</f>
        <v>0.00020000000000000001</v>
      </c>
      <c r="S125" s="208"/>
      <c r="T125" s="210">
        <f>SUM(T126:T149)</f>
        <v>82.034210000000002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84</v>
      </c>
      <c r="AT125" s="212" t="s">
        <v>75</v>
      </c>
      <c r="AU125" s="212" t="s">
        <v>84</v>
      </c>
      <c r="AY125" s="211" t="s">
        <v>144</v>
      </c>
      <c r="BK125" s="213">
        <f>SUM(BK126:BK149)</f>
        <v>0</v>
      </c>
    </row>
    <row r="126" s="2" customFormat="1" ht="24.15" customHeight="1">
      <c r="A126" s="35"/>
      <c r="B126" s="36"/>
      <c r="C126" s="216" t="s">
        <v>84</v>
      </c>
      <c r="D126" s="216" t="s">
        <v>147</v>
      </c>
      <c r="E126" s="217" t="s">
        <v>148</v>
      </c>
      <c r="F126" s="218" t="s">
        <v>149</v>
      </c>
      <c r="G126" s="219" t="s">
        <v>150</v>
      </c>
      <c r="H126" s="220">
        <v>871.20000000000005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151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151</v>
      </c>
      <c r="BM126" s="228" t="s">
        <v>152</v>
      </c>
    </row>
    <row r="127" s="2" customFormat="1">
      <c r="A127" s="35"/>
      <c r="B127" s="36"/>
      <c r="C127" s="37"/>
      <c r="D127" s="230" t="s">
        <v>153</v>
      </c>
      <c r="E127" s="37"/>
      <c r="F127" s="231" t="s">
        <v>154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153</v>
      </c>
      <c r="AU127" s="14" t="s">
        <v>86</v>
      </c>
    </row>
    <row r="128" s="2" customFormat="1" ht="16.5" customHeight="1">
      <c r="A128" s="35"/>
      <c r="B128" s="36"/>
      <c r="C128" s="216" t="s">
        <v>86</v>
      </c>
      <c r="D128" s="216" t="s">
        <v>147</v>
      </c>
      <c r="E128" s="217" t="s">
        <v>155</v>
      </c>
      <c r="F128" s="218" t="s">
        <v>156</v>
      </c>
      <c r="G128" s="219" t="s">
        <v>157</v>
      </c>
      <c r="H128" s="220">
        <v>28.347999999999999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2</v>
      </c>
      <c r="T128" s="227">
        <f>S128*H128</f>
        <v>56.695999999999998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151</v>
      </c>
      <c r="AT128" s="228" t="s">
        <v>147</v>
      </c>
      <c r="AU128" s="228" t="s">
        <v>86</v>
      </c>
      <c r="AY128" s="14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151</v>
      </c>
      <c r="BM128" s="228" t="s">
        <v>158</v>
      </c>
    </row>
    <row r="129" s="2" customFormat="1" ht="16.5" customHeight="1">
      <c r="A129" s="35"/>
      <c r="B129" s="36"/>
      <c r="C129" s="216" t="s">
        <v>159</v>
      </c>
      <c r="D129" s="216" t="s">
        <v>147</v>
      </c>
      <c r="E129" s="217" t="s">
        <v>160</v>
      </c>
      <c r="F129" s="218" t="s">
        <v>161</v>
      </c>
      <c r="G129" s="219" t="s">
        <v>150</v>
      </c>
      <c r="H129" s="220">
        <v>10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0.059999999999999998</v>
      </c>
      <c r="T129" s="227">
        <f>S129*H129</f>
        <v>0.59999999999999998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151</v>
      </c>
      <c r="AT129" s="228" t="s">
        <v>147</v>
      </c>
      <c r="AU129" s="228" t="s">
        <v>86</v>
      </c>
      <c r="AY129" s="14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151</v>
      </c>
      <c r="BM129" s="228" t="s">
        <v>162</v>
      </c>
    </row>
    <row r="130" s="2" customFormat="1" ht="24.15" customHeight="1">
      <c r="A130" s="35"/>
      <c r="B130" s="36"/>
      <c r="C130" s="216" t="s">
        <v>151</v>
      </c>
      <c r="D130" s="216" t="s">
        <v>147</v>
      </c>
      <c r="E130" s="217" t="s">
        <v>163</v>
      </c>
      <c r="F130" s="218" t="s">
        <v>164</v>
      </c>
      <c r="G130" s="219" t="s">
        <v>165</v>
      </c>
      <c r="H130" s="220">
        <v>40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41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0.045999999999999999</v>
      </c>
      <c r="T130" s="227">
        <f>S130*H130</f>
        <v>1.8399999999999999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151</v>
      </c>
      <c r="AT130" s="228" t="s">
        <v>147</v>
      </c>
      <c r="AU130" s="228" t="s">
        <v>86</v>
      </c>
      <c r="AY130" s="14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151</v>
      </c>
      <c r="BM130" s="228" t="s">
        <v>166</v>
      </c>
    </row>
    <row r="131" s="2" customFormat="1" ht="24.15" customHeight="1">
      <c r="A131" s="35"/>
      <c r="B131" s="36"/>
      <c r="C131" s="216" t="s">
        <v>167</v>
      </c>
      <c r="D131" s="216" t="s">
        <v>147</v>
      </c>
      <c r="E131" s="217" t="s">
        <v>168</v>
      </c>
      <c r="F131" s="218" t="s">
        <v>169</v>
      </c>
      <c r="G131" s="219" t="s">
        <v>165</v>
      </c>
      <c r="H131" s="220">
        <v>20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0.087999999999999995</v>
      </c>
      <c r="T131" s="227">
        <f>S131*H131</f>
        <v>1.7599999999999998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151</v>
      </c>
      <c r="AT131" s="228" t="s">
        <v>147</v>
      </c>
      <c r="AU131" s="228" t="s">
        <v>86</v>
      </c>
      <c r="AY131" s="14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151</v>
      </c>
      <c r="BM131" s="228" t="s">
        <v>170</v>
      </c>
    </row>
    <row r="132" s="2" customFormat="1" ht="24.15" customHeight="1">
      <c r="A132" s="35"/>
      <c r="B132" s="36"/>
      <c r="C132" s="216" t="s">
        <v>171</v>
      </c>
      <c r="D132" s="216" t="s">
        <v>147</v>
      </c>
      <c r="E132" s="217" t="s">
        <v>172</v>
      </c>
      <c r="F132" s="218" t="s">
        <v>173</v>
      </c>
      <c r="G132" s="219" t="s">
        <v>165</v>
      </c>
      <c r="H132" s="220">
        <v>40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41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151</v>
      </c>
      <c r="AT132" s="228" t="s">
        <v>147</v>
      </c>
      <c r="AU132" s="228" t="s">
        <v>86</v>
      </c>
      <c r="AY132" s="14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151</v>
      </c>
      <c r="BM132" s="228" t="s">
        <v>174</v>
      </c>
    </row>
    <row r="133" s="2" customFormat="1" ht="24.15" customHeight="1">
      <c r="A133" s="35"/>
      <c r="B133" s="36"/>
      <c r="C133" s="216" t="s">
        <v>175</v>
      </c>
      <c r="D133" s="216" t="s">
        <v>147</v>
      </c>
      <c r="E133" s="217" t="s">
        <v>176</v>
      </c>
      <c r="F133" s="218" t="s">
        <v>177</v>
      </c>
      <c r="G133" s="219" t="s">
        <v>165</v>
      </c>
      <c r="H133" s="220">
        <v>20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41</v>
      </c>
      <c r="O133" s="88"/>
      <c r="P133" s="226">
        <f>O133*H133</f>
        <v>0</v>
      </c>
      <c r="Q133" s="226">
        <v>1.0000000000000001E-05</v>
      </c>
      <c r="R133" s="226">
        <f>Q133*H133</f>
        <v>0.00020000000000000001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151</v>
      </c>
      <c r="AT133" s="228" t="s">
        <v>147</v>
      </c>
      <c r="AU133" s="228" t="s">
        <v>86</v>
      </c>
      <c r="AY133" s="14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84</v>
      </c>
      <c r="BK133" s="229">
        <f>ROUND(I133*H133,2)</f>
        <v>0</v>
      </c>
      <c r="BL133" s="14" t="s">
        <v>151</v>
      </c>
      <c r="BM133" s="228" t="s">
        <v>178</v>
      </c>
    </row>
    <row r="134" s="2" customFormat="1" ht="24.15" customHeight="1">
      <c r="A134" s="35"/>
      <c r="B134" s="36"/>
      <c r="C134" s="216" t="s">
        <v>179</v>
      </c>
      <c r="D134" s="216" t="s">
        <v>147</v>
      </c>
      <c r="E134" s="217" t="s">
        <v>180</v>
      </c>
      <c r="F134" s="218" t="s">
        <v>181</v>
      </c>
      <c r="G134" s="219" t="s">
        <v>182</v>
      </c>
      <c r="H134" s="220">
        <v>4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151</v>
      </c>
      <c r="AT134" s="228" t="s">
        <v>147</v>
      </c>
      <c r="AU134" s="228" t="s">
        <v>86</v>
      </c>
      <c r="AY134" s="14" t="s">
        <v>144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151</v>
      </c>
      <c r="BM134" s="228" t="s">
        <v>183</v>
      </c>
    </row>
    <row r="135" s="2" customFormat="1" ht="33" customHeight="1">
      <c r="A135" s="35"/>
      <c r="B135" s="36"/>
      <c r="C135" s="216" t="s">
        <v>145</v>
      </c>
      <c r="D135" s="216" t="s">
        <v>147</v>
      </c>
      <c r="E135" s="217" t="s">
        <v>184</v>
      </c>
      <c r="F135" s="218" t="s">
        <v>185</v>
      </c>
      <c r="G135" s="219" t="s">
        <v>182</v>
      </c>
      <c r="H135" s="220">
        <v>180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151</v>
      </c>
      <c r="AT135" s="228" t="s">
        <v>147</v>
      </c>
      <c r="AU135" s="228" t="s">
        <v>86</v>
      </c>
      <c r="AY135" s="14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151</v>
      </c>
      <c r="BM135" s="228" t="s">
        <v>186</v>
      </c>
    </row>
    <row r="136" s="2" customFormat="1" ht="33" customHeight="1">
      <c r="A136" s="35"/>
      <c r="B136" s="36"/>
      <c r="C136" s="216" t="s">
        <v>111</v>
      </c>
      <c r="D136" s="216" t="s">
        <v>147</v>
      </c>
      <c r="E136" s="217" t="s">
        <v>187</v>
      </c>
      <c r="F136" s="218" t="s">
        <v>188</v>
      </c>
      <c r="G136" s="219" t="s">
        <v>182</v>
      </c>
      <c r="H136" s="220">
        <v>4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151</v>
      </c>
      <c r="AT136" s="228" t="s">
        <v>147</v>
      </c>
      <c r="AU136" s="228" t="s">
        <v>86</v>
      </c>
      <c r="AY136" s="14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151</v>
      </c>
      <c r="BM136" s="228" t="s">
        <v>189</v>
      </c>
    </row>
    <row r="137" s="2" customFormat="1" ht="16.5" customHeight="1">
      <c r="A137" s="35"/>
      <c r="B137" s="36"/>
      <c r="C137" s="216" t="s">
        <v>190</v>
      </c>
      <c r="D137" s="216" t="s">
        <v>147</v>
      </c>
      <c r="E137" s="217" t="s">
        <v>191</v>
      </c>
      <c r="F137" s="218" t="s">
        <v>192</v>
      </c>
      <c r="G137" s="219" t="s">
        <v>150</v>
      </c>
      <c r="H137" s="220">
        <v>432.30000000000001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151</v>
      </c>
      <c r="AT137" s="228" t="s">
        <v>147</v>
      </c>
      <c r="AU137" s="228" t="s">
        <v>86</v>
      </c>
      <c r="AY137" s="14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151</v>
      </c>
      <c r="BM137" s="228" t="s">
        <v>193</v>
      </c>
    </row>
    <row r="138" s="2" customFormat="1">
      <c r="A138" s="35"/>
      <c r="B138" s="36"/>
      <c r="C138" s="37"/>
      <c r="D138" s="230" t="s">
        <v>153</v>
      </c>
      <c r="E138" s="37"/>
      <c r="F138" s="231" t="s">
        <v>194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153</v>
      </c>
      <c r="AU138" s="14" t="s">
        <v>86</v>
      </c>
    </row>
    <row r="139" s="2" customFormat="1" ht="16.5" customHeight="1">
      <c r="A139" s="35"/>
      <c r="B139" s="36"/>
      <c r="C139" s="216" t="s">
        <v>8</v>
      </c>
      <c r="D139" s="216" t="s">
        <v>147</v>
      </c>
      <c r="E139" s="217" t="s">
        <v>195</v>
      </c>
      <c r="F139" s="218" t="s">
        <v>196</v>
      </c>
      <c r="G139" s="219" t="s">
        <v>150</v>
      </c>
      <c r="H139" s="220">
        <v>885.72000000000003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41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151</v>
      </c>
      <c r="AT139" s="228" t="s">
        <v>147</v>
      </c>
      <c r="AU139" s="228" t="s">
        <v>86</v>
      </c>
      <c r="AY139" s="14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151</v>
      </c>
      <c r="BM139" s="228" t="s">
        <v>197</v>
      </c>
    </row>
    <row r="140" s="2" customFormat="1">
      <c r="A140" s="35"/>
      <c r="B140" s="36"/>
      <c r="C140" s="37"/>
      <c r="D140" s="230" t="s">
        <v>153</v>
      </c>
      <c r="E140" s="37"/>
      <c r="F140" s="231" t="s">
        <v>194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153</v>
      </c>
      <c r="AU140" s="14" t="s">
        <v>86</v>
      </c>
    </row>
    <row r="141" s="2" customFormat="1" ht="16.5" customHeight="1">
      <c r="A141" s="35"/>
      <c r="B141" s="36"/>
      <c r="C141" s="216" t="s">
        <v>198</v>
      </c>
      <c r="D141" s="216" t="s">
        <v>147</v>
      </c>
      <c r="E141" s="217" t="s">
        <v>199</v>
      </c>
      <c r="F141" s="218" t="s">
        <v>200</v>
      </c>
      <c r="G141" s="219" t="s">
        <v>150</v>
      </c>
      <c r="H141" s="220">
        <v>1065.5999999999999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41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151</v>
      </c>
      <c r="AT141" s="228" t="s">
        <v>147</v>
      </c>
      <c r="AU141" s="228" t="s">
        <v>86</v>
      </c>
      <c r="AY141" s="14" t="s">
        <v>144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151</v>
      </c>
      <c r="BM141" s="228" t="s">
        <v>201</v>
      </c>
    </row>
    <row r="142" s="2" customFormat="1">
      <c r="A142" s="35"/>
      <c r="B142" s="36"/>
      <c r="C142" s="37"/>
      <c r="D142" s="230" t="s">
        <v>153</v>
      </c>
      <c r="E142" s="37"/>
      <c r="F142" s="231" t="s">
        <v>194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153</v>
      </c>
      <c r="AU142" s="14" t="s">
        <v>86</v>
      </c>
    </row>
    <row r="143" s="2" customFormat="1" ht="24.15" customHeight="1">
      <c r="A143" s="35"/>
      <c r="B143" s="36"/>
      <c r="C143" s="216" t="s">
        <v>202</v>
      </c>
      <c r="D143" s="216" t="s">
        <v>147</v>
      </c>
      <c r="E143" s="217" t="s">
        <v>203</v>
      </c>
      <c r="F143" s="218" t="s">
        <v>204</v>
      </c>
      <c r="G143" s="219" t="s">
        <v>150</v>
      </c>
      <c r="H143" s="220">
        <v>1318.5699999999999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0.010500000000000001</v>
      </c>
      <c r="T143" s="227">
        <f>S143*H143</f>
        <v>13.844984999999999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151</v>
      </c>
      <c r="AT143" s="228" t="s">
        <v>147</v>
      </c>
      <c r="AU143" s="228" t="s">
        <v>86</v>
      </c>
      <c r="AY143" s="14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151</v>
      </c>
      <c r="BM143" s="228" t="s">
        <v>205</v>
      </c>
    </row>
    <row r="144" s="2" customFormat="1" ht="21.75" customHeight="1">
      <c r="A144" s="35"/>
      <c r="B144" s="36"/>
      <c r="C144" s="216" t="s">
        <v>206</v>
      </c>
      <c r="D144" s="216" t="s">
        <v>147</v>
      </c>
      <c r="E144" s="217" t="s">
        <v>207</v>
      </c>
      <c r="F144" s="218" t="s">
        <v>208</v>
      </c>
      <c r="G144" s="219" t="s">
        <v>150</v>
      </c>
      <c r="H144" s="220">
        <v>885.72000000000003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151</v>
      </c>
      <c r="AT144" s="228" t="s">
        <v>147</v>
      </c>
      <c r="AU144" s="228" t="s">
        <v>86</v>
      </c>
      <c r="AY144" s="14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151</v>
      </c>
      <c r="BM144" s="228" t="s">
        <v>209</v>
      </c>
    </row>
    <row r="145" s="2" customFormat="1">
      <c r="A145" s="35"/>
      <c r="B145" s="36"/>
      <c r="C145" s="37"/>
      <c r="D145" s="230" t="s">
        <v>153</v>
      </c>
      <c r="E145" s="37"/>
      <c r="F145" s="231" t="s">
        <v>194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153</v>
      </c>
      <c r="AU145" s="14" t="s">
        <v>86</v>
      </c>
    </row>
    <row r="146" s="2" customFormat="1" ht="24.15" customHeight="1">
      <c r="A146" s="35"/>
      <c r="B146" s="36"/>
      <c r="C146" s="216" t="s">
        <v>210</v>
      </c>
      <c r="D146" s="216" t="s">
        <v>147</v>
      </c>
      <c r="E146" s="217" t="s">
        <v>211</v>
      </c>
      <c r="F146" s="218" t="s">
        <v>212</v>
      </c>
      <c r="G146" s="219" t="s">
        <v>150</v>
      </c>
      <c r="H146" s="220">
        <v>432.85000000000002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0.016500000000000001</v>
      </c>
      <c r="T146" s="227">
        <f>S146*H146</f>
        <v>7.1420250000000003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151</v>
      </c>
      <c r="AT146" s="228" t="s">
        <v>147</v>
      </c>
      <c r="AU146" s="228" t="s">
        <v>86</v>
      </c>
      <c r="AY146" s="14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151</v>
      </c>
      <c r="BM146" s="228" t="s">
        <v>213</v>
      </c>
    </row>
    <row r="147" s="2" customFormat="1">
      <c r="A147" s="35"/>
      <c r="B147" s="36"/>
      <c r="C147" s="37"/>
      <c r="D147" s="230" t="s">
        <v>153</v>
      </c>
      <c r="E147" s="37"/>
      <c r="F147" s="231" t="s">
        <v>194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153</v>
      </c>
      <c r="AU147" s="14" t="s">
        <v>86</v>
      </c>
    </row>
    <row r="148" s="2" customFormat="1" ht="44.25" customHeight="1">
      <c r="A148" s="35"/>
      <c r="B148" s="36"/>
      <c r="C148" s="216" t="s">
        <v>214</v>
      </c>
      <c r="D148" s="216" t="s">
        <v>147</v>
      </c>
      <c r="E148" s="217" t="s">
        <v>215</v>
      </c>
      <c r="F148" s="218" t="s">
        <v>216</v>
      </c>
      <c r="G148" s="219" t="s">
        <v>217</v>
      </c>
      <c r="H148" s="220">
        <v>9.4499999999999993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41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0.016</v>
      </c>
      <c r="T148" s="227">
        <f>S148*H148</f>
        <v>0.1512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151</v>
      </c>
      <c r="AT148" s="228" t="s">
        <v>147</v>
      </c>
      <c r="AU148" s="228" t="s">
        <v>86</v>
      </c>
      <c r="AY148" s="14" t="s">
        <v>144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84</v>
      </c>
      <c r="BK148" s="229">
        <f>ROUND(I148*H148,2)</f>
        <v>0</v>
      </c>
      <c r="BL148" s="14" t="s">
        <v>151</v>
      </c>
      <c r="BM148" s="228" t="s">
        <v>218</v>
      </c>
    </row>
    <row r="149" s="2" customFormat="1">
      <c r="A149" s="35"/>
      <c r="B149" s="36"/>
      <c r="C149" s="37"/>
      <c r="D149" s="230" t="s">
        <v>153</v>
      </c>
      <c r="E149" s="37"/>
      <c r="F149" s="231" t="s">
        <v>194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153</v>
      </c>
      <c r="AU149" s="14" t="s">
        <v>86</v>
      </c>
    </row>
    <row r="150" s="12" customFormat="1" ht="22.8" customHeight="1">
      <c r="A150" s="12"/>
      <c r="B150" s="200"/>
      <c r="C150" s="201"/>
      <c r="D150" s="202" t="s">
        <v>75</v>
      </c>
      <c r="E150" s="214" t="s">
        <v>219</v>
      </c>
      <c r="F150" s="214" t="s">
        <v>220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SUM(P151:P157)</f>
        <v>0</v>
      </c>
      <c r="Q150" s="208"/>
      <c r="R150" s="209">
        <f>SUM(R151:R157)</f>
        <v>0</v>
      </c>
      <c r="S150" s="208"/>
      <c r="T150" s="210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84</v>
      </c>
      <c r="AT150" s="212" t="s">
        <v>75</v>
      </c>
      <c r="AU150" s="212" t="s">
        <v>84</v>
      </c>
      <c r="AY150" s="211" t="s">
        <v>144</v>
      </c>
      <c r="BK150" s="213">
        <f>SUM(BK151:BK157)</f>
        <v>0</v>
      </c>
    </row>
    <row r="151" s="2" customFormat="1" ht="33" customHeight="1">
      <c r="A151" s="35"/>
      <c r="B151" s="36"/>
      <c r="C151" s="216" t="s">
        <v>221</v>
      </c>
      <c r="D151" s="216" t="s">
        <v>147</v>
      </c>
      <c r="E151" s="217" t="s">
        <v>222</v>
      </c>
      <c r="F151" s="218" t="s">
        <v>223</v>
      </c>
      <c r="G151" s="219" t="s">
        <v>224</v>
      </c>
      <c r="H151" s="220">
        <v>87.533000000000001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41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151</v>
      </c>
      <c r="AT151" s="228" t="s">
        <v>147</v>
      </c>
      <c r="AU151" s="228" t="s">
        <v>86</v>
      </c>
      <c r="AY151" s="14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84</v>
      </c>
      <c r="BK151" s="229">
        <f>ROUND(I151*H151,2)</f>
        <v>0</v>
      </c>
      <c r="BL151" s="14" t="s">
        <v>151</v>
      </c>
      <c r="BM151" s="228" t="s">
        <v>225</v>
      </c>
    </row>
    <row r="152" s="2" customFormat="1" ht="24.15" customHeight="1">
      <c r="A152" s="35"/>
      <c r="B152" s="36"/>
      <c r="C152" s="216" t="s">
        <v>226</v>
      </c>
      <c r="D152" s="216" t="s">
        <v>147</v>
      </c>
      <c r="E152" s="217" t="s">
        <v>227</v>
      </c>
      <c r="F152" s="218" t="s">
        <v>228</v>
      </c>
      <c r="G152" s="219" t="s">
        <v>224</v>
      </c>
      <c r="H152" s="220">
        <v>87.533000000000001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41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151</v>
      </c>
      <c r="AT152" s="228" t="s">
        <v>147</v>
      </c>
      <c r="AU152" s="228" t="s">
        <v>86</v>
      </c>
      <c r="AY152" s="14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151</v>
      </c>
      <c r="BM152" s="228" t="s">
        <v>229</v>
      </c>
    </row>
    <row r="153" s="2" customFormat="1" ht="24.15" customHeight="1">
      <c r="A153" s="35"/>
      <c r="B153" s="36"/>
      <c r="C153" s="216" t="s">
        <v>230</v>
      </c>
      <c r="D153" s="216" t="s">
        <v>147</v>
      </c>
      <c r="E153" s="217" t="s">
        <v>231</v>
      </c>
      <c r="F153" s="218" t="s">
        <v>232</v>
      </c>
      <c r="G153" s="219" t="s">
        <v>224</v>
      </c>
      <c r="H153" s="220">
        <v>875.33000000000004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151</v>
      </c>
      <c r="AT153" s="228" t="s">
        <v>147</v>
      </c>
      <c r="AU153" s="228" t="s">
        <v>86</v>
      </c>
      <c r="AY153" s="14" t="s">
        <v>144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151</v>
      </c>
      <c r="BM153" s="228" t="s">
        <v>233</v>
      </c>
    </row>
    <row r="154" s="2" customFormat="1" ht="33" customHeight="1">
      <c r="A154" s="35"/>
      <c r="B154" s="36"/>
      <c r="C154" s="216" t="s">
        <v>7</v>
      </c>
      <c r="D154" s="216" t="s">
        <v>147</v>
      </c>
      <c r="E154" s="217" t="s">
        <v>234</v>
      </c>
      <c r="F154" s="218" t="s">
        <v>235</v>
      </c>
      <c r="G154" s="219" t="s">
        <v>224</v>
      </c>
      <c r="H154" s="220">
        <v>11.057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41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151</v>
      </c>
      <c r="AT154" s="228" t="s">
        <v>147</v>
      </c>
      <c r="AU154" s="228" t="s">
        <v>86</v>
      </c>
      <c r="AY154" s="14" t="s">
        <v>144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84</v>
      </c>
      <c r="BK154" s="229">
        <f>ROUND(I154*H154,2)</f>
        <v>0</v>
      </c>
      <c r="BL154" s="14" t="s">
        <v>151</v>
      </c>
      <c r="BM154" s="228" t="s">
        <v>236</v>
      </c>
    </row>
    <row r="155" s="2" customFormat="1" ht="33" customHeight="1">
      <c r="A155" s="35"/>
      <c r="B155" s="36"/>
      <c r="C155" s="216" t="s">
        <v>237</v>
      </c>
      <c r="D155" s="216" t="s">
        <v>147</v>
      </c>
      <c r="E155" s="217" t="s">
        <v>238</v>
      </c>
      <c r="F155" s="218" t="s">
        <v>239</v>
      </c>
      <c r="G155" s="219" t="s">
        <v>224</v>
      </c>
      <c r="H155" s="220">
        <v>20.899999999999999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41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151</v>
      </c>
      <c r="AT155" s="228" t="s">
        <v>147</v>
      </c>
      <c r="AU155" s="228" t="s">
        <v>86</v>
      </c>
      <c r="AY155" s="14" t="s">
        <v>144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151</v>
      </c>
      <c r="BM155" s="228" t="s">
        <v>240</v>
      </c>
    </row>
    <row r="156" s="2" customFormat="1">
      <c r="A156" s="35"/>
      <c r="B156" s="36"/>
      <c r="C156" s="37"/>
      <c r="D156" s="230" t="s">
        <v>153</v>
      </c>
      <c r="E156" s="37"/>
      <c r="F156" s="231" t="s">
        <v>241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153</v>
      </c>
      <c r="AU156" s="14" t="s">
        <v>86</v>
      </c>
    </row>
    <row r="157" s="2" customFormat="1" ht="37.8" customHeight="1">
      <c r="A157" s="35"/>
      <c r="B157" s="36"/>
      <c r="C157" s="216" t="s">
        <v>242</v>
      </c>
      <c r="D157" s="216" t="s">
        <v>147</v>
      </c>
      <c r="E157" s="217" t="s">
        <v>243</v>
      </c>
      <c r="F157" s="218" t="s">
        <v>244</v>
      </c>
      <c r="G157" s="219" t="s">
        <v>224</v>
      </c>
      <c r="H157" s="220">
        <v>55.576000000000001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41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151</v>
      </c>
      <c r="AT157" s="228" t="s">
        <v>147</v>
      </c>
      <c r="AU157" s="228" t="s">
        <v>86</v>
      </c>
      <c r="AY157" s="14" t="s">
        <v>144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84</v>
      </c>
      <c r="BK157" s="229">
        <f>ROUND(I157*H157,2)</f>
        <v>0</v>
      </c>
      <c r="BL157" s="14" t="s">
        <v>151</v>
      </c>
      <c r="BM157" s="228" t="s">
        <v>245</v>
      </c>
    </row>
    <row r="158" s="12" customFormat="1" ht="25.92" customHeight="1">
      <c r="A158" s="12"/>
      <c r="B158" s="200"/>
      <c r="C158" s="201"/>
      <c r="D158" s="202" t="s">
        <v>75</v>
      </c>
      <c r="E158" s="203" t="s">
        <v>246</v>
      </c>
      <c r="F158" s="203" t="s">
        <v>247</v>
      </c>
      <c r="G158" s="201"/>
      <c r="H158" s="201"/>
      <c r="I158" s="204"/>
      <c r="J158" s="205">
        <f>BK158</f>
        <v>0</v>
      </c>
      <c r="K158" s="201"/>
      <c r="L158" s="206"/>
      <c r="M158" s="207"/>
      <c r="N158" s="208"/>
      <c r="O158" s="208"/>
      <c r="P158" s="209">
        <f>P159+P161+P164</f>
        <v>0</v>
      </c>
      <c r="Q158" s="208"/>
      <c r="R158" s="209">
        <f>R159+R161+R164</f>
        <v>0</v>
      </c>
      <c r="S158" s="208"/>
      <c r="T158" s="210">
        <f>T159+T161+T164</f>
        <v>5.4984000000000002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86</v>
      </c>
      <c r="AT158" s="212" t="s">
        <v>75</v>
      </c>
      <c r="AU158" s="212" t="s">
        <v>76</v>
      </c>
      <c r="AY158" s="211" t="s">
        <v>144</v>
      </c>
      <c r="BK158" s="213">
        <f>BK159+BK161+BK164</f>
        <v>0</v>
      </c>
    </row>
    <row r="159" s="12" customFormat="1" ht="22.8" customHeight="1">
      <c r="A159" s="12"/>
      <c r="B159" s="200"/>
      <c r="C159" s="201"/>
      <c r="D159" s="202" t="s">
        <v>75</v>
      </c>
      <c r="E159" s="214" t="s">
        <v>248</v>
      </c>
      <c r="F159" s="214" t="s">
        <v>249</v>
      </c>
      <c r="G159" s="201"/>
      <c r="H159" s="201"/>
      <c r="I159" s="204"/>
      <c r="J159" s="215">
        <f>BK159</f>
        <v>0</v>
      </c>
      <c r="K159" s="201"/>
      <c r="L159" s="206"/>
      <c r="M159" s="207"/>
      <c r="N159" s="208"/>
      <c r="O159" s="208"/>
      <c r="P159" s="209">
        <f>P160</f>
        <v>0</v>
      </c>
      <c r="Q159" s="208"/>
      <c r="R159" s="209">
        <f>R160</f>
        <v>0</v>
      </c>
      <c r="S159" s="208"/>
      <c r="T159" s="210">
        <f>T160</f>
        <v>4.4400000000000004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1" t="s">
        <v>86</v>
      </c>
      <c r="AT159" s="212" t="s">
        <v>75</v>
      </c>
      <c r="AU159" s="212" t="s">
        <v>84</v>
      </c>
      <c r="AY159" s="211" t="s">
        <v>144</v>
      </c>
      <c r="BK159" s="213">
        <f>BK160</f>
        <v>0</v>
      </c>
    </row>
    <row r="160" s="2" customFormat="1" ht="24.15" customHeight="1">
      <c r="A160" s="35"/>
      <c r="B160" s="36"/>
      <c r="C160" s="216" t="s">
        <v>250</v>
      </c>
      <c r="D160" s="216" t="s">
        <v>147</v>
      </c>
      <c r="E160" s="217" t="s">
        <v>251</v>
      </c>
      <c r="F160" s="218" t="s">
        <v>252</v>
      </c>
      <c r="G160" s="219" t="s">
        <v>150</v>
      </c>
      <c r="H160" s="220">
        <v>888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41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0.0050000000000000001</v>
      </c>
      <c r="T160" s="227">
        <f>S160*H160</f>
        <v>4.4400000000000004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210</v>
      </c>
      <c r="AT160" s="228" t="s">
        <v>147</v>
      </c>
      <c r="AU160" s="228" t="s">
        <v>86</v>
      </c>
      <c r="AY160" s="14" t="s">
        <v>144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84</v>
      </c>
      <c r="BK160" s="229">
        <f>ROUND(I160*H160,2)</f>
        <v>0</v>
      </c>
      <c r="BL160" s="14" t="s">
        <v>210</v>
      </c>
      <c r="BM160" s="228" t="s">
        <v>253</v>
      </c>
    </row>
    <row r="161" s="12" customFormat="1" ht="22.8" customHeight="1">
      <c r="A161" s="12"/>
      <c r="B161" s="200"/>
      <c r="C161" s="201"/>
      <c r="D161" s="202" t="s">
        <v>75</v>
      </c>
      <c r="E161" s="214" t="s">
        <v>254</v>
      </c>
      <c r="F161" s="214" t="s">
        <v>255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SUM(P162:P163)</f>
        <v>0</v>
      </c>
      <c r="Q161" s="208"/>
      <c r="R161" s="209">
        <f>SUM(R162:R163)</f>
        <v>0</v>
      </c>
      <c r="S161" s="208"/>
      <c r="T161" s="210">
        <f>SUM(T162:T163)</f>
        <v>0.086400000000000005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86</v>
      </c>
      <c r="AT161" s="212" t="s">
        <v>75</v>
      </c>
      <c r="AU161" s="212" t="s">
        <v>84</v>
      </c>
      <c r="AY161" s="211" t="s">
        <v>144</v>
      </c>
      <c r="BK161" s="213">
        <f>SUM(BK162:BK163)</f>
        <v>0</v>
      </c>
    </row>
    <row r="162" s="2" customFormat="1" ht="24.15" customHeight="1">
      <c r="A162" s="35"/>
      <c r="B162" s="36"/>
      <c r="C162" s="216" t="s">
        <v>256</v>
      </c>
      <c r="D162" s="216" t="s">
        <v>147</v>
      </c>
      <c r="E162" s="217" t="s">
        <v>257</v>
      </c>
      <c r="F162" s="218" t="s">
        <v>258</v>
      </c>
      <c r="G162" s="219" t="s">
        <v>165</v>
      </c>
      <c r="H162" s="220">
        <v>16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41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0.00040000000000000002</v>
      </c>
      <c r="T162" s="227">
        <f>S162*H162</f>
        <v>0.0064000000000000003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210</v>
      </c>
      <c r="AT162" s="228" t="s">
        <v>147</v>
      </c>
      <c r="AU162" s="228" t="s">
        <v>86</v>
      </c>
      <c r="AY162" s="14" t="s">
        <v>144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210</v>
      </c>
      <c r="BM162" s="228" t="s">
        <v>259</v>
      </c>
    </row>
    <row r="163" s="2" customFormat="1" ht="24.15" customHeight="1">
      <c r="A163" s="35"/>
      <c r="B163" s="36"/>
      <c r="C163" s="216" t="s">
        <v>260</v>
      </c>
      <c r="D163" s="216" t="s">
        <v>147</v>
      </c>
      <c r="E163" s="217" t="s">
        <v>261</v>
      </c>
      <c r="F163" s="218" t="s">
        <v>262</v>
      </c>
      <c r="G163" s="219" t="s">
        <v>165</v>
      </c>
      <c r="H163" s="220">
        <v>200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41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0.00040000000000000002</v>
      </c>
      <c r="T163" s="227">
        <f>S163*H163</f>
        <v>0.080000000000000002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210</v>
      </c>
      <c r="AT163" s="228" t="s">
        <v>147</v>
      </c>
      <c r="AU163" s="228" t="s">
        <v>86</v>
      </c>
      <c r="AY163" s="14" t="s">
        <v>144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84</v>
      </c>
      <c r="BK163" s="229">
        <f>ROUND(I163*H163,2)</f>
        <v>0</v>
      </c>
      <c r="BL163" s="14" t="s">
        <v>210</v>
      </c>
      <c r="BM163" s="228" t="s">
        <v>263</v>
      </c>
    </row>
    <row r="164" s="12" customFormat="1" ht="22.8" customHeight="1">
      <c r="A164" s="12"/>
      <c r="B164" s="200"/>
      <c r="C164" s="201"/>
      <c r="D164" s="202" t="s">
        <v>75</v>
      </c>
      <c r="E164" s="214" t="s">
        <v>264</v>
      </c>
      <c r="F164" s="214" t="s">
        <v>265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SUM(P165:P169)</f>
        <v>0</v>
      </c>
      <c r="Q164" s="208"/>
      <c r="R164" s="209">
        <f>SUM(R165:R169)</f>
        <v>0</v>
      </c>
      <c r="S164" s="208"/>
      <c r="T164" s="210">
        <f>SUM(T165:T169)</f>
        <v>0.97199999999999998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86</v>
      </c>
      <c r="AT164" s="212" t="s">
        <v>75</v>
      </c>
      <c r="AU164" s="212" t="s">
        <v>84</v>
      </c>
      <c r="AY164" s="211" t="s">
        <v>144</v>
      </c>
      <c r="BK164" s="213">
        <f>SUM(BK165:BK169)</f>
        <v>0</v>
      </c>
    </row>
    <row r="165" s="2" customFormat="1" ht="24.15" customHeight="1">
      <c r="A165" s="35"/>
      <c r="B165" s="36"/>
      <c r="C165" s="216" t="s">
        <v>266</v>
      </c>
      <c r="D165" s="216" t="s">
        <v>147</v>
      </c>
      <c r="E165" s="217" t="s">
        <v>267</v>
      </c>
      <c r="F165" s="218" t="s">
        <v>268</v>
      </c>
      <c r="G165" s="219" t="s">
        <v>165</v>
      </c>
      <c r="H165" s="220">
        <v>77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41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0.0033800000000000002</v>
      </c>
      <c r="T165" s="227">
        <f>S165*H165</f>
        <v>0.26025999999999999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210</v>
      </c>
      <c r="AT165" s="228" t="s">
        <v>147</v>
      </c>
      <c r="AU165" s="228" t="s">
        <v>86</v>
      </c>
      <c r="AY165" s="14" t="s">
        <v>144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84</v>
      </c>
      <c r="BK165" s="229">
        <f>ROUND(I165*H165,2)</f>
        <v>0</v>
      </c>
      <c r="BL165" s="14" t="s">
        <v>210</v>
      </c>
      <c r="BM165" s="228" t="s">
        <v>269</v>
      </c>
    </row>
    <row r="166" s="2" customFormat="1" ht="16.5" customHeight="1">
      <c r="A166" s="35"/>
      <c r="B166" s="36"/>
      <c r="C166" s="216" t="s">
        <v>270</v>
      </c>
      <c r="D166" s="216" t="s">
        <v>147</v>
      </c>
      <c r="E166" s="217" t="s">
        <v>271</v>
      </c>
      <c r="F166" s="218" t="s">
        <v>272</v>
      </c>
      <c r="G166" s="219" t="s">
        <v>182</v>
      </c>
      <c r="H166" s="220">
        <v>9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41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0.0090600000000000003</v>
      </c>
      <c r="T166" s="227">
        <f>S166*H166</f>
        <v>0.081540000000000001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210</v>
      </c>
      <c r="AT166" s="228" t="s">
        <v>147</v>
      </c>
      <c r="AU166" s="228" t="s">
        <v>86</v>
      </c>
      <c r="AY166" s="14" t="s">
        <v>144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84</v>
      </c>
      <c r="BK166" s="229">
        <f>ROUND(I166*H166,2)</f>
        <v>0</v>
      </c>
      <c r="BL166" s="14" t="s">
        <v>210</v>
      </c>
      <c r="BM166" s="228" t="s">
        <v>273</v>
      </c>
    </row>
    <row r="167" s="2" customFormat="1" ht="16.5" customHeight="1">
      <c r="A167" s="35"/>
      <c r="B167" s="36"/>
      <c r="C167" s="216" t="s">
        <v>274</v>
      </c>
      <c r="D167" s="216" t="s">
        <v>147</v>
      </c>
      <c r="E167" s="217" t="s">
        <v>275</v>
      </c>
      <c r="F167" s="218" t="s">
        <v>276</v>
      </c>
      <c r="G167" s="219" t="s">
        <v>165</v>
      </c>
      <c r="H167" s="220">
        <v>30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41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0.00175</v>
      </c>
      <c r="T167" s="227">
        <f>S167*H167</f>
        <v>0.052499999999999998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210</v>
      </c>
      <c r="AT167" s="228" t="s">
        <v>147</v>
      </c>
      <c r="AU167" s="228" t="s">
        <v>86</v>
      </c>
      <c r="AY167" s="14" t="s">
        <v>144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210</v>
      </c>
      <c r="BM167" s="228" t="s">
        <v>277</v>
      </c>
    </row>
    <row r="168" s="2" customFormat="1" ht="16.5" customHeight="1">
      <c r="A168" s="35"/>
      <c r="B168" s="36"/>
      <c r="C168" s="216" t="s">
        <v>278</v>
      </c>
      <c r="D168" s="216" t="s">
        <v>147</v>
      </c>
      <c r="E168" s="217" t="s">
        <v>279</v>
      </c>
      <c r="F168" s="218" t="s">
        <v>280</v>
      </c>
      <c r="G168" s="219" t="s">
        <v>165</v>
      </c>
      <c r="H168" s="220">
        <v>154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41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0.0025999999999999999</v>
      </c>
      <c r="T168" s="227">
        <f>S168*H168</f>
        <v>0.40039999999999998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210</v>
      </c>
      <c r="AT168" s="228" t="s">
        <v>147</v>
      </c>
      <c r="AU168" s="228" t="s">
        <v>86</v>
      </c>
      <c r="AY168" s="14" t="s">
        <v>144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84</v>
      </c>
      <c r="BK168" s="229">
        <f>ROUND(I168*H168,2)</f>
        <v>0</v>
      </c>
      <c r="BL168" s="14" t="s">
        <v>210</v>
      </c>
      <c r="BM168" s="228" t="s">
        <v>281</v>
      </c>
    </row>
    <row r="169" s="2" customFormat="1" ht="16.5" customHeight="1">
      <c r="A169" s="35"/>
      <c r="B169" s="36"/>
      <c r="C169" s="216" t="s">
        <v>282</v>
      </c>
      <c r="D169" s="216" t="s">
        <v>147</v>
      </c>
      <c r="E169" s="217" t="s">
        <v>283</v>
      </c>
      <c r="F169" s="218" t="s">
        <v>284</v>
      </c>
      <c r="G169" s="219" t="s">
        <v>165</v>
      </c>
      <c r="H169" s="220">
        <v>45</v>
      </c>
      <c r="I169" s="221"/>
      <c r="J169" s="222">
        <f>ROUND(I169*H169,2)</f>
        <v>0</v>
      </c>
      <c r="K169" s="223"/>
      <c r="L169" s="41"/>
      <c r="M169" s="235" t="s">
        <v>1</v>
      </c>
      <c r="N169" s="236" t="s">
        <v>41</v>
      </c>
      <c r="O169" s="237"/>
      <c r="P169" s="238">
        <f>O169*H169</f>
        <v>0</v>
      </c>
      <c r="Q169" s="238">
        <v>0</v>
      </c>
      <c r="R169" s="238">
        <f>Q169*H169</f>
        <v>0</v>
      </c>
      <c r="S169" s="238">
        <v>0.0039399999999999999</v>
      </c>
      <c r="T169" s="239">
        <f>S169*H169</f>
        <v>0.17729999999999999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210</v>
      </c>
      <c r="AT169" s="228" t="s">
        <v>147</v>
      </c>
      <c r="AU169" s="228" t="s">
        <v>86</v>
      </c>
      <c r="AY169" s="14" t="s">
        <v>144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84</v>
      </c>
      <c r="BK169" s="229">
        <f>ROUND(I169*H169,2)</f>
        <v>0</v>
      </c>
      <c r="BL169" s="14" t="s">
        <v>210</v>
      </c>
      <c r="BM169" s="228" t="s">
        <v>285</v>
      </c>
    </row>
    <row r="170" s="2" customFormat="1" ht="6.96" customHeight="1">
      <c r="A170" s="35"/>
      <c r="B170" s="63"/>
      <c r="C170" s="64"/>
      <c r="D170" s="64"/>
      <c r="E170" s="64"/>
      <c r="F170" s="64"/>
      <c r="G170" s="64"/>
      <c r="H170" s="64"/>
      <c r="I170" s="64"/>
      <c r="J170" s="64"/>
      <c r="K170" s="64"/>
      <c r="L170" s="41"/>
      <c r="M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</row>
  </sheetData>
  <sheetProtection sheet="1" autoFilter="0" formatColumns="0" formatRows="0" objects="1" scenarios="1" spinCount="100000" saltValue="ciwX5j6Y/+Vrubu27BiFG55no0SQCRc/AjkhB1oV1MioJSDHxr/GW222YT5Hux8EbneM5C2nKGX/v2Q5ynnHnA==" hashValue="X+9AdpCWewOfOqi92zjSCdJ8oJKHGUb9CkPObURioE3t5BgBVSlE65SQopWHuLltXMmEB9AHHweNHU0U9lumZQ==" algorithmName="SHA-512" password="CC35"/>
  <autoFilter ref="C122:K16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286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ROUND(J134,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ROUND((SUM(BE134:BE256)),  2)</f>
        <v>0</v>
      </c>
      <c r="G33" s="35"/>
      <c r="H33" s="35"/>
      <c r="I33" s="152">
        <v>0.20999999999999999</v>
      </c>
      <c r="J33" s="151">
        <f>ROUND(((SUM(BE134:BE256))*I33),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ROUND((SUM(BF134:BF256)),  2)</f>
        <v>0</v>
      </c>
      <c r="G34" s="35"/>
      <c r="H34" s="35"/>
      <c r="I34" s="152">
        <v>0.12</v>
      </c>
      <c r="J34" s="151">
        <f>ROUND(((SUM(BF134:BF256))*I34),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ROUND((SUM(BG134:BG256)),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ROUND((SUM(BH134:BH256)),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ROUND((SUM(BI134:BI256)),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02 - Rekonstrukce haly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J134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J135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287</v>
      </c>
      <c r="E98" s="185"/>
      <c r="F98" s="185"/>
      <c r="G98" s="185"/>
      <c r="H98" s="185"/>
      <c r="I98" s="185"/>
      <c r="J98" s="186">
        <f>J136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288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289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290</v>
      </c>
      <c r="E101" s="185"/>
      <c r="F101" s="185"/>
      <c r="G101" s="185"/>
      <c r="H101" s="185"/>
      <c r="I101" s="185"/>
      <c r="J101" s="186">
        <f>J153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123</v>
      </c>
      <c r="E102" s="185"/>
      <c r="F102" s="185"/>
      <c r="G102" s="185"/>
      <c r="H102" s="185"/>
      <c r="I102" s="185"/>
      <c r="J102" s="186">
        <f>J163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291</v>
      </c>
      <c r="E103" s="185"/>
      <c r="F103" s="185"/>
      <c r="G103" s="185"/>
      <c r="H103" s="185"/>
      <c r="I103" s="185"/>
      <c r="J103" s="186">
        <f>J170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6"/>
      <c r="C104" s="177"/>
      <c r="D104" s="178" t="s">
        <v>125</v>
      </c>
      <c r="E104" s="179"/>
      <c r="F104" s="179"/>
      <c r="G104" s="179"/>
      <c r="H104" s="179"/>
      <c r="I104" s="179"/>
      <c r="J104" s="180">
        <f>J172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2"/>
      <c r="C105" s="183"/>
      <c r="D105" s="184" t="s">
        <v>126</v>
      </c>
      <c r="E105" s="185"/>
      <c r="F105" s="185"/>
      <c r="G105" s="185"/>
      <c r="H105" s="185"/>
      <c r="I105" s="185"/>
      <c r="J105" s="186">
        <f>J173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2"/>
      <c r="C106" s="183"/>
      <c r="D106" s="184" t="s">
        <v>292</v>
      </c>
      <c r="E106" s="185"/>
      <c r="F106" s="185"/>
      <c r="G106" s="185"/>
      <c r="H106" s="185"/>
      <c r="I106" s="185"/>
      <c r="J106" s="186">
        <f>J176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J183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2"/>
      <c r="C108" s="183"/>
      <c r="D108" s="184" t="s">
        <v>293</v>
      </c>
      <c r="E108" s="185"/>
      <c r="F108" s="185"/>
      <c r="G108" s="185"/>
      <c r="H108" s="185"/>
      <c r="I108" s="185"/>
      <c r="J108" s="186">
        <f>J195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2"/>
      <c r="C109" s="183"/>
      <c r="D109" s="184" t="s">
        <v>294</v>
      </c>
      <c r="E109" s="185"/>
      <c r="F109" s="185"/>
      <c r="G109" s="185"/>
      <c r="H109" s="185"/>
      <c r="I109" s="185"/>
      <c r="J109" s="186">
        <f>J221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2"/>
      <c r="C110" s="183"/>
      <c r="D110" s="184" t="s">
        <v>128</v>
      </c>
      <c r="E110" s="185"/>
      <c r="F110" s="185"/>
      <c r="G110" s="185"/>
      <c r="H110" s="185"/>
      <c r="I110" s="185"/>
      <c r="J110" s="186">
        <f>J226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2"/>
      <c r="C111" s="183"/>
      <c r="D111" s="184" t="s">
        <v>295</v>
      </c>
      <c r="E111" s="185"/>
      <c r="F111" s="185"/>
      <c r="G111" s="185"/>
      <c r="H111" s="185"/>
      <c r="I111" s="185"/>
      <c r="J111" s="186">
        <f>J240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2"/>
      <c r="C112" s="183"/>
      <c r="D112" s="184" t="s">
        <v>296</v>
      </c>
      <c r="E112" s="185"/>
      <c r="F112" s="185"/>
      <c r="G112" s="185"/>
      <c r="H112" s="185"/>
      <c r="I112" s="185"/>
      <c r="J112" s="186">
        <f>J247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9" customFormat="1" ht="24.96" customHeight="1">
      <c r="A113" s="9"/>
      <c r="B113" s="176"/>
      <c r="C113" s="177"/>
      <c r="D113" s="178" t="s">
        <v>297</v>
      </c>
      <c r="E113" s="179"/>
      <c r="F113" s="179"/>
      <c r="G113" s="179"/>
      <c r="H113" s="179"/>
      <c r="I113" s="179"/>
      <c r="J113" s="180">
        <f>J252</f>
        <v>0</v>
      </c>
      <c r="K113" s="177"/>
      <c r="L113" s="18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hidden="1" s="10" customFormat="1" ht="19.92" customHeight="1">
      <c r="A114" s="10"/>
      <c r="B114" s="182"/>
      <c r="C114" s="183"/>
      <c r="D114" s="184" t="s">
        <v>298</v>
      </c>
      <c r="E114" s="185"/>
      <c r="F114" s="185"/>
      <c r="G114" s="185"/>
      <c r="H114" s="185"/>
      <c r="I114" s="185"/>
      <c r="J114" s="186">
        <f>J253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hidden="1" s="2" customFormat="1" ht="6.96" customHeight="1">
      <c r="A116" s="35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hidden="1"/>
    <row r="118" hidden="1"/>
    <row r="119" hidden="1"/>
    <row r="120" s="2" customFormat="1" ht="6.96" customHeight="1">
      <c r="A120" s="35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4.96" customHeight="1">
      <c r="A121" s="35"/>
      <c r="B121" s="36"/>
      <c r="C121" s="20" t="s">
        <v>129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16</v>
      </c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6.25" customHeight="1">
      <c r="A124" s="35"/>
      <c r="B124" s="36"/>
      <c r="C124" s="37"/>
      <c r="D124" s="37"/>
      <c r="E124" s="171" t="str">
        <f>E7</f>
        <v>HALA PRO VOLIÉROVÝ CHOV NOSNIC - Dolní Studénky parc.č. 417</v>
      </c>
      <c r="F124" s="29"/>
      <c r="G124" s="29"/>
      <c r="H124" s="29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115</v>
      </c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7"/>
      <c r="D126" s="37"/>
      <c r="E126" s="73" t="str">
        <f>E9</f>
        <v xml:space="preserve">02 - Rekonstrukce haly </v>
      </c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20</v>
      </c>
      <c r="D128" s="37"/>
      <c r="E128" s="37"/>
      <c r="F128" s="24" t="str">
        <f>F12</f>
        <v>Králec , parc.č. 417</v>
      </c>
      <c r="G128" s="37"/>
      <c r="H128" s="37"/>
      <c r="I128" s="29" t="s">
        <v>22</v>
      </c>
      <c r="J128" s="76" t="str">
        <f>IF(J12="","",J12)</f>
        <v>19. 2. 2026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24</v>
      </c>
      <c r="D130" s="37"/>
      <c r="E130" s="37"/>
      <c r="F130" s="24" t="str">
        <f>E15</f>
        <v>BLUDOVSKÁ, a.s.</v>
      </c>
      <c r="G130" s="37"/>
      <c r="H130" s="37"/>
      <c r="I130" s="29" t="s">
        <v>30</v>
      </c>
      <c r="J130" s="33" t="str">
        <f>E21</f>
        <v>Ing. Martin Trokan</v>
      </c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28</v>
      </c>
      <c r="D131" s="37"/>
      <c r="E131" s="37"/>
      <c r="F131" s="24" t="str">
        <f>IF(E18="","",E18)</f>
        <v>Vyplň údaj</v>
      </c>
      <c r="G131" s="37"/>
      <c r="H131" s="37"/>
      <c r="I131" s="29" t="s">
        <v>33</v>
      </c>
      <c r="J131" s="33" t="str">
        <f>E24</f>
        <v xml:space="preserve"> 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88"/>
      <c r="B133" s="189"/>
      <c r="C133" s="190" t="s">
        <v>130</v>
      </c>
      <c r="D133" s="191" t="s">
        <v>61</v>
      </c>
      <c r="E133" s="191" t="s">
        <v>57</v>
      </c>
      <c r="F133" s="191" t="s">
        <v>58</v>
      </c>
      <c r="G133" s="191" t="s">
        <v>131</v>
      </c>
      <c r="H133" s="191" t="s">
        <v>132</v>
      </c>
      <c r="I133" s="191" t="s">
        <v>133</v>
      </c>
      <c r="J133" s="192" t="s">
        <v>119</v>
      </c>
      <c r="K133" s="193" t="s">
        <v>134</v>
      </c>
      <c r="L133" s="194"/>
      <c r="M133" s="97" t="s">
        <v>1</v>
      </c>
      <c r="N133" s="98" t="s">
        <v>40</v>
      </c>
      <c r="O133" s="98" t="s">
        <v>135</v>
      </c>
      <c r="P133" s="98" t="s">
        <v>136</v>
      </c>
      <c r="Q133" s="98" t="s">
        <v>137</v>
      </c>
      <c r="R133" s="98" t="s">
        <v>138</v>
      </c>
      <c r="S133" s="98" t="s">
        <v>139</v>
      </c>
      <c r="T133" s="99" t="s">
        <v>140</v>
      </c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</row>
    <row r="134" s="2" customFormat="1" ht="22.8" customHeight="1">
      <c r="A134" s="35"/>
      <c r="B134" s="36"/>
      <c r="C134" s="104" t="s">
        <v>141</v>
      </c>
      <c r="D134" s="37"/>
      <c r="E134" s="37"/>
      <c r="F134" s="37"/>
      <c r="G134" s="37"/>
      <c r="H134" s="37"/>
      <c r="I134" s="37"/>
      <c r="J134" s="195">
        <f>BK134</f>
        <v>0</v>
      </c>
      <c r="K134" s="37"/>
      <c r="L134" s="41"/>
      <c r="M134" s="100"/>
      <c r="N134" s="196"/>
      <c r="O134" s="101"/>
      <c r="P134" s="197">
        <f>P135+P172+P252</f>
        <v>0</v>
      </c>
      <c r="Q134" s="101"/>
      <c r="R134" s="197">
        <f>R135+R172+R252</f>
        <v>332.19867355999997</v>
      </c>
      <c r="S134" s="101"/>
      <c r="T134" s="198">
        <f>T135+T172+T252</f>
        <v>0.0155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75</v>
      </c>
      <c r="AU134" s="14" t="s">
        <v>121</v>
      </c>
      <c r="BK134" s="199">
        <f>BK135+BK172+BK252</f>
        <v>0</v>
      </c>
    </row>
    <row r="135" s="12" customFormat="1" ht="25.92" customHeight="1">
      <c r="A135" s="12"/>
      <c r="B135" s="200"/>
      <c r="C135" s="201"/>
      <c r="D135" s="202" t="s">
        <v>75</v>
      </c>
      <c r="E135" s="203" t="s">
        <v>142</v>
      </c>
      <c r="F135" s="203" t="s">
        <v>143</v>
      </c>
      <c r="G135" s="201"/>
      <c r="H135" s="201"/>
      <c r="I135" s="204"/>
      <c r="J135" s="205">
        <f>BK135</f>
        <v>0</v>
      </c>
      <c r="K135" s="201"/>
      <c r="L135" s="206"/>
      <c r="M135" s="207"/>
      <c r="N135" s="208"/>
      <c r="O135" s="208"/>
      <c r="P135" s="209">
        <f>P136+P142+P150+P153+P163+P170</f>
        <v>0</v>
      </c>
      <c r="Q135" s="208"/>
      <c r="R135" s="209">
        <f>R136+R142+R150+R153+R163+R170</f>
        <v>327.37606505999997</v>
      </c>
      <c r="S135" s="208"/>
      <c r="T135" s="210">
        <f>T136+T142+T150+T153+T163+T170</f>
        <v>0.0155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84</v>
      </c>
      <c r="AT135" s="212" t="s">
        <v>75</v>
      </c>
      <c r="AU135" s="212" t="s">
        <v>76</v>
      </c>
      <c r="AY135" s="211" t="s">
        <v>144</v>
      </c>
      <c r="BK135" s="213">
        <f>BK136+BK142+BK150+BK153+BK163+BK170</f>
        <v>0</v>
      </c>
    </row>
    <row r="136" s="12" customFormat="1" ht="22.8" customHeight="1">
      <c r="A136" s="12"/>
      <c r="B136" s="200"/>
      <c r="C136" s="201"/>
      <c r="D136" s="202" t="s">
        <v>75</v>
      </c>
      <c r="E136" s="214" t="s">
        <v>84</v>
      </c>
      <c r="F136" s="214" t="s">
        <v>299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SUM(P137:P141)</f>
        <v>0</v>
      </c>
      <c r="Q136" s="208"/>
      <c r="R136" s="209">
        <f>SUM(R137:R141)</f>
        <v>0</v>
      </c>
      <c r="S136" s="208"/>
      <c r="T136" s="210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84</v>
      </c>
      <c r="AT136" s="212" t="s">
        <v>75</v>
      </c>
      <c r="AU136" s="212" t="s">
        <v>84</v>
      </c>
      <c r="AY136" s="211" t="s">
        <v>144</v>
      </c>
      <c r="BK136" s="213">
        <f>SUM(BK137:BK141)</f>
        <v>0</v>
      </c>
    </row>
    <row r="137" s="2" customFormat="1" ht="33" customHeight="1">
      <c r="A137" s="35"/>
      <c r="B137" s="36"/>
      <c r="C137" s="216" t="s">
        <v>84</v>
      </c>
      <c r="D137" s="216" t="s">
        <v>147</v>
      </c>
      <c r="E137" s="217" t="s">
        <v>300</v>
      </c>
      <c r="F137" s="218" t="s">
        <v>301</v>
      </c>
      <c r="G137" s="219" t="s">
        <v>157</v>
      </c>
      <c r="H137" s="220">
        <v>88.799999999999997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151</v>
      </c>
      <c r="AT137" s="228" t="s">
        <v>147</v>
      </c>
      <c r="AU137" s="228" t="s">
        <v>86</v>
      </c>
      <c r="AY137" s="14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151</v>
      </c>
      <c r="BM137" s="228" t="s">
        <v>302</v>
      </c>
    </row>
    <row r="138" s="2" customFormat="1">
      <c r="A138" s="35"/>
      <c r="B138" s="36"/>
      <c r="C138" s="37"/>
      <c r="D138" s="230" t="s">
        <v>153</v>
      </c>
      <c r="E138" s="37"/>
      <c r="F138" s="231" t="s">
        <v>303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153</v>
      </c>
      <c r="AU138" s="14" t="s">
        <v>86</v>
      </c>
    </row>
    <row r="139" s="2" customFormat="1" ht="37.8" customHeight="1">
      <c r="A139" s="35"/>
      <c r="B139" s="36"/>
      <c r="C139" s="216" t="s">
        <v>86</v>
      </c>
      <c r="D139" s="216" t="s">
        <v>147</v>
      </c>
      <c r="E139" s="217" t="s">
        <v>304</v>
      </c>
      <c r="F139" s="218" t="s">
        <v>305</v>
      </c>
      <c r="G139" s="219" t="s">
        <v>157</v>
      </c>
      <c r="H139" s="220">
        <v>88.799999999999997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41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151</v>
      </c>
      <c r="AT139" s="228" t="s">
        <v>147</v>
      </c>
      <c r="AU139" s="228" t="s">
        <v>86</v>
      </c>
      <c r="AY139" s="14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151</v>
      </c>
      <c r="BM139" s="228" t="s">
        <v>306</v>
      </c>
    </row>
    <row r="140" s="2" customFormat="1" ht="24.15" customHeight="1">
      <c r="A140" s="35"/>
      <c r="B140" s="36"/>
      <c r="C140" s="216" t="s">
        <v>159</v>
      </c>
      <c r="D140" s="216" t="s">
        <v>147</v>
      </c>
      <c r="E140" s="217" t="s">
        <v>307</v>
      </c>
      <c r="F140" s="218" t="s">
        <v>308</v>
      </c>
      <c r="G140" s="219" t="s">
        <v>157</v>
      </c>
      <c r="H140" s="220">
        <v>88.799999999999997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151</v>
      </c>
      <c r="AT140" s="228" t="s">
        <v>147</v>
      </c>
      <c r="AU140" s="228" t="s">
        <v>86</v>
      </c>
      <c r="AY140" s="14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151</v>
      </c>
      <c r="BM140" s="228" t="s">
        <v>309</v>
      </c>
    </row>
    <row r="141" s="2" customFormat="1" ht="24.15" customHeight="1">
      <c r="A141" s="35"/>
      <c r="B141" s="36"/>
      <c r="C141" s="216" t="s">
        <v>151</v>
      </c>
      <c r="D141" s="216" t="s">
        <v>147</v>
      </c>
      <c r="E141" s="217" t="s">
        <v>310</v>
      </c>
      <c r="F141" s="218" t="s">
        <v>311</v>
      </c>
      <c r="G141" s="219" t="s">
        <v>157</v>
      </c>
      <c r="H141" s="220">
        <v>88.799999999999997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41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151</v>
      </c>
      <c r="AT141" s="228" t="s">
        <v>147</v>
      </c>
      <c r="AU141" s="228" t="s">
        <v>86</v>
      </c>
      <c r="AY141" s="14" t="s">
        <v>144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151</v>
      </c>
      <c r="BM141" s="228" t="s">
        <v>312</v>
      </c>
    </row>
    <row r="142" s="12" customFormat="1" ht="22.8" customHeight="1">
      <c r="A142" s="12"/>
      <c r="B142" s="200"/>
      <c r="C142" s="201"/>
      <c r="D142" s="202" t="s">
        <v>75</v>
      </c>
      <c r="E142" s="214" t="s">
        <v>86</v>
      </c>
      <c r="F142" s="214" t="s">
        <v>313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SUM(P143:P149)</f>
        <v>0</v>
      </c>
      <c r="Q142" s="208"/>
      <c r="R142" s="209">
        <f>SUM(R143:R149)</f>
        <v>303.86164226</v>
      </c>
      <c r="S142" s="208"/>
      <c r="T142" s="210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84</v>
      </c>
      <c r="AT142" s="212" t="s">
        <v>75</v>
      </c>
      <c r="AU142" s="212" t="s">
        <v>84</v>
      </c>
      <c r="AY142" s="211" t="s">
        <v>144</v>
      </c>
      <c r="BK142" s="213">
        <f>SUM(BK143:BK149)</f>
        <v>0</v>
      </c>
    </row>
    <row r="143" s="2" customFormat="1" ht="24.15" customHeight="1">
      <c r="A143" s="35"/>
      <c r="B143" s="36"/>
      <c r="C143" s="216" t="s">
        <v>167</v>
      </c>
      <c r="D143" s="216" t="s">
        <v>147</v>
      </c>
      <c r="E143" s="217" t="s">
        <v>314</v>
      </c>
      <c r="F143" s="218" t="s">
        <v>315</v>
      </c>
      <c r="G143" s="219" t="s">
        <v>157</v>
      </c>
      <c r="H143" s="220">
        <v>94.349999999999994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2.5018699999999998</v>
      </c>
      <c r="R143" s="226">
        <f>Q143*H143</f>
        <v>236.05143449999997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151</v>
      </c>
      <c r="AT143" s="228" t="s">
        <v>147</v>
      </c>
      <c r="AU143" s="228" t="s">
        <v>86</v>
      </c>
      <c r="AY143" s="14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151</v>
      </c>
      <c r="BM143" s="228" t="s">
        <v>316</v>
      </c>
    </row>
    <row r="144" s="2" customFormat="1" ht="16.5" customHeight="1">
      <c r="A144" s="35"/>
      <c r="B144" s="36"/>
      <c r="C144" s="216" t="s">
        <v>171</v>
      </c>
      <c r="D144" s="216" t="s">
        <v>147</v>
      </c>
      <c r="E144" s="217" t="s">
        <v>317</v>
      </c>
      <c r="F144" s="218" t="s">
        <v>318</v>
      </c>
      <c r="G144" s="219" t="s">
        <v>150</v>
      </c>
      <c r="H144" s="220">
        <v>74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0.0026900000000000001</v>
      </c>
      <c r="R144" s="226">
        <f>Q144*H144</f>
        <v>0.19906000000000002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151</v>
      </c>
      <c r="AT144" s="228" t="s">
        <v>147</v>
      </c>
      <c r="AU144" s="228" t="s">
        <v>86</v>
      </c>
      <c r="AY144" s="14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151</v>
      </c>
      <c r="BM144" s="228" t="s">
        <v>319</v>
      </c>
    </row>
    <row r="145" s="2" customFormat="1" ht="16.5" customHeight="1">
      <c r="A145" s="35"/>
      <c r="B145" s="36"/>
      <c r="C145" s="216" t="s">
        <v>175</v>
      </c>
      <c r="D145" s="216" t="s">
        <v>147</v>
      </c>
      <c r="E145" s="217" t="s">
        <v>320</v>
      </c>
      <c r="F145" s="218" t="s">
        <v>321</v>
      </c>
      <c r="G145" s="219" t="s">
        <v>150</v>
      </c>
      <c r="H145" s="220">
        <v>74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41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151</v>
      </c>
      <c r="AT145" s="228" t="s">
        <v>147</v>
      </c>
      <c r="AU145" s="228" t="s">
        <v>86</v>
      </c>
      <c r="AY145" s="14" t="s">
        <v>144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84</v>
      </c>
      <c r="BK145" s="229">
        <f>ROUND(I145*H145,2)</f>
        <v>0</v>
      </c>
      <c r="BL145" s="14" t="s">
        <v>151</v>
      </c>
      <c r="BM145" s="228" t="s">
        <v>322</v>
      </c>
    </row>
    <row r="146" s="2" customFormat="1" ht="21.75" customHeight="1">
      <c r="A146" s="35"/>
      <c r="B146" s="36"/>
      <c r="C146" s="216" t="s">
        <v>179</v>
      </c>
      <c r="D146" s="216" t="s">
        <v>147</v>
      </c>
      <c r="E146" s="217" t="s">
        <v>323</v>
      </c>
      <c r="F146" s="218" t="s">
        <v>324</v>
      </c>
      <c r="G146" s="219" t="s">
        <v>224</v>
      </c>
      <c r="H146" s="220">
        <v>1.9890000000000001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1.0606199999999999</v>
      </c>
      <c r="R146" s="226">
        <f>Q146*H146</f>
        <v>2.1095731799999999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151</v>
      </c>
      <c r="AT146" s="228" t="s">
        <v>147</v>
      </c>
      <c r="AU146" s="228" t="s">
        <v>86</v>
      </c>
      <c r="AY146" s="14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151</v>
      </c>
      <c r="BM146" s="228" t="s">
        <v>325</v>
      </c>
    </row>
    <row r="147" s="2" customFormat="1" ht="16.5" customHeight="1">
      <c r="A147" s="35"/>
      <c r="B147" s="36"/>
      <c r="C147" s="216" t="s">
        <v>145</v>
      </c>
      <c r="D147" s="216" t="s">
        <v>147</v>
      </c>
      <c r="E147" s="217" t="s">
        <v>326</v>
      </c>
      <c r="F147" s="218" t="s">
        <v>327</v>
      </c>
      <c r="G147" s="219" t="s">
        <v>224</v>
      </c>
      <c r="H147" s="220">
        <v>0.55400000000000005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41</v>
      </c>
      <c r="O147" s="88"/>
      <c r="P147" s="226">
        <f>O147*H147</f>
        <v>0</v>
      </c>
      <c r="Q147" s="226">
        <v>1.06277</v>
      </c>
      <c r="R147" s="226">
        <f>Q147*H147</f>
        <v>0.58877458000000005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151</v>
      </c>
      <c r="AT147" s="228" t="s">
        <v>147</v>
      </c>
      <c r="AU147" s="228" t="s">
        <v>86</v>
      </c>
      <c r="AY147" s="14" t="s">
        <v>144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84</v>
      </c>
      <c r="BK147" s="229">
        <f>ROUND(I147*H147,2)</f>
        <v>0</v>
      </c>
      <c r="BL147" s="14" t="s">
        <v>151</v>
      </c>
      <c r="BM147" s="228" t="s">
        <v>328</v>
      </c>
    </row>
    <row r="148" s="2" customFormat="1" ht="33" customHeight="1">
      <c r="A148" s="35"/>
      <c r="B148" s="36"/>
      <c r="C148" s="216" t="s">
        <v>111</v>
      </c>
      <c r="D148" s="216" t="s">
        <v>147</v>
      </c>
      <c r="E148" s="217" t="s">
        <v>329</v>
      </c>
      <c r="F148" s="218" t="s">
        <v>330</v>
      </c>
      <c r="G148" s="219" t="s">
        <v>150</v>
      </c>
      <c r="H148" s="220">
        <v>37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41</v>
      </c>
      <c r="O148" s="88"/>
      <c r="P148" s="226">
        <f>O148*H148</f>
        <v>0</v>
      </c>
      <c r="Q148" s="226">
        <v>0.73404000000000003</v>
      </c>
      <c r="R148" s="226">
        <f>Q148*H148</f>
        <v>27.159480000000002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151</v>
      </c>
      <c r="AT148" s="228" t="s">
        <v>147</v>
      </c>
      <c r="AU148" s="228" t="s">
        <v>86</v>
      </c>
      <c r="AY148" s="14" t="s">
        <v>144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84</v>
      </c>
      <c r="BK148" s="229">
        <f>ROUND(I148*H148,2)</f>
        <v>0</v>
      </c>
      <c r="BL148" s="14" t="s">
        <v>151</v>
      </c>
      <c r="BM148" s="228" t="s">
        <v>331</v>
      </c>
    </row>
    <row r="149" s="2" customFormat="1" ht="33" customHeight="1">
      <c r="A149" s="35"/>
      <c r="B149" s="36"/>
      <c r="C149" s="216" t="s">
        <v>190</v>
      </c>
      <c r="D149" s="216" t="s">
        <v>147</v>
      </c>
      <c r="E149" s="217" t="s">
        <v>332</v>
      </c>
      <c r="F149" s="218" t="s">
        <v>333</v>
      </c>
      <c r="G149" s="219" t="s">
        <v>150</v>
      </c>
      <c r="H149" s="220">
        <v>37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1.0203599999999999</v>
      </c>
      <c r="R149" s="226">
        <f>Q149*H149</f>
        <v>37.753319999999995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151</v>
      </c>
      <c r="AT149" s="228" t="s">
        <v>147</v>
      </c>
      <c r="AU149" s="228" t="s">
        <v>86</v>
      </c>
      <c r="AY149" s="14" t="s">
        <v>144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151</v>
      </c>
      <c r="BM149" s="228" t="s">
        <v>334</v>
      </c>
    </row>
    <row r="150" s="12" customFormat="1" ht="22.8" customHeight="1">
      <c r="A150" s="12"/>
      <c r="B150" s="200"/>
      <c r="C150" s="201"/>
      <c r="D150" s="202" t="s">
        <v>75</v>
      </c>
      <c r="E150" s="214" t="s">
        <v>159</v>
      </c>
      <c r="F150" s="214" t="s">
        <v>335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SUM(P151:P152)</f>
        <v>0</v>
      </c>
      <c r="Q150" s="208"/>
      <c r="R150" s="209">
        <f>SUM(R151:R152)</f>
        <v>18.199728799999999</v>
      </c>
      <c r="S150" s="208"/>
      <c r="T150" s="210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84</v>
      </c>
      <c r="AT150" s="212" t="s">
        <v>75</v>
      </c>
      <c r="AU150" s="212" t="s">
        <v>84</v>
      </c>
      <c r="AY150" s="211" t="s">
        <v>144</v>
      </c>
      <c r="BK150" s="213">
        <f>SUM(BK151:BK152)</f>
        <v>0</v>
      </c>
    </row>
    <row r="151" s="2" customFormat="1" ht="24.15" customHeight="1">
      <c r="A151" s="35"/>
      <c r="B151" s="36"/>
      <c r="C151" s="216" t="s">
        <v>8</v>
      </c>
      <c r="D151" s="216" t="s">
        <v>147</v>
      </c>
      <c r="E151" s="217" t="s">
        <v>336</v>
      </c>
      <c r="F151" s="218" t="s">
        <v>337</v>
      </c>
      <c r="G151" s="219" t="s">
        <v>157</v>
      </c>
      <c r="H151" s="220">
        <v>5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41</v>
      </c>
      <c r="O151" s="88"/>
      <c r="P151" s="226">
        <f>O151*H151</f>
        <v>0</v>
      </c>
      <c r="Q151" s="226">
        <v>1.8775</v>
      </c>
      <c r="R151" s="226">
        <f>Q151*H151</f>
        <v>9.3874999999999993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151</v>
      </c>
      <c r="AT151" s="228" t="s">
        <v>147</v>
      </c>
      <c r="AU151" s="228" t="s">
        <v>86</v>
      </c>
      <c r="AY151" s="14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84</v>
      </c>
      <c r="BK151" s="229">
        <f>ROUND(I151*H151,2)</f>
        <v>0</v>
      </c>
      <c r="BL151" s="14" t="s">
        <v>151</v>
      </c>
      <c r="BM151" s="228" t="s">
        <v>338</v>
      </c>
    </row>
    <row r="152" s="2" customFormat="1" ht="33" customHeight="1">
      <c r="A152" s="35"/>
      <c r="B152" s="36"/>
      <c r="C152" s="216" t="s">
        <v>198</v>
      </c>
      <c r="D152" s="216" t="s">
        <v>147</v>
      </c>
      <c r="E152" s="217" t="s">
        <v>339</v>
      </c>
      <c r="F152" s="218" t="s">
        <v>340</v>
      </c>
      <c r="G152" s="219" t="s">
        <v>150</v>
      </c>
      <c r="H152" s="220">
        <v>54.68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41</v>
      </c>
      <c r="O152" s="88"/>
      <c r="P152" s="226">
        <f>O152*H152</f>
        <v>0</v>
      </c>
      <c r="Q152" s="226">
        <v>0.16116</v>
      </c>
      <c r="R152" s="226">
        <f>Q152*H152</f>
        <v>8.8122287999999998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151</v>
      </c>
      <c r="AT152" s="228" t="s">
        <v>147</v>
      </c>
      <c r="AU152" s="228" t="s">
        <v>86</v>
      </c>
      <c r="AY152" s="14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151</v>
      </c>
      <c r="BM152" s="228" t="s">
        <v>341</v>
      </c>
    </row>
    <row r="153" s="12" customFormat="1" ht="22.8" customHeight="1">
      <c r="A153" s="12"/>
      <c r="B153" s="200"/>
      <c r="C153" s="201"/>
      <c r="D153" s="202" t="s">
        <v>75</v>
      </c>
      <c r="E153" s="214" t="s">
        <v>171</v>
      </c>
      <c r="F153" s="214" t="s">
        <v>342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SUM(P154:P162)</f>
        <v>0</v>
      </c>
      <c r="Q153" s="208"/>
      <c r="R153" s="209">
        <f>SUM(R154:R162)</f>
        <v>2.262594</v>
      </c>
      <c r="S153" s="208"/>
      <c r="T153" s="210">
        <f>SUM(T154:T162)</f>
        <v>0.0155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84</v>
      </c>
      <c r="AT153" s="212" t="s">
        <v>75</v>
      </c>
      <c r="AU153" s="212" t="s">
        <v>84</v>
      </c>
      <c r="AY153" s="211" t="s">
        <v>144</v>
      </c>
      <c r="BK153" s="213">
        <f>SUM(BK154:BK162)</f>
        <v>0</v>
      </c>
    </row>
    <row r="154" s="2" customFormat="1" ht="24.15" customHeight="1">
      <c r="A154" s="35"/>
      <c r="B154" s="36"/>
      <c r="C154" s="216" t="s">
        <v>202</v>
      </c>
      <c r="D154" s="216" t="s">
        <v>147</v>
      </c>
      <c r="E154" s="217" t="s">
        <v>343</v>
      </c>
      <c r="F154" s="218" t="s">
        <v>344</v>
      </c>
      <c r="G154" s="219" t="s">
        <v>150</v>
      </c>
      <c r="H154" s="220">
        <v>152.55000000000001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41</v>
      </c>
      <c r="O154" s="88"/>
      <c r="P154" s="226">
        <f>O154*H154</f>
        <v>0</v>
      </c>
      <c r="Q154" s="226">
        <v>0.0043800000000000002</v>
      </c>
      <c r="R154" s="226">
        <f>Q154*H154</f>
        <v>0.66816900000000012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151</v>
      </c>
      <c r="AT154" s="228" t="s">
        <v>147</v>
      </c>
      <c r="AU154" s="228" t="s">
        <v>86</v>
      </c>
      <c r="AY154" s="14" t="s">
        <v>144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84</v>
      </c>
      <c r="BK154" s="229">
        <f>ROUND(I154*H154,2)</f>
        <v>0</v>
      </c>
      <c r="BL154" s="14" t="s">
        <v>151</v>
      </c>
      <c r="BM154" s="228" t="s">
        <v>345</v>
      </c>
    </row>
    <row r="155" s="2" customFormat="1" ht="24.15" customHeight="1">
      <c r="A155" s="35"/>
      <c r="B155" s="36"/>
      <c r="C155" s="216" t="s">
        <v>206</v>
      </c>
      <c r="D155" s="216" t="s">
        <v>147</v>
      </c>
      <c r="E155" s="217" t="s">
        <v>346</v>
      </c>
      <c r="F155" s="218" t="s">
        <v>347</v>
      </c>
      <c r="G155" s="219" t="s">
        <v>150</v>
      </c>
      <c r="H155" s="220">
        <v>96.299999999999997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41</v>
      </c>
      <c r="O155" s="88"/>
      <c r="P155" s="226">
        <f>O155*H155</f>
        <v>0</v>
      </c>
      <c r="Q155" s="226">
        <v>0.0027499999999999998</v>
      </c>
      <c r="R155" s="226">
        <f>Q155*H155</f>
        <v>0.26482499999999998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151</v>
      </c>
      <c r="AT155" s="228" t="s">
        <v>147</v>
      </c>
      <c r="AU155" s="228" t="s">
        <v>86</v>
      </c>
      <c r="AY155" s="14" t="s">
        <v>144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151</v>
      </c>
      <c r="BM155" s="228" t="s">
        <v>348</v>
      </c>
    </row>
    <row r="156" s="2" customFormat="1" ht="16.5" customHeight="1">
      <c r="A156" s="35"/>
      <c r="B156" s="36"/>
      <c r="C156" s="216" t="s">
        <v>210</v>
      </c>
      <c r="D156" s="216" t="s">
        <v>147</v>
      </c>
      <c r="E156" s="217" t="s">
        <v>349</v>
      </c>
      <c r="F156" s="218" t="s">
        <v>350</v>
      </c>
      <c r="G156" s="219" t="s">
        <v>150</v>
      </c>
      <c r="H156" s="220">
        <v>50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41</v>
      </c>
      <c r="O156" s="88"/>
      <c r="P156" s="226">
        <f>O156*H156</f>
        <v>0</v>
      </c>
      <c r="Q156" s="226">
        <v>0.001</v>
      </c>
      <c r="R156" s="226">
        <f>Q156*H156</f>
        <v>0.050000000000000003</v>
      </c>
      <c r="S156" s="226">
        <v>0.00031</v>
      </c>
      <c r="T156" s="227">
        <f>S156*H156</f>
        <v>0.0155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210</v>
      </c>
      <c r="AT156" s="228" t="s">
        <v>147</v>
      </c>
      <c r="AU156" s="228" t="s">
        <v>86</v>
      </c>
      <c r="AY156" s="14" t="s">
        <v>144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84</v>
      </c>
      <c r="BK156" s="229">
        <f>ROUND(I156*H156,2)</f>
        <v>0</v>
      </c>
      <c r="BL156" s="14" t="s">
        <v>210</v>
      </c>
      <c r="BM156" s="228" t="s">
        <v>351</v>
      </c>
    </row>
    <row r="157" s="2" customFormat="1" ht="24.15" customHeight="1">
      <c r="A157" s="35"/>
      <c r="B157" s="36"/>
      <c r="C157" s="216" t="s">
        <v>214</v>
      </c>
      <c r="D157" s="216" t="s">
        <v>147</v>
      </c>
      <c r="E157" s="217" t="s">
        <v>352</v>
      </c>
      <c r="F157" s="218" t="s">
        <v>353</v>
      </c>
      <c r="G157" s="219" t="s">
        <v>150</v>
      </c>
      <c r="H157" s="220">
        <v>50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41</v>
      </c>
      <c r="O157" s="88"/>
      <c r="P157" s="226">
        <f>O157*H157</f>
        <v>0</v>
      </c>
      <c r="Q157" s="226">
        <v>0.00025999999999999998</v>
      </c>
      <c r="R157" s="226">
        <f>Q157*H157</f>
        <v>0.012999999999999999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151</v>
      </c>
      <c r="AT157" s="228" t="s">
        <v>147</v>
      </c>
      <c r="AU157" s="228" t="s">
        <v>86</v>
      </c>
      <c r="AY157" s="14" t="s">
        <v>144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84</v>
      </c>
      <c r="BK157" s="229">
        <f>ROUND(I157*H157,2)</f>
        <v>0</v>
      </c>
      <c r="BL157" s="14" t="s">
        <v>151</v>
      </c>
      <c r="BM157" s="228" t="s">
        <v>354</v>
      </c>
    </row>
    <row r="158" s="2" customFormat="1" ht="24.15" customHeight="1">
      <c r="A158" s="35"/>
      <c r="B158" s="36"/>
      <c r="C158" s="216" t="s">
        <v>221</v>
      </c>
      <c r="D158" s="216" t="s">
        <v>147</v>
      </c>
      <c r="E158" s="217" t="s">
        <v>355</v>
      </c>
      <c r="F158" s="218" t="s">
        <v>356</v>
      </c>
      <c r="G158" s="219" t="s">
        <v>150</v>
      </c>
      <c r="H158" s="220">
        <v>50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0.0043800000000000002</v>
      </c>
      <c r="R158" s="226">
        <f>Q158*H158</f>
        <v>0.219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151</v>
      </c>
      <c r="AT158" s="228" t="s">
        <v>147</v>
      </c>
      <c r="AU158" s="228" t="s">
        <v>86</v>
      </c>
      <c r="AY158" s="14" t="s">
        <v>144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151</v>
      </c>
      <c r="BM158" s="228" t="s">
        <v>357</v>
      </c>
    </row>
    <row r="159" s="2" customFormat="1" ht="21.75" customHeight="1">
      <c r="A159" s="35"/>
      <c r="B159" s="36"/>
      <c r="C159" s="216" t="s">
        <v>226</v>
      </c>
      <c r="D159" s="216" t="s">
        <v>147</v>
      </c>
      <c r="E159" s="217" t="s">
        <v>358</v>
      </c>
      <c r="F159" s="218" t="s">
        <v>359</v>
      </c>
      <c r="G159" s="219" t="s">
        <v>150</v>
      </c>
      <c r="H159" s="220">
        <v>50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41</v>
      </c>
      <c r="O159" s="88"/>
      <c r="P159" s="226">
        <f>O159*H159</f>
        <v>0</v>
      </c>
      <c r="Q159" s="226">
        <v>0.00072000000000000005</v>
      </c>
      <c r="R159" s="226">
        <f>Q159*H159</f>
        <v>0.036000000000000004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210</v>
      </c>
      <c r="AT159" s="228" t="s">
        <v>147</v>
      </c>
      <c r="AU159" s="228" t="s">
        <v>86</v>
      </c>
      <c r="AY159" s="14" t="s">
        <v>144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210</v>
      </c>
      <c r="BM159" s="228" t="s">
        <v>360</v>
      </c>
    </row>
    <row r="160" s="2" customFormat="1" ht="24.15" customHeight="1">
      <c r="A160" s="35"/>
      <c r="B160" s="36"/>
      <c r="C160" s="216" t="s">
        <v>230</v>
      </c>
      <c r="D160" s="216" t="s">
        <v>147</v>
      </c>
      <c r="E160" s="217" t="s">
        <v>361</v>
      </c>
      <c r="F160" s="218" t="s">
        <v>362</v>
      </c>
      <c r="G160" s="219" t="s">
        <v>150</v>
      </c>
      <c r="H160" s="220">
        <v>20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41</v>
      </c>
      <c r="O160" s="88"/>
      <c r="P160" s="226">
        <f>O160*H160</f>
        <v>0</v>
      </c>
      <c r="Q160" s="226">
        <v>0.033579999999999999</v>
      </c>
      <c r="R160" s="226">
        <f>Q160*H160</f>
        <v>0.67159999999999997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151</v>
      </c>
      <c r="AT160" s="228" t="s">
        <v>147</v>
      </c>
      <c r="AU160" s="228" t="s">
        <v>86</v>
      </c>
      <c r="AY160" s="14" t="s">
        <v>144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84</v>
      </c>
      <c r="BK160" s="229">
        <f>ROUND(I160*H160,2)</f>
        <v>0</v>
      </c>
      <c r="BL160" s="14" t="s">
        <v>151</v>
      </c>
      <c r="BM160" s="228" t="s">
        <v>363</v>
      </c>
    </row>
    <row r="161" s="2" customFormat="1" ht="24.15" customHeight="1">
      <c r="A161" s="35"/>
      <c r="B161" s="36"/>
      <c r="C161" s="216" t="s">
        <v>7</v>
      </c>
      <c r="D161" s="216" t="s">
        <v>147</v>
      </c>
      <c r="E161" s="217" t="s">
        <v>364</v>
      </c>
      <c r="F161" s="218" t="s">
        <v>365</v>
      </c>
      <c r="G161" s="219" t="s">
        <v>150</v>
      </c>
      <c r="H161" s="220">
        <v>20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41</v>
      </c>
      <c r="O161" s="88"/>
      <c r="P161" s="226">
        <f>O161*H161</f>
        <v>0</v>
      </c>
      <c r="Q161" s="226">
        <v>0.017000000000000001</v>
      </c>
      <c r="R161" s="226">
        <f>Q161*H161</f>
        <v>0.34000000000000002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151</v>
      </c>
      <c r="AT161" s="228" t="s">
        <v>147</v>
      </c>
      <c r="AU161" s="228" t="s">
        <v>86</v>
      </c>
      <c r="AY161" s="14" t="s">
        <v>144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151</v>
      </c>
      <c r="BM161" s="228" t="s">
        <v>366</v>
      </c>
    </row>
    <row r="162" s="2" customFormat="1" ht="24.15" customHeight="1">
      <c r="A162" s="35"/>
      <c r="B162" s="36"/>
      <c r="C162" s="216" t="s">
        <v>237</v>
      </c>
      <c r="D162" s="216" t="s">
        <v>147</v>
      </c>
      <c r="E162" s="217" t="s">
        <v>367</v>
      </c>
      <c r="F162" s="218" t="s">
        <v>368</v>
      </c>
      <c r="G162" s="219" t="s">
        <v>369</v>
      </c>
      <c r="H162" s="220">
        <v>2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41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151</v>
      </c>
      <c r="AT162" s="228" t="s">
        <v>147</v>
      </c>
      <c r="AU162" s="228" t="s">
        <v>86</v>
      </c>
      <c r="AY162" s="14" t="s">
        <v>144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151</v>
      </c>
      <c r="BM162" s="228" t="s">
        <v>370</v>
      </c>
    </row>
    <row r="163" s="12" customFormat="1" ht="22.8" customHeight="1">
      <c r="A163" s="12"/>
      <c r="B163" s="200"/>
      <c r="C163" s="201"/>
      <c r="D163" s="202" t="s">
        <v>75</v>
      </c>
      <c r="E163" s="214" t="s">
        <v>145</v>
      </c>
      <c r="F163" s="214" t="s">
        <v>146</v>
      </c>
      <c r="G163" s="201"/>
      <c r="H163" s="201"/>
      <c r="I163" s="204"/>
      <c r="J163" s="215">
        <f>BK163</f>
        <v>0</v>
      </c>
      <c r="K163" s="201"/>
      <c r="L163" s="206"/>
      <c r="M163" s="207"/>
      <c r="N163" s="208"/>
      <c r="O163" s="208"/>
      <c r="P163" s="209">
        <f>SUM(P164:P169)</f>
        <v>0</v>
      </c>
      <c r="Q163" s="208"/>
      <c r="R163" s="209">
        <f>SUM(R164:R169)</f>
        <v>3.0521000000000003</v>
      </c>
      <c r="S163" s="208"/>
      <c r="T163" s="210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84</v>
      </c>
      <c r="AT163" s="212" t="s">
        <v>75</v>
      </c>
      <c r="AU163" s="212" t="s">
        <v>84</v>
      </c>
      <c r="AY163" s="211" t="s">
        <v>144</v>
      </c>
      <c r="BK163" s="213">
        <f>SUM(BK164:BK169)</f>
        <v>0</v>
      </c>
    </row>
    <row r="164" s="2" customFormat="1" ht="24.15" customHeight="1">
      <c r="A164" s="35"/>
      <c r="B164" s="36"/>
      <c r="C164" s="216" t="s">
        <v>242</v>
      </c>
      <c r="D164" s="216" t="s">
        <v>147</v>
      </c>
      <c r="E164" s="217" t="s">
        <v>371</v>
      </c>
      <c r="F164" s="218" t="s">
        <v>372</v>
      </c>
      <c r="G164" s="219" t="s">
        <v>165</v>
      </c>
      <c r="H164" s="220">
        <v>10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41</v>
      </c>
      <c r="O164" s="88"/>
      <c r="P164" s="226">
        <f>O164*H164</f>
        <v>0</v>
      </c>
      <c r="Q164" s="226">
        <v>0.29221000000000003</v>
      </c>
      <c r="R164" s="226">
        <f>Q164*H164</f>
        <v>2.9221000000000004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151</v>
      </c>
      <c r="AT164" s="228" t="s">
        <v>147</v>
      </c>
      <c r="AU164" s="228" t="s">
        <v>86</v>
      </c>
      <c r="AY164" s="14" t="s">
        <v>144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151</v>
      </c>
      <c r="BM164" s="228" t="s">
        <v>373</v>
      </c>
    </row>
    <row r="165" s="2" customFormat="1" ht="24.15" customHeight="1">
      <c r="A165" s="35"/>
      <c r="B165" s="36"/>
      <c r="C165" s="240" t="s">
        <v>250</v>
      </c>
      <c r="D165" s="240" t="s">
        <v>374</v>
      </c>
      <c r="E165" s="241" t="s">
        <v>375</v>
      </c>
      <c r="F165" s="242" t="s">
        <v>376</v>
      </c>
      <c r="G165" s="243" t="s">
        <v>165</v>
      </c>
      <c r="H165" s="244">
        <v>10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41</v>
      </c>
      <c r="O165" s="88"/>
      <c r="P165" s="226">
        <f>O165*H165</f>
        <v>0</v>
      </c>
      <c r="Q165" s="226">
        <v>0.0064999999999999997</v>
      </c>
      <c r="R165" s="226">
        <f>Q165*H165</f>
        <v>0.065000000000000002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179</v>
      </c>
      <c r="AT165" s="228" t="s">
        <v>374</v>
      </c>
      <c r="AU165" s="228" t="s">
        <v>86</v>
      </c>
      <c r="AY165" s="14" t="s">
        <v>144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84</v>
      </c>
      <c r="BK165" s="229">
        <f>ROUND(I165*H165,2)</f>
        <v>0</v>
      </c>
      <c r="BL165" s="14" t="s">
        <v>151</v>
      </c>
      <c r="BM165" s="228" t="s">
        <v>377</v>
      </c>
    </row>
    <row r="166" s="2" customFormat="1" ht="24.15" customHeight="1">
      <c r="A166" s="35"/>
      <c r="B166" s="36"/>
      <c r="C166" s="240" t="s">
        <v>256</v>
      </c>
      <c r="D166" s="240" t="s">
        <v>374</v>
      </c>
      <c r="E166" s="241" t="s">
        <v>378</v>
      </c>
      <c r="F166" s="242" t="s">
        <v>379</v>
      </c>
      <c r="G166" s="243" t="s">
        <v>182</v>
      </c>
      <c r="H166" s="244">
        <v>10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41</v>
      </c>
      <c r="O166" s="88"/>
      <c r="P166" s="226">
        <f>O166*H166</f>
        <v>0</v>
      </c>
      <c r="Q166" s="226">
        <v>0.0064999999999999997</v>
      </c>
      <c r="R166" s="226">
        <f>Q166*H166</f>
        <v>0.065000000000000002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179</v>
      </c>
      <c r="AT166" s="228" t="s">
        <v>374</v>
      </c>
      <c r="AU166" s="228" t="s">
        <v>86</v>
      </c>
      <c r="AY166" s="14" t="s">
        <v>144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84</v>
      </c>
      <c r="BK166" s="229">
        <f>ROUND(I166*H166,2)</f>
        <v>0</v>
      </c>
      <c r="BL166" s="14" t="s">
        <v>151</v>
      </c>
      <c r="BM166" s="228" t="s">
        <v>380</v>
      </c>
    </row>
    <row r="167" s="2" customFormat="1" ht="24.15" customHeight="1">
      <c r="A167" s="35"/>
      <c r="B167" s="36"/>
      <c r="C167" s="216" t="s">
        <v>260</v>
      </c>
      <c r="D167" s="216" t="s">
        <v>147</v>
      </c>
      <c r="E167" s="217" t="s">
        <v>180</v>
      </c>
      <c r="F167" s="218" t="s">
        <v>181</v>
      </c>
      <c r="G167" s="219" t="s">
        <v>182</v>
      </c>
      <c r="H167" s="220">
        <v>4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41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151</v>
      </c>
      <c r="AT167" s="228" t="s">
        <v>147</v>
      </c>
      <c r="AU167" s="228" t="s">
        <v>86</v>
      </c>
      <c r="AY167" s="14" t="s">
        <v>144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151</v>
      </c>
      <c r="BM167" s="228" t="s">
        <v>183</v>
      </c>
    </row>
    <row r="168" s="2" customFormat="1" ht="33" customHeight="1">
      <c r="A168" s="35"/>
      <c r="B168" s="36"/>
      <c r="C168" s="216" t="s">
        <v>266</v>
      </c>
      <c r="D168" s="216" t="s">
        <v>147</v>
      </c>
      <c r="E168" s="217" t="s">
        <v>184</v>
      </c>
      <c r="F168" s="218" t="s">
        <v>185</v>
      </c>
      <c r="G168" s="219" t="s">
        <v>182</v>
      </c>
      <c r="H168" s="220">
        <v>180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41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151</v>
      </c>
      <c r="AT168" s="228" t="s">
        <v>147</v>
      </c>
      <c r="AU168" s="228" t="s">
        <v>86</v>
      </c>
      <c r="AY168" s="14" t="s">
        <v>144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84</v>
      </c>
      <c r="BK168" s="229">
        <f>ROUND(I168*H168,2)</f>
        <v>0</v>
      </c>
      <c r="BL168" s="14" t="s">
        <v>151</v>
      </c>
      <c r="BM168" s="228" t="s">
        <v>186</v>
      </c>
    </row>
    <row r="169" s="2" customFormat="1" ht="33" customHeight="1">
      <c r="A169" s="35"/>
      <c r="B169" s="36"/>
      <c r="C169" s="216" t="s">
        <v>270</v>
      </c>
      <c r="D169" s="216" t="s">
        <v>147</v>
      </c>
      <c r="E169" s="217" t="s">
        <v>187</v>
      </c>
      <c r="F169" s="218" t="s">
        <v>188</v>
      </c>
      <c r="G169" s="219" t="s">
        <v>182</v>
      </c>
      <c r="H169" s="220">
        <v>4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41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151</v>
      </c>
      <c r="AT169" s="228" t="s">
        <v>147</v>
      </c>
      <c r="AU169" s="228" t="s">
        <v>86</v>
      </c>
      <c r="AY169" s="14" t="s">
        <v>144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84</v>
      </c>
      <c r="BK169" s="229">
        <f>ROUND(I169*H169,2)</f>
        <v>0</v>
      </c>
      <c r="BL169" s="14" t="s">
        <v>151</v>
      </c>
      <c r="BM169" s="228" t="s">
        <v>189</v>
      </c>
    </row>
    <row r="170" s="12" customFormat="1" ht="22.8" customHeight="1">
      <c r="A170" s="12"/>
      <c r="B170" s="200"/>
      <c r="C170" s="201"/>
      <c r="D170" s="202" t="s">
        <v>75</v>
      </c>
      <c r="E170" s="214" t="s">
        <v>381</v>
      </c>
      <c r="F170" s="214" t="s">
        <v>382</v>
      </c>
      <c r="G170" s="201"/>
      <c r="H170" s="201"/>
      <c r="I170" s="204"/>
      <c r="J170" s="215">
        <f>BK170</f>
        <v>0</v>
      </c>
      <c r="K170" s="201"/>
      <c r="L170" s="206"/>
      <c r="M170" s="207"/>
      <c r="N170" s="208"/>
      <c r="O170" s="208"/>
      <c r="P170" s="209">
        <f>P171</f>
        <v>0</v>
      </c>
      <c r="Q170" s="208"/>
      <c r="R170" s="209">
        <f>R171</f>
        <v>0</v>
      </c>
      <c r="S170" s="208"/>
      <c r="T170" s="21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1" t="s">
        <v>84</v>
      </c>
      <c r="AT170" s="212" t="s">
        <v>75</v>
      </c>
      <c r="AU170" s="212" t="s">
        <v>84</v>
      </c>
      <c r="AY170" s="211" t="s">
        <v>144</v>
      </c>
      <c r="BK170" s="213">
        <f>BK171</f>
        <v>0</v>
      </c>
    </row>
    <row r="171" s="2" customFormat="1" ht="24.15" customHeight="1">
      <c r="A171" s="35"/>
      <c r="B171" s="36"/>
      <c r="C171" s="216" t="s">
        <v>274</v>
      </c>
      <c r="D171" s="216" t="s">
        <v>147</v>
      </c>
      <c r="E171" s="217" t="s">
        <v>383</v>
      </c>
      <c r="F171" s="218" t="s">
        <v>384</v>
      </c>
      <c r="G171" s="219" t="s">
        <v>224</v>
      </c>
      <c r="H171" s="220">
        <v>332.19900000000001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41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151</v>
      </c>
      <c r="AT171" s="228" t="s">
        <v>147</v>
      </c>
      <c r="AU171" s="228" t="s">
        <v>86</v>
      </c>
      <c r="AY171" s="14" t="s">
        <v>144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151</v>
      </c>
      <c r="BM171" s="228" t="s">
        <v>385</v>
      </c>
    </row>
    <row r="172" s="12" customFormat="1" ht="25.92" customHeight="1">
      <c r="A172" s="12"/>
      <c r="B172" s="200"/>
      <c r="C172" s="201"/>
      <c r="D172" s="202" t="s">
        <v>75</v>
      </c>
      <c r="E172" s="203" t="s">
        <v>246</v>
      </c>
      <c r="F172" s="203" t="s">
        <v>247</v>
      </c>
      <c r="G172" s="201"/>
      <c r="H172" s="201"/>
      <c r="I172" s="204"/>
      <c r="J172" s="205">
        <f>BK172</f>
        <v>0</v>
      </c>
      <c r="K172" s="201"/>
      <c r="L172" s="206"/>
      <c r="M172" s="207"/>
      <c r="N172" s="208"/>
      <c r="O172" s="208"/>
      <c r="P172" s="209">
        <f>P173+P176+P183+P195+P221+P226+P240+P247</f>
        <v>0</v>
      </c>
      <c r="Q172" s="208"/>
      <c r="R172" s="209">
        <f>R173+R176+R183+R195+R221+R226+R240+R247</f>
        <v>4.4673084999999997</v>
      </c>
      <c r="S172" s="208"/>
      <c r="T172" s="210">
        <f>T173+T176+T183+T195+T221+T226+T240+T247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86</v>
      </c>
      <c r="AT172" s="212" t="s">
        <v>75</v>
      </c>
      <c r="AU172" s="212" t="s">
        <v>76</v>
      </c>
      <c r="AY172" s="211" t="s">
        <v>144</v>
      </c>
      <c r="BK172" s="213">
        <f>BK173+BK176+BK183+BK195+BK221+BK226+BK240+BK247</f>
        <v>0</v>
      </c>
    </row>
    <row r="173" s="12" customFormat="1" ht="22.8" customHeight="1">
      <c r="A173" s="12"/>
      <c r="B173" s="200"/>
      <c r="C173" s="201"/>
      <c r="D173" s="202" t="s">
        <v>75</v>
      </c>
      <c r="E173" s="214" t="s">
        <v>248</v>
      </c>
      <c r="F173" s="214" t="s">
        <v>249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SUM(P174:P175)</f>
        <v>0</v>
      </c>
      <c r="Q173" s="208"/>
      <c r="R173" s="209">
        <f>SUM(R174:R175)</f>
        <v>0.89270099999999997</v>
      </c>
      <c r="S173" s="208"/>
      <c r="T173" s="210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86</v>
      </c>
      <c r="AT173" s="212" t="s">
        <v>75</v>
      </c>
      <c r="AU173" s="212" t="s">
        <v>84</v>
      </c>
      <c r="AY173" s="211" t="s">
        <v>144</v>
      </c>
      <c r="BK173" s="213">
        <f>SUM(BK174:BK175)</f>
        <v>0</v>
      </c>
    </row>
    <row r="174" s="2" customFormat="1" ht="37.8" customHeight="1">
      <c r="A174" s="35"/>
      <c r="B174" s="36"/>
      <c r="C174" s="216" t="s">
        <v>278</v>
      </c>
      <c r="D174" s="216" t="s">
        <v>147</v>
      </c>
      <c r="E174" s="217" t="s">
        <v>386</v>
      </c>
      <c r="F174" s="218" t="s">
        <v>387</v>
      </c>
      <c r="G174" s="219" t="s">
        <v>150</v>
      </c>
      <c r="H174" s="220">
        <v>96.299999999999997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41</v>
      </c>
      <c r="O174" s="88"/>
      <c r="P174" s="226">
        <f>O174*H174</f>
        <v>0</v>
      </c>
      <c r="Q174" s="226">
        <v>0.0061199999999999996</v>
      </c>
      <c r="R174" s="226">
        <f>Q174*H174</f>
        <v>0.58935599999999999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210</v>
      </c>
      <c r="AT174" s="228" t="s">
        <v>147</v>
      </c>
      <c r="AU174" s="228" t="s">
        <v>86</v>
      </c>
      <c r="AY174" s="14" t="s">
        <v>144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84</v>
      </c>
      <c r="BK174" s="229">
        <f>ROUND(I174*H174,2)</f>
        <v>0</v>
      </c>
      <c r="BL174" s="14" t="s">
        <v>210</v>
      </c>
      <c r="BM174" s="228" t="s">
        <v>388</v>
      </c>
    </row>
    <row r="175" s="2" customFormat="1" ht="24.15" customHeight="1">
      <c r="A175" s="35"/>
      <c r="B175" s="36"/>
      <c r="C175" s="240" t="s">
        <v>282</v>
      </c>
      <c r="D175" s="240" t="s">
        <v>374</v>
      </c>
      <c r="E175" s="241" t="s">
        <v>389</v>
      </c>
      <c r="F175" s="242" t="s">
        <v>390</v>
      </c>
      <c r="G175" s="243" t="s">
        <v>150</v>
      </c>
      <c r="H175" s="244">
        <v>101.115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41</v>
      </c>
      <c r="O175" s="88"/>
      <c r="P175" s="226">
        <f>O175*H175</f>
        <v>0</v>
      </c>
      <c r="Q175" s="226">
        <v>0.0030000000000000001</v>
      </c>
      <c r="R175" s="226">
        <f>Q175*H175</f>
        <v>0.30334499999999998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391</v>
      </c>
      <c r="AT175" s="228" t="s">
        <v>374</v>
      </c>
      <c r="AU175" s="228" t="s">
        <v>86</v>
      </c>
      <c r="AY175" s="14" t="s">
        <v>144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84</v>
      </c>
      <c r="BK175" s="229">
        <f>ROUND(I175*H175,2)</f>
        <v>0</v>
      </c>
      <c r="BL175" s="14" t="s">
        <v>210</v>
      </c>
      <c r="BM175" s="228" t="s">
        <v>392</v>
      </c>
    </row>
    <row r="176" s="12" customFormat="1" ht="22.8" customHeight="1">
      <c r="A176" s="12"/>
      <c r="B176" s="200"/>
      <c r="C176" s="201"/>
      <c r="D176" s="202" t="s">
        <v>75</v>
      </c>
      <c r="E176" s="214" t="s">
        <v>393</v>
      </c>
      <c r="F176" s="214" t="s">
        <v>394</v>
      </c>
      <c r="G176" s="201"/>
      <c r="H176" s="201"/>
      <c r="I176" s="204"/>
      <c r="J176" s="215">
        <f>BK176</f>
        <v>0</v>
      </c>
      <c r="K176" s="201"/>
      <c r="L176" s="206"/>
      <c r="M176" s="207"/>
      <c r="N176" s="208"/>
      <c r="O176" s="208"/>
      <c r="P176" s="209">
        <f>SUM(P177:P182)</f>
        <v>0</v>
      </c>
      <c r="Q176" s="208"/>
      <c r="R176" s="209">
        <f>SUM(R177:R182)</f>
        <v>0.25484000000000001</v>
      </c>
      <c r="S176" s="208"/>
      <c r="T176" s="210">
        <f>SUM(T177:T182)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1" t="s">
        <v>86</v>
      </c>
      <c r="AT176" s="212" t="s">
        <v>75</v>
      </c>
      <c r="AU176" s="212" t="s">
        <v>84</v>
      </c>
      <c r="AY176" s="211" t="s">
        <v>144</v>
      </c>
      <c r="BK176" s="213">
        <f>SUM(BK177:BK182)</f>
        <v>0</v>
      </c>
    </row>
    <row r="177" s="2" customFormat="1" ht="24.15" customHeight="1">
      <c r="A177" s="35"/>
      <c r="B177" s="36"/>
      <c r="C177" s="216" t="s">
        <v>391</v>
      </c>
      <c r="D177" s="216" t="s">
        <v>147</v>
      </c>
      <c r="E177" s="217" t="s">
        <v>395</v>
      </c>
      <c r="F177" s="218" t="s">
        <v>396</v>
      </c>
      <c r="G177" s="219" t="s">
        <v>165</v>
      </c>
      <c r="H177" s="220">
        <v>164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41</v>
      </c>
      <c r="O177" s="88"/>
      <c r="P177" s="226">
        <f>O177*H177</f>
        <v>0</v>
      </c>
      <c r="Q177" s="226">
        <v>0.0014400000000000001</v>
      </c>
      <c r="R177" s="226">
        <f>Q177*H177</f>
        <v>0.23616000000000001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210</v>
      </c>
      <c r="AT177" s="228" t="s">
        <v>147</v>
      </c>
      <c r="AU177" s="228" t="s">
        <v>86</v>
      </c>
      <c r="AY177" s="14" t="s">
        <v>144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84</v>
      </c>
      <c r="BK177" s="229">
        <f>ROUND(I177*H177,2)</f>
        <v>0</v>
      </c>
      <c r="BL177" s="14" t="s">
        <v>210</v>
      </c>
      <c r="BM177" s="228" t="s">
        <v>397</v>
      </c>
    </row>
    <row r="178" s="2" customFormat="1" ht="37.8" customHeight="1">
      <c r="A178" s="35"/>
      <c r="B178" s="36"/>
      <c r="C178" s="216" t="s">
        <v>398</v>
      </c>
      <c r="D178" s="216" t="s">
        <v>147</v>
      </c>
      <c r="E178" s="217" t="s">
        <v>399</v>
      </c>
      <c r="F178" s="218" t="s">
        <v>400</v>
      </c>
      <c r="G178" s="219" t="s">
        <v>165</v>
      </c>
      <c r="H178" s="220">
        <v>164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41</v>
      </c>
      <c r="O178" s="88"/>
      <c r="P178" s="226">
        <f>O178*H178</f>
        <v>0</v>
      </c>
      <c r="Q178" s="226">
        <v>9.0000000000000006E-05</v>
      </c>
      <c r="R178" s="226">
        <f>Q178*H178</f>
        <v>0.014760000000000001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210</v>
      </c>
      <c r="AT178" s="228" t="s">
        <v>147</v>
      </c>
      <c r="AU178" s="228" t="s">
        <v>86</v>
      </c>
      <c r="AY178" s="14" t="s">
        <v>144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84</v>
      </c>
      <c r="BK178" s="229">
        <f>ROUND(I178*H178,2)</f>
        <v>0</v>
      </c>
      <c r="BL178" s="14" t="s">
        <v>210</v>
      </c>
      <c r="BM178" s="228" t="s">
        <v>401</v>
      </c>
    </row>
    <row r="179" s="2" customFormat="1" ht="21.75" customHeight="1">
      <c r="A179" s="35"/>
      <c r="B179" s="36"/>
      <c r="C179" s="216" t="s">
        <v>402</v>
      </c>
      <c r="D179" s="216" t="s">
        <v>147</v>
      </c>
      <c r="E179" s="217" t="s">
        <v>403</v>
      </c>
      <c r="F179" s="218" t="s">
        <v>404</v>
      </c>
      <c r="G179" s="219" t="s">
        <v>182</v>
      </c>
      <c r="H179" s="220">
        <v>8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41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210</v>
      </c>
      <c r="AT179" s="228" t="s">
        <v>147</v>
      </c>
      <c r="AU179" s="228" t="s">
        <v>86</v>
      </c>
      <c r="AY179" s="14" t="s">
        <v>144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210</v>
      </c>
      <c r="BM179" s="228" t="s">
        <v>405</v>
      </c>
    </row>
    <row r="180" s="2" customFormat="1" ht="21.75" customHeight="1">
      <c r="A180" s="35"/>
      <c r="B180" s="36"/>
      <c r="C180" s="216" t="s">
        <v>406</v>
      </c>
      <c r="D180" s="216" t="s">
        <v>147</v>
      </c>
      <c r="E180" s="217" t="s">
        <v>407</v>
      </c>
      <c r="F180" s="218" t="s">
        <v>408</v>
      </c>
      <c r="G180" s="219" t="s">
        <v>182</v>
      </c>
      <c r="H180" s="220">
        <v>8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41</v>
      </c>
      <c r="O180" s="88"/>
      <c r="P180" s="226">
        <f>O180*H180</f>
        <v>0</v>
      </c>
      <c r="Q180" s="226">
        <v>0.00022000000000000001</v>
      </c>
      <c r="R180" s="226">
        <f>Q180*H180</f>
        <v>0.0017600000000000001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210</v>
      </c>
      <c r="AT180" s="228" t="s">
        <v>147</v>
      </c>
      <c r="AU180" s="228" t="s">
        <v>86</v>
      </c>
      <c r="AY180" s="14" t="s">
        <v>144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84</v>
      </c>
      <c r="BK180" s="229">
        <f>ROUND(I180*H180,2)</f>
        <v>0</v>
      </c>
      <c r="BL180" s="14" t="s">
        <v>210</v>
      </c>
      <c r="BM180" s="228" t="s">
        <v>409</v>
      </c>
    </row>
    <row r="181" s="2" customFormat="1" ht="24.15" customHeight="1">
      <c r="A181" s="35"/>
      <c r="B181" s="36"/>
      <c r="C181" s="216" t="s">
        <v>410</v>
      </c>
      <c r="D181" s="216" t="s">
        <v>147</v>
      </c>
      <c r="E181" s="217" t="s">
        <v>411</v>
      </c>
      <c r="F181" s="218" t="s">
        <v>412</v>
      </c>
      <c r="G181" s="219" t="s">
        <v>182</v>
      </c>
      <c r="H181" s="220">
        <v>8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41</v>
      </c>
      <c r="O181" s="88"/>
      <c r="P181" s="226">
        <f>O181*H181</f>
        <v>0</v>
      </c>
      <c r="Q181" s="226">
        <v>0.00027</v>
      </c>
      <c r="R181" s="226">
        <f>Q181*H181</f>
        <v>0.00216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210</v>
      </c>
      <c r="AT181" s="228" t="s">
        <v>147</v>
      </c>
      <c r="AU181" s="228" t="s">
        <v>86</v>
      </c>
      <c r="AY181" s="14" t="s">
        <v>144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84</v>
      </c>
      <c r="BK181" s="229">
        <f>ROUND(I181*H181,2)</f>
        <v>0</v>
      </c>
      <c r="BL181" s="14" t="s">
        <v>210</v>
      </c>
      <c r="BM181" s="228" t="s">
        <v>413</v>
      </c>
    </row>
    <row r="182" s="2" customFormat="1" ht="24.15" customHeight="1">
      <c r="A182" s="35"/>
      <c r="B182" s="36"/>
      <c r="C182" s="216" t="s">
        <v>414</v>
      </c>
      <c r="D182" s="216" t="s">
        <v>147</v>
      </c>
      <c r="E182" s="217" t="s">
        <v>415</v>
      </c>
      <c r="F182" s="218" t="s">
        <v>416</v>
      </c>
      <c r="G182" s="219" t="s">
        <v>224</v>
      </c>
      <c r="H182" s="220">
        <v>0.255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41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210</v>
      </c>
      <c r="AT182" s="228" t="s">
        <v>147</v>
      </c>
      <c r="AU182" s="228" t="s">
        <v>86</v>
      </c>
      <c r="AY182" s="14" t="s">
        <v>144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84</v>
      </c>
      <c r="BK182" s="229">
        <f>ROUND(I182*H182,2)</f>
        <v>0</v>
      </c>
      <c r="BL182" s="14" t="s">
        <v>210</v>
      </c>
      <c r="BM182" s="228" t="s">
        <v>417</v>
      </c>
    </row>
    <row r="183" s="12" customFormat="1" ht="22.8" customHeight="1">
      <c r="A183" s="12"/>
      <c r="B183" s="200"/>
      <c r="C183" s="201"/>
      <c r="D183" s="202" t="s">
        <v>75</v>
      </c>
      <c r="E183" s="214" t="s">
        <v>254</v>
      </c>
      <c r="F183" s="214" t="s">
        <v>255</v>
      </c>
      <c r="G183" s="201"/>
      <c r="H183" s="201"/>
      <c r="I183" s="204"/>
      <c r="J183" s="215">
        <f>BK183</f>
        <v>0</v>
      </c>
      <c r="K183" s="201"/>
      <c r="L183" s="206"/>
      <c r="M183" s="207"/>
      <c r="N183" s="208"/>
      <c r="O183" s="208"/>
      <c r="P183" s="209">
        <f>SUM(P184:P194)</f>
        <v>0</v>
      </c>
      <c r="Q183" s="208"/>
      <c r="R183" s="209">
        <f>SUM(R184:R194)</f>
        <v>0.16756000000000004</v>
      </c>
      <c r="S183" s="208"/>
      <c r="T183" s="210">
        <f>SUM(T184:T194)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1" t="s">
        <v>86</v>
      </c>
      <c r="AT183" s="212" t="s">
        <v>75</v>
      </c>
      <c r="AU183" s="212" t="s">
        <v>84</v>
      </c>
      <c r="AY183" s="211" t="s">
        <v>144</v>
      </c>
      <c r="BK183" s="213">
        <f>SUM(BK184:BK194)</f>
        <v>0</v>
      </c>
    </row>
    <row r="184" s="2" customFormat="1" ht="16.5" customHeight="1">
      <c r="A184" s="35"/>
      <c r="B184" s="36"/>
      <c r="C184" s="216" t="s">
        <v>418</v>
      </c>
      <c r="D184" s="216" t="s">
        <v>147</v>
      </c>
      <c r="E184" s="217" t="s">
        <v>419</v>
      </c>
      <c r="F184" s="218" t="s">
        <v>420</v>
      </c>
      <c r="G184" s="219" t="s">
        <v>369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41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210</v>
      </c>
      <c r="AT184" s="228" t="s">
        <v>147</v>
      </c>
      <c r="AU184" s="228" t="s">
        <v>86</v>
      </c>
      <c r="AY184" s="14" t="s">
        <v>144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84</v>
      </c>
      <c r="BK184" s="229">
        <f>ROUND(I184*H184,2)</f>
        <v>0</v>
      </c>
      <c r="BL184" s="14" t="s">
        <v>210</v>
      </c>
      <c r="BM184" s="228" t="s">
        <v>421</v>
      </c>
    </row>
    <row r="185" s="2" customFormat="1" ht="24.15" customHeight="1">
      <c r="A185" s="35"/>
      <c r="B185" s="36"/>
      <c r="C185" s="216" t="s">
        <v>422</v>
      </c>
      <c r="D185" s="216" t="s">
        <v>147</v>
      </c>
      <c r="E185" s="217" t="s">
        <v>423</v>
      </c>
      <c r="F185" s="218" t="s">
        <v>424</v>
      </c>
      <c r="G185" s="219" t="s">
        <v>165</v>
      </c>
      <c r="H185" s="220">
        <v>450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41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210</v>
      </c>
      <c r="AT185" s="228" t="s">
        <v>147</v>
      </c>
      <c r="AU185" s="228" t="s">
        <v>86</v>
      </c>
      <c r="AY185" s="14" t="s">
        <v>144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84</v>
      </c>
      <c r="BK185" s="229">
        <f>ROUND(I185*H185,2)</f>
        <v>0</v>
      </c>
      <c r="BL185" s="14" t="s">
        <v>210</v>
      </c>
      <c r="BM185" s="228" t="s">
        <v>425</v>
      </c>
    </row>
    <row r="186" s="2" customFormat="1" ht="16.5" customHeight="1">
      <c r="A186" s="35"/>
      <c r="B186" s="36"/>
      <c r="C186" s="240" t="s">
        <v>426</v>
      </c>
      <c r="D186" s="240" t="s">
        <v>374</v>
      </c>
      <c r="E186" s="241" t="s">
        <v>427</v>
      </c>
      <c r="F186" s="242" t="s">
        <v>428</v>
      </c>
      <c r="G186" s="243" t="s">
        <v>429</v>
      </c>
      <c r="H186" s="244">
        <v>67.5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41</v>
      </c>
      <c r="O186" s="88"/>
      <c r="P186" s="226">
        <f>O186*H186</f>
        <v>0</v>
      </c>
      <c r="Q186" s="226">
        <v>0.001</v>
      </c>
      <c r="R186" s="226">
        <f>Q186*H186</f>
        <v>0.067500000000000004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391</v>
      </c>
      <c r="AT186" s="228" t="s">
        <v>374</v>
      </c>
      <c r="AU186" s="228" t="s">
        <v>86</v>
      </c>
      <c r="AY186" s="14" t="s">
        <v>144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84</v>
      </c>
      <c r="BK186" s="229">
        <f>ROUND(I186*H186,2)</f>
        <v>0</v>
      </c>
      <c r="BL186" s="14" t="s">
        <v>210</v>
      </c>
      <c r="BM186" s="228" t="s">
        <v>430</v>
      </c>
    </row>
    <row r="187" s="2" customFormat="1">
      <c r="A187" s="35"/>
      <c r="B187" s="36"/>
      <c r="C187" s="37"/>
      <c r="D187" s="230" t="s">
        <v>153</v>
      </c>
      <c r="E187" s="37"/>
      <c r="F187" s="231" t="s">
        <v>431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153</v>
      </c>
      <c r="AU187" s="14" t="s">
        <v>86</v>
      </c>
    </row>
    <row r="188" s="2" customFormat="1" ht="16.5" customHeight="1">
      <c r="A188" s="35"/>
      <c r="B188" s="36"/>
      <c r="C188" s="240" t="s">
        <v>432</v>
      </c>
      <c r="D188" s="240" t="s">
        <v>374</v>
      </c>
      <c r="E188" s="241" t="s">
        <v>433</v>
      </c>
      <c r="F188" s="242" t="s">
        <v>434</v>
      </c>
      <c r="G188" s="243" t="s">
        <v>429</v>
      </c>
      <c r="H188" s="244">
        <v>30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41</v>
      </c>
      <c r="O188" s="88"/>
      <c r="P188" s="226">
        <f>O188*H188</f>
        <v>0</v>
      </c>
      <c r="Q188" s="226">
        <v>0.001</v>
      </c>
      <c r="R188" s="226">
        <f>Q188*H188</f>
        <v>0.029999999999999999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391</v>
      </c>
      <c r="AT188" s="228" t="s">
        <v>374</v>
      </c>
      <c r="AU188" s="228" t="s">
        <v>86</v>
      </c>
      <c r="AY188" s="14" t="s">
        <v>144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84</v>
      </c>
      <c r="BK188" s="229">
        <f>ROUND(I188*H188,2)</f>
        <v>0</v>
      </c>
      <c r="BL188" s="14" t="s">
        <v>210</v>
      </c>
      <c r="BM188" s="228" t="s">
        <v>435</v>
      </c>
    </row>
    <row r="189" s="2" customFormat="1" ht="16.5" customHeight="1">
      <c r="A189" s="35"/>
      <c r="B189" s="36"/>
      <c r="C189" s="240" t="s">
        <v>436</v>
      </c>
      <c r="D189" s="240" t="s">
        <v>374</v>
      </c>
      <c r="E189" s="241" t="s">
        <v>437</v>
      </c>
      <c r="F189" s="242" t="s">
        <v>438</v>
      </c>
      <c r="G189" s="243" t="s">
        <v>182</v>
      </c>
      <c r="H189" s="244">
        <v>6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41</v>
      </c>
      <c r="O189" s="88"/>
      <c r="P189" s="226">
        <f>O189*H189</f>
        <v>0</v>
      </c>
      <c r="Q189" s="226">
        <v>0.00025999999999999998</v>
      </c>
      <c r="R189" s="226">
        <f>Q189*H189</f>
        <v>0.0015599999999999998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391</v>
      </c>
      <c r="AT189" s="228" t="s">
        <v>374</v>
      </c>
      <c r="AU189" s="228" t="s">
        <v>86</v>
      </c>
      <c r="AY189" s="14" t="s">
        <v>144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84</v>
      </c>
      <c r="BK189" s="229">
        <f>ROUND(I189*H189,2)</f>
        <v>0</v>
      </c>
      <c r="BL189" s="14" t="s">
        <v>210</v>
      </c>
      <c r="BM189" s="228" t="s">
        <v>439</v>
      </c>
    </row>
    <row r="190" s="2" customFormat="1" ht="21.75" customHeight="1">
      <c r="A190" s="35"/>
      <c r="B190" s="36"/>
      <c r="C190" s="240" t="s">
        <v>440</v>
      </c>
      <c r="D190" s="240" t="s">
        <v>374</v>
      </c>
      <c r="E190" s="241" t="s">
        <v>441</v>
      </c>
      <c r="F190" s="242" t="s">
        <v>442</v>
      </c>
      <c r="G190" s="243" t="s">
        <v>182</v>
      </c>
      <c r="H190" s="244">
        <v>100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41</v>
      </c>
      <c r="O190" s="88"/>
      <c r="P190" s="226">
        <f>O190*H190</f>
        <v>0</v>
      </c>
      <c r="Q190" s="226">
        <v>0.00021000000000000001</v>
      </c>
      <c r="R190" s="226">
        <f>Q190*H190</f>
        <v>0.021000000000000001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391</v>
      </c>
      <c r="AT190" s="228" t="s">
        <v>374</v>
      </c>
      <c r="AU190" s="228" t="s">
        <v>86</v>
      </c>
      <c r="AY190" s="14" t="s">
        <v>144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84</v>
      </c>
      <c r="BK190" s="229">
        <f>ROUND(I190*H190,2)</f>
        <v>0</v>
      </c>
      <c r="BL190" s="14" t="s">
        <v>210</v>
      </c>
      <c r="BM190" s="228" t="s">
        <v>443</v>
      </c>
    </row>
    <row r="191" s="2" customFormat="1" ht="16.5" customHeight="1">
      <c r="A191" s="35"/>
      <c r="B191" s="36"/>
      <c r="C191" s="240" t="s">
        <v>444</v>
      </c>
      <c r="D191" s="240" t="s">
        <v>374</v>
      </c>
      <c r="E191" s="241" t="s">
        <v>445</v>
      </c>
      <c r="F191" s="242" t="s">
        <v>446</v>
      </c>
      <c r="G191" s="243" t="s">
        <v>182</v>
      </c>
      <c r="H191" s="244">
        <v>50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41</v>
      </c>
      <c r="O191" s="88"/>
      <c r="P191" s="226">
        <f>O191*H191</f>
        <v>0</v>
      </c>
      <c r="Q191" s="226">
        <v>0.00042999999999999999</v>
      </c>
      <c r="R191" s="226">
        <f>Q191*H191</f>
        <v>0.021499999999999998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391</v>
      </c>
      <c r="AT191" s="228" t="s">
        <v>374</v>
      </c>
      <c r="AU191" s="228" t="s">
        <v>86</v>
      </c>
      <c r="AY191" s="14" t="s">
        <v>144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84</v>
      </c>
      <c r="BK191" s="229">
        <f>ROUND(I191*H191,2)</f>
        <v>0</v>
      </c>
      <c r="BL191" s="14" t="s">
        <v>210</v>
      </c>
      <c r="BM191" s="228" t="s">
        <v>447</v>
      </c>
    </row>
    <row r="192" s="2" customFormat="1" ht="16.5" customHeight="1">
      <c r="A192" s="35"/>
      <c r="B192" s="36"/>
      <c r="C192" s="240" t="s">
        <v>448</v>
      </c>
      <c r="D192" s="240" t="s">
        <v>374</v>
      </c>
      <c r="E192" s="241" t="s">
        <v>449</v>
      </c>
      <c r="F192" s="242" t="s">
        <v>450</v>
      </c>
      <c r="G192" s="243" t="s">
        <v>182</v>
      </c>
      <c r="H192" s="244">
        <v>50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41</v>
      </c>
      <c r="O192" s="88"/>
      <c r="P192" s="226">
        <f>O192*H192</f>
        <v>0</v>
      </c>
      <c r="Q192" s="226">
        <v>0.00016000000000000001</v>
      </c>
      <c r="R192" s="226">
        <f>Q192*H192</f>
        <v>0.0080000000000000002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391</v>
      </c>
      <c r="AT192" s="228" t="s">
        <v>374</v>
      </c>
      <c r="AU192" s="228" t="s">
        <v>86</v>
      </c>
      <c r="AY192" s="14" t="s">
        <v>144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84</v>
      </c>
      <c r="BK192" s="229">
        <f>ROUND(I192*H192,2)</f>
        <v>0</v>
      </c>
      <c r="BL192" s="14" t="s">
        <v>210</v>
      </c>
      <c r="BM192" s="228" t="s">
        <v>451</v>
      </c>
    </row>
    <row r="193" s="2" customFormat="1" ht="16.5" customHeight="1">
      <c r="A193" s="35"/>
      <c r="B193" s="36"/>
      <c r="C193" s="240" t="s">
        <v>452</v>
      </c>
      <c r="D193" s="240" t="s">
        <v>374</v>
      </c>
      <c r="E193" s="241" t="s">
        <v>453</v>
      </c>
      <c r="F193" s="242" t="s">
        <v>454</v>
      </c>
      <c r="G193" s="243" t="s">
        <v>182</v>
      </c>
      <c r="H193" s="244">
        <v>6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41</v>
      </c>
      <c r="O193" s="88"/>
      <c r="P193" s="226">
        <f>O193*H193</f>
        <v>0</v>
      </c>
      <c r="Q193" s="226">
        <v>0.0030000000000000001</v>
      </c>
      <c r="R193" s="226">
        <f>Q193*H193</f>
        <v>0.018000000000000002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391</v>
      </c>
      <c r="AT193" s="228" t="s">
        <v>374</v>
      </c>
      <c r="AU193" s="228" t="s">
        <v>86</v>
      </c>
      <c r="AY193" s="14" t="s">
        <v>144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84</v>
      </c>
      <c r="BK193" s="229">
        <f>ROUND(I193*H193,2)</f>
        <v>0</v>
      </c>
      <c r="BL193" s="14" t="s">
        <v>210</v>
      </c>
      <c r="BM193" s="228" t="s">
        <v>455</v>
      </c>
    </row>
    <row r="194" s="2" customFormat="1" ht="24.15" customHeight="1">
      <c r="A194" s="35"/>
      <c r="B194" s="36"/>
      <c r="C194" s="216" t="s">
        <v>456</v>
      </c>
      <c r="D194" s="216" t="s">
        <v>147</v>
      </c>
      <c r="E194" s="217" t="s">
        <v>457</v>
      </c>
      <c r="F194" s="218" t="s">
        <v>458</v>
      </c>
      <c r="G194" s="219" t="s">
        <v>369</v>
      </c>
      <c r="H194" s="220">
        <v>1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41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210</v>
      </c>
      <c r="AT194" s="228" t="s">
        <v>147</v>
      </c>
      <c r="AU194" s="228" t="s">
        <v>86</v>
      </c>
      <c r="AY194" s="14" t="s">
        <v>144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84</v>
      </c>
      <c r="BK194" s="229">
        <f>ROUND(I194*H194,2)</f>
        <v>0</v>
      </c>
      <c r="BL194" s="14" t="s">
        <v>210</v>
      </c>
      <c r="BM194" s="228" t="s">
        <v>459</v>
      </c>
    </row>
    <row r="195" s="12" customFormat="1" ht="22.8" customHeight="1">
      <c r="A195" s="12"/>
      <c r="B195" s="200"/>
      <c r="C195" s="201"/>
      <c r="D195" s="202" t="s">
        <v>75</v>
      </c>
      <c r="E195" s="214" t="s">
        <v>460</v>
      </c>
      <c r="F195" s="214" t="s">
        <v>461</v>
      </c>
      <c r="G195" s="201"/>
      <c r="H195" s="201"/>
      <c r="I195" s="204"/>
      <c r="J195" s="215">
        <f>BK195</f>
        <v>0</v>
      </c>
      <c r="K195" s="201"/>
      <c r="L195" s="206"/>
      <c r="M195" s="207"/>
      <c r="N195" s="208"/>
      <c r="O195" s="208"/>
      <c r="P195" s="209">
        <f>SUM(P196:P220)</f>
        <v>0</v>
      </c>
      <c r="Q195" s="208"/>
      <c r="R195" s="209">
        <f>SUM(R196:R220)</f>
        <v>0.2122175</v>
      </c>
      <c r="S195" s="208"/>
      <c r="T195" s="210">
        <f>SUM(T196:T220)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1" t="s">
        <v>86</v>
      </c>
      <c r="AT195" s="212" t="s">
        <v>75</v>
      </c>
      <c r="AU195" s="212" t="s">
        <v>84</v>
      </c>
      <c r="AY195" s="211" t="s">
        <v>144</v>
      </c>
      <c r="BK195" s="213">
        <f>SUM(BK196:BK220)</f>
        <v>0</v>
      </c>
    </row>
    <row r="196" s="2" customFormat="1" ht="24.15" customHeight="1">
      <c r="A196" s="35"/>
      <c r="B196" s="36"/>
      <c r="C196" s="216" t="s">
        <v>462</v>
      </c>
      <c r="D196" s="216" t="s">
        <v>147</v>
      </c>
      <c r="E196" s="217" t="s">
        <v>463</v>
      </c>
      <c r="F196" s="218" t="s">
        <v>464</v>
      </c>
      <c r="G196" s="219" t="s">
        <v>182</v>
      </c>
      <c r="H196" s="220">
        <v>3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41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210</v>
      </c>
      <c r="AT196" s="228" t="s">
        <v>147</v>
      </c>
      <c r="AU196" s="228" t="s">
        <v>86</v>
      </c>
      <c r="AY196" s="14" t="s">
        <v>144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84</v>
      </c>
      <c r="BK196" s="229">
        <f>ROUND(I196*H196,2)</f>
        <v>0</v>
      </c>
      <c r="BL196" s="14" t="s">
        <v>210</v>
      </c>
      <c r="BM196" s="228" t="s">
        <v>465</v>
      </c>
    </row>
    <row r="197" s="2" customFormat="1" ht="16.5" customHeight="1">
      <c r="A197" s="35"/>
      <c r="B197" s="36"/>
      <c r="C197" s="240" t="s">
        <v>466</v>
      </c>
      <c r="D197" s="240" t="s">
        <v>374</v>
      </c>
      <c r="E197" s="241" t="s">
        <v>467</v>
      </c>
      <c r="F197" s="242" t="s">
        <v>468</v>
      </c>
      <c r="G197" s="243" t="s">
        <v>182</v>
      </c>
      <c r="H197" s="244">
        <v>3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41</v>
      </c>
      <c r="O197" s="88"/>
      <c r="P197" s="226">
        <f>O197*H197</f>
        <v>0</v>
      </c>
      <c r="Q197" s="226">
        <v>0.00080000000000000004</v>
      </c>
      <c r="R197" s="226">
        <f>Q197*H197</f>
        <v>0.0024000000000000002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179</v>
      </c>
      <c r="AT197" s="228" t="s">
        <v>374</v>
      </c>
      <c r="AU197" s="228" t="s">
        <v>86</v>
      </c>
      <c r="AY197" s="14" t="s">
        <v>144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84</v>
      </c>
      <c r="BK197" s="229">
        <f>ROUND(I197*H197,2)</f>
        <v>0</v>
      </c>
      <c r="BL197" s="14" t="s">
        <v>151</v>
      </c>
      <c r="BM197" s="228" t="s">
        <v>469</v>
      </c>
    </row>
    <row r="198" s="2" customFormat="1" ht="24.15" customHeight="1">
      <c r="A198" s="35"/>
      <c r="B198" s="36"/>
      <c r="C198" s="216" t="s">
        <v>470</v>
      </c>
      <c r="D198" s="216" t="s">
        <v>147</v>
      </c>
      <c r="E198" s="217" t="s">
        <v>471</v>
      </c>
      <c r="F198" s="218" t="s">
        <v>472</v>
      </c>
      <c r="G198" s="219" t="s">
        <v>182</v>
      </c>
      <c r="H198" s="220">
        <v>52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41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210</v>
      </c>
      <c r="AT198" s="228" t="s">
        <v>147</v>
      </c>
      <c r="AU198" s="228" t="s">
        <v>86</v>
      </c>
      <c r="AY198" s="14" t="s">
        <v>144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84</v>
      </c>
      <c r="BK198" s="229">
        <f>ROUND(I198*H198,2)</f>
        <v>0</v>
      </c>
      <c r="BL198" s="14" t="s">
        <v>210</v>
      </c>
      <c r="BM198" s="228" t="s">
        <v>473</v>
      </c>
    </row>
    <row r="199" s="2" customFormat="1" ht="24.15" customHeight="1">
      <c r="A199" s="35"/>
      <c r="B199" s="36"/>
      <c r="C199" s="216" t="s">
        <v>474</v>
      </c>
      <c r="D199" s="216" t="s">
        <v>147</v>
      </c>
      <c r="E199" s="217" t="s">
        <v>475</v>
      </c>
      <c r="F199" s="218" t="s">
        <v>476</v>
      </c>
      <c r="G199" s="219" t="s">
        <v>165</v>
      </c>
      <c r="H199" s="220">
        <v>425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41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210</v>
      </c>
      <c r="AT199" s="228" t="s">
        <v>147</v>
      </c>
      <c r="AU199" s="228" t="s">
        <v>86</v>
      </c>
      <c r="AY199" s="14" t="s">
        <v>144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84</v>
      </c>
      <c r="BK199" s="229">
        <f>ROUND(I199*H199,2)</f>
        <v>0</v>
      </c>
      <c r="BL199" s="14" t="s">
        <v>210</v>
      </c>
      <c r="BM199" s="228" t="s">
        <v>477</v>
      </c>
    </row>
    <row r="200" s="2" customFormat="1" ht="24.15" customHeight="1">
      <c r="A200" s="35"/>
      <c r="B200" s="36"/>
      <c r="C200" s="240" t="s">
        <v>478</v>
      </c>
      <c r="D200" s="240" t="s">
        <v>374</v>
      </c>
      <c r="E200" s="241" t="s">
        <v>479</v>
      </c>
      <c r="F200" s="242" t="s">
        <v>480</v>
      </c>
      <c r="G200" s="243" t="s">
        <v>165</v>
      </c>
      <c r="H200" s="244">
        <v>437.75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41</v>
      </c>
      <c r="O200" s="88"/>
      <c r="P200" s="226">
        <f>O200*H200</f>
        <v>0</v>
      </c>
      <c r="Q200" s="226">
        <v>0.00012</v>
      </c>
      <c r="R200" s="226">
        <f>Q200*H200</f>
        <v>0.05253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391</v>
      </c>
      <c r="AT200" s="228" t="s">
        <v>374</v>
      </c>
      <c r="AU200" s="228" t="s">
        <v>86</v>
      </c>
      <c r="AY200" s="14" t="s">
        <v>144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84</v>
      </c>
      <c r="BK200" s="229">
        <f>ROUND(I200*H200,2)</f>
        <v>0</v>
      </c>
      <c r="BL200" s="14" t="s">
        <v>210</v>
      </c>
      <c r="BM200" s="228" t="s">
        <v>481</v>
      </c>
    </row>
    <row r="201" s="2" customFormat="1">
      <c r="A201" s="35"/>
      <c r="B201" s="36"/>
      <c r="C201" s="37"/>
      <c r="D201" s="230" t="s">
        <v>153</v>
      </c>
      <c r="E201" s="37"/>
      <c r="F201" s="231" t="s">
        <v>482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153</v>
      </c>
      <c r="AU201" s="14" t="s">
        <v>86</v>
      </c>
    </row>
    <row r="202" s="2" customFormat="1" ht="33" customHeight="1">
      <c r="A202" s="35"/>
      <c r="B202" s="36"/>
      <c r="C202" s="216" t="s">
        <v>483</v>
      </c>
      <c r="D202" s="216" t="s">
        <v>147</v>
      </c>
      <c r="E202" s="217" t="s">
        <v>484</v>
      </c>
      <c r="F202" s="218" t="s">
        <v>485</v>
      </c>
      <c r="G202" s="219" t="s">
        <v>165</v>
      </c>
      <c r="H202" s="220">
        <v>25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41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210</v>
      </c>
      <c r="AT202" s="228" t="s">
        <v>147</v>
      </c>
      <c r="AU202" s="228" t="s">
        <v>86</v>
      </c>
      <c r="AY202" s="14" t="s">
        <v>144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84</v>
      </c>
      <c r="BK202" s="229">
        <f>ROUND(I202*H202,2)</f>
        <v>0</v>
      </c>
      <c r="BL202" s="14" t="s">
        <v>210</v>
      </c>
      <c r="BM202" s="228" t="s">
        <v>486</v>
      </c>
    </row>
    <row r="203" s="2" customFormat="1" ht="24.15" customHeight="1">
      <c r="A203" s="35"/>
      <c r="B203" s="36"/>
      <c r="C203" s="240" t="s">
        <v>487</v>
      </c>
      <c r="D203" s="240" t="s">
        <v>374</v>
      </c>
      <c r="E203" s="241" t="s">
        <v>488</v>
      </c>
      <c r="F203" s="242" t="s">
        <v>489</v>
      </c>
      <c r="G203" s="243" t="s">
        <v>165</v>
      </c>
      <c r="H203" s="244">
        <v>28.75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41</v>
      </c>
      <c r="O203" s="88"/>
      <c r="P203" s="226">
        <f>O203*H203</f>
        <v>0</v>
      </c>
      <c r="Q203" s="226">
        <v>0.00017000000000000001</v>
      </c>
      <c r="R203" s="226">
        <f>Q203*H203</f>
        <v>0.0048875000000000004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391</v>
      </c>
      <c r="AT203" s="228" t="s">
        <v>374</v>
      </c>
      <c r="AU203" s="228" t="s">
        <v>86</v>
      </c>
      <c r="AY203" s="14" t="s">
        <v>144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84</v>
      </c>
      <c r="BK203" s="229">
        <f>ROUND(I203*H203,2)</f>
        <v>0</v>
      </c>
      <c r="BL203" s="14" t="s">
        <v>210</v>
      </c>
      <c r="BM203" s="228" t="s">
        <v>490</v>
      </c>
    </row>
    <row r="204" s="2" customFormat="1" ht="21.75" customHeight="1">
      <c r="A204" s="35"/>
      <c r="B204" s="36"/>
      <c r="C204" s="216" t="s">
        <v>491</v>
      </c>
      <c r="D204" s="216" t="s">
        <v>147</v>
      </c>
      <c r="E204" s="217" t="s">
        <v>492</v>
      </c>
      <c r="F204" s="218" t="s">
        <v>493</v>
      </c>
      <c r="G204" s="219" t="s">
        <v>182</v>
      </c>
      <c r="H204" s="220">
        <v>10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41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210</v>
      </c>
      <c r="AT204" s="228" t="s">
        <v>147</v>
      </c>
      <c r="AU204" s="228" t="s">
        <v>86</v>
      </c>
      <c r="AY204" s="14" t="s">
        <v>144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84</v>
      </c>
      <c r="BK204" s="229">
        <f>ROUND(I204*H204,2)</f>
        <v>0</v>
      </c>
      <c r="BL204" s="14" t="s">
        <v>210</v>
      </c>
      <c r="BM204" s="228" t="s">
        <v>494</v>
      </c>
    </row>
    <row r="205" s="2" customFormat="1" ht="16.5" customHeight="1">
      <c r="A205" s="35"/>
      <c r="B205" s="36"/>
      <c r="C205" s="216" t="s">
        <v>495</v>
      </c>
      <c r="D205" s="216" t="s">
        <v>147</v>
      </c>
      <c r="E205" s="217" t="s">
        <v>496</v>
      </c>
      <c r="F205" s="218" t="s">
        <v>497</v>
      </c>
      <c r="G205" s="219" t="s">
        <v>498</v>
      </c>
      <c r="H205" s="220">
        <v>10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41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151</v>
      </c>
      <c r="AT205" s="228" t="s">
        <v>147</v>
      </c>
      <c r="AU205" s="228" t="s">
        <v>86</v>
      </c>
      <c r="AY205" s="14" t="s">
        <v>144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84</v>
      </c>
      <c r="BK205" s="229">
        <f>ROUND(I205*H205,2)</f>
        <v>0</v>
      </c>
      <c r="BL205" s="14" t="s">
        <v>151</v>
      </c>
      <c r="BM205" s="228" t="s">
        <v>499</v>
      </c>
    </row>
    <row r="206" s="2" customFormat="1" ht="16.5" customHeight="1">
      <c r="A206" s="35"/>
      <c r="B206" s="36"/>
      <c r="C206" s="216" t="s">
        <v>500</v>
      </c>
      <c r="D206" s="216" t="s">
        <v>147</v>
      </c>
      <c r="E206" s="217" t="s">
        <v>501</v>
      </c>
      <c r="F206" s="218" t="s">
        <v>502</v>
      </c>
      <c r="G206" s="219" t="s">
        <v>498</v>
      </c>
      <c r="H206" s="220">
        <v>10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41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151</v>
      </c>
      <c r="AT206" s="228" t="s">
        <v>147</v>
      </c>
      <c r="AU206" s="228" t="s">
        <v>86</v>
      </c>
      <c r="AY206" s="14" t="s">
        <v>144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84</v>
      </c>
      <c r="BK206" s="229">
        <f>ROUND(I206*H206,2)</f>
        <v>0</v>
      </c>
      <c r="BL206" s="14" t="s">
        <v>151</v>
      </c>
      <c r="BM206" s="228" t="s">
        <v>503</v>
      </c>
    </row>
    <row r="207" s="2" customFormat="1">
      <c r="A207" s="35"/>
      <c r="B207" s="36"/>
      <c r="C207" s="37"/>
      <c r="D207" s="230" t="s">
        <v>153</v>
      </c>
      <c r="E207" s="37"/>
      <c r="F207" s="231" t="s">
        <v>504</v>
      </c>
      <c r="G207" s="37"/>
      <c r="H207" s="37"/>
      <c r="I207" s="232"/>
      <c r="J207" s="37"/>
      <c r="K207" s="37"/>
      <c r="L207" s="41"/>
      <c r="M207" s="233"/>
      <c r="N207" s="234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153</v>
      </c>
      <c r="AU207" s="14" t="s">
        <v>86</v>
      </c>
    </row>
    <row r="208" s="2" customFormat="1" ht="16.5" customHeight="1">
      <c r="A208" s="35"/>
      <c r="B208" s="36"/>
      <c r="C208" s="216" t="s">
        <v>505</v>
      </c>
      <c r="D208" s="216" t="s">
        <v>147</v>
      </c>
      <c r="E208" s="217" t="s">
        <v>506</v>
      </c>
      <c r="F208" s="218" t="s">
        <v>507</v>
      </c>
      <c r="G208" s="219" t="s">
        <v>498</v>
      </c>
      <c r="H208" s="220">
        <v>4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41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151</v>
      </c>
      <c r="AT208" s="228" t="s">
        <v>147</v>
      </c>
      <c r="AU208" s="228" t="s">
        <v>86</v>
      </c>
      <c r="AY208" s="14" t="s">
        <v>144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84</v>
      </c>
      <c r="BK208" s="229">
        <f>ROUND(I208*H208,2)</f>
        <v>0</v>
      </c>
      <c r="BL208" s="14" t="s">
        <v>151</v>
      </c>
      <c r="BM208" s="228" t="s">
        <v>508</v>
      </c>
    </row>
    <row r="209" s="2" customFormat="1" ht="24.15" customHeight="1">
      <c r="A209" s="35"/>
      <c r="B209" s="36"/>
      <c r="C209" s="216" t="s">
        <v>509</v>
      </c>
      <c r="D209" s="216" t="s">
        <v>147</v>
      </c>
      <c r="E209" s="217" t="s">
        <v>510</v>
      </c>
      <c r="F209" s="218" t="s">
        <v>511</v>
      </c>
      <c r="G209" s="219" t="s">
        <v>165</v>
      </c>
      <c r="H209" s="220">
        <v>320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41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210</v>
      </c>
      <c r="AT209" s="228" t="s">
        <v>147</v>
      </c>
      <c r="AU209" s="228" t="s">
        <v>86</v>
      </c>
      <c r="AY209" s="14" t="s">
        <v>144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84</v>
      </c>
      <c r="BK209" s="229">
        <f>ROUND(I209*H209,2)</f>
        <v>0</v>
      </c>
      <c r="BL209" s="14" t="s">
        <v>210</v>
      </c>
      <c r="BM209" s="228" t="s">
        <v>512</v>
      </c>
    </row>
    <row r="210" s="2" customFormat="1" ht="16.5" customHeight="1">
      <c r="A210" s="35"/>
      <c r="B210" s="36"/>
      <c r="C210" s="240" t="s">
        <v>513</v>
      </c>
      <c r="D210" s="240" t="s">
        <v>374</v>
      </c>
      <c r="E210" s="241" t="s">
        <v>514</v>
      </c>
      <c r="F210" s="242" t="s">
        <v>515</v>
      </c>
      <c r="G210" s="243" t="s">
        <v>165</v>
      </c>
      <c r="H210" s="244">
        <v>320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41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391</v>
      </c>
      <c r="AT210" s="228" t="s">
        <v>374</v>
      </c>
      <c r="AU210" s="228" t="s">
        <v>86</v>
      </c>
      <c r="AY210" s="14" t="s">
        <v>144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84</v>
      </c>
      <c r="BK210" s="229">
        <f>ROUND(I210*H210,2)</f>
        <v>0</v>
      </c>
      <c r="BL210" s="14" t="s">
        <v>210</v>
      </c>
      <c r="BM210" s="228" t="s">
        <v>516</v>
      </c>
    </row>
    <row r="211" s="2" customFormat="1">
      <c r="A211" s="35"/>
      <c r="B211" s="36"/>
      <c r="C211" s="37"/>
      <c r="D211" s="230" t="s">
        <v>153</v>
      </c>
      <c r="E211" s="37"/>
      <c r="F211" s="231" t="s">
        <v>517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153</v>
      </c>
      <c r="AU211" s="14" t="s">
        <v>86</v>
      </c>
    </row>
    <row r="212" s="2" customFormat="1" ht="16.5" customHeight="1">
      <c r="A212" s="35"/>
      <c r="B212" s="36"/>
      <c r="C212" s="240" t="s">
        <v>518</v>
      </c>
      <c r="D212" s="240" t="s">
        <v>374</v>
      </c>
      <c r="E212" s="241" t="s">
        <v>519</v>
      </c>
      <c r="F212" s="242" t="s">
        <v>520</v>
      </c>
      <c r="G212" s="243" t="s">
        <v>369</v>
      </c>
      <c r="H212" s="244">
        <v>8</v>
      </c>
      <c r="I212" s="245"/>
      <c r="J212" s="246">
        <f>ROUND(I212*H212,2)</f>
        <v>0</v>
      </c>
      <c r="K212" s="247"/>
      <c r="L212" s="248"/>
      <c r="M212" s="249" t="s">
        <v>1</v>
      </c>
      <c r="N212" s="250" t="s">
        <v>41</v>
      </c>
      <c r="O212" s="88"/>
      <c r="P212" s="226">
        <f>O212*H212</f>
        <v>0</v>
      </c>
      <c r="Q212" s="226">
        <v>0.0117</v>
      </c>
      <c r="R212" s="226">
        <f>Q212*H212</f>
        <v>0.093600000000000003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391</v>
      </c>
      <c r="AT212" s="228" t="s">
        <v>374</v>
      </c>
      <c r="AU212" s="228" t="s">
        <v>86</v>
      </c>
      <c r="AY212" s="14" t="s">
        <v>144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84</v>
      </c>
      <c r="BK212" s="229">
        <f>ROUND(I212*H212,2)</f>
        <v>0</v>
      </c>
      <c r="BL212" s="14" t="s">
        <v>210</v>
      </c>
      <c r="BM212" s="228" t="s">
        <v>521</v>
      </c>
    </row>
    <row r="213" s="2" customFormat="1" ht="16.5" customHeight="1">
      <c r="A213" s="35"/>
      <c r="B213" s="36"/>
      <c r="C213" s="240" t="s">
        <v>522</v>
      </c>
      <c r="D213" s="240" t="s">
        <v>374</v>
      </c>
      <c r="E213" s="241" t="s">
        <v>523</v>
      </c>
      <c r="F213" s="242" t="s">
        <v>524</v>
      </c>
      <c r="G213" s="243" t="s">
        <v>182</v>
      </c>
      <c r="H213" s="244">
        <v>400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41</v>
      </c>
      <c r="O213" s="88"/>
      <c r="P213" s="226">
        <f>O213*H213</f>
        <v>0</v>
      </c>
      <c r="Q213" s="226">
        <v>3.0000000000000001E-05</v>
      </c>
      <c r="R213" s="226">
        <f>Q213*H213</f>
        <v>0.012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179</v>
      </c>
      <c r="AT213" s="228" t="s">
        <v>374</v>
      </c>
      <c r="AU213" s="228" t="s">
        <v>86</v>
      </c>
      <c r="AY213" s="14" t="s">
        <v>144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84</v>
      </c>
      <c r="BK213" s="229">
        <f>ROUND(I213*H213,2)</f>
        <v>0</v>
      </c>
      <c r="BL213" s="14" t="s">
        <v>151</v>
      </c>
      <c r="BM213" s="228" t="s">
        <v>525</v>
      </c>
    </row>
    <row r="214" s="2" customFormat="1" ht="16.5" customHeight="1">
      <c r="A214" s="35"/>
      <c r="B214" s="36"/>
      <c r="C214" s="240" t="s">
        <v>526</v>
      </c>
      <c r="D214" s="240" t="s">
        <v>374</v>
      </c>
      <c r="E214" s="241" t="s">
        <v>527</v>
      </c>
      <c r="F214" s="242" t="s">
        <v>528</v>
      </c>
      <c r="G214" s="243" t="s">
        <v>182</v>
      </c>
      <c r="H214" s="244">
        <v>4</v>
      </c>
      <c r="I214" s="245"/>
      <c r="J214" s="246">
        <f>ROUND(I214*H214,2)</f>
        <v>0</v>
      </c>
      <c r="K214" s="247"/>
      <c r="L214" s="248"/>
      <c r="M214" s="249" t="s">
        <v>1</v>
      </c>
      <c r="N214" s="250" t="s">
        <v>41</v>
      </c>
      <c r="O214" s="88"/>
      <c r="P214" s="226">
        <f>O214*H214</f>
        <v>0</v>
      </c>
      <c r="Q214" s="226">
        <v>0.0117</v>
      </c>
      <c r="R214" s="226">
        <f>Q214*H214</f>
        <v>0.046800000000000001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391</v>
      </c>
      <c r="AT214" s="228" t="s">
        <v>374</v>
      </c>
      <c r="AU214" s="228" t="s">
        <v>86</v>
      </c>
      <c r="AY214" s="14" t="s">
        <v>144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84</v>
      </c>
      <c r="BK214" s="229">
        <f>ROUND(I214*H214,2)</f>
        <v>0</v>
      </c>
      <c r="BL214" s="14" t="s">
        <v>210</v>
      </c>
      <c r="BM214" s="228" t="s">
        <v>529</v>
      </c>
    </row>
    <row r="215" s="2" customFormat="1" ht="16.5" customHeight="1">
      <c r="A215" s="35"/>
      <c r="B215" s="36"/>
      <c r="C215" s="216" t="s">
        <v>530</v>
      </c>
      <c r="D215" s="216" t="s">
        <v>147</v>
      </c>
      <c r="E215" s="217" t="s">
        <v>531</v>
      </c>
      <c r="F215" s="218" t="s">
        <v>532</v>
      </c>
      <c r="G215" s="219" t="s">
        <v>182</v>
      </c>
      <c r="H215" s="220">
        <v>2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41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210</v>
      </c>
      <c r="AT215" s="228" t="s">
        <v>147</v>
      </c>
      <c r="AU215" s="228" t="s">
        <v>86</v>
      </c>
      <c r="AY215" s="14" t="s">
        <v>144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84</v>
      </c>
      <c r="BK215" s="229">
        <f>ROUND(I215*H215,2)</f>
        <v>0</v>
      </c>
      <c r="BL215" s="14" t="s">
        <v>210</v>
      </c>
      <c r="BM215" s="228" t="s">
        <v>533</v>
      </c>
    </row>
    <row r="216" s="2" customFormat="1" ht="24.15" customHeight="1">
      <c r="A216" s="35"/>
      <c r="B216" s="36"/>
      <c r="C216" s="240" t="s">
        <v>534</v>
      </c>
      <c r="D216" s="240" t="s">
        <v>374</v>
      </c>
      <c r="E216" s="241" t="s">
        <v>535</v>
      </c>
      <c r="F216" s="242" t="s">
        <v>536</v>
      </c>
      <c r="G216" s="243" t="s">
        <v>369</v>
      </c>
      <c r="H216" s="244">
        <v>2</v>
      </c>
      <c r="I216" s="245"/>
      <c r="J216" s="246">
        <f>ROUND(I216*H216,2)</f>
        <v>0</v>
      </c>
      <c r="K216" s="247"/>
      <c r="L216" s="248"/>
      <c r="M216" s="249" t="s">
        <v>1</v>
      </c>
      <c r="N216" s="250" t="s">
        <v>41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391</v>
      </c>
      <c r="AT216" s="228" t="s">
        <v>374</v>
      </c>
      <c r="AU216" s="228" t="s">
        <v>86</v>
      </c>
      <c r="AY216" s="14" t="s">
        <v>144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84</v>
      </c>
      <c r="BK216" s="229">
        <f>ROUND(I216*H216,2)</f>
        <v>0</v>
      </c>
      <c r="BL216" s="14" t="s">
        <v>210</v>
      </c>
      <c r="BM216" s="228" t="s">
        <v>537</v>
      </c>
    </row>
    <row r="217" s="2" customFormat="1">
      <c r="A217" s="35"/>
      <c r="B217" s="36"/>
      <c r="C217" s="37"/>
      <c r="D217" s="230" t="s">
        <v>153</v>
      </c>
      <c r="E217" s="37"/>
      <c r="F217" s="231" t="s">
        <v>538</v>
      </c>
      <c r="G217" s="37"/>
      <c r="H217" s="37"/>
      <c r="I217" s="232"/>
      <c r="J217" s="37"/>
      <c r="K217" s="37"/>
      <c r="L217" s="41"/>
      <c r="M217" s="233"/>
      <c r="N217" s="23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153</v>
      </c>
      <c r="AU217" s="14" t="s">
        <v>86</v>
      </c>
    </row>
    <row r="218" s="2" customFormat="1" ht="16.5" customHeight="1">
      <c r="A218" s="35"/>
      <c r="B218" s="36"/>
      <c r="C218" s="216" t="s">
        <v>539</v>
      </c>
      <c r="D218" s="216" t="s">
        <v>147</v>
      </c>
      <c r="E218" s="217" t="s">
        <v>540</v>
      </c>
      <c r="F218" s="218" t="s">
        <v>541</v>
      </c>
      <c r="G218" s="219" t="s">
        <v>542</v>
      </c>
      <c r="H218" s="220">
        <v>1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41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210</v>
      </c>
      <c r="AT218" s="228" t="s">
        <v>147</v>
      </c>
      <c r="AU218" s="228" t="s">
        <v>86</v>
      </c>
      <c r="AY218" s="14" t="s">
        <v>144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84</v>
      </c>
      <c r="BK218" s="229">
        <f>ROUND(I218*H218,2)</f>
        <v>0</v>
      </c>
      <c r="BL218" s="14" t="s">
        <v>210</v>
      </c>
      <c r="BM218" s="228" t="s">
        <v>543</v>
      </c>
    </row>
    <row r="219" s="2" customFormat="1" ht="16.5" customHeight="1">
      <c r="A219" s="35"/>
      <c r="B219" s="36"/>
      <c r="C219" s="216" t="s">
        <v>544</v>
      </c>
      <c r="D219" s="216" t="s">
        <v>147</v>
      </c>
      <c r="E219" s="217" t="s">
        <v>545</v>
      </c>
      <c r="F219" s="218" t="s">
        <v>546</v>
      </c>
      <c r="G219" s="219" t="s">
        <v>542</v>
      </c>
      <c r="H219" s="220">
        <v>1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41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210</v>
      </c>
      <c r="AT219" s="228" t="s">
        <v>147</v>
      </c>
      <c r="AU219" s="228" t="s">
        <v>86</v>
      </c>
      <c r="AY219" s="14" t="s">
        <v>144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84</v>
      </c>
      <c r="BK219" s="229">
        <f>ROUND(I219*H219,2)</f>
        <v>0</v>
      </c>
      <c r="BL219" s="14" t="s">
        <v>210</v>
      </c>
      <c r="BM219" s="228" t="s">
        <v>547</v>
      </c>
    </row>
    <row r="220" s="2" customFormat="1" ht="16.5" customHeight="1">
      <c r="A220" s="35"/>
      <c r="B220" s="36"/>
      <c r="C220" s="216" t="s">
        <v>548</v>
      </c>
      <c r="D220" s="216" t="s">
        <v>147</v>
      </c>
      <c r="E220" s="217" t="s">
        <v>549</v>
      </c>
      <c r="F220" s="218" t="s">
        <v>550</v>
      </c>
      <c r="G220" s="219" t="s">
        <v>542</v>
      </c>
      <c r="H220" s="220">
        <v>1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41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210</v>
      </c>
      <c r="AT220" s="228" t="s">
        <v>147</v>
      </c>
      <c r="AU220" s="228" t="s">
        <v>86</v>
      </c>
      <c r="AY220" s="14" t="s">
        <v>144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84</v>
      </c>
      <c r="BK220" s="229">
        <f>ROUND(I220*H220,2)</f>
        <v>0</v>
      </c>
      <c r="BL220" s="14" t="s">
        <v>210</v>
      </c>
      <c r="BM220" s="228" t="s">
        <v>551</v>
      </c>
    </row>
    <row r="221" s="12" customFormat="1" ht="22.8" customHeight="1">
      <c r="A221" s="12"/>
      <c r="B221" s="200"/>
      <c r="C221" s="201"/>
      <c r="D221" s="202" t="s">
        <v>75</v>
      </c>
      <c r="E221" s="214" t="s">
        <v>552</v>
      </c>
      <c r="F221" s="214" t="s">
        <v>553</v>
      </c>
      <c r="G221" s="201"/>
      <c r="H221" s="201"/>
      <c r="I221" s="204"/>
      <c r="J221" s="215">
        <f>BK221</f>
        <v>0</v>
      </c>
      <c r="K221" s="201"/>
      <c r="L221" s="206"/>
      <c r="M221" s="207"/>
      <c r="N221" s="208"/>
      <c r="O221" s="208"/>
      <c r="P221" s="209">
        <f>SUM(P222:P225)</f>
        <v>0</v>
      </c>
      <c r="Q221" s="208"/>
      <c r="R221" s="209">
        <f>SUM(R222:R225)</f>
        <v>0.58017999999999992</v>
      </c>
      <c r="S221" s="208"/>
      <c r="T221" s="210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1" t="s">
        <v>86</v>
      </c>
      <c r="AT221" s="212" t="s">
        <v>75</v>
      </c>
      <c r="AU221" s="212" t="s">
        <v>84</v>
      </c>
      <c r="AY221" s="211" t="s">
        <v>144</v>
      </c>
      <c r="BK221" s="213">
        <f>SUM(BK222:BK225)</f>
        <v>0</v>
      </c>
    </row>
    <row r="222" s="2" customFormat="1" ht="16.5" customHeight="1">
      <c r="A222" s="35"/>
      <c r="B222" s="36"/>
      <c r="C222" s="216" t="s">
        <v>554</v>
      </c>
      <c r="D222" s="216" t="s">
        <v>147</v>
      </c>
      <c r="E222" s="217" t="s">
        <v>555</v>
      </c>
      <c r="F222" s="218" t="s">
        <v>556</v>
      </c>
      <c r="G222" s="219" t="s">
        <v>150</v>
      </c>
      <c r="H222" s="220">
        <v>18.893000000000001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41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210</v>
      </c>
      <c r="AT222" s="228" t="s">
        <v>147</v>
      </c>
      <c r="AU222" s="228" t="s">
        <v>86</v>
      </c>
      <c r="AY222" s="14" t="s">
        <v>144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84</v>
      </c>
      <c r="BK222" s="229">
        <f>ROUND(I222*H222,2)</f>
        <v>0</v>
      </c>
      <c r="BL222" s="14" t="s">
        <v>210</v>
      </c>
      <c r="BM222" s="228" t="s">
        <v>557</v>
      </c>
    </row>
    <row r="223" s="2" customFormat="1" ht="16.5" customHeight="1">
      <c r="A223" s="35"/>
      <c r="B223" s="36"/>
      <c r="C223" s="240" t="s">
        <v>558</v>
      </c>
      <c r="D223" s="240" t="s">
        <v>374</v>
      </c>
      <c r="E223" s="241" t="s">
        <v>559</v>
      </c>
      <c r="F223" s="242" t="s">
        <v>560</v>
      </c>
      <c r="G223" s="243" t="s">
        <v>157</v>
      </c>
      <c r="H223" s="244">
        <v>1.1599999999999999</v>
      </c>
      <c r="I223" s="245"/>
      <c r="J223" s="246">
        <f>ROUND(I223*H223,2)</f>
        <v>0</v>
      </c>
      <c r="K223" s="247"/>
      <c r="L223" s="248"/>
      <c r="M223" s="249" t="s">
        <v>1</v>
      </c>
      <c r="N223" s="250" t="s">
        <v>41</v>
      </c>
      <c r="O223" s="88"/>
      <c r="P223" s="226">
        <f>O223*H223</f>
        <v>0</v>
      </c>
      <c r="Q223" s="226">
        <v>0.5</v>
      </c>
      <c r="R223" s="226">
        <f>Q223*H223</f>
        <v>0.57999999999999996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391</v>
      </c>
      <c r="AT223" s="228" t="s">
        <v>374</v>
      </c>
      <c r="AU223" s="228" t="s">
        <v>86</v>
      </c>
      <c r="AY223" s="14" t="s">
        <v>144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84</v>
      </c>
      <c r="BK223" s="229">
        <f>ROUND(I223*H223,2)</f>
        <v>0</v>
      </c>
      <c r="BL223" s="14" t="s">
        <v>210</v>
      </c>
      <c r="BM223" s="228" t="s">
        <v>561</v>
      </c>
    </row>
    <row r="224" s="2" customFormat="1" ht="24.15" customHeight="1">
      <c r="A224" s="35"/>
      <c r="B224" s="36"/>
      <c r="C224" s="216" t="s">
        <v>562</v>
      </c>
      <c r="D224" s="216" t="s">
        <v>147</v>
      </c>
      <c r="E224" s="217" t="s">
        <v>563</v>
      </c>
      <c r="F224" s="218" t="s">
        <v>564</v>
      </c>
      <c r="G224" s="219" t="s">
        <v>369</v>
      </c>
      <c r="H224" s="220">
        <v>1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41</v>
      </c>
      <c r="O224" s="88"/>
      <c r="P224" s="226">
        <f>O224*H224</f>
        <v>0</v>
      </c>
      <c r="Q224" s="226">
        <v>0.00018000000000000001</v>
      </c>
      <c r="R224" s="226">
        <f>Q224*H224</f>
        <v>0.00018000000000000001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210</v>
      </c>
      <c r="AT224" s="228" t="s">
        <v>147</v>
      </c>
      <c r="AU224" s="228" t="s">
        <v>86</v>
      </c>
      <c r="AY224" s="14" t="s">
        <v>144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84</v>
      </c>
      <c r="BK224" s="229">
        <f>ROUND(I224*H224,2)</f>
        <v>0</v>
      </c>
      <c r="BL224" s="14" t="s">
        <v>210</v>
      </c>
      <c r="BM224" s="228" t="s">
        <v>565</v>
      </c>
    </row>
    <row r="225" s="2" customFormat="1" ht="24.15" customHeight="1">
      <c r="A225" s="35"/>
      <c r="B225" s="36"/>
      <c r="C225" s="216" t="s">
        <v>566</v>
      </c>
      <c r="D225" s="216" t="s">
        <v>147</v>
      </c>
      <c r="E225" s="217" t="s">
        <v>567</v>
      </c>
      <c r="F225" s="218" t="s">
        <v>568</v>
      </c>
      <c r="G225" s="219" t="s">
        <v>369</v>
      </c>
      <c r="H225" s="220">
        <v>1</v>
      </c>
      <c r="I225" s="221"/>
      <c r="J225" s="222">
        <f>ROUND(I225*H225,2)</f>
        <v>0</v>
      </c>
      <c r="K225" s="223"/>
      <c r="L225" s="41"/>
      <c r="M225" s="224" t="s">
        <v>1</v>
      </c>
      <c r="N225" s="225" t="s">
        <v>41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210</v>
      </c>
      <c r="AT225" s="228" t="s">
        <v>147</v>
      </c>
      <c r="AU225" s="228" t="s">
        <v>86</v>
      </c>
      <c r="AY225" s="14" t="s">
        <v>144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84</v>
      </c>
      <c r="BK225" s="229">
        <f>ROUND(I225*H225,2)</f>
        <v>0</v>
      </c>
      <c r="BL225" s="14" t="s">
        <v>210</v>
      </c>
      <c r="BM225" s="228" t="s">
        <v>569</v>
      </c>
    </row>
    <row r="226" s="12" customFormat="1" ht="22.8" customHeight="1">
      <c r="A226" s="12"/>
      <c r="B226" s="200"/>
      <c r="C226" s="201"/>
      <c r="D226" s="202" t="s">
        <v>75</v>
      </c>
      <c r="E226" s="214" t="s">
        <v>264</v>
      </c>
      <c r="F226" s="214" t="s">
        <v>265</v>
      </c>
      <c r="G226" s="201"/>
      <c r="H226" s="201"/>
      <c r="I226" s="204"/>
      <c r="J226" s="215">
        <f>BK226</f>
        <v>0</v>
      </c>
      <c r="K226" s="201"/>
      <c r="L226" s="206"/>
      <c r="M226" s="207"/>
      <c r="N226" s="208"/>
      <c r="O226" s="208"/>
      <c r="P226" s="209">
        <f>SUM(P227:P239)</f>
        <v>0</v>
      </c>
      <c r="Q226" s="208"/>
      <c r="R226" s="209">
        <f>SUM(R227:R239)</f>
        <v>2.35981</v>
      </c>
      <c r="S226" s="208"/>
      <c r="T226" s="210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86</v>
      </c>
      <c r="AT226" s="212" t="s">
        <v>75</v>
      </c>
      <c r="AU226" s="212" t="s">
        <v>84</v>
      </c>
      <c r="AY226" s="211" t="s">
        <v>144</v>
      </c>
      <c r="BK226" s="213">
        <f>SUM(BK227:BK239)</f>
        <v>0</v>
      </c>
    </row>
    <row r="227" s="2" customFormat="1" ht="24.15" customHeight="1">
      <c r="A227" s="35"/>
      <c r="B227" s="36"/>
      <c r="C227" s="216" t="s">
        <v>570</v>
      </c>
      <c r="D227" s="216" t="s">
        <v>147</v>
      </c>
      <c r="E227" s="217" t="s">
        <v>571</v>
      </c>
      <c r="F227" s="218" t="s">
        <v>572</v>
      </c>
      <c r="G227" s="219" t="s">
        <v>165</v>
      </c>
      <c r="H227" s="220">
        <v>74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41</v>
      </c>
      <c r="O227" s="88"/>
      <c r="P227" s="226">
        <f>O227*H227</f>
        <v>0</v>
      </c>
      <c r="Q227" s="226">
        <v>0.0051399999999999996</v>
      </c>
      <c r="R227" s="226">
        <f>Q227*H227</f>
        <v>0.38035999999999998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210</v>
      </c>
      <c r="AT227" s="228" t="s">
        <v>147</v>
      </c>
      <c r="AU227" s="228" t="s">
        <v>86</v>
      </c>
      <c r="AY227" s="14" t="s">
        <v>144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84</v>
      </c>
      <c r="BK227" s="229">
        <f>ROUND(I227*H227,2)</f>
        <v>0</v>
      </c>
      <c r="BL227" s="14" t="s">
        <v>210</v>
      </c>
      <c r="BM227" s="228" t="s">
        <v>573</v>
      </c>
    </row>
    <row r="228" s="2" customFormat="1" ht="24.15" customHeight="1">
      <c r="A228" s="35"/>
      <c r="B228" s="36"/>
      <c r="C228" s="216" t="s">
        <v>574</v>
      </c>
      <c r="D228" s="216" t="s">
        <v>147</v>
      </c>
      <c r="E228" s="217" t="s">
        <v>575</v>
      </c>
      <c r="F228" s="218" t="s">
        <v>576</v>
      </c>
      <c r="G228" s="219" t="s">
        <v>165</v>
      </c>
      <c r="H228" s="220">
        <v>74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41</v>
      </c>
      <c r="O228" s="88"/>
      <c r="P228" s="226">
        <f>O228*H228</f>
        <v>0</v>
      </c>
      <c r="Q228" s="226">
        <v>0.0066</v>
      </c>
      <c r="R228" s="226">
        <f>Q228*H228</f>
        <v>0.4884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210</v>
      </c>
      <c r="AT228" s="228" t="s">
        <v>147</v>
      </c>
      <c r="AU228" s="228" t="s">
        <v>86</v>
      </c>
      <c r="AY228" s="14" t="s">
        <v>144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84</v>
      </c>
      <c r="BK228" s="229">
        <f>ROUND(I228*H228,2)</f>
        <v>0</v>
      </c>
      <c r="BL228" s="14" t="s">
        <v>210</v>
      </c>
      <c r="BM228" s="228" t="s">
        <v>577</v>
      </c>
    </row>
    <row r="229" s="2" customFormat="1" ht="24.15" customHeight="1">
      <c r="A229" s="35"/>
      <c r="B229" s="36"/>
      <c r="C229" s="216" t="s">
        <v>578</v>
      </c>
      <c r="D229" s="216" t="s">
        <v>147</v>
      </c>
      <c r="E229" s="217" t="s">
        <v>579</v>
      </c>
      <c r="F229" s="218" t="s">
        <v>580</v>
      </c>
      <c r="G229" s="219" t="s">
        <v>165</v>
      </c>
      <c r="H229" s="220">
        <v>30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41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210</v>
      </c>
      <c r="AT229" s="228" t="s">
        <v>147</v>
      </c>
      <c r="AU229" s="228" t="s">
        <v>86</v>
      </c>
      <c r="AY229" s="14" t="s">
        <v>144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84</v>
      </c>
      <c r="BK229" s="229">
        <f>ROUND(I229*H229,2)</f>
        <v>0</v>
      </c>
      <c r="BL229" s="14" t="s">
        <v>210</v>
      </c>
      <c r="BM229" s="228" t="s">
        <v>581</v>
      </c>
    </row>
    <row r="230" s="2" customFormat="1" ht="24.15" customHeight="1">
      <c r="A230" s="35"/>
      <c r="B230" s="36"/>
      <c r="C230" s="216" t="s">
        <v>582</v>
      </c>
      <c r="D230" s="216" t="s">
        <v>147</v>
      </c>
      <c r="E230" s="217" t="s">
        <v>583</v>
      </c>
      <c r="F230" s="218" t="s">
        <v>584</v>
      </c>
      <c r="G230" s="219" t="s">
        <v>165</v>
      </c>
      <c r="H230" s="220">
        <v>148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41</v>
      </c>
      <c r="O230" s="88"/>
      <c r="P230" s="226">
        <f>O230*H230</f>
        <v>0</v>
      </c>
      <c r="Q230" s="226">
        <v>0.0035799999999999998</v>
      </c>
      <c r="R230" s="226">
        <f>Q230*H230</f>
        <v>0.52983999999999998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210</v>
      </c>
      <c r="AT230" s="228" t="s">
        <v>147</v>
      </c>
      <c r="AU230" s="228" t="s">
        <v>86</v>
      </c>
      <c r="AY230" s="14" t="s">
        <v>144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84</v>
      </c>
      <c r="BK230" s="229">
        <f>ROUND(I230*H230,2)</f>
        <v>0</v>
      </c>
      <c r="BL230" s="14" t="s">
        <v>210</v>
      </c>
      <c r="BM230" s="228" t="s">
        <v>585</v>
      </c>
    </row>
    <row r="231" s="2" customFormat="1" ht="33" customHeight="1">
      <c r="A231" s="35"/>
      <c r="B231" s="36"/>
      <c r="C231" s="216" t="s">
        <v>586</v>
      </c>
      <c r="D231" s="216" t="s">
        <v>147</v>
      </c>
      <c r="E231" s="217" t="s">
        <v>587</v>
      </c>
      <c r="F231" s="218" t="s">
        <v>588</v>
      </c>
      <c r="G231" s="219" t="s">
        <v>150</v>
      </c>
      <c r="H231" s="220">
        <v>12</v>
      </c>
      <c r="I231" s="221"/>
      <c r="J231" s="222">
        <f>ROUND(I231*H231,2)</f>
        <v>0</v>
      </c>
      <c r="K231" s="223"/>
      <c r="L231" s="41"/>
      <c r="M231" s="224" t="s">
        <v>1</v>
      </c>
      <c r="N231" s="225" t="s">
        <v>41</v>
      </c>
      <c r="O231" s="88"/>
      <c r="P231" s="226">
        <f>O231*H231</f>
        <v>0</v>
      </c>
      <c r="Q231" s="226">
        <v>0.010789999999999999</v>
      </c>
      <c r="R231" s="226">
        <f>Q231*H231</f>
        <v>0.12947999999999998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210</v>
      </c>
      <c r="AT231" s="228" t="s">
        <v>147</v>
      </c>
      <c r="AU231" s="228" t="s">
        <v>86</v>
      </c>
      <c r="AY231" s="14" t="s">
        <v>144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84</v>
      </c>
      <c r="BK231" s="229">
        <f>ROUND(I231*H231,2)</f>
        <v>0</v>
      </c>
      <c r="BL231" s="14" t="s">
        <v>210</v>
      </c>
      <c r="BM231" s="228" t="s">
        <v>589</v>
      </c>
    </row>
    <row r="232" s="2" customFormat="1" ht="21.75" customHeight="1">
      <c r="A232" s="35"/>
      <c r="B232" s="36"/>
      <c r="C232" s="216" t="s">
        <v>590</v>
      </c>
      <c r="D232" s="216" t="s">
        <v>147</v>
      </c>
      <c r="E232" s="217" t="s">
        <v>591</v>
      </c>
      <c r="F232" s="218" t="s">
        <v>592</v>
      </c>
      <c r="G232" s="219" t="s">
        <v>165</v>
      </c>
      <c r="H232" s="220">
        <v>148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41</v>
      </c>
      <c r="O232" s="88"/>
      <c r="P232" s="226">
        <f>O232*H232</f>
        <v>0</v>
      </c>
      <c r="Q232" s="226">
        <v>0.0032200000000000002</v>
      </c>
      <c r="R232" s="226">
        <f>Q232*H232</f>
        <v>0.47656000000000004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210</v>
      </c>
      <c r="AT232" s="228" t="s">
        <v>147</v>
      </c>
      <c r="AU232" s="228" t="s">
        <v>86</v>
      </c>
      <c r="AY232" s="14" t="s">
        <v>144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84</v>
      </c>
      <c r="BK232" s="229">
        <f>ROUND(I232*H232,2)</f>
        <v>0</v>
      </c>
      <c r="BL232" s="14" t="s">
        <v>210</v>
      </c>
      <c r="BM232" s="228" t="s">
        <v>593</v>
      </c>
    </row>
    <row r="233" s="2" customFormat="1" ht="24.15" customHeight="1">
      <c r="A233" s="35"/>
      <c r="B233" s="36"/>
      <c r="C233" s="216" t="s">
        <v>594</v>
      </c>
      <c r="D233" s="216" t="s">
        <v>147</v>
      </c>
      <c r="E233" s="217" t="s">
        <v>595</v>
      </c>
      <c r="F233" s="218" t="s">
        <v>596</v>
      </c>
      <c r="G233" s="219" t="s">
        <v>182</v>
      </c>
      <c r="H233" s="220">
        <v>10</v>
      </c>
      <c r="I233" s="221"/>
      <c r="J233" s="222">
        <f>ROUND(I233*H233,2)</f>
        <v>0</v>
      </c>
      <c r="K233" s="223"/>
      <c r="L233" s="41"/>
      <c r="M233" s="224" t="s">
        <v>1</v>
      </c>
      <c r="N233" s="225" t="s">
        <v>41</v>
      </c>
      <c r="O233" s="88"/>
      <c r="P233" s="226">
        <f>O233*H233</f>
        <v>0</v>
      </c>
      <c r="Q233" s="226">
        <v>0.0035699999999999998</v>
      </c>
      <c r="R233" s="226">
        <f>Q233*H233</f>
        <v>0.035699999999999996</v>
      </c>
      <c r="S233" s="226">
        <v>0</v>
      </c>
      <c r="T233" s="22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210</v>
      </c>
      <c r="AT233" s="228" t="s">
        <v>147</v>
      </c>
      <c r="AU233" s="228" t="s">
        <v>86</v>
      </c>
      <c r="AY233" s="14" t="s">
        <v>144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84</v>
      </c>
      <c r="BK233" s="229">
        <f>ROUND(I233*H233,2)</f>
        <v>0</v>
      </c>
      <c r="BL233" s="14" t="s">
        <v>210</v>
      </c>
      <c r="BM233" s="228" t="s">
        <v>597</v>
      </c>
    </row>
    <row r="234" s="2" customFormat="1" ht="24.15" customHeight="1">
      <c r="A234" s="35"/>
      <c r="B234" s="36"/>
      <c r="C234" s="216" t="s">
        <v>598</v>
      </c>
      <c r="D234" s="216" t="s">
        <v>147</v>
      </c>
      <c r="E234" s="217" t="s">
        <v>599</v>
      </c>
      <c r="F234" s="218" t="s">
        <v>600</v>
      </c>
      <c r="G234" s="219" t="s">
        <v>165</v>
      </c>
      <c r="H234" s="220">
        <v>45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41</v>
      </c>
      <c r="O234" s="88"/>
      <c r="P234" s="226">
        <f>O234*H234</f>
        <v>0</v>
      </c>
      <c r="Q234" s="226">
        <v>0.00313</v>
      </c>
      <c r="R234" s="226">
        <f>Q234*H234</f>
        <v>0.14085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210</v>
      </c>
      <c r="AT234" s="228" t="s">
        <v>147</v>
      </c>
      <c r="AU234" s="228" t="s">
        <v>86</v>
      </c>
      <c r="AY234" s="14" t="s">
        <v>144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84</v>
      </c>
      <c r="BK234" s="229">
        <f>ROUND(I234*H234,2)</f>
        <v>0</v>
      </c>
      <c r="BL234" s="14" t="s">
        <v>210</v>
      </c>
      <c r="BM234" s="228" t="s">
        <v>601</v>
      </c>
    </row>
    <row r="235" s="2" customFormat="1" ht="16.5" customHeight="1">
      <c r="A235" s="35"/>
      <c r="B235" s="36"/>
      <c r="C235" s="240" t="s">
        <v>602</v>
      </c>
      <c r="D235" s="240" t="s">
        <v>374</v>
      </c>
      <c r="E235" s="241" t="s">
        <v>603</v>
      </c>
      <c r="F235" s="242" t="s">
        <v>604</v>
      </c>
      <c r="G235" s="243" t="s">
        <v>182</v>
      </c>
      <c r="H235" s="244">
        <v>150</v>
      </c>
      <c r="I235" s="245"/>
      <c r="J235" s="246">
        <f>ROUND(I235*H235,2)</f>
        <v>0</v>
      </c>
      <c r="K235" s="247"/>
      <c r="L235" s="248"/>
      <c r="M235" s="249" t="s">
        <v>1</v>
      </c>
      <c r="N235" s="250" t="s">
        <v>41</v>
      </c>
      <c r="O235" s="88"/>
      <c r="P235" s="226">
        <f>O235*H235</f>
        <v>0</v>
      </c>
      <c r="Q235" s="226">
        <v>0.00093999999999999997</v>
      </c>
      <c r="R235" s="226">
        <f>Q235*H235</f>
        <v>0.14099999999999999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391</v>
      </c>
      <c r="AT235" s="228" t="s">
        <v>374</v>
      </c>
      <c r="AU235" s="228" t="s">
        <v>86</v>
      </c>
      <c r="AY235" s="14" t="s">
        <v>144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84</v>
      </c>
      <c r="BK235" s="229">
        <f>ROUND(I235*H235,2)</f>
        <v>0</v>
      </c>
      <c r="BL235" s="14" t="s">
        <v>210</v>
      </c>
      <c r="BM235" s="228" t="s">
        <v>605</v>
      </c>
    </row>
    <row r="236" s="2" customFormat="1" ht="16.5" customHeight="1">
      <c r="A236" s="35"/>
      <c r="B236" s="36"/>
      <c r="C236" s="240" t="s">
        <v>606</v>
      </c>
      <c r="D236" s="240" t="s">
        <v>374</v>
      </c>
      <c r="E236" s="241" t="s">
        <v>607</v>
      </c>
      <c r="F236" s="242" t="s">
        <v>608</v>
      </c>
      <c r="G236" s="243" t="s">
        <v>182</v>
      </c>
      <c r="H236" s="244">
        <v>6</v>
      </c>
      <c r="I236" s="245"/>
      <c r="J236" s="246">
        <f>ROUND(I236*H236,2)</f>
        <v>0</v>
      </c>
      <c r="K236" s="247"/>
      <c r="L236" s="248"/>
      <c r="M236" s="249" t="s">
        <v>1</v>
      </c>
      <c r="N236" s="250" t="s">
        <v>41</v>
      </c>
      <c r="O236" s="88"/>
      <c r="P236" s="226">
        <f>O236*H236</f>
        <v>0</v>
      </c>
      <c r="Q236" s="226">
        <v>0.00017000000000000001</v>
      </c>
      <c r="R236" s="226">
        <f>Q236*H236</f>
        <v>0.0010200000000000001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391</v>
      </c>
      <c r="AT236" s="228" t="s">
        <v>374</v>
      </c>
      <c r="AU236" s="228" t="s">
        <v>86</v>
      </c>
      <c r="AY236" s="14" t="s">
        <v>144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84</v>
      </c>
      <c r="BK236" s="229">
        <f>ROUND(I236*H236,2)</f>
        <v>0</v>
      </c>
      <c r="BL236" s="14" t="s">
        <v>210</v>
      </c>
      <c r="BM236" s="228" t="s">
        <v>609</v>
      </c>
    </row>
    <row r="237" s="2" customFormat="1" ht="16.5" customHeight="1">
      <c r="A237" s="35"/>
      <c r="B237" s="36"/>
      <c r="C237" s="240" t="s">
        <v>610</v>
      </c>
      <c r="D237" s="240" t="s">
        <v>374</v>
      </c>
      <c r="E237" s="241" t="s">
        <v>611</v>
      </c>
      <c r="F237" s="242" t="s">
        <v>612</v>
      </c>
      <c r="G237" s="243" t="s">
        <v>182</v>
      </c>
      <c r="H237" s="244">
        <v>30</v>
      </c>
      <c r="I237" s="245"/>
      <c r="J237" s="246">
        <f>ROUND(I237*H237,2)</f>
        <v>0</v>
      </c>
      <c r="K237" s="247"/>
      <c r="L237" s="248"/>
      <c r="M237" s="249" t="s">
        <v>1</v>
      </c>
      <c r="N237" s="250" t="s">
        <v>41</v>
      </c>
      <c r="O237" s="88"/>
      <c r="P237" s="226">
        <f>O237*H237</f>
        <v>0</v>
      </c>
      <c r="Q237" s="226">
        <v>0.00092000000000000003</v>
      </c>
      <c r="R237" s="226">
        <f>Q237*H237</f>
        <v>0.0276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391</v>
      </c>
      <c r="AT237" s="228" t="s">
        <v>374</v>
      </c>
      <c r="AU237" s="228" t="s">
        <v>86</v>
      </c>
      <c r="AY237" s="14" t="s">
        <v>144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84</v>
      </c>
      <c r="BK237" s="229">
        <f>ROUND(I237*H237,2)</f>
        <v>0</v>
      </c>
      <c r="BL237" s="14" t="s">
        <v>210</v>
      </c>
      <c r="BM237" s="228" t="s">
        <v>613</v>
      </c>
    </row>
    <row r="238" s="2" customFormat="1" ht="16.5" customHeight="1">
      <c r="A238" s="35"/>
      <c r="B238" s="36"/>
      <c r="C238" s="240" t="s">
        <v>614</v>
      </c>
      <c r="D238" s="240" t="s">
        <v>374</v>
      </c>
      <c r="E238" s="241" t="s">
        <v>615</v>
      </c>
      <c r="F238" s="242" t="s">
        <v>616</v>
      </c>
      <c r="G238" s="243" t="s">
        <v>182</v>
      </c>
      <c r="H238" s="244">
        <v>30</v>
      </c>
      <c r="I238" s="245"/>
      <c r="J238" s="246">
        <f>ROUND(I238*H238,2)</f>
        <v>0</v>
      </c>
      <c r="K238" s="247"/>
      <c r="L238" s="248"/>
      <c r="M238" s="249" t="s">
        <v>1</v>
      </c>
      <c r="N238" s="250" t="s">
        <v>41</v>
      </c>
      <c r="O238" s="88"/>
      <c r="P238" s="226">
        <f>O238*H238</f>
        <v>0</v>
      </c>
      <c r="Q238" s="226">
        <v>0.00029999999999999997</v>
      </c>
      <c r="R238" s="226">
        <f>Q238*H238</f>
        <v>0.0089999999999999993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391</v>
      </c>
      <c r="AT238" s="228" t="s">
        <v>374</v>
      </c>
      <c r="AU238" s="228" t="s">
        <v>86</v>
      </c>
      <c r="AY238" s="14" t="s">
        <v>144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84</v>
      </c>
      <c r="BK238" s="229">
        <f>ROUND(I238*H238,2)</f>
        <v>0</v>
      </c>
      <c r="BL238" s="14" t="s">
        <v>210</v>
      </c>
      <c r="BM238" s="228" t="s">
        <v>617</v>
      </c>
    </row>
    <row r="239" s="2" customFormat="1" ht="24.15" customHeight="1">
      <c r="A239" s="35"/>
      <c r="B239" s="36"/>
      <c r="C239" s="216" t="s">
        <v>618</v>
      </c>
      <c r="D239" s="216" t="s">
        <v>147</v>
      </c>
      <c r="E239" s="217" t="s">
        <v>619</v>
      </c>
      <c r="F239" s="218" t="s">
        <v>620</v>
      </c>
      <c r="G239" s="219" t="s">
        <v>224</v>
      </c>
      <c r="H239" s="220">
        <v>2.3599999999999999</v>
      </c>
      <c r="I239" s="221"/>
      <c r="J239" s="222">
        <f>ROUND(I239*H239,2)</f>
        <v>0</v>
      </c>
      <c r="K239" s="223"/>
      <c r="L239" s="41"/>
      <c r="M239" s="224" t="s">
        <v>1</v>
      </c>
      <c r="N239" s="225" t="s">
        <v>41</v>
      </c>
      <c r="O239" s="88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8" t="s">
        <v>210</v>
      </c>
      <c r="AT239" s="228" t="s">
        <v>147</v>
      </c>
      <c r="AU239" s="228" t="s">
        <v>86</v>
      </c>
      <c r="AY239" s="14" t="s">
        <v>144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4" t="s">
        <v>84</v>
      </c>
      <c r="BK239" s="229">
        <f>ROUND(I239*H239,2)</f>
        <v>0</v>
      </c>
      <c r="BL239" s="14" t="s">
        <v>210</v>
      </c>
      <c r="BM239" s="228" t="s">
        <v>621</v>
      </c>
    </row>
    <row r="240" s="12" customFormat="1" ht="22.8" customHeight="1">
      <c r="A240" s="12"/>
      <c r="B240" s="200"/>
      <c r="C240" s="201"/>
      <c r="D240" s="202" t="s">
        <v>75</v>
      </c>
      <c r="E240" s="214" t="s">
        <v>622</v>
      </c>
      <c r="F240" s="214" t="s">
        <v>623</v>
      </c>
      <c r="G240" s="201"/>
      <c r="H240" s="201"/>
      <c r="I240" s="204"/>
      <c r="J240" s="215">
        <f>BK240</f>
        <v>0</v>
      </c>
      <c r="K240" s="201"/>
      <c r="L240" s="206"/>
      <c r="M240" s="207"/>
      <c r="N240" s="208"/>
      <c r="O240" s="208"/>
      <c r="P240" s="209">
        <f>SUM(P241:P246)</f>
        <v>0</v>
      </c>
      <c r="Q240" s="208"/>
      <c r="R240" s="209">
        <f>SUM(R241:R246)</f>
        <v>0</v>
      </c>
      <c r="S240" s="208"/>
      <c r="T240" s="210">
        <f>SUM(T241:T246)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1" t="s">
        <v>86</v>
      </c>
      <c r="AT240" s="212" t="s">
        <v>75</v>
      </c>
      <c r="AU240" s="212" t="s">
        <v>84</v>
      </c>
      <c r="AY240" s="211" t="s">
        <v>144</v>
      </c>
      <c r="BK240" s="213">
        <f>SUM(BK241:BK246)</f>
        <v>0</v>
      </c>
    </row>
    <row r="241" s="2" customFormat="1" ht="16.5" customHeight="1">
      <c r="A241" s="35"/>
      <c r="B241" s="36"/>
      <c r="C241" s="216" t="s">
        <v>624</v>
      </c>
      <c r="D241" s="216" t="s">
        <v>147</v>
      </c>
      <c r="E241" s="217" t="s">
        <v>625</v>
      </c>
      <c r="F241" s="218" t="s">
        <v>626</v>
      </c>
      <c r="G241" s="219" t="s">
        <v>150</v>
      </c>
      <c r="H241" s="220">
        <v>553.72500000000002</v>
      </c>
      <c r="I241" s="221"/>
      <c r="J241" s="222">
        <f>ROUND(I241*H241,2)</f>
        <v>0</v>
      </c>
      <c r="K241" s="223"/>
      <c r="L241" s="41"/>
      <c r="M241" s="224" t="s">
        <v>1</v>
      </c>
      <c r="N241" s="225" t="s">
        <v>41</v>
      </c>
      <c r="O241" s="88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8" t="s">
        <v>151</v>
      </c>
      <c r="AT241" s="228" t="s">
        <v>147</v>
      </c>
      <c r="AU241" s="228" t="s">
        <v>86</v>
      </c>
      <c r="AY241" s="14" t="s">
        <v>144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4" t="s">
        <v>84</v>
      </c>
      <c r="BK241" s="229">
        <f>ROUND(I241*H241,2)</f>
        <v>0</v>
      </c>
      <c r="BL241" s="14" t="s">
        <v>151</v>
      </c>
      <c r="BM241" s="228" t="s">
        <v>627</v>
      </c>
    </row>
    <row r="242" s="2" customFormat="1" ht="24.15" customHeight="1">
      <c r="A242" s="35"/>
      <c r="B242" s="36"/>
      <c r="C242" s="240" t="s">
        <v>628</v>
      </c>
      <c r="D242" s="240" t="s">
        <v>374</v>
      </c>
      <c r="E242" s="241" t="s">
        <v>629</v>
      </c>
      <c r="F242" s="242" t="s">
        <v>630</v>
      </c>
      <c r="G242" s="243" t="s">
        <v>150</v>
      </c>
      <c r="H242" s="244">
        <v>581.41099999999994</v>
      </c>
      <c r="I242" s="245"/>
      <c r="J242" s="246">
        <f>ROUND(I242*H242,2)</f>
        <v>0</v>
      </c>
      <c r="K242" s="247"/>
      <c r="L242" s="248"/>
      <c r="M242" s="249" t="s">
        <v>1</v>
      </c>
      <c r="N242" s="250" t="s">
        <v>41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179</v>
      </c>
      <c r="AT242" s="228" t="s">
        <v>374</v>
      </c>
      <c r="AU242" s="228" t="s">
        <v>86</v>
      </c>
      <c r="AY242" s="14" t="s">
        <v>144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84</v>
      </c>
      <c r="BK242" s="229">
        <f>ROUND(I242*H242,2)</f>
        <v>0</v>
      </c>
      <c r="BL242" s="14" t="s">
        <v>151</v>
      </c>
      <c r="BM242" s="228" t="s">
        <v>631</v>
      </c>
    </row>
    <row r="243" s="2" customFormat="1" ht="16.5" customHeight="1">
      <c r="A243" s="35"/>
      <c r="B243" s="36"/>
      <c r="C243" s="216" t="s">
        <v>632</v>
      </c>
      <c r="D243" s="216" t="s">
        <v>147</v>
      </c>
      <c r="E243" s="217" t="s">
        <v>633</v>
      </c>
      <c r="F243" s="218" t="s">
        <v>634</v>
      </c>
      <c r="G243" s="219" t="s">
        <v>635</v>
      </c>
      <c r="H243" s="220">
        <v>848</v>
      </c>
      <c r="I243" s="221"/>
      <c r="J243" s="222">
        <f>ROUND(I243*H243,2)</f>
        <v>0</v>
      </c>
      <c r="K243" s="223"/>
      <c r="L243" s="41"/>
      <c r="M243" s="224" t="s">
        <v>1</v>
      </c>
      <c r="N243" s="225" t="s">
        <v>41</v>
      </c>
      <c r="O243" s="88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210</v>
      </c>
      <c r="AT243" s="228" t="s">
        <v>147</v>
      </c>
      <c r="AU243" s="228" t="s">
        <v>86</v>
      </c>
      <c r="AY243" s="14" t="s">
        <v>144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84</v>
      </c>
      <c r="BK243" s="229">
        <f>ROUND(I243*H243,2)</f>
        <v>0</v>
      </c>
      <c r="BL243" s="14" t="s">
        <v>210</v>
      </c>
      <c r="BM243" s="228" t="s">
        <v>636</v>
      </c>
    </row>
    <row r="244" s="2" customFormat="1" ht="24.15" customHeight="1">
      <c r="A244" s="35"/>
      <c r="B244" s="36"/>
      <c r="C244" s="216" t="s">
        <v>637</v>
      </c>
      <c r="D244" s="216" t="s">
        <v>147</v>
      </c>
      <c r="E244" s="217" t="s">
        <v>638</v>
      </c>
      <c r="F244" s="218" t="s">
        <v>639</v>
      </c>
      <c r="G244" s="219" t="s">
        <v>635</v>
      </c>
      <c r="H244" s="220">
        <v>153.96000000000001</v>
      </c>
      <c r="I244" s="221"/>
      <c r="J244" s="222">
        <f>ROUND(I244*H244,2)</f>
        <v>0</v>
      </c>
      <c r="K244" s="223"/>
      <c r="L244" s="41"/>
      <c r="M244" s="224" t="s">
        <v>1</v>
      </c>
      <c r="N244" s="225" t="s">
        <v>41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210</v>
      </c>
      <c r="AT244" s="228" t="s">
        <v>147</v>
      </c>
      <c r="AU244" s="228" t="s">
        <v>86</v>
      </c>
      <c r="AY244" s="14" t="s">
        <v>144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84</v>
      </c>
      <c r="BK244" s="229">
        <f>ROUND(I244*H244,2)</f>
        <v>0</v>
      </c>
      <c r="BL244" s="14" t="s">
        <v>210</v>
      </c>
      <c r="BM244" s="228" t="s">
        <v>640</v>
      </c>
    </row>
    <row r="245" s="2" customFormat="1" ht="24.15" customHeight="1">
      <c r="A245" s="35"/>
      <c r="B245" s="36"/>
      <c r="C245" s="216" t="s">
        <v>641</v>
      </c>
      <c r="D245" s="216" t="s">
        <v>147</v>
      </c>
      <c r="E245" s="217" t="s">
        <v>642</v>
      </c>
      <c r="F245" s="218" t="s">
        <v>643</v>
      </c>
      <c r="G245" s="219" t="s">
        <v>224</v>
      </c>
      <c r="H245" s="220">
        <v>2.3599999999999999</v>
      </c>
      <c r="I245" s="221"/>
      <c r="J245" s="222">
        <f>ROUND(I245*H245,2)</f>
        <v>0</v>
      </c>
      <c r="K245" s="223"/>
      <c r="L245" s="41"/>
      <c r="M245" s="224" t="s">
        <v>1</v>
      </c>
      <c r="N245" s="225" t="s">
        <v>41</v>
      </c>
      <c r="O245" s="88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8" t="s">
        <v>210</v>
      </c>
      <c r="AT245" s="228" t="s">
        <v>147</v>
      </c>
      <c r="AU245" s="228" t="s">
        <v>86</v>
      </c>
      <c r="AY245" s="14" t="s">
        <v>144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4" t="s">
        <v>84</v>
      </c>
      <c r="BK245" s="229">
        <f>ROUND(I245*H245,2)</f>
        <v>0</v>
      </c>
      <c r="BL245" s="14" t="s">
        <v>210</v>
      </c>
      <c r="BM245" s="228" t="s">
        <v>644</v>
      </c>
    </row>
    <row r="246" s="2" customFormat="1" ht="24.15" customHeight="1">
      <c r="A246" s="35"/>
      <c r="B246" s="36"/>
      <c r="C246" s="216" t="s">
        <v>645</v>
      </c>
      <c r="D246" s="216" t="s">
        <v>147</v>
      </c>
      <c r="E246" s="217" t="s">
        <v>646</v>
      </c>
      <c r="F246" s="218" t="s">
        <v>647</v>
      </c>
      <c r="G246" s="219" t="s">
        <v>224</v>
      </c>
      <c r="H246" s="220">
        <v>2.3599999999999999</v>
      </c>
      <c r="I246" s="221"/>
      <c r="J246" s="222">
        <f>ROUND(I246*H246,2)</f>
        <v>0</v>
      </c>
      <c r="K246" s="223"/>
      <c r="L246" s="41"/>
      <c r="M246" s="224" t="s">
        <v>1</v>
      </c>
      <c r="N246" s="225" t="s">
        <v>41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210</v>
      </c>
      <c r="AT246" s="228" t="s">
        <v>147</v>
      </c>
      <c r="AU246" s="228" t="s">
        <v>86</v>
      </c>
      <c r="AY246" s="14" t="s">
        <v>144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84</v>
      </c>
      <c r="BK246" s="229">
        <f>ROUND(I246*H246,2)</f>
        <v>0</v>
      </c>
      <c r="BL246" s="14" t="s">
        <v>210</v>
      </c>
      <c r="BM246" s="228" t="s">
        <v>648</v>
      </c>
    </row>
    <row r="247" s="12" customFormat="1" ht="22.8" customHeight="1">
      <c r="A247" s="12"/>
      <c r="B247" s="200"/>
      <c r="C247" s="201"/>
      <c r="D247" s="202" t="s">
        <v>75</v>
      </c>
      <c r="E247" s="214" t="s">
        <v>649</v>
      </c>
      <c r="F247" s="214" t="s">
        <v>650</v>
      </c>
      <c r="G247" s="201"/>
      <c r="H247" s="201"/>
      <c r="I247" s="204"/>
      <c r="J247" s="215">
        <f>BK247</f>
        <v>0</v>
      </c>
      <c r="K247" s="201"/>
      <c r="L247" s="206"/>
      <c r="M247" s="207"/>
      <c r="N247" s="208"/>
      <c r="O247" s="208"/>
      <c r="P247" s="209">
        <f>SUM(P248:P251)</f>
        <v>0</v>
      </c>
      <c r="Q247" s="208"/>
      <c r="R247" s="209">
        <f>SUM(R248:R251)</f>
        <v>0</v>
      </c>
      <c r="S247" s="208"/>
      <c r="T247" s="210">
        <f>SUM(T248:T251)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1" t="s">
        <v>86</v>
      </c>
      <c r="AT247" s="212" t="s">
        <v>75</v>
      </c>
      <c r="AU247" s="212" t="s">
        <v>84</v>
      </c>
      <c r="AY247" s="211" t="s">
        <v>144</v>
      </c>
      <c r="BK247" s="213">
        <f>SUM(BK248:BK251)</f>
        <v>0</v>
      </c>
    </row>
    <row r="248" s="2" customFormat="1" ht="24.15" customHeight="1">
      <c r="A248" s="35"/>
      <c r="B248" s="36"/>
      <c r="C248" s="216" t="s">
        <v>651</v>
      </c>
      <c r="D248" s="216" t="s">
        <v>147</v>
      </c>
      <c r="E248" s="217" t="s">
        <v>652</v>
      </c>
      <c r="F248" s="218" t="s">
        <v>653</v>
      </c>
      <c r="G248" s="219" t="s">
        <v>654</v>
      </c>
      <c r="H248" s="220">
        <v>1</v>
      </c>
      <c r="I248" s="221"/>
      <c r="J248" s="222">
        <f>ROUND(I248*H248,2)</f>
        <v>0</v>
      </c>
      <c r="K248" s="223"/>
      <c r="L248" s="41"/>
      <c r="M248" s="224" t="s">
        <v>1</v>
      </c>
      <c r="N248" s="225" t="s">
        <v>41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210</v>
      </c>
      <c r="AT248" s="228" t="s">
        <v>147</v>
      </c>
      <c r="AU248" s="228" t="s">
        <v>86</v>
      </c>
      <c r="AY248" s="14" t="s">
        <v>144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84</v>
      </c>
      <c r="BK248" s="229">
        <f>ROUND(I248*H248,2)</f>
        <v>0</v>
      </c>
      <c r="BL248" s="14" t="s">
        <v>210</v>
      </c>
      <c r="BM248" s="228" t="s">
        <v>655</v>
      </c>
    </row>
    <row r="249" s="2" customFormat="1">
      <c r="A249" s="35"/>
      <c r="B249" s="36"/>
      <c r="C249" s="37"/>
      <c r="D249" s="230" t="s">
        <v>153</v>
      </c>
      <c r="E249" s="37"/>
      <c r="F249" s="231" t="s">
        <v>656</v>
      </c>
      <c r="G249" s="37"/>
      <c r="H249" s="37"/>
      <c r="I249" s="232"/>
      <c r="J249" s="37"/>
      <c r="K249" s="37"/>
      <c r="L249" s="41"/>
      <c r="M249" s="233"/>
      <c r="N249" s="234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153</v>
      </c>
      <c r="AU249" s="14" t="s">
        <v>86</v>
      </c>
    </row>
    <row r="250" s="2" customFormat="1" ht="24.15" customHeight="1">
      <c r="A250" s="35"/>
      <c r="B250" s="36"/>
      <c r="C250" s="216" t="s">
        <v>657</v>
      </c>
      <c r="D250" s="216" t="s">
        <v>147</v>
      </c>
      <c r="E250" s="217" t="s">
        <v>658</v>
      </c>
      <c r="F250" s="218" t="s">
        <v>659</v>
      </c>
      <c r="G250" s="219" t="s">
        <v>150</v>
      </c>
      <c r="H250" s="220">
        <v>885.72000000000003</v>
      </c>
      <c r="I250" s="221"/>
      <c r="J250" s="222">
        <f>ROUND(I250*H250,2)</f>
        <v>0</v>
      </c>
      <c r="K250" s="223"/>
      <c r="L250" s="41"/>
      <c r="M250" s="224" t="s">
        <v>1</v>
      </c>
      <c r="N250" s="225" t="s">
        <v>41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210</v>
      </c>
      <c r="AT250" s="228" t="s">
        <v>147</v>
      </c>
      <c r="AU250" s="228" t="s">
        <v>86</v>
      </c>
      <c r="AY250" s="14" t="s">
        <v>144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84</v>
      </c>
      <c r="BK250" s="229">
        <f>ROUND(I250*H250,2)</f>
        <v>0</v>
      </c>
      <c r="BL250" s="14" t="s">
        <v>210</v>
      </c>
      <c r="BM250" s="228" t="s">
        <v>660</v>
      </c>
    </row>
    <row r="251" s="2" customFormat="1">
      <c r="A251" s="35"/>
      <c r="B251" s="36"/>
      <c r="C251" s="37"/>
      <c r="D251" s="230" t="s">
        <v>153</v>
      </c>
      <c r="E251" s="37"/>
      <c r="F251" s="231" t="s">
        <v>661</v>
      </c>
      <c r="G251" s="37"/>
      <c r="H251" s="37"/>
      <c r="I251" s="232"/>
      <c r="J251" s="37"/>
      <c r="K251" s="37"/>
      <c r="L251" s="41"/>
      <c r="M251" s="233"/>
      <c r="N251" s="234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153</v>
      </c>
      <c r="AU251" s="14" t="s">
        <v>86</v>
      </c>
    </row>
    <row r="252" s="12" customFormat="1" ht="25.92" customHeight="1">
      <c r="A252" s="12"/>
      <c r="B252" s="200"/>
      <c r="C252" s="201"/>
      <c r="D252" s="202" t="s">
        <v>75</v>
      </c>
      <c r="E252" s="203" t="s">
        <v>374</v>
      </c>
      <c r="F252" s="203" t="s">
        <v>662</v>
      </c>
      <c r="G252" s="201"/>
      <c r="H252" s="201"/>
      <c r="I252" s="204"/>
      <c r="J252" s="205">
        <f>BK252</f>
        <v>0</v>
      </c>
      <c r="K252" s="201"/>
      <c r="L252" s="206"/>
      <c r="M252" s="207"/>
      <c r="N252" s="208"/>
      <c r="O252" s="208"/>
      <c r="P252" s="209">
        <f>P253</f>
        <v>0</v>
      </c>
      <c r="Q252" s="208"/>
      <c r="R252" s="209">
        <f>R253</f>
        <v>0.3553</v>
      </c>
      <c r="S252" s="208"/>
      <c r="T252" s="210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1" t="s">
        <v>159</v>
      </c>
      <c r="AT252" s="212" t="s">
        <v>75</v>
      </c>
      <c r="AU252" s="212" t="s">
        <v>76</v>
      </c>
      <c r="AY252" s="211" t="s">
        <v>144</v>
      </c>
      <c r="BK252" s="213">
        <f>BK253</f>
        <v>0</v>
      </c>
    </row>
    <row r="253" s="12" customFormat="1" ht="22.8" customHeight="1">
      <c r="A253" s="12"/>
      <c r="B253" s="200"/>
      <c r="C253" s="201"/>
      <c r="D253" s="202" t="s">
        <v>75</v>
      </c>
      <c r="E253" s="214" t="s">
        <v>663</v>
      </c>
      <c r="F253" s="214" t="s">
        <v>664</v>
      </c>
      <c r="G253" s="201"/>
      <c r="H253" s="201"/>
      <c r="I253" s="204"/>
      <c r="J253" s="215">
        <f>BK253</f>
        <v>0</v>
      </c>
      <c r="K253" s="201"/>
      <c r="L253" s="206"/>
      <c r="M253" s="207"/>
      <c r="N253" s="208"/>
      <c r="O253" s="208"/>
      <c r="P253" s="209">
        <f>SUM(P254:P256)</f>
        <v>0</v>
      </c>
      <c r="Q253" s="208"/>
      <c r="R253" s="209">
        <f>SUM(R254:R256)</f>
        <v>0.3553</v>
      </c>
      <c r="S253" s="208"/>
      <c r="T253" s="210">
        <f>SUM(T254:T256)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1" t="s">
        <v>159</v>
      </c>
      <c r="AT253" s="212" t="s">
        <v>75</v>
      </c>
      <c r="AU253" s="212" t="s">
        <v>84</v>
      </c>
      <c r="AY253" s="211" t="s">
        <v>144</v>
      </c>
      <c r="BK253" s="213">
        <f>SUM(BK254:BK256)</f>
        <v>0</v>
      </c>
    </row>
    <row r="254" s="2" customFormat="1" ht="33" customHeight="1">
      <c r="A254" s="35"/>
      <c r="B254" s="36"/>
      <c r="C254" s="216" t="s">
        <v>665</v>
      </c>
      <c r="D254" s="216" t="s">
        <v>147</v>
      </c>
      <c r="E254" s="217" t="s">
        <v>666</v>
      </c>
      <c r="F254" s="218" t="s">
        <v>667</v>
      </c>
      <c r="G254" s="219" t="s">
        <v>165</v>
      </c>
      <c r="H254" s="220">
        <v>316</v>
      </c>
      <c r="I254" s="221"/>
      <c r="J254" s="222">
        <f>ROUND(I254*H254,2)</f>
        <v>0</v>
      </c>
      <c r="K254" s="223"/>
      <c r="L254" s="41"/>
      <c r="M254" s="224" t="s">
        <v>1</v>
      </c>
      <c r="N254" s="225" t="s">
        <v>41</v>
      </c>
      <c r="O254" s="88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530</v>
      </c>
      <c r="AT254" s="228" t="s">
        <v>147</v>
      </c>
      <c r="AU254" s="228" t="s">
        <v>86</v>
      </c>
      <c r="AY254" s="14" t="s">
        <v>144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84</v>
      </c>
      <c r="BK254" s="229">
        <f>ROUND(I254*H254,2)</f>
        <v>0</v>
      </c>
      <c r="BL254" s="14" t="s">
        <v>530</v>
      </c>
      <c r="BM254" s="228" t="s">
        <v>668</v>
      </c>
    </row>
    <row r="255" s="2" customFormat="1" ht="16.5" customHeight="1">
      <c r="A255" s="35"/>
      <c r="B255" s="36"/>
      <c r="C255" s="240" t="s">
        <v>669</v>
      </c>
      <c r="D255" s="240" t="s">
        <v>374</v>
      </c>
      <c r="E255" s="241" t="s">
        <v>670</v>
      </c>
      <c r="F255" s="242" t="s">
        <v>671</v>
      </c>
      <c r="G255" s="243" t="s">
        <v>429</v>
      </c>
      <c r="H255" s="244">
        <v>339.69999999999999</v>
      </c>
      <c r="I255" s="245"/>
      <c r="J255" s="246">
        <f>ROUND(I255*H255,2)</f>
        <v>0</v>
      </c>
      <c r="K255" s="247"/>
      <c r="L255" s="248"/>
      <c r="M255" s="249" t="s">
        <v>1</v>
      </c>
      <c r="N255" s="250" t="s">
        <v>41</v>
      </c>
      <c r="O255" s="88"/>
      <c r="P255" s="226">
        <f>O255*H255</f>
        <v>0</v>
      </c>
      <c r="Q255" s="226">
        <v>0.001</v>
      </c>
      <c r="R255" s="226">
        <f>Q255*H255</f>
        <v>0.3397</v>
      </c>
      <c r="S255" s="226">
        <v>0</v>
      </c>
      <c r="T255" s="22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8" t="s">
        <v>672</v>
      </c>
      <c r="AT255" s="228" t="s">
        <v>374</v>
      </c>
      <c r="AU255" s="228" t="s">
        <v>86</v>
      </c>
      <c r="AY255" s="14" t="s">
        <v>144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4" t="s">
        <v>84</v>
      </c>
      <c r="BK255" s="229">
        <f>ROUND(I255*H255,2)</f>
        <v>0</v>
      </c>
      <c r="BL255" s="14" t="s">
        <v>672</v>
      </c>
      <c r="BM255" s="228" t="s">
        <v>673</v>
      </c>
    </row>
    <row r="256" s="2" customFormat="1" ht="24.15" customHeight="1">
      <c r="A256" s="35"/>
      <c r="B256" s="36"/>
      <c r="C256" s="240" t="s">
        <v>674</v>
      </c>
      <c r="D256" s="240" t="s">
        <v>374</v>
      </c>
      <c r="E256" s="241" t="s">
        <v>675</v>
      </c>
      <c r="F256" s="242" t="s">
        <v>676</v>
      </c>
      <c r="G256" s="243" t="s">
        <v>182</v>
      </c>
      <c r="H256" s="244">
        <v>60</v>
      </c>
      <c r="I256" s="245"/>
      <c r="J256" s="246">
        <f>ROUND(I256*H256,2)</f>
        <v>0</v>
      </c>
      <c r="K256" s="247"/>
      <c r="L256" s="248"/>
      <c r="M256" s="251" t="s">
        <v>1</v>
      </c>
      <c r="N256" s="252" t="s">
        <v>41</v>
      </c>
      <c r="O256" s="237"/>
      <c r="P256" s="238">
        <f>O256*H256</f>
        <v>0</v>
      </c>
      <c r="Q256" s="238">
        <v>0.00025999999999999998</v>
      </c>
      <c r="R256" s="238">
        <f>Q256*H256</f>
        <v>0.015599999999999999</v>
      </c>
      <c r="S256" s="238">
        <v>0</v>
      </c>
      <c r="T256" s="23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8" t="s">
        <v>672</v>
      </c>
      <c r="AT256" s="228" t="s">
        <v>374</v>
      </c>
      <c r="AU256" s="228" t="s">
        <v>86</v>
      </c>
      <c r="AY256" s="14" t="s">
        <v>144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4" t="s">
        <v>84</v>
      </c>
      <c r="BK256" s="229">
        <f>ROUND(I256*H256,2)</f>
        <v>0</v>
      </c>
      <c r="BL256" s="14" t="s">
        <v>672</v>
      </c>
      <c r="BM256" s="228" t="s">
        <v>677</v>
      </c>
    </row>
    <row r="257" s="2" customFormat="1" ht="6.96" customHeight="1">
      <c r="A257" s="35"/>
      <c r="B257" s="63"/>
      <c r="C257" s="64"/>
      <c r="D257" s="64"/>
      <c r="E257" s="64"/>
      <c r="F257" s="64"/>
      <c r="G257" s="64"/>
      <c r="H257" s="64"/>
      <c r="I257" s="64"/>
      <c r="J257" s="64"/>
      <c r="K257" s="64"/>
      <c r="L257" s="41"/>
      <c r="M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</row>
  </sheetData>
  <sheetProtection sheet="1" autoFilter="0" formatColumns="0" formatRows="0" objects="1" scenarios="1" spinCount="100000" saltValue="4aUlaYekaXrYKYLncQVAbxLOsXbZYZiebk4FBbebCSjSrVwlH1E1Jc6h2Hj/KVDJ+ECO462ZIMij/NjHmBOcwQ==" hashValue="sXUmtdGudxSeBGzUFMX92SmyNB4EIXE99ZQa97C3oqFYsVNF63G76p8WRsqAbNuzeGdM62VWIAqcIpHTi5T3zQ==" algorithmName="SHA-512" password="CC35"/>
  <autoFilter ref="C133:K256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678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ROUND((SUM(BE118:BE126)),  2)</f>
        <v>0</v>
      </c>
      <c r="G33" s="35"/>
      <c r="H33" s="35"/>
      <c r="I33" s="152">
        <v>0.20999999999999999</v>
      </c>
      <c r="J33" s="151">
        <f>ROUND(((SUM(BE118:BE126))*I33),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ROUND((SUM(BF118:BF126)),  2)</f>
        <v>0</v>
      </c>
      <c r="G34" s="35"/>
      <c r="H34" s="35"/>
      <c r="I34" s="152">
        <v>0.12</v>
      </c>
      <c r="J34" s="151">
        <f>ROUND(((SUM(BF118:BF126))*I34),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ROUND((SUM(BG118:BG126)),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ROUND((SUM(BH118:BH126)),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ROUND((SUM(BI118:BI126)),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03 - Výměna střešního pláště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125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295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129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71" t="str">
        <f>E7</f>
        <v>HALA PRO VOLIÉROVÝ CHOV NOSNIC - Dolní Studénky parc.č. 417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03 - Výměna střešního pláště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Králec , parc.č. 417</v>
      </c>
      <c r="G112" s="37"/>
      <c r="H112" s="37"/>
      <c r="I112" s="29" t="s">
        <v>22</v>
      </c>
      <c r="J112" s="76" t="str">
        <f>IF(J12="","",J12)</f>
        <v>19. 2. 2026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BLUDOVSKÁ, a.s.</v>
      </c>
      <c r="G114" s="37"/>
      <c r="H114" s="37"/>
      <c r="I114" s="29" t="s">
        <v>30</v>
      </c>
      <c r="J114" s="33" t="str">
        <f>E21</f>
        <v>Ing. Martin Trokan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130</v>
      </c>
      <c r="D117" s="191" t="s">
        <v>61</v>
      </c>
      <c r="E117" s="191" t="s">
        <v>57</v>
      </c>
      <c r="F117" s="191" t="s">
        <v>58</v>
      </c>
      <c r="G117" s="191" t="s">
        <v>131</v>
      </c>
      <c r="H117" s="191" t="s">
        <v>132</v>
      </c>
      <c r="I117" s="191" t="s">
        <v>133</v>
      </c>
      <c r="J117" s="192" t="s">
        <v>119</v>
      </c>
      <c r="K117" s="193" t="s">
        <v>134</v>
      </c>
      <c r="L117" s="194"/>
      <c r="M117" s="97" t="s">
        <v>1</v>
      </c>
      <c r="N117" s="98" t="s">
        <v>40</v>
      </c>
      <c r="O117" s="98" t="s">
        <v>135</v>
      </c>
      <c r="P117" s="98" t="s">
        <v>136</v>
      </c>
      <c r="Q117" s="98" t="s">
        <v>137</v>
      </c>
      <c r="R117" s="98" t="s">
        <v>138</v>
      </c>
      <c r="S117" s="98" t="s">
        <v>139</v>
      </c>
      <c r="T117" s="99" t="s">
        <v>140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141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14.35896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121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75</v>
      </c>
      <c r="E119" s="203" t="s">
        <v>246</v>
      </c>
      <c r="F119" s="203" t="s">
        <v>247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14.35896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86</v>
      </c>
      <c r="AT119" s="212" t="s">
        <v>75</v>
      </c>
      <c r="AU119" s="212" t="s">
        <v>76</v>
      </c>
      <c r="AY119" s="211" t="s">
        <v>144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75</v>
      </c>
      <c r="E120" s="214" t="s">
        <v>622</v>
      </c>
      <c r="F120" s="214" t="s">
        <v>623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SUM(P121:P126)</f>
        <v>0</v>
      </c>
      <c r="Q120" s="208"/>
      <c r="R120" s="209">
        <f>SUM(R121:R126)</f>
        <v>14.35896</v>
      </c>
      <c r="S120" s="208"/>
      <c r="T120" s="210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86</v>
      </c>
      <c r="AT120" s="212" t="s">
        <v>75</v>
      </c>
      <c r="AU120" s="212" t="s">
        <v>84</v>
      </c>
      <c r="AY120" s="211" t="s">
        <v>144</v>
      </c>
      <c r="BK120" s="213">
        <f>SUM(BK121:BK126)</f>
        <v>0</v>
      </c>
    </row>
    <row r="121" s="2" customFormat="1" ht="16.5" customHeight="1">
      <c r="A121" s="35"/>
      <c r="B121" s="36"/>
      <c r="C121" s="216" t="s">
        <v>84</v>
      </c>
      <c r="D121" s="216" t="s">
        <v>147</v>
      </c>
      <c r="E121" s="217" t="s">
        <v>679</v>
      </c>
      <c r="F121" s="218" t="s">
        <v>680</v>
      </c>
      <c r="G121" s="219" t="s">
        <v>150</v>
      </c>
      <c r="H121" s="220">
        <v>1110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41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210</v>
      </c>
      <c r="AT121" s="228" t="s">
        <v>147</v>
      </c>
      <c r="AU121" s="228" t="s">
        <v>86</v>
      </c>
      <c r="AY121" s="14" t="s">
        <v>144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84</v>
      </c>
      <c r="BK121" s="229">
        <f>ROUND(I121*H121,2)</f>
        <v>0</v>
      </c>
      <c r="BL121" s="14" t="s">
        <v>210</v>
      </c>
      <c r="BM121" s="228" t="s">
        <v>681</v>
      </c>
    </row>
    <row r="122" s="2" customFormat="1" ht="24.15" customHeight="1">
      <c r="A122" s="35"/>
      <c r="B122" s="36"/>
      <c r="C122" s="240" t="s">
        <v>86</v>
      </c>
      <c r="D122" s="240" t="s">
        <v>374</v>
      </c>
      <c r="E122" s="241" t="s">
        <v>682</v>
      </c>
      <c r="F122" s="242" t="s">
        <v>683</v>
      </c>
      <c r="G122" s="243" t="s">
        <v>150</v>
      </c>
      <c r="H122" s="244">
        <v>1165.5</v>
      </c>
      <c r="I122" s="245"/>
      <c r="J122" s="246">
        <f>ROUND(I122*H122,2)</f>
        <v>0</v>
      </c>
      <c r="K122" s="247"/>
      <c r="L122" s="248"/>
      <c r="M122" s="249" t="s">
        <v>1</v>
      </c>
      <c r="N122" s="250" t="s">
        <v>41</v>
      </c>
      <c r="O122" s="88"/>
      <c r="P122" s="226">
        <f>O122*H122</f>
        <v>0</v>
      </c>
      <c r="Q122" s="226">
        <v>0.012319999999999999</v>
      </c>
      <c r="R122" s="226">
        <f>Q122*H122</f>
        <v>14.35896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391</v>
      </c>
      <c r="AT122" s="228" t="s">
        <v>374</v>
      </c>
      <c r="AU122" s="228" t="s">
        <v>86</v>
      </c>
      <c r="AY122" s="14" t="s">
        <v>144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84</v>
      </c>
      <c r="BK122" s="229">
        <f>ROUND(I122*H122,2)</f>
        <v>0</v>
      </c>
      <c r="BL122" s="14" t="s">
        <v>210</v>
      </c>
      <c r="BM122" s="228" t="s">
        <v>684</v>
      </c>
    </row>
    <row r="123" s="2" customFormat="1" ht="24.15" customHeight="1">
      <c r="A123" s="35"/>
      <c r="B123" s="36"/>
      <c r="C123" s="240" t="s">
        <v>159</v>
      </c>
      <c r="D123" s="240" t="s">
        <v>374</v>
      </c>
      <c r="E123" s="241" t="s">
        <v>685</v>
      </c>
      <c r="F123" s="242" t="s">
        <v>686</v>
      </c>
      <c r="G123" s="243" t="s">
        <v>150</v>
      </c>
      <c r="H123" s="244">
        <v>1110</v>
      </c>
      <c r="I123" s="245"/>
      <c r="J123" s="246">
        <f>ROUND(I123*H123,2)</f>
        <v>0</v>
      </c>
      <c r="K123" s="247"/>
      <c r="L123" s="248"/>
      <c r="M123" s="249" t="s">
        <v>1</v>
      </c>
      <c r="N123" s="250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391</v>
      </c>
      <c r="AT123" s="228" t="s">
        <v>374</v>
      </c>
      <c r="AU123" s="228" t="s">
        <v>86</v>
      </c>
      <c r="AY123" s="14" t="s">
        <v>144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210</v>
      </c>
      <c r="BM123" s="228" t="s">
        <v>687</v>
      </c>
    </row>
    <row r="124" s="2" customFormat="1">
      <c r="A124" s="35"/>
      <c r="B124" s="36"/>
      <c r="C124" s="37"/>
      <c r="D124" s="230" t="s">
        <v>153</v>
      </c>
      <c r="E124" s="37"/>
      <c r="F124" s="231" t="s">
        <v>688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153</v>
      </c>
      <c r="AU124" s="14" t="s">
        <v>86</v>
      </c>
    </row>
    <row r="125" s="2" customFormat="1" ht="24.15" customHeight="1">
      <c r="A125" s="35"/>
      <c r="B125" s="36"/>
      <c r="C125" s="216" t="s">
        <v>151</v>
      </c>
      <c r="D125" s="216" t="s">
        <v>147</v>
      </c>
      <c r="E125" s="217" t="s">
        <v>642</v>
      </c>
      <c r="F125" s="218" t="s">
        <v>643</v>
      </c>
      <c r="G125" s="219" t="s">
        <v>224</v>
      </c>
      <c r="H125" s="220">
        <v>14.359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210</v>
      </c>
      <c r="AT125" s="228" t="s">
        <v>147</v>
      </c>
      <c r="AU125" s="228" t="s">
        <v>86</v>
      </c>
      <c r="AY125" s="14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210</v>
      </c>
      <c r="BM125" s="228" t="s">
        <v>689</v>
      </c>
    </row>
    <row r="126" s="2" customFormat="1" ht="24.15" customHeight="1">
      <c r="A126" s="35"/>
      <c r="B126" s="36"/>
      <c r="C126" s="216" t="s">
        <v>167</v>
      </c>
      <c r="D126" s="216" t="s">
        <v>147</v>
      </c>
      <c r="E126" s="217" t="s">
        <v>646</v>
      </c>
      <c r="F126" s="218" t="s">
        <v>647</v>
      </c>
      <c r="G126" s="219" t="s">
        <v>224</v>
      </c>
      <c r="H126" s="220">
        <v>14.359</v>
      </c>
      <c r="I126" s="221"/>
      <c r="J126" s="222">
        <f>ROUND(I126*H126,2)</f>
        <v>0</v>
      </c>
      <c r="K126" s="223"/>
      <c r="L126" s="41"/>
      <c r="M126" s="235" t="s">
        <v>1</v>
      </c>
      <c r="N126" s="236" t="s">
        <v>41</v>
      </c>
      <c r="O126" s="237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210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210</v>
      </c>
      <c r="BM126" s="228" t="s">
        <v>690</v>
      </c>
    </row>
    <row r="127" s="2" customFormat="1" ht="6.96" customHeight="1">
      <c r="A127" s="35"/>
      <c r="B127" s="63"/>
      <c r="C127" s="64"/>
      <c r="D127" s="64"/>
      <c r="E127" s="64"/>
      <c r="F127" s="64"/>
      <c r="G127" s="64"/>
      <c r="H127" s="64"/>
      <c r="I127" s="64"/>
      <c r="J127" s="64"/>
      <c r="K127" s="64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nEpWnSw6Wb87ZJ2qD774vHcEkl3M3KGKx9RH4xIY1GsF4iXd4kr/lLVTIvx7PqRRuQ4PWVMszbFXue/KM3oNWw==" hashValue="52VFlS1g22dyMn+tjN+sNSsGSG9rJw9tR4lTPrg7+e9AfDZg4bQObC3iEJBP1tYWk6KpSuxnyiOgdS34ib8i/w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691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ROUND((SUM(BE121:BE130)),  2)</f>
        <v>0</v>
      </c>
      <c r="G33" s="35"/>
      <c r="H33" s="35"/>
      <c r="I33" s="152">
        <v>0.20999999999999999</v>
      </c>
      <c r="J33" s="151">
        <f>ROUND(((SUM(BE121:BE130))*I33),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ROUND((SUM(BF121:BF130)),  2)</f>
        <v>0</v>
      </c>
      <c r="G34" s="35"/>
      <c r="H34" s="35"/>
      <c r="I34" s="152">
        <v>0.12</v>
      </c>
      <c r="J34" s="151">
        <f>ROUND(((SUM(BF121:BF130))*I34),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ROUND((SUM(BG121:BG130)),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ROUND((SUM(BH121:BH130)),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ROUND((SUM(BI121:BI130)),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04 - Ochranný ŽB PREFA soklový lem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692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291</v>
      </c>
      <c r="E99" s="185"/>
      <c r="F99" s="185"/>
      <c r="G99" s="185"/>
      <c r="H99" s="185"/>
      <c r="I99" s="185"/>
      <c r="J99" s="186">
        <f>J126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6"/>
      <c r="C100" s="177"/>
      <c r="D100" s="178" t="s">
        <v>125</v>
      </c>
      <c r="E100" s="179"/>
      <c r="F100" s="179"/>
      <c r="G100" s="179"/>
      <c r="H100" s="179"/>
      <c r="I100" s="179"/>
      <c r="J100" s="180">
        <f>J128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2"/>
      <c r="C101" s="183"/>
      <c r="D101" s="184" t="s">
        <v>128</v>
      </c>
      <c r="E101" s="185"/>
      <c r="F101" s="185"/>
      <c r="G101" s="185"/>
      <c r="H101" s="185"/>
      <c r="I101" s="185"/>
      <c r="J101" s="186">
        <f>J129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129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71" t="str">
        <f>E7</f>
        <v>HALA PRO VOLIÉROVÝ CHOV NOSNIC - Dolní Studénky parc.č. 417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 xml:space="preserve">04 - Ochranný ŽB PREFA soklový lem 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Králec , parc.č. 417</v>
      </c>
      <c r="G115" s="37"/>
      <c r="H115" s="37"/>
      <c r="I115" s="29" t="s">
        <v>22</v>
      </c>
      <c r="J115" s="76" t="str">
        <f>IF(J12="","",J12)</f>
        <v>19. 2. 2026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>BLUDOVSKÁ, a.s.</v>
      </c>
      <c r="G117" s="37"/>
      <c r="H117" s="37"/>
      <c r="I117" s="29" t="s">
        <v>30</v>
      </c>
      <c r="J117" s="33" t="str">
        <f>E21</f>
        <v>Ing. Martin Trokan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33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130</v>
      </c>
      <c r="D120" s="191" t="s">
        <v>61</v>
      </c>
      <c r="E120" s="191" t="s">
        <v>57</v>
      </c>
      <c r="F120" s="191" t="s">
        <v>58</v>
      </c>
      <c r="G120" s="191" t="s">
        <v>131</v>
      </c>
      <c r="H120" s="191" t="s">
        <v>132</v>
      </c>
      <c r="I120" s="191" t="s">
        <v>133</v>
      </c>
      <c r="J120" s="192" t="s">
        <v>119</v>
      </c>
      <c r="K120" s="193" t="s">
        <v>134</v>
      </c>
      <c r="L120" s="194"/>
      <c r="M120" s="97" t="s">
        <v>1</v>
      </c>
      <c r="N120" s="98" t="s">
        <v>40</v>
      </c>
      <c r="O120" s="98" t="s">
        <v>135</v>
      </c>
      <c r="P120" s="98" t="s">
        <v>136</v>
      </c>
      <c r="Q120" s="98" t="s">
        <v>137</v>
      </c>
      <c r="R120" s="98" t="s">
        <v>138</v>
      </c>
      <c r="S120" s="98" t="s">
        <v>139</v>
      </c>
      <c r="T120" s="99" t="s">
        <v>140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141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P122+P128</f>
        <v>0</v>
      </c>
      <c r="Q121" s="101"/>
      <c r="R121" s="197">
        <f>R122+R128</f>
        <v>18.48244</v>
      </c>
      <c r="S121" s="101"/>
      <c r="T121" s="198">
        <f>T122+T128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75</v>
      </c>
      <c r="AU121" s="14" t="s">
        <v>121</v>
      </c>
      <c r="BK121" s="199">
        <f>BK122+BK128</f>
        <v>0</v>
      </c>
    </row>
    <row r="122" s="12" customFormat="1" ht="25.92" customHeight="1">
      <c r="A122" s="12"/>
      <c r="B122" s="200"/>
      <c r="C122" s="201"/>
      <c r="D122" s="202" t="s">
        <v>75</v>
      </c>
      <c r="E122" s="203" t="s">
        <v>142</v>
      </c>
      <c r="F122" s="203" t="s">
        <v>143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P123+P126</f>
        <v>0</v>
      </c>
      <c r="Q122" s="208"/>
      <c r="R122" s="209">
        <f>R123+R126</f>
        <v>18.1355</v>
      </c>
      <c r="S122" s="208"/>
      <c r="T122" s="210">
        <f>T123+T126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84</v>
      </c>
      <c r="AT122" s="212" t="s">
        <v>75</v>
      </c>
      <c r="AU122" s="212" t="s">
        <v>76</v>
      </c>
      <c r="AY122" s="211" t="s">
        <v>144</v>
      </c>
      <c r="BK122" s="213">
        <f>BK123+BK126</f>
        <v>0</v>
      </c>
    </row>
    <row r="123" s="12" customFormat="1" ht="22.8" customHeight="1">
      <c r="A123" s="12"/>
      <c r="B123" s="200"/>
      <c r="C123" s="201"/>
      <c r="D123" s="202" t="s">
        <v>75</v>
      </c>
      <c r="E123" s="214" t="s">
        <v>418</v>
      </c>
      <c r="F123" s="214" t="s">
        <v>693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SUM(P124:P125)</f>
        <v>0</v>
      </c>
      <c r="Q123" s="208"/>
      <c r="R123" s="209">
        <f>SUM(R124:R125)</f>
        <v>18.1355</v>
      </c>
      <c r="S123" s="208"/>
      <c r="T123" s="210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84</v>
      </c>
      <c r="AT123" s="212" t="s">
        <v>75</v>
      </c>
      <c r="AU123" s="212" t="s">
        <v>84</v>
      </c>
      <c r="AY123" s="211" t="s">
        <v>144</v>
      </c>
      <c r="BK123" s="213">
        <f>SUM(BK124:BK125)</f>
        <v>0</v>
      </c>
    </row>
    <row r="124" s="2" customFormat="1" ht="24.15" customHeight="1">
      <c r="A124" s="35"/>
      <c r="B124" s="36"/>
      <c r="C124" s="216" t="s">
        <v>84</v>
      </c>
      <c r="D124" s="216" t="s">
        <v>147</v>
      </c>
      <c r="E124" s="217" t="s">
        <v>694</v>
      </c>
      <c r="F124" s="218" t="s">
        <v>695</v>
      </c>
      <c r="G124" s="219" t="s">
        <v>165</v>
      </c>
      <c r="H124" s="220">
        <v>157.69999999999999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41</v>
      </c>
      <c r="O124" s="88"/>
      <c r="P124" s="226">
        <f>O124*H124</f>
        <v>0</v>
      </c>
      <c r="Q124" s="226">
        <v>0.11500000000000001</v>
      </c>
      <c r="R124" s="226">
        <f>Q124*H124</f>
        <v>18.1355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151</v>
      </c>
      <c r="AT124" s="228" t="s">
        <v>147</v>
      </c>
      <c r="AU124" s="228" t="s">
        <v>86</v>
      </c>
      <c r="AY124" s="14" t="s">
        <v>144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151</v>
      </c>
      <c r="BM124" s="228" t="s">
        <v>696</v>
      </c>
    </row>
    <row r="125" s="2" customFormat="1">
      <c r="A125" s="35"/>
      <c r="B125" s="36"/>
      <c r="C125" s="37"/>
      <c r="D125" s="230" t="s">
        <v>153</v>
      </c>
      <c r="E125" s="37"/>
      <c r="F125" s="231" t="s">
        <v>697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153</v>
      </c>
      <c r="AU125" s="14" t="s">
        <v>86</v>
      </c>
    </row>
    <row r="126" s="12" customFormat="1" ht="22.8" customHeight="1">
      <c r="A126" s="12"/>
      <c r="B126" s="200"/>
      <c r="C126" s="201"/>
      <c r="D126" s="202" t="s">
        <v>75</v>
      </c>
      <c r="E126" s="214" t="s">
        <v>381</v>
      </c>
      <c r="F126" s="214" t="s">
        <v>382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P127</f>
        <v>0</v>
      </c>
      <c r="Q126" s="208"/>
      <c r="R126" s="209">
        <f>R127</f>
        <v>0</v>
      </c>
      <c r="S126" s="208"/>
      <c r="T126" s="21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84</v>
      </c>
      <c r="AT126" s="212" t="s">
        <v>75</v>
      </c>
      <c r="AU126" s="212" t="s">
        <v>84</v>
      </c>
      <c r="AY126" s="211" t="s">
        <v>144</v>
      </c>
      <c r="BK126" s="213">
        <f>BK127</f>
        <v>0</v>
      </c>
    </row>
    <row r="127" s="2" customFormat="1" ht="24.15" customHeight="1">
      <c r="A127" s="35"/>
      <c r="B127" s="36"/>
      <c r="C127" s="216" t="s">
        <v>86</v>
      </c>
      <c r="D127" s="216" t="s">
        <v>147</v>
      </c>
      <c r="E127" s="217" t="s">
        <v>383</v>
      </c>
      <c r="F127" s="218" t="s">
        <v>384</v>
      </c>
      <c r="G127" s="219" t="s">
        <v>224</v>
      </c>
      <c r="H127" s="220">
        <v>18.481999999999999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151</v>
      </c>
      <c r="AT127" s="228" t="s">
        <v>147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151</v>
      </c>
      <c r="BM127" s="228" t="s">
        <v>698</v>
      </c>
    </row>
    <row r="128" s="12" customFormat="1" ht="25.92" customHeight="1">
      <c r="A128" s="12"/>
      <c r="B128" s="200"/>
      <c r="C128" s="201"/>
      <c r="D128" s="202" t="s">
        <v>75</v>
      </c>
      <c r="E128" s="203" t="s">
        <v>246</v>
      </c>
      <c r="F128" s="203" t="s">
        <v>247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</f>
        <v>0</v>
      </c>
      <c r="Q128" s="208"/>
      <c r="R128" s="209">
        <f>R129</f>
        <v>0.34693999999999997</v>
      </c>
      <c r="S128" s="208"/>
      <c r="T128" s="21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86</v>
      </c>
      <c r="AT128" s="212" t="s">
        <v>75</v>
      </c>
      <c r="AU128" s="212" t="s">
        <v>76</v>
      </c>
      <c r="AY128" s="211" t="s">
        <v>144</v>
      </c>
      <c r="BK128" s="213">
        <f>BK129</f>
        <v>0</v>
      </c>
    </row>
    <row r="129" s="12" customFormat="1" ht="22.8" customHeight="1">
      <c r="A129" s="12"/>
      <c r="B129" s="200"/>
      <c r="C129" s="201"/>
      <c r="D129" s="202" t="s">
        <v>75</v>
      </c>
      <c r="E129" s="214" t="s">
        <v>264</v>
      </c>
      <c r="F129" s="214" t="s">
        <v>265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0.34693999999999997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86</v>
      </c>
      <c r="AT129" s="212" t="s">
        <v>75</v>
      </c>
      <c r="AU129" s="212" t="s">
        <v>84</v>
      </c>
      <c r="AY129" s="211" t="s">
        <v>144</v>
      </c>
      <c r="BK129" s="213">
        <f>BK130</f>
        <v>0</v>
      </c>
    </row>
    <row r="130" s="2" customFormat="1" ht="24.15" customHeight="1">
      <c r="A130" s="35"/>
      <c r="B130" s="36"/>
      <c r="C130" s="216" t="s">
        <v>159</v>
      </c>
      <c r="D130" s="216" t="s">
        <v>147</v>
      </c>
      <c r="E130" s="217" t="s">
        <v>699</v>
      </c>
      <c r="F130" s="218" t="s">
        <v>700</v>
      </c>
      <c r="G130" s="219" t="s">
        <v>165</v>
      </c>
      <c r="H130" s="220">
        <v>157.69999999999999</v>
      </c>
      <c r="I130" s="221"/>
      <c r="J130" s="222">
        <f>ROUND(I130*H130,2)</f>
        <v>0</v>
      </c>
      <c r="K130" s="223"/>
      <c r="L130" s="41"/>
      <c r="M130" s="235" t="s">
        <v>1</v>
      </c>
      <c r="N130" s="236" t="s">
        <v>41</v>
      </c>
      <c r="O130" s="237"/>
      <c r="P130" s="238">
        <f>O130*H130</f>
        <v>0</v>
      </c>
      <c r="Q130" s="238">
        <v>0.0022000000000000001</v>
      </c>
      <c r="R130" s="238">
        <f>Q130*H130</f>
        <v>0.34693999999999997</v>
      </c>
      <c r="S130" s="238">
        <v>0</v>
      </c>
      <c r="T130" s="23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210</v>
      </c>
      <c r="AT130" s="228" t="s">
        <v>147</v>
      </c>
      <c r="AU130" s="228" t="s">
        <v>86</v>
      </c>
      <c r="AY130" s="14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210</v>
      </c>
      <c r="BM130" s="228" t="s">
        <v>701</v>
      </c>
    </row>
    <row r="131" s="2" customFormat="1" ht="6.96" customHeight="1">
      <c r="A131" s="35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41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sheet="1" autoFilter="0" formatColumns="0" formatRows="0" objects="1" scenarios="1" spinCount="100000" saltValue="2lb4Pa7Bg3g+CGK/Jj9SBv9YS/YISUX0O+COPiQti59gBJC7TL7ZvRgU51oh3b5NNTTAzRbea4BxEQPLPddj2A==" hashValue="reS1tUkN29NnBm2hDxzLVcB69hm2nRF+5p6+TiLlOA1ioRW8mdm0LuQQptDenwnR3nmAyiJ87ckPdC/LkCyncw==" algorithmName="SHA-512" password="CC35"/>
  <autoFilter ref="C120:K13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702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ROUND((SUM(BE118:BE131)),  2)</f>
        <v>0</v>
      </c>
      <c r="G33" s="35"/>
      <c r="H33" s="35"/>
      <c r="I33" s="152">
        <v>0.20999999999999999</v>
      </c>
      <c r="J33" s="151">
        <f>ROUND(((SUM(BE118:BE131))*I33),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ROUND((SUM(BF118:BF131)),  2)</f>
        <v>0</v>
      </c>
      <c r="G34" s="35"/>
      <c r="H34" s="35"/>
      <c r="I34" s="152">
        <v>0.12</v>
      </c>
      <c r="J34" s="151">
        <f>ROUND(((SUM(BF118:BF131))*I34),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ROUND((SUM(BG118:BG131)),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ROUND((SUM(BH118:BH131)),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ROUND((SUM(BI118:BI131)),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05 - Hydrantový systém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125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292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129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71" t="str">
        <f>E7</f>
        <v>HALA PRO VOLIÉROVÝ CHOV NOSNIC - Dolní Studénky parc.č. 417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 xml:space="preserve">05 - Hydrantový systém 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Králec , parc.č. 417</v>
      </c>
      <c r="G112" s="37"/>
      <c r="H112" s="37"/>
      <c r="I112" s="29" t="s">
        <v>22</v>
      </c>
      <c r="J112" s="76" t="str">
        <f>IF(J12="","",J12)</f>
        <v>19. 2. 2026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BLUDOVSKÁ, a.s.</v>
      </c>
      <c r="G114" s="37"/>
      <c r="H114" s="37"/>
      <c r="I114" s="29" t="s">
        <v>30</v>
      </c>
      <c r="J114" s="33" t="str">
        <f>E21</f>
        <v>Ing. Martin Trokan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130</v>
      </c>
      <c r="D117" s="191" t="s">
        <v>61</v>
      </c>
      <c r="E117" s="191" t="s">
        <v>57</v>
      </c>
      <c r="F117" s="191" t="s">
        <v>58</v>
      </c>
      <c r="G117" s="191" t="s">
        <v>131</v>
      </c>
      <c r="H117" s="191" t="s">
        <v>132</v>
      </c>
      <c r="I117" s="191" t="s">
        <v>133</v>
      </c>
      <c r="J117" s="192" t="s">
        <v>119</v>
      </c>
      <c r="K117" s="193" t="s">
        <v>134</v>
      </c>
      <c r="L117" s="194"/>
      <c r="M117" s="97" t="s">
        <v>1</v>
      </c>
      <c r="N117" s="98" t="s">
        <v>40</v>
      </c>
      <c r="O117" s="98" t="s">
        <v>135</v>
      </c>
      <c r="P117" s="98" t="s">
        <v>136</v>
      </c>
      <c r="Q117" s="98" t="s">
        <v>137</v>
      </c>
      <c r="R117" s="98" t="s">
        <v>138</v>
      </c>
      <c r="S117" s="98" t="s">
        <v>139</v>
      </c>
      <c r="T117" s="99" t="s">
        <v>140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141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0.4862800000000001</v>
      </c>
      <c r="S118" s="101"/>
      <c r="T118" s="198">
        <f>T119</f>
        <v>0.00087000000000000001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121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75</v>
      </c>
      <c r="E119" s="203" t="s">
        <v>246</v>
      </c>
      <c r="F119" s="203" t="s">
        <v>247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0.4862800000000001</v>
      </c>
      <c r="S119" s="208"/>
      <c r="T119" s="210">
        <f>T120</f>
        <v>0.00087000000000000001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86</v>
      </c>
      <c r="AT119" s="212" t="s">
        <v>75</v>
      </c>
      <c r="AU119" s="212" t="s">
        <v>76</v>
      </c>
      <c r="AY119" s="211" t="s">
        <v>144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75</v>
      </c>
      <c r="E120" s="214" t="s">
        <v>393</v>
      </c>
      <c r="F120" s="214" t="s">
        <v>394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SUM(P121:P131)</f>
        <v>0</v>
      </c>
      <c r="Q120" s="208"/>
      <c r="R120" s="209">
        <f>SUM(R121:R131)</f>
        <v>0.4862800000000001</v>
      </c>
      <c r="S120" s="208"/>
      <c r="T120" s="210">
        <f>SUM(T121:T131)</f>
        <v>0.00087000000000000001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86</v>
      </c>
      <c r="AT120" s="212" t="s">
        <v>75</v>
      </c>
      <c r="AU120" s="212" t="s">
        <v>84</v>
      </c>
      <c r="AY120" s="211" t="s">
        <v>144</v>
      </c>
      <c r="BK120" s="213">
        <f>SUM(BK121:BK131)</f>
        <v>0</v>
      </c>
    </row>
    <row r="121" s="2" customFormat="1" ht="24.15" customHeight="1">
      <c r="A121" s="35"/>
      <c r="B121" s="36"/>
      <c r="C121" s="216" t="s">
        <v>84</v>
      </c>
      <c r="D121" s="216" t="s">
        <v>147</v>
      </c>
      <c r="E121" s="217" t="s">
        <v>703</v>
      </c>
      <c r="F121" s="218" t="s">
        <v>704</v>
      </c>
      <c r="G121" s="219" t="s">
        <v>165</v>
      </c>
      <c r="H121" s="220">
        <v>2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41</v>
      </c>
      <c r="O121" s="88"/>
      <c r="P121" s="226">
        <f>O121*H121</f>
        <v>0</v>
      </c>
      <c r="Q121" s="226">
        <v>0.0035100000000000001</v>
      </c>
      <c r="R121" s="226">
        <f>Q121*H121</f>
        <v>0.0070200000000000002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210</v>
      </c>
      <c r="AT121" s="228" t="s">
        <v>147</v>
      </c>
      <c r="AU121" s="228" t="s">
        <v>86</v>
      </c>
      <c r="AY121" s="14" t="s">
        <v>144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84</v>
      </c>
      <c r="BK121" s="229">
        <f>ROUND(I121*H121,2)</f>
        <v>0</v>
      </c>
      <c r="BL121" s="14" t="s">
        <v>210</v>
      </c>
      <c r="BM121" s="228" t="s">
        <v>705</v>
      </c>
    </row>
    <row r="122" s="2" customFormat="1" ht="16.5" customHeight="1">
      <c r="A122" s="35"/>
      <c r="B122" s="36"/>
      <c r="C122" s="216" t="s">
        <v>86</v>
      </c>
      <c r="D122" s="216" t="s">
        <v>147</v>
      </c>
      <c r="E122" s="217" t="s">
        <v>706</v>
      </c>
      <c r="F122" s="218" t="s">
        <v>707</v>
      </c>
      <c r="G122" s="219" t="s">
        <v>182</v>
      </c>
      <c r="H122" s="220">
        <v>1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41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0.00087000000000000001</v>
      </c>
      <c r="T122" s="227">
        <f>S122*H122</f>
        <v>0.00087000000000000001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210</v>
      </c>
      <c r="AT122" s="228" t="s">
        <v>147</v>
      </c>
      <c r="AU122" s="228" t="s">
        <v>86</v>
      </c>
      <c r="AY122" s="14" t="s">
        <v>144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84</v>
      </c>
      <c r="BK122" s="229">
        <f>ROUND(I122*H122,2)</f>
        <v>0</v>
      </c>
      <c r="BL122" s="14" t="s">
        <v>210</v>
      </c>
      <c r="BM122" s="228" t="s">
        <v>708</v>
      </c>
    </row>
    <row r="123" s="2" customFormat="1" ht="24.15" customHeight="1">
      <c r="A123" s="35"/>
      <c r="B123" s="36"/>
      <c r="C123" s="216" t="s">
        <v>159</v>
      </c>
      <c r="D123" s="216" t="s">
        <v>147</v>
      </c>
      <c r="E123" s="217" t="s">
        <v>709</v>
      </c>
      <c r="F123" s="218" t="s">
        <v>710</v>
      </c>
      <c r="G123" s="219" t="s">
        <v>165</v>
      </c>
      <c r="H123" s="220">
        <v>70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0.0061000000000000004</v>
      </c>
      <c r="R123" s="226">
        <f>Q123*H123</f>
        <v>0.42700000000000005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210</v>
      </c>
      <c r="AT123" s="228" t="s">
        <v>147</v>
      </c>
      <c r="AU123" s="228" t="s">
        <v>86</v>
      </c>
      <c r="AY123" s="14" t="s">
        <v>144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210</v>
      </c>
      <c r="BM123" s="228" t="s">
        <v>711</v>
      </c>
    </row>
    <row r="124" s="2" customFormat="1" ht="37.8" customHeight="1">
      <c r="A124" s="35"/>
      <c r="B124" s="36"/>
      <c r="C124" s="216" t="s">
        <v>151</v>
      </c>
      <c r="D124" s="216" t="s">
        <v>147</v>
      </c>
      <c r="E124" s="217" t="s">
        <v>712</v>
      </c>
      <c r="F124" s="218" t="s">
        <v>713</v>
      </c>
      <c r="G124" s="219" t="s">
        <v>165</v>
      </c>
      <c r="H124" s="220">
        <v>70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41</v>
      </c>
      <c r="O124" s="88"/>
      <c r="P124" s="226">
        <f>O124*H124</f>
        <v>0</v>
      </c>
      <c r="Q124" s="226">
        <v>0.00012999999999999999</v>
      </c>
      <c r="R124" s="226">
        <f>Q124*H124</f>
        <v>0.0090999999999999987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210</v>
      </c>
      <c r="AT124" s="228" t="s">
        <v>147</v>
      </c>
      <c r="AU124" s="228" t="s">
        <v>86</v>
      </c>
      <c r="AY124" s="14" t="s">
        <v>144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210</v>
      </c>
      <c r="BM124" s="228" t="s">
        <v>714</v>
      </c>
    </row>
    <row r="125" s="2" customFormat="1" ht="24.15" customHeight="1">
      <c r="A125" s="35"/>
      <c r="B125" s="36"/>
      <c r="C125" s="216" t="s">
        <v>167</v>
      </c>
      <c r="D125" s="216" t="s">
        <v>147</v>
      </c>
      <c r="E125" s="217" t="s">
        <v>715</v>
      </c>
      <c r="F125" s="218" t="s">
        <v>716</v>
      </c>
      <c r="G125" s="219" t="s">
        <v>182</v>
      </c>
      <c r="H125" s="220">
        <v>2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0.0018600000000000001</v>
      </c>
      <c r="R125" s="226">
        <f>Q125*H125</f>
        <v>0.0037200000000000002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210</v>
      </c>
      <c r="AT125" s="228" t="s">
        <v>147</v>
      </c>
      <c r="AU125" s="228" t="s">
        <v>86</v>
      </c>
      <c r="AY125" s="14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210</v>
      </c>
      <c r="BM125" s="228" t="s">
        <v>717</v>
      </c>
    </row>
    <row r="126" s="2" customFormat="1" ht="21.75" customHeight="1">
      <c r="A126" s="35"/>
      <c r="B126" s="36"/>
      <c r="C126" s="216" t="s">
        <v>171</v>
      </c>
      <c r="D126" s="216" t="s">
        <v>147</v>
      </c>
      <c r="E126" s="217" t="s">
        <v>718</v>
      </c>
      <c r="F126" s="218" t="s">
        <v>719</v>
      </c>
      <c r="G126" s="219" t="s">
        <v>182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0.0019</v>
      </c>
      <c r="R126" s="226">
        <f>Q126*H126</f>
        <v>0.0019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210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210</v>
      </c>
      <c r="BM126" s="228" t="s">
        <v>720</v>
      </c>
    </row>
    <row r="127" s="2" customFormat="1" ht="16.5" customHeight="1">
      <c r="A127" s="35"/>
      <c r="B127" s="36"/>
      <c r="C127" s="240" t="s">
        <v>175</v>
      </c>
      <c r="D127" s="240" t="s">
        <v>374</v>
      </c>
      <c r="E127" s="241" t="s">
        <v>721</v>
      </c>
      <c r="F127" s="242" t="s">
        <v>722</v>
      </c>
      <c r="G127" s="243" t="s">
        <v>182</v>
      </c>
      <c r="H127" s="244">
        <v>1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41</v>
      </c>
      <c r="O127" s="88"/>
      <c r="P127" s="226">
        <f>O127*H127</f>
        <v>0</v>
      </c>
      <c r="Q127" s="226">
        <v>0.00040000000000000002</v>
      </c>
      <c r="R127" s="226">
        <f>Q127*H127</f>
        <v>0.00040000000000000002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391</v>
      </c>
      <c r="AT127" s="228" t="s">
        <v>374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210</v>
      </c>
      <c r="BM127" s="228" t="s">
        <v>723</v>
      </c>
    </row>
    <row r="128" s="2" customFormat="1" ht="24.15" customHeight="1">
      <c r="A128" s="35"/>
      <c r="B128" s="36"/>
      <c r="C128" s="240" t="s">
        <v>179</v>
      </c>
      <c r="D128" s="240" t="s">
        <v>374</v>
      </c>
      <c r="E128" s="241" t="s">
        <v>724</v>
      </c>
      <c r="F128" s="242" t="s">
        <v>725</v>
      </c>
      <c r="G128" s="243" t="s">
        <v>182</v>
      </c>
      <c r="H128" s="244">
        <v>4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41</v>
      </c>
      <c r="O128" s="88"/>
      <c r="P128" s="226">
        <f>O128*H128</f>
        <v>0</v>
      </c>
      <c r="Q128" s="226">
        <v>0.00036000000000000002</v>
      </c>
      <c r="R128" s="226">
        <f>Q128*H128</f>
        <v>0.0014400000000000001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391</v>
      </c>
      <c r="AT128" s="228" t="s">
        <v>374</v>
      </c>
      <c r="AU128" s="228" t="s">
        <v>86</v>
      </c>
      <c r="AY128" s="14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210</v>
      </c>
      <c r="BM128" s="228" t="s">
        <v>726</v>
      </c>
    </row>
    <row r="129" s="2" customFormat="1" ht="24.15" customHeight="1">
      <c r="A129" s="35"/>
      <c r="B129" s="36"/>
      <c r="C129" s="216" t="s">
        <v>145</v>
      </c>
      <c r="D129" s="216" t="s">
        <v>147</v>
      </c>
      <c r="E129" s="217" t="s">
        <v>727</v>
      </c>
      <c r="F129" s="218" t="s">
        <v>728</v>
      </c>
      <c r="G129" s="219" t="s">
        <v>369</v>
      </c>
      <c r="H129" s="220">
        <v>2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0.017850000000000001</v>
      </c>
      <c r="R129" s="226">
        <f>Q129*H129</f>
        <v>0.035700000000000003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210</v>
      </c>
      <c r="AT129" s="228" t="s">
        <v>147</v>
      </c>
      <c r="AU129" s="228" t="s">
        <v>86</v>
      </c>
      <c r="AY129" s="14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210</v>
      </c>
      <c r="BM129" s="228" t="s">
        <v>729</v>
      </c>
    </row>
    <row r="130" s="2" customFormat="1">
      <c r="A130" s="35"/>
      <c r="B130" s="36"/>
      <c r="C130" s="37"/>
      <c r="D130" s="230" t="s">
        <v>153</v>
      </c>
      <c r="E130" s="37"/>
      <c r="F130" s="231" t="s">
        <v>730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153</v>
      </c>
      <c r="AU130" s="14" t="s">
        <v>86</v>
      </c>
    </row>
    <row r="131" s="2" customFormat="1" ht="16.5" customHeight="1">
      <c r="A131" s="35"/>
      <c r="B131" s="36"/>
      <c r="C131" s="216" t="s">
        <v>111</v>
      </c>
      <c r="D131" s="216" t="s">
        <v>147</v>
      </c>
      <c r="E131" s="217" t="s">
        <v>415</v>
      </c>
      <c r="F131" s="218" t="s">
        <v>731</v>
      </c>
      <c r="G131" s="219" t="s">
        <v>369</v>
      </c>
      <c r="H131" s="220">
        <v>1</v>
      </c>
      <c r="I131" s="221"/>
      <c r="J131" s="222">
        <f>ROUND(I131*H131,2)</f>
        <v>0</v>
      </c>
      <c r="K131" s="223"/>
      <c r="L131" s="41"/>
      <c r="M131" s="235" t="s">
        <v>1</v>
      </c>
      <c r="N131" s="236" t="s">
        <v>41</v>
      </c>
      <c r="O131" s="237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210</v>
      </c>
      <c r="AT131" s="228" t="s">
        <v>147</v>
      </c>
      <c r="AU131" s="228" t="s">
        <v>86</v>
      </c>
      <c r="AY131" s="14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210</v>
      </c>
      <c r="BM131" s="228" t="s">
        <v>732</v>
      </c>
    </row>
    <row r="132" s="2" customFormat="1" ht="6.96" customHeight="1">
      <c r="A132" s="35"/>
      <c r="B132" s="63"/>
      <c r="C132" s="64"/>
      <c r="D132" s="64"/>
      <c r="E132" s="64"/>
      <c r="F132" s="64"/>
      <c r="G132" s="64"/>
      <c r="H132" s="64"/>
      <c r="I132" s="64"/>
      <c r="J132" s="64"/>
      <c r="K132" s="64"/>
      <c r="L132" s="41"/>
      <c r="M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</sheetData>
  <sheetProtection sheet="1" autoFilter="0" formatColumns="0" formatRows="0" objects="1" scenarios="1" spinCount="100000" saltValue="IP+ljE3p6p3kBsUrkgrZcRGjQvhxDNvJSOxU/X6IN2Zq9awkmmdThP1BWrNNzcJyrsT0f/chQflPGAPuNeVHdg==" hashValue="oK9tWJ+OBQdRdqKaQP6qGhQdlD1ZI9VKRKNbhF4o9B8uI3Z4x74vzl53Bw4GEuBOVzstlC05jJtu7W/+FTtpKQ==" algorithmName="SHA-512" password="CC35"/>
  <autoFilter ref="C117:K13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733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ROUND((SUM(BE123:BE145)),  2)</f>
        <v>0</v>
      </c>
      <c r="G33" s="35"/>
      <c r="H33" s="35"/>
      <c r="I33" s="152">
        <v>0.20999999999999999</v>
      </c>
      <c r="J33" s="151">
        <f>ROUND(((SUM(BE123:BE145))*I33),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ROUND((SUM(BF123:BF145)),  2)</f>
        <v>0</v>
      </c>
      <c r="G34" s="35"/>
      <c r="H34" s="35"/>
      <c r="I34" s="152">
        <v>0.12</v>
      </c>
      <c r="J34" s="151">
        <f>ROUND(((SUM(BF123:BF145))*I34),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ROUND((SUM(BG123:BG145)),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ROUND((SUM(BH123:BH145)),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ROUND((SUM(BI123:BI145)),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06 - Nakládání s odpadními vodami - trusová koncovka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287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289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123</v>
      </c>
      <c r="E100" s="185"/>
      <c r="F100" s="185"/>
      <c r="G100" s="185"/>
      <c r="H100" s="185"/>
      <c r="I100" s="185"/>
      <c r="J100" s="186">
        <f>J134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124</v>
      </c>
      <c r="E101" s="185"/>
      <c r="F101" s="185"/>
      <c r="G101" s="185"/>
      <c r="H101" s="185"/>
      <c r="I101" s="185"/>
      <c r="J101" s="186">
        <f>J139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291</v>
      </c>
      <c r="E102" s="185"/>
      <c r="F102" s="185"/>
      <c r="G102" s="185"/>
      <c r="H102" s="185"/>
      <c r="I102" s="185"/>
      <c r="J102" s="186">
        <f>J142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6"/>
      <c r="C103" s="177"/>
      <c r="D103" s="178" t="s">
        <v>734</v>
      </c>
      <c r="E103" s="179"/>
      <c r="F103" s="179"/>
      <c r="G103" s="179"/>
      <c r="H103" s="179"/>
      <c r="I103" s="179"/>
      <c r="J103" s="180">
        <f>J144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/>
    <row r="107" hidden="1"/>
    <row r="108" hidden="1"/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129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71" t="str">
        <f>E7</f>
        <v>HALA PRO VOLIÉROVÝ CHOV NOSNIC - Dolní Studénky parc.č. 417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115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06 - Nakládání s odpadními vodami - trusová koncovka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Králec , parc.č. 417</v>
      </c>
      <c r="G117" s="37"/>
      <c r="H117" s="37"/>
      <c r="I117" s="29" t="s">
        <v>22</v>
      </c>
      <c r="J117" s="76" t="str">
        <f>IF(J12="","",J12)</f>
        <v>19. 2. 2026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BLUDOVSKÁ, a.s.</v>
      </c>
      <c r="G119" s="37"/>
      <c r="H119" s="37"/>
      <c r="I119" s="29" t="s">
        <v>30</v>
      </c>
      <c r="J119" s="33" t="str">
        <f>E21</f>
        <v>Ing. Martin Trokan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33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130</v>
      </c>
      <c r="D122" s="191" t="s">
        <v>61</v>
      </c>
      <c r="E122" s="191" t="s">
        <v>57</v>
      </c>
      <c r="F122" s="191" t="s">
        <v>58</v>
      </c>
      <c r="G122" s="191" t="s">
        <v>131</v>
      </c>
      <c r="H122" s="191" t="s">
        <v>132</v>
      </c>
      <c r="I122" s="191" t="s">
        <v>133</v>
      </c>
      <c r="J122" s="192" t="s">
        <v>119</v>
      </c>
      <c r="K122" s="193" t="s">
        <v>134</v>
      </c>
      <c r="L122" s="194"/>
      <c r="M122" s="97" t="s">
        <v>1</v>
      </c>
      <c r="N122" s="98" t="s">
        <v>40</v>
      </c>
      <c r="O122" s="98" t="s">
        <v>135</v>
      </c>
      <c r="P122" s="98" t="s">
        <v>136</v>
      </c>
      <c r="Q122" s="98" t="s">
        <v>137</v>
      </c>
      <c r="R122" s="98" t="s">
        <v>138</v>
      </c>
      <c r="S122" s="98" t="s">
        <v>139</v>
      </c>
      <c r="T122" s="99" t="s">
        <v>140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141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P124+P144</f>
        <v>0</v>
      </c>
      <c r="Q123" s="101"/>
      <c r="R123" s="197">
        <f>R124+R144</f>
        <v>6.2314850000000002</v>
      </c>
      <c r="S123" s="101"/>
      <c r="T123" s="198">
        <f>T124+T144</f>
        <v>6.6194999999999995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75</v>
      </c>
      <c r="AU123" s="14" t="s">
        <v>121</v>
      </c>
      <c r="BK123" s="199">
        <f>BK124+BK144</f>
        <v>0</v>
      </c>
    </row>
    <row r="124" s="12" customFormat="1" ht="25.92" customHeight="1">
      <c r="A124" s="12"/>
      <c r="B124" s="200"/>
      <c r="C124" s="201"/>
      <c r="D124" s="202" t="s">
        <v>75</v>
      </c>
      <c r="E124" s="203" t="s">
        <v>142</v>
      </c>
      <c r="F124" s="203" t="s">
        <v>143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P125+P131+P134+P139+P142</f>
        <v>0</v>
      </c>
      <c r="Q124" s="208"/>
      <c r="R124" s="209">
        <f>R125+R131+R134+R139+R142</f>
        <v>6.2314850000000002</v>
      </c>
      <c r="S124" s="208"/>
      <c r="T124" s="210">
        <f>T125+T131+T134+T139+T142</f>
        <v>6.6194999999999995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84</v>
      </c>
      <c r="AT124" s="212" t="s">
        <v>75</v>
      </c>
      <c r="AU124" s="212" t="s">
        <v>76</v>
      </c>
      <c r="AY124" s="211" t="s">
        <v>144</v>
      </c>
      <c r="BK124" s="213">
        <f>BK125+BK131+BK134+BK139+BK142</f>
        <v>0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84</v>
      </c>
      <c r="F125" s="214" t="s">
        <v>299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SUM(P126:P130)</f>
        <v>0</v>
      </c>
      <c r="Q125" s="208"/>
      <c r="R125" s="209">
        <f>SUM(R126:R130)</f>
        <v>6</v>
      </c>
      <c r="S125" s="208"/>
      <c r="T125" s="210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84</v>
      </c>
      <c r="AT125" s="212" t="s">
        <v>75</v>
      </c>
      <c r="AU125" s="212" t="s">
        <v>84</v>
      </c>
      <c r="AY125" s="211" t="s">
        <v>144</v>
      </c>
      <c r="BK125" s="213">
        <f>SUM(BK126:BK130)</f>
        <v>0</v>
      </c>
    </row>
    <row r="126" s="2" customFormat="1" ht="33" customHeight="1">
      <c r="A126" s="35"/>
      <c r="B126" s="36"/>
      <c r="C126" s="216" t="s">
        <v>84</v>
      </c>
      <c r="D126" s="216" t="s">
        <v>147</v>
      </c>
      <c r="E126" s="217" t="s">
        <v>735</v>
      </c>
      <c r="F126" s="218" t="s">
        <v>736</v>
      </c>
      <c r="G126" s="219" t="s">
        <v>157</v>
      </c>
      <c r="H126" s="220">
        <v>38.25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151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151</v>
      </c>
      <c r="BM126" s="228" t="s">
        <v>737</v>
      </c>
    </row>
    <row r="127" s="2" customFormat="1" ht="37.8" customHeight="1">
      <c r="A127" s="35"/>
      <c r="B127" s="36"/>
      <c r="C127" s="216" t="s">
        <v>86</v>
      </c>
      <c r="D127" s="216" t="s">
        <v>147</v>
      </c>
      <c r="E127" s="217" t="s">
        <v>738</v>
      </c>
      <c r="F127" s="218" t="s">
        <v>739</v>
      </c>
      <c r="G127" s="219" t="s">
        <v>157</v>
      </c>
      <c r="H127" s="220">
        <v>38.25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151</v>
      </c>
      <c r="AT127" s="228" t="s">
        <v>147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151</v>
      </c>
      <c r="BM127" s="228" t="s">
        <v>740</v>
      </c>
    </row>
    <row r="128" s="2" customFormat="1" ht="24.15" customHeight="1">
      <c r="A128" s="35"/>
      <c r="B128" s="36"/>
      <c r="C128" s="216" t="s">
        <v>159</v>
      </c>
      <c r="D128" s="216" t="s">
        <v>147</v>
      </c>
      <c r="E128" s="217" t="s">
        <v>741</v>
      </c>
      <c r="F128" s="218" t="s">
        <v>742</v>
      </c>
      <c r="G128" s="219" t="s">
        <v>157</v>
      </c>
      <c r="H128" s="220">
        <v>23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151</v>
      </c>
      <c r="AT128" s="228" t="s">
        <v>147</v>
      </c>
      <c r="AU128" s="228" t="s">
        <v>86</v>
      </c>
      <c r="AY128" s="14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151</v>
      </c>
      <c r="BM128" s="228" t="s">
        <v>743</v>
      </c>
    </row>
    <row r="129" s="2" customFormat="1" ht="24.15" customHeight="1">
      <c r="A129" s="35"/>
      <c r="B129" s="36"/>
      <c r="C129" s="216" t="s">
        <v>151</v>
      </c>
      <c r="D129" s="216" t="s">
        <v>147</v>
      </c>
      <c r="E129" s="217" t="s">
        <v>744</v>
      </c>
      <c r="F129" s="218" t="s">
        <v>745</v>
      </c>
      <c r="G129" s="219" t="s">
        <v>157</v>
      </c>
      <c r="H129" s="220">
        <v>3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151</v>
      </c>
      <c r="AT129" s="228" t="s">
        <v>147</v>
      </c>
      <c r="AU129" s="228" t="s">
        <v>86</v>
      </c>
      <c r="AY129" s="14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151</v>
      </c>
      <c r="BM129" s="228" t="s">
        <v>746</v>
      </c>
    </row>
    <row r="130" s="2" customFormat="1" ht="16.5" customHeight="1">
      <c r="A130" s="35"/>
      <c r="B130" s="36"/>
      <c r="C130" s="240" t="s">
        <v>167</v>
      </c>
      <c r="D130" s="240" t="s">
        <v>374</v>
      </c>
      <c r="E130" s="241" t="s">
        <v>747</v>
      </c>
      <c r="F130" s="242" t="s">
        <v>748</v>
      </c>
      <c r="G130" s="243" t="s">
        <v>224</v>
      </c>
      <c r="H130" s="244">
        <v>6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41</v>
      </c>
      <c r="O130" s="88"/>
      <c r="P130" s="226">
        <f>O130*H130</f>
        <v>0</v>
      </c>
      <c r="Q130" s="226">
        <v>1</v>
      </c>
      <c r="R130" s="226">
        <f>Q130*H130</f>
        <v>6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179</v>
      </c>
      <c r="AT130" s="228" t="s">
        <v>374</v>
      </c>
      <c r="AU130" s="228" t="s">
        <v>86</v>
      </c>
      <c r="AY130" s="14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151</v>
      </c>
      <c r="BM130" s="228" t="s">
        <v>749</v>
      </c>
    </row>
    <row r="131" s="12" customFormat="1" ht="22.8" customHeight="1">
      <c r="A131" s="12"/>
      <c r="B131" s="200"/>
      <c r="C131" s="201"/>
      <c r="D131" s="202" t="s">
        <v>75</v>
      </c>
      <c r="E131" s="214" t="s">
        <v>159</v>
      </c>
      <c r="F131" s="214" t="s">
        <v>335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SUM(P132:P133)</f>
        <v>0</v>
      </c>
      <c r="Q131" s="208"/>
      <c r="R131" s="209">
        <f>SUM(R132:R133)</f>
        <v>0.083000000000000004</v>
      </c>
      <c r="S131" s="208"/>
      <c r="T131" s="210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84</v>
      </c>
      <c r="AT131" s="212" t="s">
        <v>75</v>
      </c>
      <c r="AU131" s="212" t="s">
        <v>84</v>
      </c>
      <c r="AY131" s="211" t="s">
        <v>144</v>
      </c>
      <c r="BK131" s="213">
        <f>SUM(BK132:BK133)</f>
        <v>0</v>
      </c>
    </row>
    <row r="132" s="2" customFormat="1" ht="24.15" customHeight="1">
      <c r="A132" s="35"/>
      <c r="B132" s="36"/>
      <c r="C132" s="216" t="s">
        <v>171</v>
      </c>
      <c r="D132" s="216" t="s">
        <v>147</v>
      </c>
      <c r="E132" s="217" t="s">
        <v>750</v>
      </c>
      <c r="F132" s="218" t="s">
        <v>751</v>
      </c>
      <c r="G132" s="219" t="s">
        <v>182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41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151</v>
      </c>
      <c r="AT132" s="228" t="s">
        <v>147</v>
      </c>
      <c r="AU132" s="228" t="s">
        <v>86</v>
      </c>
      <c r="AY132" s="14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151</v>
      </c>
      <c r="BM132" s="228" t="s">
        <v>752</v>
      </c>
    </row>
    <row r="133" s="2" customFormat="1" ht="16.5" customHeight="1">
      <c r="A133" s="35"/>
      <c r="B133" s="36"/>
      <c r="C133" s="240" t="s">
        <v>175</v>
      </c>
      <c r="D133" s="240" t="s">
        <v>374</v>
      </c>
      <c r="E133" s="241" t="s">
        <v>753</v>
      </c>
      <c r="F133" s="242" t="s">
        <v>754</v>
      </c>
      <c r="G133" s="243" t="s">
        <v>182</v>
      </c>
      <c r="H133" s="244">
        <v>1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41</v>
      </c>
      <c r="O133" s="88"/>
      <c r="P133" s="226">
        <f>O133*H133</f>
        <v>0</v>
      </c>
      <c r="Q133" s="226">
        <v>0.083000000000000004</v>
      </c>
      <c r="R133" s="226">
        <f>Q133*H133</f>
        <v>0.083000000000000004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179</v>
      </c>
      <c r="AT133" s="228" t="s">
        <v>374</v>
      </c>
      <c r="AU133" s="228" t="s">
        <v>86</v>
      </c>
      <c r="AY133" s="14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84</v>
      </c>
      <c r="BK133" s="229">
        <f>ROUND(I133*H133,2)</f>
        <v>0</v>
      </c>
      <c r="BL133" s="14" t="s">
        <v>151</v>
      </c>
      <c r="BM133" s="228" t="s">
        <v>755</v>
      </c>
    </row>
    <row r="134" s="12" customFormat="1" ht="22.8" customHeight="1">
      <c r="A134" s="12"/>
      <c r="B134" s="200"/>
      <c r="C134" s="201"/>
      <c r="D134" s="202" t="s">
        <v>75</v>
      </c>
      <c r="E134" s="214" t="s">
        <v>145</v>
      </c>
      <c r="F134" s="214" t="s">
        <v>146</v>
      </c>
      <c r="G134" s="201"/>
      <c r="H134" s="201"/>
      <c r="I134" s="204"/>
      <c r="J134" s="215">
        <f>BK134</f>
        <v>0</v>
      </c>
      <c r="K134" s="201"/>
      <c r="L134" s="206"/>
      <c r="M134" s="207"/>
      <c r="N134" s="208"/>
      <c r="O134" s="208"/>
      <c r="P134" s="209">
        <f>SUM(P135:P138)</f>
        <v>0</v>
      </c>
      <c r="Q134" s="208"/>
      <c r="R134" s="209">
        <f>SUM(R135:R138)</f>
        <v>0.14848500000000001</v>
      </c>
      <c r="S134" s="208"/>
      <c r="T134" s="210">
        <f>SUM(T135:T138)</f>
        <v>6.6194999999999995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84</v>
      </c>
      <c r="AT134" s="212" t="s">
        <v>75</v>
      </c>
      <c r="AU134" s="212" t="s">
        <v>84</v>
      </c>
      <c r="AY134" s="211" t="s">
        <v>144</v>
      </c>
      <c r="BK134" s="213">
        <f>SUM(BK135:BK138)</f>
        <v>0</v>
      </c>
    </row>
    <row r="135" s="2" customFormat="1" ht="24.15" customHeight="1">
      <c r="A135" s="35"/>
      <c r="B135" s="36"/>
      <c r="C135" s="216" t="s">
        <v>179</v>
      </c>
      <c r="D135" s="216" t="s">
        <v>147</v>
      </c>
      <c r="E135" s="217" t="s">
        <v>168</v>
      </c>
      <c r="F135" s="218" t="s">
        <v>169</v>
      </c>
      <c r="G135" s="219" t="s">
        <v>165</v>
      </c>
      <c r="H135" s="220">
        <v>75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0.087999999999999995</v>
      </c>
      <c r="T135" s="227">
        <f>S135*H135</f>
        <v>6.5999999999999996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151</v>
      </c>
      <c r="AT135" s="228" t="s">
        <v>147</v>
      </c>
      <c r="AU135" s="228" t="s">
        <v>86</v>
      </c>
      <c r="AY135" s="14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151</v>
      </c>
      <c r="BM135" s="228" t="s">
        <v>756</v>
      </c>
    </row>
    <row r="136" s="2" customFormat="1" ht="24.15" customHeight="1">
      <c r="A136" s="35"/>
      <c r="B136" s="36"/>
      <c r="C136" s="216" t="s">
        <v>145</v>
      </c>
      <c r="D136" s="216" t="s">
        <v>147</v>
      </c>
      <c r="E136" s="217" t="s">
        <v>757</v>
      </c>
      <c r="F136" s="218" t="s">
        <v>758</v>
      </c>
      <c r="G136" s="219" t="s">
        <v>165</v>
      </c>
      <c r="H136" s="220">
        <v>0.5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0.00147</v>
      </c>
      <c r="R136" s="226">
        <f>Q136*H136</f>
        <v>0.00073499999999999998</v>
      </c>
      <c r="S136" s="226">
        <v>0.039</v>
      </c>
      <c r="T136" s="227">
        <f>S136*H136</f>
        <v>0.0195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151</v>
      </c>
      <c r="AT136" s="228" t="s">
        <v>147</v>
      </c>
      <c r="AU136" s="228" t="s">
        <v>86</v>
      </c>
      <c r="AY136" s="14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151</v>
      </c>
      <c r="BM136" s="228" t="s">
        <v>759</v>
      </c>
    </row>
    <row r="137" s="2" customFormat="1" ht="24.15" customHeight="1">
      <c r="A137" s="35"/>
      <c r="B137" s="36"/>
      <c r="C137" s="216" t="s">
        <v>111</v>
      </c>
      <c r="D137" s="216" t="s">
        <v>147</v>
      </c>
      <c r="E137" s="217" t="s">
        <v>172</v>
      </c>
      <c r="F137" s="218" t="s">
        <v>173</v>
      </c>
      <c r="G137" s="219" t="s">
        <v>165</v>
      </c>
      <c r="H137" s="220">
        <v>75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151</v>
      </c>
      <c r="AT137" s="228" t="s">
        <v>147</v>
      </c>
      <c r="AU137" s="228" t="s">
        <v>86</v>
      </c>
      <c r="AY137" s="14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151</v>
      </c>
      <c r="BM137" s="228" t="s">
        <v>760</v>
      </c>
    </row>
    <row r="138" s="2" customFormat="1" ht="21.75" customHeight="1">
      <c r="A138" s="35"/>
      <c r="B138" s="36"/>
      <c r="C138" s="216" t="s">
        <v>190</v>
      </c>
      <c r="D138" s="216" t="s">
        <v>147</v>
      </c>
      <c r="E138" s="217" t="s">
        <v>761</v>
      </c>
      <c r="F138" s="218" t="s">
        <v>762</v>
      </c>
      <c r="G138" s="219" t="s">
        <v>165</v>
      </c>
      <c r="H138" s="220">
        <v>75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41</v>
      </c>
      <c r="O138" s="88"/>
      <c r="P138" s="226">
        <f>O138*H138</f>
        <v>0</v>
      </c>
      <c r="Q138" s="226">
        <v>0.00197</v>
      </c>
      <c r="R138" s="226">
        <f>Q138*H138</f>
        <v>0.14774999999999999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210</v>
      </c>
      <c r="AT138" s="228" t="s">
        <v>147</v>
      </c>
      <c r="AU138" s="228" t="s">
        <v>86</v>
      </c>
      <c r="AY138" s="14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210</v>
      </c>
      <c r="BM138" s="228" t="s">
        <v>763</v>
      </c>
    </row>
    <row r="139" s="12" customFormat="1" ht="22.8" customHeight="1">
      <c r="A139" s="12"/>
      <c r="B139" s="200"/>
      <c r="C139" s="201"/>
      <c r="D139" s="202" t="s">
        <v>75</v>
      </c>
      <c r="E139" s="214" t="s">
        <v>219</v>
      </c>
      <c r="F139" s="214" t="s">
        <v>220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SUM(P140:P141)</f>
        <v>0</v>
      </c>
      <c r="Q139" s="208"/>
      <c r="R139" s="209">
        <f>SUM(R140:R141)</f>
        <v>0</v>
      </c>
      <c r="S139" s="208"/>
      <c r="T139" s="21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84</v>
      </c>
      <c r="AT139" s="212" t="s">
        <v>75</v>
      </c>
      <c r="AU139" s="212" t="s">
        <v>84</v>
      </c>
      <c r="AY139" s="211" t="s">
        <v>144</v>
      </c>
      <c r="BK139" s="213">
        <f>SUM(BK140:BK141)</f>
        <v>0</v>
      </c>
    </row>
    <row r="140" s="2" customFormat="1" ht="33" customHeight="1">
      <c r="A140" s="35"/>
      <c r="B140" s="36"/>
      <c r="C140" s="216" t="s">
        <v>8</v>
      </c>
      <c r="D140" s="216" t="s">
        <v>147</v>
      </c>
      <c r="E140" s="217" t="s">
        <v>222</v>
      </c>
      <c r="F140" s="218" t="s">
        <v>223</v>
      </c>
      <c r="G140" s="219" t="s">
        <v>224</v>
      </c>
      <c r="H140" s="220">
        <v>6.6200000000000001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151</v>
      </c>
      <c r="AT140" s="228" t="s">
        <v>147</v>
      </c>
      <c r="AU140" s="228" t="s">
        <v>86</v>
      </c>
      <c r="AY140" s="14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151</v>
      </c>
      <c r="BM140" s="228" t="s">
        <v>764</v>
      </c>
    </row>
    <row r="141" s="2" customFormat="1" ht="24.15" customHeight="1">
      <c r="A141" s="35"/>
      <c r="B141" s="36"/>
      <c r="C141" s="216" t="s">
        <v>198</v>
      </c>
      <c r="D141" s="216" t="s">
        <v>147</v>
      </c>
      <c r="E141" s="217" t="s">
        <v>227</v>
      </c>
      <c r="F141" s="218" t="s">
        <v>228</v>
      </c>
      <c r="G141" s="219" t="s">
        <v>224</v>
      </c>
      <c r="H141" s="220">
        <v>6.6200000000000001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41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151</v>
      </c>
      <c r="AT141" s="228" t="s">
        <v>147</v>
      </c>
      <c r="AU141" s="228" t="s">
        <v>86</v>
      </c>
      <c r="AY141" s="14" t="s">
        <v>144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151</v>
      </c>
      <c r="BM141" s="228" t="s">
        <v>765</v>
      </c>
    </row>
    <row r="142" s="12" customFormat="1" ht="22.8" customHeight="1">
      <c r="A142" s="12"/>
      <c r="B142" s="200"/>
      <c r="C142" s="201"/>
      <c r="D142" s="202" t="s">
        <v>75</v>
      </c>
      <c r="E142" s="214" t="s">
        <v>381</v>
      </c>
      <c r="F142" s="214" t="s">
        <v>382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P143</f>
        <v>0</v>
      </c>
      <c r="Q142" s="208"/>
      <c r="R142" s="209">
        <f>R143</f>
        <v>0</v>
      </c>
      <c r="S142" s="208"/>
      <c r="T142" s="21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84</v>
      </c>
      <c r="AT142" s="212" t="s">
        <v>75</v>
      </c>
      <c r="AU142" s="212" t="s">
        <v>84</v>
      </c>
      <c r="AY142" s="211" t="s">
        <v>144</v>
      </c>
      <c r="BK142" s="213">
        <f>BK143</f>
        <v>0</v>
      </c>
    </row>
    <row r="143" s="2" customFormat="1" ht="24.15" customHeight="1">
      <c r="A143" s="35"/>
      <c r="B143" s="36"/>
      <c r="C143" s="216" t="s">
        <v>202</v>
      </c>
      <c r="D143" s="216" t="s">
        <v>147</v>
      </c>
      <c r="E143" s="217" t="s">
        <v>383</v>
      </c>
      <c r="F143" s="218" t="s">
        <v>384</v>
      </c>
      <c r="G143" s="219" t="s">
        <v>224</v>
      </c>
      <c r="H143" s="220">
        <v>6.2309999999999999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151</v>
      </c>
      <c r="AT143" s="228" t="s">
        <v>147</v>
      </c>
      <c r="AU143" s="228" t="s">
        <v>86</v>
      </c>
      <c r="AY143" s="14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151</v>
      </c>
      <c r="BM143" s="228" t="s">
        <v>766</v>
      </c>
    </row>
    <row r="144" s="12" customFormat="1" ht="25.92" customHeight="1">
      <c r="A144" s="12"/>
      <c r="B144" s="200"/>
      <c r="C144" s="201"/>
      <c r="D144" s="202" t="s">
        <v>75</v>
      </c>
      <c r="E144" s="203" t="s">
        <v>767</v>
      </c>
      <c r="F144" s="203" t="s">
        <v>768</v>
      </c>
      <c r="G144" s="201"/>
      <c r="H144" s="201"/>
      <c r="I144" s="204"/>
      <c r="J144" s="205">
        <f>BK144</f>
        <v>0</v>
      </c>
      <c r="K144" s="201"/>
      <c r="L144" s="206"/>
      <c r="M144" s="207"/>
      <c r="N144" s="208"/>
      <c r="O144" s="208"/>
      <c r="P144" s="209">
        <f>P145</f>
        <v>0</v>
      </c>
      <c r="Q144" s="208"/>
      <c r="R144" s="209">
        <f>R145</f>
        <v>0</v>
      </c>
      <c r="S144" s="208"/>
      <c r="T144" s="21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151</v>
      </c>
      <c r="AT144" s="212" t="s">
        <v>75</v>
      </c>
      <c r="AU144" s="212" t="s">
        <v>76</v>
      </c>
      <c r="AY144" s="211" t="s">
        <v>144</v>
      </c>
      <c r="BK144" s="213">
        <f>BK145</f>
        <v>0</v>
      </c>
    </row>
    <row r="145" s="2" customFormat="1" ht="24.15" customHeight="1">
      <c r="A145" s="35"/>
      <c r="B145" s="36"/>
      <c r="C145" s="216" t="s">
        <v>206</v>
      </c>
      <c r="D145" s="216" t="s">
        <v>147</v>
      </c>
      <c r="E145" s="217" t="s">
        <v>769</v>
      </c>
      <c r="F145" s="218" t="s">
        <v>770</v>
      </c>
      <c r="G145" s="219" t="s">
        <v>654</v>
      </c>
      <c r="H145" s="220">
        <v>1</v>
      </c>
      <c r="I145" s="221"/>
      <c r="J145" s="222">
        <f>ROUND(I145*H145,2)</f>
        <v>0</v>
      </c>
      <c r="K145" s="223"/>
      <c r="L145" s="41"/>
      <c r="M145" s="235" t="s">
        <v>1</v>
      </c>
      <c r="N145" s="236" t="s">
        <v>41</v>
      </c>
      <c r="O145" s="237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771</v>
      </c>
      <c r="AT145" s="228" t="s">
        <v>147</v>
      </c>
      <c r="AU145" s="228" t="s">
        <v>84</v>
      </c>
      <c r="AY145" s="14" t="s">
        <v>144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84</v>
      </c>
      <c r="BK145" s="229">
        <f>ROUND(I145*H145,2)</f>
        <v>0</v>
      </c>
      <c r="BL145" s="14" t="s">
        <v>771</v>
      </c>
      <c r="BM145" s="228" t="s">
        <v>772</v>
      </c>
    </row>
    <row r="146" s="2" customFormat="1" ht="6.96" customHeight="1">
      <c r="A146" s="35"/>
      <c r="B146" s="63"/>
      <c r="C146" s="64"/>
      <c r="D146" s="64"/>
      <c r="E146" s="64"/>
      <c r="F146" s="64"/>
      <c r="G146" s="64"/>
      <c r="H146" s="64"/>
      <c r="I146" s="64"/>
      <c r="J146" s="64"/>
      <c r="K146" s="64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5l4D1rmBXuw9iu6yDBGLic5xfR2HmxvjBWzqfK05Cw5df/kdCarXbYYwfDWANlAd9uhMHP5ab7f1HYVC52564g==" hashValue="B//i4wFiiD0vFAnitj3iIvuz3fYN6b99zQ/AASE35BLMeHq1vC3EVeQUH+WrBnedWfbNl41abw4S+FGYHtwJAQ==" algorithmName="SHA-512" password="CC35"/>
  <autoFilter ref="C122:K14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773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ROUND((SUM(BE122:BE152)),  2)</f>
        <v>0</v>
      </c>
      <c r="G33" s="35"/>
      <c r="H33" s="35"/>
      <c r="I33" s="152">
        <v>0.20999999999999999</v>
      </c>
      <c r="J33" s="151">
        <f>ROUND(((SUM(BE122:BE152))*I33),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ROUND((SUM(BF122:BF152)),  2)</f>
        <v>0</v>
      </c>
      <c r="G34" s="35"/>
      <c r="H34" s="35"/>
      <c r="I34" s="152">
        <v>0.12</v>
      </c>
      <c r="J34" s="151">
        <f>ROUND(((SUM(BF122:BF152))*I34),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ROUND((SUM(BG122:BG152)),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ROUND((SUM(BH122:BH152)),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ROUND((SUM(BI122:BI152)),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07 - Nakládání s dešťovými vodami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287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774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775</v>
      </c>
      <c r="E100" s="185"/>
      <c r="F100" s="185"/>
      <c r="G100" s="185"/>
      <c r="H100" s="185"/>
      <c r="I100" s="185"/>
      <c r="J100" s="186">
        <f>J130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123</v>
      </c>
      <c r="E101" s="185"/>
      <c r="F101" s="185"/>
      <c r="G101" s="185"/>
      <c r="H101" s="185"/>
      <c r="I101" s="185"/>
      <c r="J101" s="186">
        <f>J147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291</v>
      </c>
      <c r="E102" s="185"/>
      <c r="F102" s="185"/>
      <c r="G102" s="185"/>
      <c r="H102" s="185"/>
      <c r="I102" s="185"/>
      <c r="J102" s="186">
        <f>J151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6.25" customHeight="1">
      <c r="A112" s="35"/>
      <c r="B112" s="36"/>
      <c r="C112" s="37"/>
      <c r="D112" s="37"/>
      <c r="E112" s="171" t="str">
        <f>E7</f>
        <v>HALA PRO VOLIÉROVÝ CHOV NOSNIC - Dolní Studénky parc.č. 417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07 - Nakládání s dešťovými vodami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Králec , parc.č. 417</v>
      </c>
      <c r="G116" s="37"/>
      <c r="H116" s="37"/>
      <c r="I116" s="29" t="s">
        <v>22</v>
      </c>
      <c r="J116" s="76" t="str">
        <f>IF(J12="","",J12)</f>
        <v>19. 2. 2026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BLUDOVSKÁ, a.s.</v>
      </c>
      <c r="G118" s="37"/>
      <c r="H118" s="37"/>
      <c r="I118" s="29" t="s">
        <v>30</v>
      </c>
      <c r="J118" s="33" t="str">
        <f>E21</f>
        <v>Ing. Martin Trokan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33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130</v>
      </c>
      <c r="D121" s="191" t="s">
        <v>61</v>
      </c>
      <c r="E121" s="191" t="s">
        <v>57</v>
      </c>
      <c r="F121" s="191" t="s">
        <v>58</v>
      </c>
      <c r="G121" s="191" t="s">
        <v>131</v>
      </c>
      <c r="H121" s="191" t="s">
        <v>132</v>
      </c>
      <c r="I121" s="191" t="s">
        <v>133</v>
      </c>
      <c r="J121" s="192" t="s">
        <v>119</v>
      </c>
      <c r="K121" s="193" t="s">
        <v>134</v>
      </c>
      <c r="L121" s="194"/>
      <c r="M121" s="97" t="s">
        <v>1</v>
      </c>
      <c r="N121" s="98" t="s">
        <v>40</v>
      </c>
      <c r="O121" s="98" t="s">
        <v>135</v>
      </c>
      <c r="P121" s="98" t="s">
        <v>136</v>
      </c>
      <c r="Q121" s="98" t="s">
        <v>137</v>
      </c>
      <c r="R121" s="98" t="s">
        <v>138</v>
      </c>
      <c r="S121" s="98" t="s">
        <v>139</v>
      </c>
      <c r="T121" s="99" t="s">
        <v>140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141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</f>
        <v>0</v>
      </c>
      <c r="Q122" s="101"/>
      <c r="R122" s="197">
        <f>R123</f>
        <v>154.67435799999998</v>
      </c>
      <c r="S122" s="101"/>
      <c r="T122" s="19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142</v>
      </c>
      <c r="F123" s="203" t="s">
        <v>143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P124+P128+P130+P147+P151</f>
        <v>0</v>
      </c>
      <c r="Q123" s="208"/>
      <c r="R123" s="209">
        <f>R124+R128+R130+R147+R151</f>
        <v>154.67435799999998</v>
      </c>
      <c r="S123" s="208"/>
      <c r="T123" s="210">
        <f>T124+T128+T130+T147+T151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84</v>
      </c>
      <c r="AT123" s="212" t="s">
        <v>75</v>
      </c>
      <c r="AU123" s="212" t="s">
        <v>76</v>
      </c>
      <c r="AY123" s="211" t="s">
        <v>144</v>
      </c>
      <c r="BK123" s="213">
        <f>BK124+BK128+BK130+BK147+BK151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84</v>
      </c>
      <c r="F124" s="214" t="s">
        <v>299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SUM(P125:P127)</f>
        <v>0</v>
      </c>
      <c r="Q124" s="208"/>
      <c r="R124" s="209">
        <f>SUM(R125:R127)</f>
        <v>0</v>
      </c>
      <c r="S124" s="208"/>
      <c r="T124" s="210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84</v>
      </c>
      <c r="AT124" s="212" t="s">
        <v>75</v>
      </c>
      <c r="AU124" s="212" t="s">
        <v>84</v>
      </c>
      <c r="AY124" s="211" t="s">
        <v>144</v>
      </c>
      <c r="BK124" s="213">
        <f>SUM(BK125:BK127)</f>
        <v>0</v>
      </c>
    </row>
    <row r="125" s="2" customFormat="1" ht="33" customHeight="1">
      <c r="A125" s="35"/>
      <c r="B125" s="36"/>
      <c r="C125" s="216" t="s">
        <v>84</v>
      </c>
      <c r="D125" s="216" t="s">
        <v>147</v>
      </c>
      <c r="E125" s="217" t="s">
        <v>735</v>
      </c>
      <c r="F125" s="218" t="s">
        <v>736</v>
      </c>
      <c r="G125" s="219" t="s">
        <v>157</v>
      </c>
      <c r="H125" s="220">
        <v>42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151</v>
      </c>
      <c r="AT125" s="228" t="s">
        <v>147</v>
      </c>
      <c r="AU125" s="228" t="s">
        <v>86</v>
      </c>
      <c r="AY125" s="14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151</v>
      </c>
      <c r="BM125" s="228" t="s">
        <v>776</v>
      </c>
    </row>
    <row r="126" s="2" customFormat="1" ht="37.8" customHeight="1">
      <c r="A126" s="35"/>
      <c r="B126" s="36"/>
      <c r="C126" s="216" t="s">
        <v>86</v>
      </c>
      <c r="D126" s="216" t="s">
        <v>147</v>
      </c>
      <c r="E126" s="217" t="s">
        <v>738</v>
      </c>
      <c r="F126" s="218" t="s">
        <v>739</v>
      </c>
      <c r="G126" s="219" t="s">
        <v>157</v>
      </c>
      <c r="H126" s="220">
        <v>42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151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151</v>
      </c>
      <c r="BM126" s="228" t="s">
        <v>777</v>
      </c>
    </row>
    <row r="127" s="2" customFormat="1" ht="24.15" customHeight="1">
      <c r="A127" s="35"/>
      <c r="B127" s="36"/>
      <c r="C127" s="216" t="s">
        <v>159</v>
      </c>
      <c r="D127" s="216" t="s">
        <v>147</v>
      </c>
      <c r="E127" s="217" t="s">
        <v>778</v>
      </c>
      <c r="F127" s="218" t="s">
        <v>779</v>
      </c>
      <c r="G127" s="219" t="s">
        <v>150</v>
      </c>
      <c r="H127" s="220">
        <v>140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151</v>
      </c>
      <c r="AT127" s="228" t="s">
        <v>147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151</v>
      </c>
      <c r="BM127" s="228" t="s">
        <v>780</v>
      </c>
    </row>
    <row r="128" s="12" customFormat="1" ht="22.8" customHeight="1">
      <c r="A128" s="12"/>
      <c r="B128" s="200"/>
      <c r="C128" s="201"/>
      <c r="D128" s="202" t="s">
        <v>75</v>
      </c>
      <c r="E128" s="214" t="s">
        <v>167</v>
      </c>
      <c r="F128" s="214" t="s">
        <v>781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P129</f>
        <v>0</v>
      </c>
      <c r="Q128" s="208"/>
      <c r="R128" s="209">
        <f>R129</f>
        <v>0</v>
      </c>
      <c r="S128" s="208"/>
      <c r="T128" s="21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84</v>
      </c>
      <c r="AT128" s="212" t="s">
        <v>75</v>
      </c>
      <c r="AU128" s="212" t="s">
        <v>84</v>
      </c>
      <c r="AY128" s="211" t="s">
        <v>144</v>
      </c>
      <c r="BK128" s="213">
        <f>BK129</f>
        <v>0</v>
      </c>
    </row>
    <row r="129" s="2" customFormat="1" ht="33" customHeight="1">
      <c r="A129" s="35"/>
      <c r="B129" s="36"/>
      <c r="C129" s="216" t="s">
        <v>151</v>
      </c>
      <c r="D129" s="216" t="s">
        <v>147</v>
      </c>
      <c r="E129" s="217" t="s">
        <v>782</v>
      </c>
      <c r="F129" s="218" t="s">
        <v>783</v>
      </c>
      <c r="G129" s="219" t="s">
        <v>150</v>
      </c>
      <c r="H129" s="220">
        <v>140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151</v>
      </c>
      <c r="AT129" s="228" t="s">
        <v>147</v>
      </c>
      <c r="AU129" s="228" t="s">
        <v>86</v>
      </c>
      <c r="AY129" s="14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151</v>
      </c>
      <c r="BM129" s="228" t="s">
        <v>784</v>
      </c>
    </row>
    <row r="130" s="12" customFormat="1" ht="22.8" customHeight="1">
      <c r="A130" s="12"/>
      <c r="B130" s="200"/>
      <c r="C130" s="201"/>
      <c r="D130" s="202" t="s">
        <v>75</v>
      </c>
      <c r="E130" s="214" t="s">
        <v>179</v>
      </c>
      <c r="F130" s="214" t="s">
        <v>785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SUM(P131:P146)</f>
        <v>0</v>
      </c>
      <c r="Q130" s="208"/>
      <c r="R130" s="209">
        <f>SUM(R131:R146)</f>
        <v>0.83789999999999998</v>
      </c>
      <c r="S130" s="208"/>
      <c r="T130" s="210">
        <f>SUM(T131:T146)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84</v>
      </c>
      <c r="AT130" s="212" t="s">
        <v>75</v>
      </c>
      <c r="AU130" s="212" t="s">
        <v>84</v>
      </c>
      <c r="AY130" s="211" t="s">
        <v>144</v>
      </c>
      <c r="BK130" s="213">
        <f>SUM(BK131:BK146)</f>
        <v>0</v>
      </c>
    </row>
    <row r="131" s="2" customFormat="1" ht="24.15" customHeight="1">
      <c r="A131" s="35"/>
      <c r="B131" s="36"/>
      <c r="C131" s="216" t="s">
        <v>167</v>
      </c>
      <c r="D131" s="216" t="s">
        <v>147</v>
      </c>
      <c r="E131" s="217" t="s">
        <v>786</v>
      </c>
      <c r="F131" s="218" t="s">
        <v>787</v>
      </c>
      <c r="G131" s="219" t="s">
        <v>165</v>
      </c>
      <c r="H131" s="220">
        <v>20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1.0000000000000001E-05</v>
      </c>
      <c r="R131" s="226">
        <f>Q131*H131</f>
        <v>0.00020000000000000001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151</v>
      </c>
      <c r="AT131" s="228" t="s">
        <v>147</v>
      </c>
      <c r="AU131" s="228" t="s">
        <v>86</v>
      </c>
      <c r="AY131" s="14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151</v>
      </c>
      <c r="BM131" s="228" t="s">
        <v>788</v>
      </c>
    </row>
    <row r="132" s="2" customFormat="1" ht="16.5" customHeight="1">
      <c r="A132" s="35"/>
      <c r="B132" s="36"/>
      <c r="C132" s="240" t="s">
        <v>171</v>
      </c>
      <c r="D132" s="240" t="s">
        <v>374</v>
      </c>
      <c r="E132" s="241" t="s">
        <v>789</v>
      </c>
      <c r="F132" s="242" t="s">
        <v>790</v>
      </c>
      <c r="G132" s="243" t="s">
        <v>165</v>
      </c>
      <c r="H132" s="244">
        <v>2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41</v>
      </c>
      <c r="O132" s="88"/>
      <c r="P132" s="226">
        <f>O132*H132</f>
        <v>0</v>
      </c>
      <c r="Q132" s="226">
        <v>0.0044200000000000003</v>
      </c>
      <c r="R132" s="226">
        <f>Q132*H132</f>
        <v>0.0088400000000000006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179</v>
      </c>
      <c r="AT132" s="228" t="s">
        <v>374</v>
      </c>
      <c r="AU132" s="228" t="s">
        <v>86</v>
      </c>
      <c r="AY132" s="14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151</v>
      </c>
      <c r="BM132" s="228" t="s">
        <v>791</v>
      </c>
    </row>
    <row r="133" s="2" customFormat="1" ht="16.5" customHeight="1">
      <c r="A133" s="35"/>
      <c r="B133" s="36"/>
      <c r="C133" s="240" t="s">
        <v>175</v>
      </c>
      <c r="D133" s="240" t="s">
        <v>374</v>
      </c>
      <c r="E133" s="241" t="s">
        <v>792</v>
      </c>
      <c r="F133" s="242" t="s">
        <v>793</v>
      </c>
      <c r="G133" s="243" t="s">
        <v>165</v>
      </c>
      <c r="H133" s="244">
        <v>3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41</v>
      </c>
      <c r="O133" s="88"/>
      <c r="P133" s="226">
        <f>O133*H133</f>
        <v>0</v>
      </c>
      <c r="Q133" s="226">
        <v>0.0042700000000000004</v>
      </c>
      <c r="R133" s="226">
        <f>Q133*H133</f>
        <v>0.012810000000000002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179</v>
      </c>
      <c r="AT133" s="228" t="s">
        <v>374</v>
      </c>
      <c r="AU133" s="228" t="s">
        <v>86</v>
      </c>
      <c r="AY133" s="14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84</v>
      </c>
      <c r="BK133" s="229">
        <f>ROUND(I133*H133,2)</f>
        <v>0</v>
      </c>
      <c r="BL133" s="14" t="s">
        <v>151</v>
      </c>
      <c r="BM133" s="228" t="s">
        <v>794</v>
      </c>
    </row>
    <row r="134" s="2" customFormat="1" ht="16.5" customHeight="1">
      <c r="A134" s="35"/>
      <c r="B134" s="36"/>
      <c r="C134" s="240" t="s">
        <v>179</v>
      </c>
      <c r="D134" s="240" t="s">
        <v>374</v>
      </c>
      <c r="E134" s="241" t="s">
        <v>795</v>
      </c>
      <c r="F134" s="242" t="s">
        <v>796</v>
      </c>
      <c r="G134" s="243" t="s">
        <v>165</v>
      </c>
      <c r="H134" s="244">
        <v>15</v>
      </c>
      <c r="I134" s="245"/>
      <c r="J134" s="246">
        <f>ROUND(I134*H134,2)</f>
        <v>0</v>
      </c>
      <c r="K134" s="247"/>
      <c r="L134" s="248"/>
      <c r="M134" s="249" t="s">
        <v>1</v>
      </c>
      <c r="N134" s="250" t="s">
        <v>41</v>
      </c>
      <c r="O134" s="88"/>
      <c r="P134" s="226">
        <f>O134*H134</f>
        <v>0</v>
      </c>
      <c r="Q134" s="226">
        <v>0.0042700000000000004</v>
      </c>
      <c r="R134" s="226">
        <f>Q134*H134</f>
        <v>0.06405000000000001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179</v>
      </c>
      <c r="AT134" s="228" t="s">
        <v>374</v>
      </c>
      <c r="AU134" s="228" t="s">
        <v>86</v>
      </c>
      <c r="AY134" s="14" t="s">
        <v>144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151</v>
      </c>
      <c r="BM134" s="228" t="s">
        <v>797</v>
      </c>
    </row>
    <row r="135" s="2" customFormat="1" ht="16.5" customHeight="1">
      <c r="A135" s="35"/>
      <c r="B135" s="36"/>
      <c r="C135" s="240" t="s">
        <v>145</v>
      </c>
      <c r="D135" s="240" t="s">
        <v>374</v>
      </c>
      <c r="E135" s="241" t="s">
        <v>798</v>
      </c>
      <c r="F135" s="242" t="s">
        <v>799</v>
      </c>
      <c r="G135" s="243" t="s">
        <v>165</v>
      </c>
      <c r="H135" s="244">
        <v>2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41</v>
      </c>
      <c r="O135" s="88"/>
      <c r="P135" s="226">
        <f>O135*H135</f>
        <v>0</v>
      </c>
      <c r="Q135" s="226">
        <v>0.0046899999999999997</v>
      </c>
      <c r="R135" s="226">
        <f>Q135*H135</f>
        <v>0.0093799999999999994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179</v>
      </c>
      <c r="AT135" s="228" t="s">
        <v>374</v>
      </c>
      <c r="AU135" s="228" t="s">
        <v>86</v>
      </c>
      <c r="AY135" s="14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151</v>
      </c>
      <c r="BM135" s="228" t="s">
        <v>800</v>
      </c>
    </row>
    <row r="136" s="2" customFormat="1" ht="33" customHeight="1">
      <c r="A136" s="35"/>
      <c r="B136" s="36"/>
      <c r="C136" s="216" t="s">
        <v>111</v>
      </c>
      <c r="D136" s="216" t="s">
        <v>147</v>
      </c>
      <c r="E136" s="217" t="s">
        <v>801</v>
      </c>
      <c r="F136" s="218" t="s">
        <v>802</v>
      </c>
      <c r="G136" s="219" t="s">
        <v>182</v>
      </c>
      <c r="H136" s="220">
        <v>7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151</v>
      </c>
      <c r="AT136" s="228" t="s">
        <v>147</v>
      </c>
      <c r="AU136" s="228" t="s">
        <v>86</v>
      </c>
      <c r="AY136" s="14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151</v>
      </c>
      <c r="BM136" s="228" t="s">
        <v>803</v>
      </c>
    </row>
    <row r="137" s="2" customFormat="1" ht="16.5" customHeight="1">
      <c r="A137" s="35"/>
      <c r="B137" s="36"/>
      <c r="C137" s="240" t="s">
        <v>190</v>
      </c>
      <c r="D137" s="240" t="s">
        <v>374</v>
      </c>
      <c r="E137" s="241" t="s">
        <v>804</v>
      </c>
      <c r="F137" s="242" t="s">
        <v>805</v>
      </c>
      <c r="G137" s="243" t="s">
        <v>182</v>
      </c>
      <c r="H137" s="244">
        <v>1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41</v>
      </c>
      <c r="O137" s="88"/>
      <c r="P137" s="226">
        <f>O137*H137</f>
        <v>0</v>
      </c>
      <c r="Q137" s="226">
        <v>0.0011000000000000001</v>
      </c>
      <c r="R137" s="226">
        <f>Q137*H137</f>
        <v>0.0011000000000000001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179</v>
      </c>
      <c r="AT137" s="228" t="s">
        <v>374</v>
      </c>
      <c r="AU137" s="228" t="s">
        <v>86</v>
      </c>
      <c r="AY137" s="14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151</v>
      </c>
      <c r="BM137" s="228" t="s">
        <v>806</v>
      </c>
    </row>
    <row r="138" s="2" customFormat="1" ht="16.5" customHeight="1">
      <c r="A138" s="35"/>
      <c r="B138" s="36"/>
      <c r="C138" s="240" t="s">
        <v>8</v>
      </c>
      <c r="D138" s="240" t="s">
        <v>374</v>
      </c>
      <c r="E138" s="241" t="s">
        <v>807</v>
      </c>
      <c r="F138" s="242" t="s">
        <v>808</v>
      </c>
      <c r="G138" s="243" t="s">
        <v>182</v>
      </c>
      <c r="H138" s="244">
        <v>1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41</v>
      </c>
      <c r="O138" s="88"/>
      <c r="P138" s="226">
        <f>O138*H138</f>
        <v>0</v>
      </c>
      <c r="Q138" s="226">
        <v>0.0012099999999999999</v>
      </c>
      <c r="R138" s="226">
        <f>Q138*H138</f>
        <v>0.0012099999999999999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179</v>
      </c>
      <c r="AT138" s="228" t="s">
        <v>374</v>
      </c>
      <c r="AU138" s="228" t="s">
        <v>86</v>
      </c>
      <c r="AY138" s="14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151</v>
      </c>
      <c r="BM138" s="228" t="s">
        <v>809</v>
      </c>
    </row>
    <row r="139" s="2" customFormat="1" ht="16.5" customHeight="1">
      <c r="A139" s="35"/>
      <c r="B139" s="36"/>
      <c r="C139" s="240" t="s">
        <v>198</v>
      </c>
      <c r="D139" s="240" t="s">
        <v>374</v>
      </c>
      <c r="E139" s="241" t="s">
        <v>810</v>
      </c>
      <c r="F139" s="242" t="s">
        <v>811</v>
      </c>
      <c r="G139" s="243" t="s">
        <v>182</v>
      </c>
      <c r="H139" s="244">
        <v>4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41</v>
      </c>
      <c r="O139" s="88"/>
      <c r="P139" s="226">
        <f>O139*H139</f>
        <v>0</v>
      </c>
      <c r="Q139" s="226">
        <v>0.0014</v>
      </c>
      <c r="R139" s="226">
        <f>Q139*H139</f>
        <v>0.0055999999999999999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179</v>
      </c>
      <c r="AT139" s="228" t="s">
        <v>374</v>
      </c>
      <c r="AU139" s="228" t="s">
        <v>86</v>
      </c>
      <c r="AY139" s="14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151</v>
      </c>
      <c r="BM139" s="228" t="s">
        <v>812</v>
      </c>
    </row>
    <row r="140" s="2" customFormat="1" ht="16.5" customHeight="1">
      <c r="A140" s="35"/>
      <c r="B140" s="36"/>
      <c r="C140" s="240" t="s">
        <v>202</v>
      </c>
      <c r="D140" s="240" t="s">
        <v>374</v>
      </c>
      <c r="E140" s="241" t="s">
        <v>813</v>
      </c>
      <c r="F140" s="242" t="s">
        <v>814</v>
      </c>
      <c r="G140" s="243" t="s">
        <v>182</v>
      </c>
      <c r="H140" s="244">
        <v>1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41</v>
      </c>
      <c r="O140" s="88"/>
      <c r="P140" s="226">
        <f>O140*H140</f>
        <v>0</v>
      </c>
      <c r="Q140" s="226">
        <v>0.00167</v>
      </c>
      <c r="R140" s="226">
        <f>Q140*H140</f>
        <v>0.00167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179</v>
      </c>
      <c r="AT140" s="228" t="s">
        <v>374</v>
      </c>
      <c r="AU140" s="228" t="s">
        <v>86</v>
      </c>
      <c r="AY140" s="14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151</v>
      </c>
      <c r="BM140" s="228" t="s">
        <v>815</v>
      </c>
    </row>
    <row r="141" s="2" customFormat="1" ht="33" customHeight="1">
      <c r="A141" s="35"/>
      <c r="B141" s="36"/>
      <c r="C141" s="216" t="s">
        <v>206</v>
      </c>
      <c r="D141" s="216" t="s">
        <v>147</v>
      </c>
      <c r="E141" s="217" t="s">
        <v>816</v>
      </c>
      <c r="F141" s="218" t="s">
        <v>817</v>
      </c>
      <c r="G141" s="219" t="s">
        <v>182</v>
      </c>
      <c r="H141" s="220">
        <v>1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41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151</v>
      </c>
      <c r="AT141" s="228" t="s">
        <v>147</v>
      </c>
      <c r="AU141" s="228" t="s">
        <v>86</v>
      </c>
      <c r="AY141" s="14" t="s">
        <v>144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151</v>
      </c>
      <c r="BM141" s="228" t="s">
        <v>818</v>
      </c>
    </row>
    <row r="142" s="2" customFormat="1" ht="24.15" customHeight="1">
      <c r="A142" s="35"/>
      <c r="B142" s="36"/>
      <c r="C142" s="240" t="s">
        <v>210</v>
      </c>
      <c r="D142" s="240" t="s">
        <v>374</v>
      </c>
      <c r="E142" s="241" t="s">
        <v>819</v>
      </c>
      <c r="F142" s="242" t="s">
        <v>820</v>
      </c>
      <c r="G142" s="243" t="s">
        <v>182</v>
      </c>
      <c r="H142" s="244">
        <v>1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41</v>
      </c>
      <c r="O142" s="88"/>
      <c r="P142" s="226">
        <f>O142*H142</f>
        <v>0</v>
      </c>
      <c r="Q142" s="226">
        <v>0.0030000000000000001</v>
      </c>
      <c r="R142" s="226">
        <f>Q142*H142</f>
        <v>0.0030000000000000001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179</v>
      </c>
      <c r="AT142" s="228" t="s">
        <v>374</v>
      </c>
      <c r="AU142" s="228" t="s">
        <v>86</v>
      </c>
      <c r="AY142" s="14" t="s">
        <v>144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84</v>
      </c>
      <c r="BK142" s="229">
        <f>ROUND(I142*H142,2)</f>
        <v>0</v>
      </c>
      <c r="BL142" s="14" t="s">
        <v>151</v>
      </c>
      <c r="BM142" s="228" t="s">
        <v>821</v>
      </c>
    </row>
    <row r="143" s="2" customFormat="1" ht="24.15" customHeight="1">
      <c r="A143" s="35"/>
      <c r="B143" s="36"/>
      <c r="C143" s="216" t="s">
        <v>214</v>
      </c>
      <c r="D143" s="216" t="s">
        <v>147</v>
      </c>
      <c r="E143" s="217" t="s">
        <v>822</v>
      </c>
      <c r="F143" s="218" t="s">
        <v>823</v>
      </c>
      <c r="G143" s="219" t="s">
        <v>182</v>
      </c>
      <c r="H143" s="220">
        <v>2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0.12526000000000001</v>
      </c>
      <c r="R143" s="226">
        <f>Q143*H143</f>
        <v>0.25052000000000002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151</v>
      </c>
      <c r="AT143" s="228" t="s">
        <v>147</v>
      </c>
      <c r="AU143" s="228" t="s">
        <v>86</v>
      </c>
      <c r="AY143" s="14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151</v>
      </c>
      <c r="BM143" s="228" t="s">
        <v>824</v>
      </c>
    </row>
    <row r="144" s="2" customFormat="1" ht="24.15" customHeight="1">
      <c r="A144" s="35"/>
      <c r="B144" s="36"/>
      <c r="C144" s="240" t="s">
        <v>221</v>
      </c>
      <c r="D144" s="240" t="s">
        <v>374</v>
      </c>
      <c r="E144" s="241" t="s">
        <v>825</v>
      </c>
      <c r="F144" s="242" t="s">
        <v>826</v>
      </c>
      <c r="G144" s="243" t="s">
        <v>182</v>
      </c>
      <c r="H144" s="244">
        <v>2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41</v>
      </c>
      <c r="O144" s="88"/>
      <c r="P144" s="226">
        <f>O144*H144</f>
        <v>0</v>
      </c>
      <c r="Q144" s="226">
        <v>0.13500000000000001</v>
      </c>
      <c r="R144" s="226">
        <f>Q144*H144</f>
        <v>0.27000000000000002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179</v>
      </c>
      <c r="AT144" s="228" t="s">
        <v>374</v>
      </c>
      <c r="AU144" s="228" t="s">
        <v>86</v>
      </c>
      <c r="AY144" s="14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151</v>
      </c>
      <c r="BM144" s="228" t="s">
        <v>827</v>
      </c>
    </row>
    <row r="145" s="2" customFormat="1" ht="24.15" customHeight="1">
      <c r="A145" s="35"/>
      <c r="B145" s="36"/>
      <c r="C145" s="216" t="s">
        <v>226</v>
      </c>
      <c r="D145" s="216" t="s">
        <v>147</v>
      </c>
      <c r="E145" s="217" t="s">
        <v>828</v>
      </c>
      <c r="F145" s="218" t="s">
        <v>829</v>
      </c>
      <c r="G145" s="219" t="s">
        <v>182</v>
      </c>
      <c r="H145" s="220">
        <v>2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41</v>
      </c>
      <c r="O145" s="88"/>
      <c r="P145" s="226">
        <f>O145*H145</f>
        <v>0</v>
      </c>
      <c r="Q145" s="226">
        <v>0.030759999999999999</v>
      </c>
      <c r="R145" s="226">
        <f>Q145*H145</f>
        <v>0.061519999999999998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151</v>
      </c>
      <c r="AT145" s="228" t="s">
        <v>147</v>
      </c>
      <c r="AU145" s="228" t="s">
        <v>86</v>
      </c>
      <c r="AY145" s="14" t="s">
        <v>144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84</v>
      </c>
      <c r="BK145" s="229">
        <f>ROUND(I145*H145,2)</f>
        <v>0</v>
      </c>
      <c r="BL145" s="14" t="s">
        <v>151</v>
      </c>
      <c r="BM145" s="228" t="s">
        <v>830</v>
      </c>
    </row>
    <row r="146" s="2" customFormat="1" ht="24.15" customHeight="1">
      <c r="A146" s="35"/>
      <c r="B146" s="36"/>
      <c r="C146" s="240" t="s">
        <v>230</v>
      </c>
      <c r="D146" s="240" t="s">
        <v>374</v>
      </c>
      <c r="E146" s="241" t="s">
        <v>831</v>
      </c>
      <c r="F146" s="242" t="s">
        <v>832</v>
      </c>
      <c r="G146" s="243" t="s">
        <v>182</v>
      </c>
      <c r="H146" s="244">
        <v>2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41</v>
      </c>
      <c r="O146" s="88"/>
      <c r="P146" s="226">
        <f>O146*H146</f>
        <v>0</v>
      </c>
      <c r="Q146" s="226">
        <v>0.073999999999999996</v>
      </c>
      <c r="R146" s="226">
        <f>Q146*H146</f>
        <v>0.14799999999999999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179</v>
      </c>
      <c r="AT146" s="228" t="s">
        <v>374</v>
      </c>
      <c r="AU146" s="228" t="s">
        <v>86</v>
      </c>
      <c r="AY146" s="14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151</v>
      </c>
      <c r="BM146" s="228" t="s">
        <v>833</v>
      </c>
    </row>
    <row r="147" s="12" customFormat="1" ht="22.8" customHeight="1">
      <c r="A147" s="12"/>
      <c r="B147" s="200"/>
      <c r="C147" s="201"/>
      <c r="D147" s="202" t="s">
        <v>75</v>
      </c>
      <c r="E147" s="214" t="s">
        <v>145</v>
      </c>
      <c r="F147" s="214" t="s">
        <v>146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SUM(P148:P150)</f>
        <v>0</v>
      </c>
      <c r="Q147" s="208"/>
      <c r="R147" s="209">
        <f>SUM(R148:R150)</f>
        <v>153.83645799999999</v>
      </c>
      <c r="S147" s="208"/>
      <c r="T147" s="21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84</v>
      </c>
      <c r="AT147" s="212" t="s">
        <v>75</v>
      </c>
      <c r="AU147" s="212" t="s">
        <v>84</v>
      </c>
      <c r="AY147" s="211" t="s">
        <v>144</v>
      </c>
      <c r="BK147" s="213">
        <f>SUM(BK148:BK150)</f>
        <v>0</v>
      </c>
    </row>
    <row r="148" s="2" customFormat="1" ht="24.15" customHeight="1">
      <c r="A148" s="35"/>
      <c r="B148" s="36"/>
      <c r="C148" s="216" t="s">
        <v>7</v>
      </c>
      <c r="D148" s="216" t="s">
        <v>147</v>
      </c>
      <c r="E148" s="217" t="s">
        <v>834</v>
      </c>
      <c r="F148" s="218" t="s">
        <v>835</v>
      </c>
      <c r="G148" s="219" t="s">
        <v>157</v>
      </c>
      <c r="H148" s="220">
        <v>11.199999999999999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41</v>
      </c>
      <c r="O148" s="88"/>
      <c r="P148" s="226">
        <f>O148*H148</f>
        <v>0</v>
      </c>
      <c r="Q148" s="226">
        <v>2.2563399999999998</v>
      </c>
      <c r="R148" s="226">
        <f>Q148*H148</f>
        <v>25.271007999999995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151</v>
      </c>
      <c r="AT148" s="228" t="s">
        <v>147</v>
      </c>
      <c r="AU148" s="228" t="s">
        <v>86</v>
      </c>
      <c r="AY148" s="14" t="s">
        <v>144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84</v>
      </c>
      <c r="BK148" s="229">
        <f>ROUND(I148*H148,2)</f>
        <v>0</v>
      </c>
      <c r="BL148" s="14" t="s">
        <v>151</v>
      </c>
      <c r="BM148" s="228" t="s">
        <v>836</v>
      </c>
    </row>
    <row r="149" s="2" customFormat="1" ht="24.15" customHeight="1">
      <c r="A149" s="35"/>
      <c r="B149" s="36"/>
      <c r="C149" s="216" t="s">
        <v>237</v>
      </c>
      <c r="D149" s="216" t="s">
        <v>147</v>
      </c>
      <c r="E149" s="217" t="s">
        <v>837</v>
      </c>
      <c r="F149" s="218" t="s">
        <v>838</v>
      </c>
      <c r="G149" s="219" t="s">
        <v>165</v>
      </c>
      <c r="H149" s="220">
        <v>140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0.11808</v>
      </c>
      <c r="R149" s="226">
        <f>Q149*H149</f>
        <v>16.531200000000002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151</v>
      </c>
      <c r="AT149" s="228" t="s">
        <v>147</v>
      </c>
      <c r="AU149" s="228" t="s">
        <v>86</v>
      </c>
      <c r="AY149" s="14" t="s">
        <v>144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151</v>
      </c>
      <c r="BM149" s="228" t="s">
        <v>839</v>
      </c>
    </row>
    <row r="150" s="2" customFormat="1" ht="16.5" customHeight="1">
      <c r="A150" s="35"/>
      <c r="B150" s="36"/>
      <c r="C150" s="240" t="s">
        <v>242</v>
      </c>
      <c r="D150" s="240" t="s">
        <v>374</v>
      </c>
      <c r="E150" s="241" t="s">
        <v>840</v>
      </c>
      <c r="F150" s="242" t="s">
        <v>841</v>
      </c>
      <c r="G150" s="243" t="s">
        <v>182</v>
      </c>
      <c r="H150" s="244">
        <v>435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41</v>
      </c>
      <c r="O150" s="88"/>
      <c r="P150" s="226">
        <f>O150*H150</f>
        <v>0</v>
      </c>
      <c r="Q150" s="226">
        <v>0.25755</v>
      </c>
      <c r="R150" s="226">
        <f>Q150*H150</f>
        <v>112.03425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179</v>
      </c>
      <c r="AT150" s="228" t="s">
        <v>374</v>
      </c>
      <c r="AU150" s="228" t="s">
        <v>86</v>
      </c>
      <c r="AY150" s="14" t="s">
        <v>144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84</v>
      </c>
      <c r="BK150" s="229">
        <f>ROUND(I150*H150,2)</f>
        <v>0</v>
      </c>
      <c r="BL150" s="14" t="s">
        <v>151</v>
      </c>
      <c r="BM150" s="228" t="s">
        <v>842</v>
      </c>
    </row>
    <row r="151" s="12" customFormat="1" ht="22.8" customHeight="1">
      <c r="A151" s="12"/>
      <c r="B151" s="200"/>
      <c r="C151" s="201"/>
      <c r="D151" s="202" t="s">
        <v>75</v>
      </c>
      <c r="E151" s="214" t="s">
        <v>381</v>
      </c>
      <c r="F151" s="214" t="s">
        <v>382</v>
      </c>
      <c r="G151" s="201"/>
      <c r="H151" s="201"/>
      <c r="I151" s="204"/>
      <c r="J151" s="215">
        <f>BK151</f>
        <v>0</v>
      </c>
      <c r="K151" s="201"/>
      <c r="L151" s="206"/>
      <c r="M151" s="207"/>
      <c r="N151" s="208"/>
      <c r="O151" s="208"/>
      <c r="P151" s="209">
        <f>P152</f>
        <v>0</v>
      </c>
      <c r="Q151" s="208"/>
      <c r="R151" s="209">
        <f>R152</f>
        <v>0</v>
      </c>
      <c r="S151" s="208"/>
      <c r="T151" s="21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1" t="s">
        <v>84</v>
      </c>
      <c r="AT151" s="212" t="s">
        <v>75</v>
      </c>
      <c r="AU151" s="212" t="s">
        <v>84</v>
      </c>
      <c r="AY151" s="211" t="s">
        <v>144</v>
      </c>
      <c r="BK151" s="213">
        <f>BK152</f>
        <v>0</v>
      </c>
    </row>
    <row r="152" s="2" customFormat="1" ht="24.15" customHeight="1">
      <c r="A152" s="35"/>
      <c r="B152" s="36"/>
      <c r="C152" s="216" t="s">
        <v>250</v>
      </c>
      <c r="D152" s="216" t="s">
        <v>147</v>
      </c>
      <c r="E152" s="217" t="s">
        <v>383</v>
      </c>
      <c r="F152" s="218" t="s">
        <v>384</v>
      </c>
      <c r="G152" s="219" t="s">
        <v>224</v>
      </c>
      <c r="H152" s="220">
        <v>154.67400000000001</v>
      </c>
      <c r="I152" s="221"/>
      <c r="J152" s="222">
        <f>ROUND(I152*H152,2)</f>
        <v>0</v>
      </c>
      <c r="K152" s="223"/>
      <c r="L152" s="41"/>
      <c r="M152" s="235" t="s">
        <v>1</v>
      </c>
      <c r="N152" s="236" t="s">
        <v>41</v>
      </c>
      <c r="O152" s="237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151</v>
      </c>
      <c r="AT152" s="228" t="s">
        <v>147</v>
      </c>
      <c r="AU152" s="228" t="s">
        <v>86</v>
      </c>
      <c r="AY152" s="14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151</v>
      </c>
      <c r="BM152" s="228" t="s">
        <v>843</v>
      </c>
    </row>
    <row r="153" s="2" customFormat="1" ht="6.96" customHeight="1">
      <c r="A153" s="35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yxb8aaKCp3rBWeE6rmsD+5ZxYhnPj9fjye9XNTiZZ7p8wjR7/HTchTpXICMOvtwYR7wQCXyKdbw5sw2BIjCVxA==" hashValue="3CQ/kM52NlyyLpAUN9IXJXP9/0OQnlnd+vq3HWoMK+UlEME56Lr4ISD9Is44Xl84njUHjYxYSB+/jPIWEwEXaA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HALA PRO VOLIÉROVÝ CHOV NOSNIC - Dolní Studénky parc.č. 417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844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ROUND((SUM(BE122:BE152)),  2)</f>
        <v>0</v>
      </c>
      <c r="G33" s="35"/>
      <c r="H33" s="35"/>
      <c r="I33" s="152">
        <v>0.20999999999999999</v>
      </c>
      <c r="J33" s="151">
        <f>ROUND(((SUM(BE122:BE152))*I33),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ROUND((SUM(BF122:BF152)),  2)</f>
        <v>0</v>
      </c>
      <c r="G34" s="35"/>
      <c r="H34" s="35"/>
      <c r="I34" s="152">
        <v>0.12</v>
      </c>
      <c r="J34" s="151">
        <f>ROUND(((SUM(BF122:BF152))*I34),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ROUND((SUM(BG122:BG152)),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ROUND((SUM(BH122:BH152)),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ROUND((SUM(BI122:BI152)),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HALA PRO VOLIÉROVÝ CHOV NOSNIC - Dolní Studénky parc.č. 417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08 - Základ pro sila - 3000/6000 mm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Králec , parc.č. 417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BLUDOVSKÁ, a.s.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hidden="1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287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288</v>
      </c>
      <c r="E99" s="185"/>
      <c r="F99" s="185"/>
      <c r="G99" s="185"/>
      <c r="H99" s="185"/>
      <c r="I99" s="185"/>
      <c r="J99" s="186">
        <f>J129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845</v>
      </c>
      <c r="E100" s="185"/>
      <c r="F100" s="185"/>
      <c r="G100" s="185"/>
      <c r="H100" s="185"/>
      <c r="I100" s="185"/>
      <c r="J100" s="186">
        <f>J145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297</v>
      </c>
      <c r="E101" s="179"/>
      <c r="F101" s="179"/>
      <c r="G101" s="179"/>
      <c r="H101" s="179"/>
      <c r="I101" s="179"/>
      <c r="J101" s="180">
        <f>J148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298</v>
      </c>
      <c r="E102" s="185"/>
      <c r="F102" s="185"/>
      <c r="G102" s="185"/>
      <c r="H102" s="185"/>
      <c r="I102" s="185"/>
      <c r="J102" s="186">
        <f>J149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6.25" customHeight="1">
      <c r="A112" s="35"/>
      <c r="B112" s="36"/>
      <c r="C112" s="37"/>
      <c r="D112" s="37"/>
      <c r="E112" s="171" t="str">
        <f>E7</f>
        <v>HALA PRO VOLIÉROVÝ CHOV NOSNIC - Dolní Studénky parc.č. 417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08 - Základ pro sila - 3000/6000 mm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Králec , parc.č. 417</v>
      </c>
      <c r="G116" s="37"/>
      <c r="H116" s="37"/>
      <c r="I116" s="29" t="s">
        <v>22</v>
      </c>
      <c r="J116" s="76" t="str">
        <f>IF(J12="","",J12)</f>
        <v>19. 2. 2026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BLUDOVSKÁ, a.s.</v>
      </c>
      <c r="G118" s="37"/>
      <c r="H118" s="37"/>
      <c r="I118" s="29" t="s">
        <v>30</v>
      </c>
      <c r="J118" s="33" t="str">
        <f>E21</f>
        <v>Ing. Martin Trokan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33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130</v>
      </c>
      <c r="D121" s="191" t="s">
        <v>61</v>
      </c>
      <c r="E121" s="191" t="s">
        <v>57</v>
      </c>
      <c r="F121" s="191" t="s">
        <v>58</v>
      </c>
      <c r="G121" s="191" t="s">
        <v>131</v>
      </c>
      <c r="H121" s="191" t="s">
        <v>132</v>
      </c>
      <c r="I121" s="191" t="s">
        <v>133</v>
      </c>
      <c r="J121" s="192" t="s">
        <v>119</v>
      </c>
      <c r="K121" s="193" t="s">
        <v>134</v>
      </c>
      <c r="L121" s="194"/>
      <c r="M121" s="97" t="s">
        <v>1</v>
      </c>
      <c r="N121" s="98" t="s">
        <v>40</v>
      </c>
      <c r="O121" s="98" t="s">
        <v>135</v>
      </c>
      <c r="P121" s="98" t="s">
        <v>136</v>
      </c>
      <c r="Q121" s="98" t="s">
        <v>137</v>
      </c>
      <c r="R121" s="98" t="s">
        <v>138</v>
      </c>
      <c r="S121" s="98" t="s">
        <v>139</v>
      </c>
      <c r="T121" s="99" t="s">
        <v>140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141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P123+P148</f>
        <v>0</v>
      </c>
      <c r="Q122" s="101"/>
      <c r="R122" s="197">
        <f>R123+R148</f>
        <v>34.1943932</v>
      </c>
      <c r="S122" s="101"/>
      <c r="T122" s="198">
        <f>T123+T148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BK123+BK148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142</v>
      </c>
      <c r="F123" s="203" t="s">
        <v>143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P124+P129+P145</f>
        <v>0</v>
      </c>
      <c r="Q123" s="208"/>
      <c r="R123" s="209">
        <f>R124+R129+R145</f>
        <v>34.157913200000003</v>
      </c>
      <c r="S123" s="208"/>
      <c r="T123" s="210">
        <f>T124+T129+T145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84</v>
      </c>
      <c r="AT123" s="212" t="s">
        <v>75</v>
      </c>
      <c r="AU123" s="212" t="s">
        <v>76</v>
      </c>
      <c r="AY123" s="211" t="s">
        <v>144</v>
      </c>
      <c r="BK123" s="213">
        <f>BK124+BK129+BK145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84</v>
      </c>
      <c r="F124" s="214" t="s">
        <v>299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SUM(P125:P128)</f>
        <v>0</v>
      </c>
      <c r="Q124" s="208"/>
      <c r="R124" s="209">
        <f>SUM(R125:R128)</f>
        <v>0</v>
      </c>
      <c r="S124" s="208"/>
      <c r="T124" s="210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84</v>
      </c>
      <c r="AT124" s="212" t="s">
        <v>75</v>
      </c>
      <c r="AU124" s="212" t="s">
        <v>84</v>
      </c>
      <c r="AY124" s="211" t="s">
        <v>144</v>
      </c>
      <c r="BK124" s="213">
        <f>SUM(BK125:BK128)</f>
        <v>0</v>
      </c>
    </row>
    <row r="125" s="2" customFormat="1" ht="33" customHeight="1">
      <c r="A125" s="35"/>
      <c r="B125" s="36"/>
      <c r="C125" s="216" t="s">
        <v>84</v>
      </c>
      <c r="D125" s="216" t="s">
        <v>147</v>
      </c>
      <c r="E125" s="217" t="s">
        <v>735</v>
      </c>
      <c r="F125" s="218" t="s">
        <v>736</v>
      </c>
      <c r="G125" s="219" t="s">
        <v>157</v>
      </c>
      <c r="H125" s="220">
        <v>7.2000000000000002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151</v>
      </c>
      <c r="AT125" s="228" t="s">
        <v>147</v>
      </c>
      <c r="AU125" s="228" t="s">
        <v>86</v>
      </c>
      <c r="AY125" s="14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151</v>
      </c>
      <c r="BM125" s="228" t="s">
        <v>846</v>
      </c>
    </row>
    <row r="126" s="2" customFormat="1" ht="37.8" customHeight="1">
      <c r="A126" s="35"/>
      <c r="B126" s="36"/>
      <c r="C126" s="216" t="s">
        <v>86</v>
      </c>
      <c r="D126" s="216" t="s">
        <v>147</v>
      </c>
      <c r="E126" s="217" t="s">
        <v>738</v>
      </c>
      <c r="F126" s="218" t="s">
        <v>739</v>
      </c>
      <c r="G126" s="219" t="s">
        <v>157</v>
      </c>
      <c r="H126" s="220">
        <v>7.2000000000000002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151</v>
      </c>
      <c r="AT126" s="228" t="s">
        <v>147</v>
      </c>
      <c r="AU126" s="228" t="s">
        <v>86</v>
      </c>
      <c r="AY126" s="14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151</v>
      </c>
      <c r="BM126" s="228" t="s">
        <v>847</v>
      </c>
    </row>
    <row r="127" s="2" customFormat="1" ht="33" customHeight="1">
      <c r="A127" s="35"/>
      <c r="B127" s="36"/>
      <c r="C127" s="216" t="s">
        <v>159</v>
      </c>
      <c r="D127" s="216" t="s">
        <v>147</v>
      </c>
      <c r="E127" s="217" t="s">
        <v>848</v>
      </c>
      <c r="F127" s="218" t="s">
        <v>849</v>
      </c>
      <c r="G127" s="219" t="s">
        <v>157</v>
      </c>
      <c r="H127" s="220">
        <v>7.2000000000000002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151</v>
      </c>
      <c r="AT127" s="228" t="s">
        <v>147</v>
      </c>
      <c r="AU127" s="228" t="s">
        <v>86</v>
      </c>
      <c r="AY127" s="14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151</v>
      </c>
      <c r="BM127" s="228" t="s">
        <v>850</v>
      </c>
    </row>
    <row r="128" s="2" customFormat="1" ht="24.15" customHeight="1">
      <c r="A128" s="35"/>
      <c r="B128" s="36"/>
      <c r="C128" s="216" t="s">
        <v>151</v>
      </c>
      <c r="D128" s="216" t="s">
        <v>147</v>
      </c>
      <c r="E128" s="217" t="s">
        <v>741</v>
      </c>
      <c r="F128" s="218" t="s">
        <v>851</v>
      </c>
      <c r="G128" s="219" t="s">
        <v>157</v>
      </c>
      <c r="H128" s="220">
        <v>9.4399999999999995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151</v>
      </c>
      <c r="AT128" s="228" t="s">
        <v>147</v>
      </c>
      <c r="AU128" s="228" t="s">
        <v>86</v>
      </c>
      <c r="AY128" s="14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151</v>
      </c>
      <c r="BM128" s="228" t="s">
        <v>852</v>
      </c>
    </row>
    <row r="129" s="12" customFormat="1" ht="22.8" customHeight="1">
      <c r="A129" s="12"/>
      <c r="B129" s="200"/>
      <c r="C129" s="201"/>
      <c r="D129" s="202" t="s">
        <v>75</v>
      </c>
      <c r="E129" s="214" t="s">
        <v>86</v>
      </c>
      <c r="F129" s="214" t="s">
        <v>313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SUM(P130:P144)</f>
        <v>0</v>
      </c>
      <c r="Q129" s="208"/>
      <c r="R129" s="209">
        <f>SUM(R130:R144)</f>
        <v>34.157913200000003</v>
      </c>
      <c r="S129" s="208"/>
      <c r="T129" s="210">
        <f>SUM(T130:T144)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84</v>
      </c>
      <c r="AT129" s="212" t="s">
        <v>75</v>
      </c>
      <c r="AU129" s="212" t="s">
        <v>84</v>
      </c>
      <c r="AY129" s="211" t="s">
        <v>144</v>
      </c>
      <c r="BK129" s="213">
        <f>SUM(BK130:BK144)</f>
        <v>0</v>
      </c>
    </row>
    <row r="130" s="2" customFormat="1" ht="24.15" customHeight="1">
      <c r="A130" s="35"/>
      <c r="B130" s="36"/>
      <c r="C130" s="216" t="s">
        <v>167</v>
      </c>
      <c r="D130" s="216" t="s">
        <v>147</v>
      </c>
      <c r="E130" s="217" t="s">
        <v>853</v>
      </c>
      <c r="F130" s="218" t="s">
        <v>854</v>
      </c>
      <c r="G130" s="219" t="s">
        <v>157</v>
      </c>
      <c r="H130" s="220">
        <v>2.7000000000000002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41</v>
      </c>
      <c r="O130" s="88"/>
      <c r="P130" s="226">
        <f>O130*H130</f>
        <v>0</v>
      </c>
      <c r="Q130" s="226">
        <v>2.1600000000000001</v>
      </c>
      <c r="R130" s="226">
        <f>Q130*H130</f>
        <v>5.8320000000000007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151</v>
      </c>
      <c r="AT130" s="228" t="s">
        <v>147</v>
      </c>
      <c r="AU130" s="228" t="s">
        <v>86</v>
      </c>
      <c r="AY130" s="14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151</v>
      </c>
      <c r="BM130" s="228" t="s">
        <v>855</v>
      </c>
    </row>
    <row r="131" s="2" customFormat="1" ht="24.15" customHeight="1">
      <c r="A131" s="35"/>
      <c r="B131" s="36"/>
      <c r="C131" s="216" t="s">
        <v>171</v>
      </c>
      <c r="D131" s="216" t="s">
        <v>147</v>
      </c>
      <c r="E131" s="217" t="s">
        <v>856</v>
      </c>
      <c r="F131" s="218" t="s">
        <v>857</v>
      </c>
      <c r="G131" s="219" t="s">
        <v>157</v>
      </c>
      <c r="H131" s="220">
        <v>5.4000000000000004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2.45329</v>
      </c>
      <c r="R131" s="226">
        <f>Q131*H131</f>
        <v>13.247766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151</v>
      </c>
      <c r="AT131" s="228" t="s">
        <v>147</v>
      </c>
      <c r="AU131" s="228" t="s">
        <v>86</v>
      </c>
      <c r="AY131" s="14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151</v>
      </c>
      <c r="BM131" s="228" t="s">
        <v>858</v>
      </c>
    </row>
    <row r="132" s="2" customFormat="1" ht="16.5" customHeight="1">
      <c r="A132" s="35"/>
      <c r="B132" s="36"/>
      <c r="C132" s="216" t="s">
        <v>175</v>
      </c>
      <c r="D132" s="216" t="s">
        <v>147</v>
      </c>
      <c r="E132" s="217" t="s">
        <v>859</v>
      </c>
      <c r="F132" s="218" t="s">
        <v>860</v>
      </c>
      <c r="G132" s="219" t="s">
        <v>150</v>
      </c>
      <c r="H132" s="220">
        <v>8.0999999999999996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41</v>
      </c>
      <c r="O132" s="88"/>
      <c r="P132" s="226">
        <f>O132*H132</f>
        <v>0</v>
      </c>
      <c r="Q132" s="226">
        <v>0.0025999999999999999</v>
      </c>
      <c r="R132" s="226">
        <f>Q132*H132</f>
        <v>0.021059999999999999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151</v>
      </c>
      <c r="AT132" s="228" t="s">
        <v>147</v>
      </c>
      <c r="AU132" s="228" t="s">
        <v>86</v>
      </c>
      <c r="AY132" s="14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151</v>
      </c>
      <c r="BM132" s="228" t="s">
        <v>861</v>
      </c>
    </row>
    <row r="133" s="2" customFormat="1">
      <c r="A133" s="35"/>
      <c r="B133" s="36"/>
      <c r="C133" s="37"/>
      <c r="D133" s="230" t="s">
        <v>153</v>
      </c>
      <c r="E133" s="37"/>
      <c r="F133" s="231" t="s">
        <v>862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153</v>
      </c>
      <c r="AU133" s="14" t="s">
        <v>86</v>
      </c>
    </row>
    <row r="134" s="2" customFormat="1" ht="16.5" customHeight="1">
      <c r="A134" s="35"/>
      <c r="B134" s="36"/>
      <c r="C134" s="216" t="s">
        <v>179</v>
      </c>
      <c r="D134" s="216" t="s">
        <v>147</v>
      </c>
      <c r="E134" s="217" t="s">
        <v>863</v>
      </c>
      <c r="F134" s="218" t="s">
        <v>864</v>
      </c>
      <c r="G134" s="219" t="s">
        <v>150</v>
      </c>
      <c r="H134" s="220">
        <v>8.0999999999999996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151</v>
      </c>
      <c r="AT134" s="228" t="s">
        <v>147</v>
      </c>
      <c r="AU134" s="228" t="s">
        <v>86</v>
      </c>
      <c r="AY134" s="14" t="s">
        <v>144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151</v>
      </c>
      <c r="BM134" s="228" t="s">
        <v>865</v>
      </c>
    </row>
    <row r="135" s="2" customFormat="1">
      <c r="A135" s="35"/>
      <c r="B135" s="36"/>
      <c r="C135" s="37"/>
      <c r="D135" s="230" t="s">
        <v>153</v>
      </c>
      <c r="E135" s="37"/>
      <c r="F135" s="231" t="s">
        <v>866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153</v>
      </c>
      <c r="AU135" s="14" t="s">
        <v>86</v>
      </c>
    </row>
    <row r="136" s="2" customFormat="1" ht="21.75" customHeight="1">
      <c r="A136" s="35"/>
      <c r="B136" s="36"/>
      <c r="C136" s="216" t="s">
        <v>145</v>
      </c>
      <c r="D136" s="216" t="s">
        <v>147</v>
      </c>
      <c r="E136" s="217" t="s">
        <v>867</v>
      </c>
      <c r="F136" s="218" t="s">
        <v>868</v>
      </c>
      <c r="G136" s="219" t="s">
        <v>224</v>
      </c>
      <c r="H136" s="220">
        <v>0.34999999999999998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1</v>
      </c>
      <c r="R136" s="226">
        <f>Q136*H136</f>
        <v>0.34999999999999998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151</v>
      </c>
      <c r="AT136" s="228" t="s">
        <v>147</v>
      </c>
      <c r="AU136" s="228" t="s">
        <v>86</v>
      </c>
      <c r="AY136" s="14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151</v>
      </c>
      <c r="BM136" s="228" t="s">
        <v>869</v>
      </c>
    </row>
    <row r="137" s="2" customFormat="1">
      <c r="A137" s="35"/>
      <c r="B137" s="36"/>
      <c r="C137" s="37"/>
      <c r="D137" s="230" t="s">
        <v>153</v>
      </c>
      <c r="E137" s="37"/>
      <c r="F137" s="231" t="s">
        <v>870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153</v>
      </c>
      <c r="AU137" s="14" t="s">
        <v>86</v>
      </c>
    </row>
    <row r="138" s="2" customFormat="1" ht="16.5" customHeight="1">
      <c r="A138" s="35"/>
      <c r="B138" s="36"/>
      <c r="C138" s="240" t="s">
        <v>111</v>
      </c>
      <c r="D138" s="240" t="s">
        <v>374</v>
      </c>
      <c r="E138" s="241" t="s">
        <v>871</v>
      </c>
      <c r="F138" s="242" t="s">
        <v>872</v>
      </c>
      <c r="G138" s="243" t="s">
        <v>182</v>
      </c>
      <c r="H138" s="244">
        <v>36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41</v>
      </c>
      <c r="O138" s="88"/>
      <c r="P138" s="226">
        <f>O138*H138</f>
        <v>0</v>
      </c>
      <c r="Q138" s="226">
        <v>0.00050000000000000001</v>
      </c>
      <c r="R138" s="226">
        <f>Q138*H138</f>
        <v>0.018000000000000002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179</v>
      </c>
      <c r="AT138" s="228" t="s">
        <v>374</v>
      </c>
      <c r="AU138" s="228" t="s">
        <v>86</v>
      </c>
      <c r="AY138" s="14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151</v>
      </c>
      <c r="BM138" s="228" t="s">
        <v>873</v>
      </c>
    </row>
    <row r="139" s="2" customFormat="1">
      <c r="A139" s="35"/>
      <c r="B139" s="36"/>
      <c r="C139" s="37"/>
      <c r="D139" s="230" t="s">
        <v>153</v>
      </c>
      <c r="E139" s="37"/>
      <c r="F139" s="231" t="s">
        <v>874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153</v>
      </c>
      <c r="AU139" s="14" t="s">
        <v>86</v>
      </c>
    </row>
    <row r="140" s="2" customFormat="1" ht="16.5" customHeight="1">
      <c r="A140" s="35"/>
      <c r="B140" s="36"/>
      <c r="C140" s="240" t="s">
        <v>190</v>
      </c>
      <c r="D140" s="240" t="s">
        <v>374</v>
      </c>
      <c r="E140" s="241" t="s">
        <v>875</v>
      </c>
      <c r="F140" s="242" t="s">
        <v>876</v>
      </c>
      <c r="G140" s="243" t="s">
        <v>182</v>
      </c>
      <c r="H140" s="244">
        <v>36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41</v>
      </c>
      <c r="O140" s="88"/>
      <c r="P140" s="226">
        <f>O140*H140</f>
        <v>0</v>
      </c>
      <c r="Q140" s="226">
        <v>0.00046999999999999999</v>
      </c>
      <c r="R140" s="226">
        <f>Q140*H140</f>
        <v>0.016920000000000001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179</v>
      </c>
      <c r="AT140" s="228" t="s">
        <v>374</v>
      </c>
      <c r="AU140" s="228" t="s">
        <v>86</v>
      </c>
      <c r="AY140" s="14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151</v>
      </c>
      <c r="BM140" s="228" t="s">
        <v>877</v>
      </c>
    </row>
    <row r="141" s="2" customFormat="1">
      <c r="A141" s="35"/>
      <c r="B141" s="36"/>
      <c r="C141" s="37"/>
      <c r="D141" s="230" t="s">
        <v>153</v>
      </c>
      <c r="E141" s="37"/>
      <c r="F141" s="231" t="s">
        <v>878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153</v>
      </c>
      <c r="AU141" s="14" t="s">
        <v>86</v>
      </c>
    </row>
    <row r="142" s="2" customFormat="1" ht="33" customHeight="1">
      <c r="A142" s="35"/>
      <c r="B142" s="36"/>
      <c r="C142" s="216" t="s">
        <v>8</v>
      </c>
      <c r="D142" s="216" t="s">
        <v>147</v>
      </c>
      <c r="E142" s="217" t="s">
        <v>879</v>
      </c>
      <c r="F142" s="218" t="s">
        <v>880</v>
      </c>
      <c r="G142" s="219" t="s">
        <v>150</v>
      </c>
      <c r="H142" s="220">
        <v>9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41</v>
      </c>
      <c r="O142" s="88"/>
      <c r="P142" s="226">
        <f>O142*H142</f>
        <v>0</v>
      </c>
      <c r="Q142" s="226">
        <v>1.1662600000000001</v>
      </c>
      <c r="R142" s="226">
        <f>Q142*H142</f>
        <v>10.49634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151</v>
      </c>
      <c r="AT142" s="228" t="s">
        <v>147</v>
      </c>
      <c r="AU142" s="228" t="s">
        <v>86</v>
      </c>
      <c r="AY142" s="14" t="s">
        <v>144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84</v>
      </c>
      <c r="BK142" s="229">
        <f>ROUND(I142*H142,2)</f>
        <v>0</v>
      </c>
      <c r="BL142" s="14" t="s">
        <v>151</v>
      </c>
      <c r="BM142" s="228" t="s">
        <v>881</v>
      </c>
    </row>
    <row r="143" s="2" customFormat="1" ht="24.15" customHeight="1">
      <c r="A143" s="35"/>
      <c r="B143" s="36"/>
      <c r="C143" s="216" t="s">
        <v>198</v>
      </c>
      <c r="D143" s="216" t="s">
        <v>147</v>
      </c>
      <c r="E143" s="217" t="s">
        <v>882</v>
      </c>
      <c r="F143" s="218" t="s">
        <v>883</v>
      </c>
      <c r="G143" s="219" t="s">
        <v>224</v>
      </c>
      <c r="H143" s="220">
        <v>0.108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1.0593999999999999</v>
      </c>
      <c r="R143" s="226">
        <f>Q143*H143</f>
        <v>0.11441519999999998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151</v>
      </c>
      <c r="AT143" s="228" t="s">
        <v>147</v>
      </c>
      <c r="AU143" s="228" t="s">
        <v>86</v>
      </c>
      <c r="AY143" s="14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151</v>
      </c>
      <c r="BM143" s="228" t="s">
        <v>884</v>
      </c>
    </row>
    <row r="144" s="2" customFormat="1" ht="33" customHeight="1">
      <c r="A144" s="35"/>
      <c r="B144" s="36"/>
      <c r="C144" s="216" t="s">
        <v>202</v>
      </c>
      <c r="D144" s="216" t="s">
        <v>147</v>
      </c>
      <c r="E144" s="217" t="s">
        <v>885</v>
      </c>
      <c r="F144" s="218" t="s">
        <v>886</v>
      </c>
      <c r="G144" s="219" t="s">
        <v>157</v>
      </c>
      <c r="H144" s="220">
        <v>1.8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2.2563399999999998</v>
      </c>
      <c r="R144" s="226">
        <f>Q144*H144</f>
        <v>4.0614119999999998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151</v>
      </c>
      <c r="AT144" s="228" t="s">
        <v>147</v>
      </c>
      <c r="AU144" s="228" t="s">
        <v>86</v>
      </c>
      <c r="AY144" s="14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151</v>
      </c>
      <c r="BM144" s="228" t="s">
        <v>887</v>
      </c>
    </row>
    <row r="145" s="12" customFormat="1" ht="22.8" customHeight="1">
      <c r="A145" s="12"/>
      <c r="B145" s="200"/>
      <c r="C145" s="201"/>
      <c r="D145" s="202" t="s">
        <v>75</v>
      </c>
      <c r="E145" s="214" t="s">
        <v>888</v>
      </c>
      <c r="F145" s="214" t="s">
        <v>889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SUM(P146:P147)</f>
        <v>0</v>
      </c>
      <c r="Q145" s="208"/>
      <c r="R145" s="209">
        <f>SUM(R146:R147)</f>
        <v>0</v>
      </c>
      <c r="S145" s="208"/>
      <c r="T145" s="210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84</v>
      </c>
      <c r="AT145" s="212" t="s">
        <v>75</v>
      </c>
      <c r="AU145" s="212" t="s">
        <v>84</v>
      </c>
      <c r="AY145" s="211" t="s">
        <v>144</v>
      </c>
      <c r="BK145" s="213">
        <f>SUM(BK146:BK147)</f>
        <v>0</v>
      </c>
    </row>
    <row r="146" s="2" customFormat="1" ht="24.15" customHeight="1">
      <c r="A146" s="35"/>
      <c r="B146" s="36"/>
      <c r="C146" s="216" t="s">
        <v>206</v>
      </c>
      <c r="D146" s="216" t="s">
        <v>147</v>
      </c>
      <c r="E146" s="217" t="s">
        <v>890</v>
      </c>
      <c r="F146" s="218" t="s">
        <v>891</v>
      </c>
      <c r="G146" s="219" t="s">
        <v>224</v>
      </c>
      <c r="H146" s="220">
        <v>34.194000000000003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151</v>
      </c>
      <c r="AT146" s="228" t="s">
        <v>147</v>
      </c>
      <c r="AU146" s="228" t="s">
        <v>86</v>
      </c>
      <c r="AY146" s="14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151</v>
      </c>
      <c r="BM146" s="228" t="s">
        <v>892</v>
      </c>
    </row>
    <row r="147" s="2" customFormat="1">
      <c r="A147" s="35"/>
      <c r="B147" s="36"/>
      <c r="C147" s="37"/>
      <c r="D147" s="230" t="s">
        <v>153</v>
      </c>
      <c r="E147" s="37"/>
      <c r="F147" s="231" t="s">
        <v>893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153</v>
      </c>
      <c r="AU147" s="14" t="s">
        <v>86</v>
      </c>
    </row>
    <row r="148" s="12" customFormat="1" ht="25.92" customHeight="1">
      <c r="A148" s="12"/>
      <c r="B148" s="200"/>
      <c r="C148" s="201"/>
      <c r="D148" s="202" t="s">
        <v>75</v>
      </c>
      <c r="E148" s="203" t="s">
        <v>374</v>
      </c>
      <c r="F148" s="203" t="s">
        <v>662</v>
      </c>
      <c r="G148" s="201"/>
      <c r="H148" s="201"/>
      <c r="I148" s="204"/>
      <c r="J148" s="205">
        <f>BK148</f>
        <v>0</v>
      </c>
      <c r="K148" s="201"/>
      <c r="L148" s="206"/>
      <c r="M148" s="207"/>
      <c r="N148" s="208"/>
      <c r="O148" s="208"/>
      <c r="P148" s="209">
        <f>P149</f>
        <v>0</v>
      </c>
      <c r="Q148" s="208"/>
      <c r="R148" s="209">
        <f>R149</f>
        <v>0.036479999999999999</v>
      </c>
      <c r="S148" s="208"/>
      <c r="T148" s="21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159</v>
      </c>
      <c r="AT148" s="212" t="s">
        <v>75</v>
      </c>
      <c r="AU148" s="212" t="s">
        <v>76</v>
      </c>
      <c r="AY148" s="211" t="s">
        <v>144</v>
      </c>
      <c r="BK148" s="213">
        <f>BK149</f>
        <v>0</v>
      </c>
    </row>
    <row r="149" s="12" customFormat="1" ht="22.8" customHeight="1">
      <c r="A149" s="12"/>
      <c r="B149" s="200"/>
      <c r="C149" s="201"/>
      <c r="D149" s="202" t="s">
        <v>75</v>
      </c>
      <c r="E149" s="214" t="s">
        <v>663</v>
      </c>
      <c r="F149" s="214" t="s">
        <v>664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f>SUM(P150:P152)</f>
        <v>0</v>
      </c>
      <c r="Q149" s="208"/>
      <c r="R149" s="209">
        <f>SUM(R150:R152)</f>
        <v>0.036479999999999999</v>
      </c>
      <c r="S149" s="208"/>
      <c r="T149" s="210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159</v>
      </c>
      <c r="AT149" s="212" t="s">
        <v>75</v>
      </c>
      <c r="AU149" s="212" t="s">
        <v>84</v>
      </c>
      <c r="AY149" s="211" t="s">
        <v>144</v>
      </c>
      <c r="BK149" s="213">
        <f>SUM(BK150:BK152)</f>
        <v>0</v>
      </c>
    </row>
    <row r="150" s="2" customFormat="1" ht="33" customHeight="1">
      <c r="A150" s="35"/>
      <c r="B150" s="36"/>
      <c r="C150" s="216" t="s">
        <v>210</v>
      </c>
      <c r="D150" s="216" t="s">
        <v>147</v>
      </c>
      <c r="E150" s="217" t="s">
        <v>666</v>
      </c>
      <c r="F150" s="218" t="s">
        <v>667</v>
      </c>
      <c r="G150" s="219" t="s">
        <v>165</v>
      </c>
      <c r="H150" s="220">
        <v>32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41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530</v>
      </c>
      <c r="AT150" s="228" t="s">
        <v>147</v>
      </c>
      <c r="AU150" s="228" t="s">
        <v>86</v>
      </c>
      <c r="AY150" s="14" t="s">
        <v>144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84</v>
      </c>
      <c r="BK150" s="229">
        <f>ROUND(I150*H150,2)</f>
        <v>0</v>
      </c>
      <c r="BL150" s="14" t="s">
        <v>530</v>
      </c>
      <c r="BM150" s="228" t="s">
        <v>894</v>
      </c>
    </row>
    <row r="151" s="2" customFormat="1" ht="16.5" customHeight="1">
      <c r="A151" s="35"/>
      <c r="B151" s="36"/>
      <c r="C151" s="240" t="s">
        <v>214</v>
      </c>
      <c r="D151" s="240" t="s">
        <v>374</v>
      </c>
      <c r="E151" s="241" t="s">
        <v>670</v>
      </c>
      <c r="F151" s="242" t="s">
        <v>671</v>
      </c>
      <c r="G151" s="243" t="s">
        <v>429</v>
      </c>
      <c r="H151" s="244">
        <v>34.399999999999999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41</v>
      </c>
      <c r="O151" s="88"/>
      <c r="P151" s="226">
        <f>O151*H151</f>
        <v>0</v>
      </c>
      <c r="Q151" s="226">
        <v>0.001</v>
      </c>
      <c r="R151" s="226">
        <f>Q151*H151</f>
        <v>0.0344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672</v>
      </c>
      <c r="AT151" s="228" t="s">
        <v>374</v>
      </c>
      <c r="AU151" s="228" t="s">
        <v>86</v>
      </c>
      <c r="AY151" s="14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84</v>
      </c>
      <c r="BK151" s="229">
        <f>ROUND(I151*H151,2)</f>
        <v>0</v>
      </c>
      <c r="BL151" s="14" t="s">
        <v>672</v>
      </c>
      <c r="BM151" s="228" t="s">
        <v>895</v>
      </c>
    </row>
    <row r="152" s="2" customFormat="1" ht="24.15" customHeight="1">
      <c r="A152" s="35"/>
      <c r="B152" s="36"/>
      <c r="C152" s="240" t="s">
        <v>221</v>
      </c>
      <c r="D152" s="240" t="s">
        <v>374</v>
      </c>
      <c r="E152" s="241" t="s">
        <v>675</v>
      </c>
      <c r="F152" s="242" t="s">
        <v>676</v>
      </c>
      <c r="G152" s="243" t="s">
        <v>182</v>
      </c>
      <c r="H152" s="244">
        <v>8</v>
      </c>
      <c r="I152" s="245"/>
      <c r="J152" s="246">
        <f>ROUND(I152*H152,2)</f>
        <v>0</v>
      </c>
      <c r="K152" s="247"/>
      <c r="L152" s="248"/>
      <c r="M152" s="251" t="s">
        <v>1</v>
      </c>
      <c r="N152" s="252" t="s">
        <v>41</v>
      </c>
      <c r="O152" s="237"/>
      <c r="P152" s="238">
        <f>O152*H152</f>
        <v>0</v>
      </c>
      <c r="Q152" s="238">
        <v>0.00025999999999999998</v>
      </c>
      <c r="R152" s="238">
        <f>Q152*H152</f>
        <v>0.0020799999999999998</v>
      </c>
      <c r="S152" s="238">
        <v>0</v>
      </c>
      <c r="T152" s="23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672</v>
      </c>
      <c r="AT152" s="228" t="s">
        <v>374</v>
      </c>
      <c r="AU152" s="228" t="s">
        <v>86</v>
      </c>
      <c r="AY152" s="14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672</v>
      </c>
      <c r="BM152" s="228" t="s">
        <v>896</v>
      </c>
    </row>
    <row r="153" s="2" customFormat="1" ht="6.96" customHeight="1">
      <c r="A153" s="35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uPgiPrJ2xBjnoYRllMA57mLDPryvrPhrTdBEm4t06CEJHjI83MuI10Wpf0+wfwrrMqmGEA6nvFSE6aJyitGn1g==" hashValue="99MEmufbKZfUuOSRMdmmsLocizEVV59H7aEa1imaHBjqwe3R0d00Z7Dqh1ZV0DllggGRaurKXn+btRJ1Get4ew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DESKTOP-L5BDL9I\Tomáš Slíva</dc:creator>
  <cp:lastModifiedBy>DESKTOP-L5BDL9I\Tomáš Slíva</cp:lastModifiedBy>
  <dcterms:created xsi:type="dcterms:W3CDTF">2026-02-19T16:10:59Z</dcterms:created>
  <dcterms:modified xsi:type="dcterms:W3CDTF">2026-02-19T16:11:06Z</dcterms:modified>
</cp:coreProperties>
</file>