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 Slíva\Documents\2 - PŘÍPRAVA ZAKÁZEK\2026\INVESTOR ZOD LUDMÍROV\"/>
    </mc:Choice>
  </mc:AlternateContent>
  <bookViews>
    <workbookView xWindow="0" yWindow="0" windowWidth="0" windowHeight="0"/>
  </bookViews>
  <sheets>
    <sheet name="Rekapitulace stavby" sheetId="1" r:id="rId1"/>
    <sheet name="SO01-1 - REKONSTRUKCE STŘ..." sheetId="2" r:id="rId2"/>
    <sheet name="SO01-2 - VENTILAČNÍ SVĚTL..." sheetId="3" r:id="rId3"/>
    <sheet name="SO04-1 - KRČNÍ RESPONDÉRY" sheetId="4" r:id="rId4"/>
    <sheet name="VRN - VEDLEJŠÍ ROZPOČTOVÉ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'SO01-1 - REKONSTRUKCE STŘ...'!$C$128:$K$215</definedName>
    <definedName name="_xlnm.Print_Area" localSheetId="1">'SO01-1 - REKONSTRUKCE STŘ...'!$C$4:$J$76,'SO01-1 - REKONSTRUKCE STŘ...'!$C$116:$J$215</definedName>
    <definedName name="_xlnm.Print_Titles" localSheetId="1">'SO01-1 - REKONSTRUKCE STŘ...'!$128:$128</definedName>
    <definedName name="_xlnm._FilterDatabase" localSheetId="2" hidden="1">'SO01-2 - VENTILAČNÍ SVĚTL...'!$C$119:$K$145</definedName>
    <definedName name="_xlnm.Print_Area" localSheetId="2">'SO01-2 - VENTILAČNÍ SVĚTL...'!$C$4:$J$76,'SO01-2 - VENTILAČNÍ SVĚTL...'!$C$107:$J$145</definedName>
    <definedName name="_xlnm.Print_Titles" localSheetId="2">'SO01-2 - VENTILAČNÍ SVĚTL...'!$119:$119</definedName>
    <definedName name="_xlnm._FilterDatabase" localSheetId="3" hidden="1">'SO04-1 - KRČNÍ RESPONDÉRY'!$C$117:$K$130</definedName>
    <definedName name="_xlnm.Print_Area" localSheetId="3">'SO04-1 - KRČNÍ RESPONDÉRY'!$C$4:$J$76,'SO04-1 - KRČNÍ RESPONDÉRY'!$C$105:$J$130</definedName>
    <definedName name="_xlnm.Print_Titles" localSheetId="3">'SO04-1 - KRČNÍ RESPONDÉRY'!$117:$117</definedName>
    <definedName name="_xlnm._FilterDatabase" localSheetId="4" hidden="1">'VRN - VEDLEJŠÍ ROZPOČTOVÉ...'!$C$118:$K$126</definedName>
    <definedName name="_xlnm.Print_Area" localSheetId="4">'VRN - VEDLEJŠÍ ROZPOČTOVÉ...'!$C$4:$J$76,'VRN - VEDLEJŠÍ ROZPOČTOVÉ...'!$C$106:$J$126</definedName>
    <definedName name="_xlnm.Print_Titles" localSheetId="4">'VRN - VEDLEJŠÍ ROZPOČTOVÉ...'!$118:$118</definedName>
  </definedNames>
  <calcPr/>
</workbook>
</file>

<file path=xl/calcChain.xml><?xml version="1.0" encoding="utf-8"?>
<calcChain xmlns="http://schemas.openxmlformats.org/spreadsheetml/2006/main">
  <c i="5" l="1" r="T121"/>
  <c r="J37"/>
  <c r="J36"/>
  <c i="1" r="AY98"/>
  <c i="5" r="J35"/>
  <c i="1" r="AX98"/>
  <c i="5"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5"/>
  <c r="F115"/>
  <c r="F113"/>
  <c r="E111"/>
  <c r="J91"/>
  <c r="F91"/>
  <c r="F89"/>
  <c r="E87"/>
  <c r="J24"/>
  <c r="E24"/>
  <c r="J92"/>
  <c r="J23"/>
  <c r="J18"/>
  <c r="E18"/>
  <c r="F116"/>
  <c r="J17"/>
  <c r="J12"/>
  <c r="J113"/>
  <c r="E7"/>
  <c r="E109"/>
  <c i="4" r="J37"/>
  <c r="J36"/>
  <c i="1" r="AY97"/>
  <c i="4" r="J35"/>
  <c i="1" r="AX97"/>
  <c i="4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85"/>
  <c i="3" r="J37"/>
  <c r="J36"/>
  <c i="1" r="AY96"/>
  <c i="3" r="J35"/>
  <c i="1" r="AX96"/>
  <c i="3"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117"/>
  <c r="J23"/>
  <c r="J18"/>
  <c r="E18"/>
  <c r="F92"/>
  <c r="J17"/>
  <c r="J12"/>
  <c r="J114"/>
  <c r="E7"/>
  <c r="E85"/>
  <c i="2" r="J37"/>
  <c r="J36"/>
  <c i="1" r="AY95"/>
  <c i="2" r="J35"/>
  <c i="1" r="AX95"/>
  <c i="2"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T141"/>
  <c r="R142"/>
  <c r="R141"/>
  <c r="P142"/>
  <c r="P141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J125"/>
  <c r="F125"/>
  <c r="F123"/>
  <c r="E121"/>
  <c r="J91"/>
  <c r="F91"/>
  <c r="F89"/>
  <c r="E87"/>
  <c r="J24"/>
  <c r="E24"/>
  <c r="J92"/>
  <c r="J23"/>
  <c r="J18"/>
  <c r="E18"/>
  <c r="F126"/>
  <c r="J17"/>
  <c r="J12"/>
  <c r="J89"/>
  <c r="E7"/>
  <c r="E119"/>
  <c i="1" r="L90"/>
  <c r="AM90"/>
  <c r="AM89"/>
  <c r="L89"/>
  <c r="AM87"/>
  <c r="L87"/>
  <c r="L85"/>
  <c r="L84"/>
  <c i="4" r="J121"/>
  <c i="3" r="BK123"/>
  <c i="2" r="BK214"/>
  <c r="BK209"/>
  <c r="J206"/>
  <c r="J202"/>
  <c r="J199"/>
  <c r="BK197"/>
  <c r="J177"/>
  <c r="J174"/>
  <c r="BK173"/>
  <c r="BK172"/>
  <c r="J170"/>
  <c r="BK168"/>
  <c r="BK152"/>
  <c r="J146"/>
  <c r="J145"/>
  <c r="BK135"/>
  <c r="J132"/>
  <c i="5" r="J124"/>
  <c r="BK123"/>
  <c r="J122"/>
  <c i="4" r="BK130"/>
  <c r="J129"/>
  <c r="J126"/>
  <c r="BK125"/>
  <c r="J124"/>
  <c r="BK122"/>
  <c i="3" r="J144"/>
  <c r="BK142"/>
  <c r="BK139"/>
  <c r="J134"/>
  <c r="J132"/>
  <c r="BK131"/>
  <c r="BK128"/>
  <c r="J125"/>
  <c r="J124"/>
  <c i="2" r="BK215"/>
  <c r="J215"/>
  <c r="J210"/>
  <c r="BK206"/>
  <c r="J205"/>
  <c r="BK201"/>
  <c r="BK196"/>
  <c r="BK184"/>
  <c r="BK170"/>
  <c r="BK167"/>
  <c r="J164"/>
  <c r="J158"/>
  <c r="J157"/>
  <c r="J150"/>
  <c r="BK142"/>
  <c r="J134"/>
  <c i="4" r="J123"/>
  <c i="3" r="BK129"/>
  <c r="J128"/>
  <c r="BK127"/>
  <c r="BK126"/>
  <c i="2" r="J213"/>
  <c r="J208"/>
  <c r="BK205"/>
  <c r="J203"/>
  <c r="BK195"/>
  <c r="J187"/>
  <c r="J186"/>
  <c r="J185"/>
  <c r="BK178"/>
  <c r="J173"/>
  <c r="J162"/>
  <c r="BK157"/>
  <c r="BK154"/>
  <c r="BK153"/>
  <c r="J139"/>
  <c r="BK137"/>
  <c i="5" r="F34"/>
  <c i="3" r="J140"/>
  <c r="BK132"/>
  <c r="BK130"/>
  <c i="2" r="J209"/>
  <c r="BK207"/>
  <c r="J201"/>
  <c r="BK192"/>
  <c r="J191"/>
  <c r="BK190"/>
  <c r="BK189"/>
  <c r="BK187"/>
  <c r="J183"/>
  <c r="BK181"/>
  <c r="J178"/>
  <c r="BK176"/>
  <c r="J175"/>
  <c r="J171"/>
  <c r="J163"/>
  <c r="J161"/>
  <c r="J159"/>
  <c r="J155"/>
  <c r="BK150"/>
  <c r="BK145"/>
  <c r="J144"/>
  <c r="BK139"/>
  <c r="J136"/>
  <c i="5" r="BK126"/>
  <c r="J123"/>
  <c r="BK122"/>
  <c i="4" r="J130"/>
  <c r="J128"/>
  <c r="J127"/>
  <c r="BK126"/>
  <c r="J125"/>
  <c i="3" r="BK144"/>
  <c r="BK136"/>
  <c r="J130"/>
  <c i="2" r="BK213"/>
  <c r="J211"/>
  <c r="BK210"/>
  <c r="J197"/>
  <c r="J195"/>
  <c r="BK191"/>
  <c r="J190"/>
  <c r="BK186"/>
  <c r="BK177"/>
  <c r="BK175"/>
  <c r="J169"/>
  <c r="J167"/>
  <c r="BK163"/>
  <c r="BK162"/>
  <c r="BK160"/>
  <c r="BK159"/>
  <c r="J151"/>
  <c r="J149"/>
  <c r="BK147"/>
  <c i="5" r="J34"/>
  <c i="3" r="BK145"/>
  <c r="BK140"/>
  <c r="J139"/>
  <c r="J138"/>
  <c r="J136"/>
  <c r="J131"/>
  <c r="J123"/>
  <c i="2" r="J214"/>
  <c r="BK211"/>
  <c r="BK202"/>
  <c r="BK199"/>
  <c r="J198"/>
  <c r="BK194"/>
  <c r="J189"/>
  <c r="BK185"/>
  <c r="J181"/>
  <c r="BK171"/>
  <c r="J168"/>
  <c r="J166"/>
  <c r="J165"/>
  <c r="BK158"/>
  <c r="BK156"/>
  <c r="J153"/>
  <c r="J152"/>
  <c r="BK151"/>
  <c r="BK148"/>
  <c r="BK144"/>
  <c r="J137"/>
  <c r="BK136"/>
  <c r="BK132"/>
  <c i="3" r="J143"/>
  <c r="J142"/>
  <c r="BK138"/>
  <c r="BK134"/>
  <c r="J127"/>
  <c r="J126"/>
  <c r="BK124"/>
  <c i="2" r="BK198"/>
  <c r="J194"/>
  <c r="J193"/>
  <c r="BK183"/>
  <c r="BK169"/>
  <c r="BK165"/>
  <c r="BK164"/>
  <c r="J156"/>
  <c r="J154"/>
  <c r="BK149"/>
  <c r="J147"/>
  <c r="J142"/>
  <c r="BK134"/>
  <c i="5" r="J126"/>
  <c r="BK124"/>
  <c i="4" r="BK129"/>
  <c r="BK128"/>
  <c r="BK127"/>
  <c r="BK124"/>
  <c r="BK123"/>
  <c r="J122"/>
  <c r="BK121"/>
  <c i="3" r="J145"/>
  <c r="BK143"/>
  <c r="J129"/>
  <c r="BK125"/>
  <c i="2" r="BK208"/>
  <c r="J207"/>
  <c r="BK203"/>
  <c r="J196"/>
  <c r="BK193"/>
  <c r="J192"/>
  <c r="J184"/>
  <c r="J176"/>
  <c r="BK174"/>
  <c r="J172"/>
  <c r="BK166"/>
  <c r="BK161"/>
  <c r="J160"/>
  <c r="BK155"/>
  <c r="J148"/>
  <c r="BK146"/>
  <c r="J135"/>
  <c i="1" r="AS94"/>
  <c i="5" l="1" r="T120"/>
  <c r="T119"/>
  <c i="2" r="T133"/>
  <c r="T130"/>
  <c r="R182"/>
  <c r="P200"/>
  <c r="BK212"/>
  <c r="J212"/>
  <c r="J109"/>
  <c i="3" r="R122"/>
  <c r="R137"/>
  <c i="4" r="T120"/>
  <c r="T119"/>
  <c r="T118"/>
  <c i="2" r="R143"/>
  <c r="R140"/>
  <c r="P182"/>
  <c r="BK204"/>
  <c r="J204"/>
  <c r="J108"/>
  <c i="3" r="R141"/>
  <c i="2" r="T143"/>
  <c r="T140"/>
  <c r="R188"/>
  <c r="P212"/>
  <c i="3" r="T141"/>
  <c i="2" r="P143"/>
  <c r="P140"/>
  <c r="P188"/>
  <c r="P204"/>
  <c i="3" r="P122"/>
  <c r="T137"/>
  <c i="4" r="BK120"/>
  <c r="BK119"/>
  <c r="J119"/>
  <c r="J97"/>
  <c i="5" r="BK121"/>
  <c r="J121"/>
  <c r="J98"/>
  <c i="2" r="R133"/>
  <c r="R130"/>
  <c r="R129"/>
  <c r="BK182"/>
  <c r="J182"/>
  <c r="J105"/>
  <c r="BK200"/>
  <c r="J200"/>
  <c r="J107"/>
  <c r="T204"/>
  <c i="3" r="P137"/>
  <c i="2" r="BK133"/>
  <c r="J133"/>
  <c r="J99"/>
  <c r="BK188"/>
  <c r="J188"/>
  <c r="J106"/>
  <c r="R200"/>
  <c r="T212"/>
  <c i="3" r="BK122"/>
  <c r="BK141"/>
  <c r="J141"/>
  <c r="J100"/>
  <c i="4" r="P120"/>
  <c r="P119"/>
  <c r="P118"/>
  <c i="1" r="AU97"/>
  <c i="5" r="P121"/>
  <c r="P120"/>
  <c r="P119"/>
  <c i="1" r="AU98"/>
  <c i="2" r="BK143"/>
  <c r="J143"/>
  <c r="J103"/>
  <c r="T188"/>
  <c r="R204"/>
  <c i="3" r="T122"/>
  <c r="T121"/>
  <c r="T120"/>
  <c r="P141"/>
  <c i="4" r="R120"/>
  <c r="R119"/>
  <c r="R118"/>
  <c i="5" r="R121"/>
  <c r="R120"/>
  <c r="R119"/>
  <c i="2" r="P133"/>
  <c r="P130"/>
  <c r="P129"/>
  <c i="1" r="AU95"/>
  <c i="2" r="T182"/>
  <c r="T200"/>
  <c r="R212"/>
  <c i="3" r="BK137"/>
  <c r="J137"/>
  <c r="J99"/>
  <c i="2" r="J126"/>
  <c r="BE136"/>
  <c r="BE145"/>
  <c r="BE153"/>
  <c r="BE164"/>
  <c r="BE175"/>
  <c r="BE178"/>
  <c r="BE189"/>
  <c r="BE214"/>
  <c r="BK180"/>
  <c r="J180"/>
  <c r="J104"/>
  <c i="3" r="BE124"/>
  <c r="BE131"/>
  <c r="BE136"/>
  <c r="BE139"/>
  <c r="BE140"/>
  <c r="BE144"/>
  <c i="4" r="J92"/>
  <c r="BE125"/>
  <c r="BE126"/>
  <c i="2" r="BE144"/>
  <c r="BE148"/>
  <c r="BE150"/>
  <c r="BE160"/>
  <c r="BE161"/>
  <c r="BE163"/>
  <c r="BE170"/>
  <c r="BE176"/>
  <c r="BE177"/>
  <c r="BE196"/>
  <c r="BE199"/>
  <c r="BE208"/>
  <c r="BE211"/>
  <c r="BE213"/>
  <c i="3" r="J89"/>
  <c r="F117"/>
  <c r="BE130"/>
  <c i="4" r="J89"/>
  <c i="2" r="BE147"/>
  <c r="BE174"/>
  <c r="BE186"/>
  <c r="BE206"/>
  <c r="BE209"/>
  <c i="3" r="E110"/>
  <c r="BE125"/>
  <c r="BE126"/>
  <c i="4" r="F92"/>
  <c i="2" r="F92"/>
  <c r="BE134"/>
  <c r="BE139"/>
  <c r="BE146"/>
  <c r="BE165"/>
  <c r="BE183"/>
  <c r="BE185"/>
  <c r="BE193"/>
  <c r="BE201"/>
  <c r="BE202"/>
  <c r="BE205"/>
  <c r="BE207"/>
  <c i="3" r="BE128"/>
  <c r="BE132"/>
  <c i="4" r="E108"/>
  <c r="BE121"/>
  <c r="BE122"/>
  <c r="BE123"/>
  <c r="BE128"/>
  <c r="BE129"/>
  <c i="5" r="E85"/>
  <c r="J89"/>
  <c r="F92"/>
  <c i="2" r="E85"/>
  <c r="BE142"/>
  <c r="BE149"/>
  <c r="BE151"/>
  <c r="BE152"/>
  <c r="BE167"/>
  <c r="BE168"/>
  <c r="BE169"/>
  <c r="BE184"/>
  <c r="BE197"/>
  <c r="BE198"/>
  <c r="BE203"/>
  <c i="3" r="J92"/>
  <c r="BE123"/>
  <c r="BE142"/>
  <c r="BE143"/>
  <c r="BE145"/>
  <c i="1" r="BA98"/>
  <c i="2" r="J123"/>
  <c r="BE132"/>
  <c r="BE171"/>
  <c r="BE192"/>
  <c r="BE194"/>
  <c r="BE210"/>
  <c i="4" r="BE124"/>
  <c r="BE127"/>
  <c r="BE130"/>
  <c i="5" r="J116"/>
  <c r="BE122"/>
  <c r="BE123"/>
  <c i="1" r="AW98"/>
  <c i="2" r="BE135"/>
  <c r="BE137"/>
  <c r="BE154"/>
  <c r="BE155"/>
  <c r="BE159"/>
  <c r="BE172"/>
  <c r="BE173"/>
  <c r="BE187"/>
  <c r="BE195"/>
  <c r="BE215"/>
  <c i="5" r="BE124"/>
  <c r="BE126"/>
  <c i="2" r="BE156"/>
  <c r="BE157"/>
  <c r="BE158"/>
  <c r="BE162"/>
  <c r="BE166"/>
  <c r="BE181"/>
  <c r="BE190"/>
  <c r="BE191"/>
  <c r="BK131"/>
  <c r="BK130"/>
  <c r="J130"/>
  <c r="J97"/>
  <c r="BK138"/>
  <c r="J138"/>
  <c r="J100"/>
  <c r="BK141"/>
  <c r="BK140"/>
  <c r="J140"/>
  <c r="J101"/>
  <c i="3" r="BE127"/>
  <c r="BE129"/>
  <c r="BE134"/>
  <c r="BE138"/>
  <c i="5" r="BK125"/>
  <c r="J125"/>
  <c r="J99"/>
  <c i="2" r="F35"/>
  <c i="1" r="BB95"/>
  <c i="2" r="F36"/>
  <c i="1" r="BC95"/>
  <c i="2" r="F37"/>
  <c i="1" r="BD95"/>
  <c i="5" r="F35"/>
  <c i="1" r="BB98"/>
  <c i="3" r="F34"/>
  <c i="1" r="BA96"/>
  <c i="2" r="F34"/>
  <c i="1" r="BA95"/>
  <c i="4" r="F34"/>
  <c i="1" r="BA97"/>
  <c i="3" r="F36"/>
  <c i="1" r="BC96"/>
  <c i="4" r="F36"/>
  <c i="1" r="BC97"/>
  <c i="3" r="F37"/>
  <c i="1" r="BD96"/>
  <c i="4" r="J34"/>
  <c i="1" r="AW97"/>
  <c i="4" r="F37"/>
  <c i="1" r="BD97"/>
  <c i="4" r="F35"/>
  <c i="1" r="BB97"/>
  <c i="5" r="F37"/>
  <c i="1" r="BD98"/>
  <c i="3" r="J34"/>
  <c i="1" r="AW96"/>
  <c i="2" r="J34"/>
  <c i="1" r="AW95"/>
  <c i="3" r="F35"/>
  <c i="1" r="BB96"/>
  <c i="5" r="F36"/>
  <c i="1" r="BC98"/>
  <c i="2" l="1" r="T129"/>
  <c i="3" r="BK121"/>
  <c r="J121"/>
  <c r="J97"/>
  <c r="P121"/>
  <c r="P120"/>
  <c i="1" r="AU96"/>
  <c i="3" r="R121"/>
  <c r="R120"/>
  <c i="2" r="BK129"/>
  <c r="J129"/>
  <c r="J141"/>
  <c r="J102"/>
  <c i="3" r="J122"/>
  <c r="J98"/>
  <c i="4" r="BK118"/>
  <c r="J118"/>
  <c r="J96"/>
  <c r="J120"/>
  <c r="J98"/>
  <c i="2" r="J131"/>
  <c r="J98"/>
  <c i="5" r="BK120"/>
  <c r="BK119"/>
  <c r="J119"/>
  <c i="1" r="AU94"/>
  <c i="2" r="J30"/>
  <c i="1" r="AG95"/>
  <c r="BA94"/>
  <c r="W30"/>
  <c i="2" r="F33"/>
  <c i="1" r="AZ95"/>
  <c i="5" r="J30"/>
  <c i="1" r="AG98"/>
  <c i="5" r="F33"/>
  <c i="1" r="AZ98"/>
  <c i="4" r="J33"/>
  <c i="1" r="AV97"/>
  <c r="AT97"/>
  <c i="3" r="J33"/>
  <c i="1" r="AV96"/>
  <c r="AT96"/>
  <c i="4" r="F33"/>
  <c i="1" r="AZ97"/>
  <c i="3" r="F33"/>
  <c i="1" r="AZ96"/>
  <c i="5" r="J33"/>
  <c i="1" r="AV98"/>
  <c r="AT98"/>
  <c i="2" r="J33"/>
  <c i="1" r="AV95"/>
  <c r="AT95"/>
  <c r="BC94"/>
  <c r="W32"/>
  <c r="BD94"/>
  <c r="W33"/>
  <c r="BB94"/>
  <c r="W31"/>
  <c i="2" l="1" r="J39"/>
  <c i="5" r="J39"/>
  <c i="3" r="BK120"/>
  <c r="J120"/>
  <c i="5" r="J96"/>
  <c r="J120"/>
  <c r="J97"/>
  <c i="2" r="J96"/>
  <c i="1" r="AN95"/>
  <c r="AN98"/>
  <c r="AZ94"/>
  <c r="W29"/>
  <c r="AY94"/>
  <c i="4" r="J30"/>
  <c i="1" r="AG97"/>
  <c r="AN97"/>
  <c i="3" r="J30"/>
  <c i="1" r="AG96"/>
  <c r="AN96"/>
  <c r="AW94"/>
  <c r="AK30"/>
  <c r="AX94"/>
  <c i="4" l="1" r="J39"/>
  <c i="3" r="J96"/>
  <c r="J39"/>
  <c i="1" r="AV94"/>
  <c r="AK29"/>
  <c r="AG94"/>
  <c l="1"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<sst xmlns="http://schemas.openxmlformats.org/spreadsheetml/2006/main">
  <si>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</si>
  <si>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</si>
  <si>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</si>
  <si>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</si>
  <si>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</si>
  <si>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{b8984b45-79d2-420f-9a0e-7ca3c1716b1d}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</si>
  <si>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</si>
  <si>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</si>
  <si>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</si>
  <si>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</si>
  <si>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</si>
  <si>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</si>
  <si>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</si>
  <si>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</si>
  <si>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CN-25-002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</si>
  <si>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</si>
  <si>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</si>
  <si>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 01 FARMA PONIKEV REKONSTRUKCE STŘECHY parc. č. 77</t>
  </si>
  <si>
    <t>KSO:</t>
  </si>
  <si>
    <t>CC-CZ:</t>
  </si>
  <si>
    <t>Místo:</t>
  </si>
  <si>
    <t>Zod Ludmírov</t>
  </si>
  <si>
    <t>Datum:</t>
  </si>
  <si>
    <t>19. 2. 2026</t>
  </si>
  <si>
    <t>Zadavatel:</t>
  </si>
  <si>
    <t>IČ:</t>
  </si>
  <si>
    <t>Zěmědělské obchodní družstvo Ludmírov</t>
  </si>
  <si>
    <t>DIČ:</t>
  </si>
  <si>
    <t>Uchazeč:</t>
  </si>
  <si>
    <t>Vyplň údaj</t>
  </si>
  <si>
    <t>Projektant:</t>
  </si>
  <si>
    <t>Ing. Martin Trokan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</si>
  <si>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</si>
  <si>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</si>
  <si>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</si>
  <si>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</si>
  <si>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</si>
  <si>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</si>
  <si>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</si>
  <si>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</si>
  <si>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</si>
  <si>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</si>
  <si>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</si>
  <si>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</si>
  <si>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</si>
  <si>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</si>
  <si>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</si>
  <si>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</si>
  <si>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</si>
  <si>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</si>
  <si>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</si>
  <si>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</si>
  <si>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</si>
  <si>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</si>
  <si>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</si>
  <si>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</si>
  <si>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</si>
  <si>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</si>
  <si>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</si>
  <si>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</si>
  <si>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</si>
  <si>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</si>
  <si>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</si>
  <si>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</si>
  <si>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</si>
  <si>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</si>
  <si>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</si>
  <si>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</si>
  <si>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</si>
  <si>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</si>
  <si>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</si>
  <si>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</si>
  <si>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</si>
  <si>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</si>
  <si>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</si>
  <si>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</si>
  <si>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</si>
  <si>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</si>
  <si>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</si>
  <si>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</si>
  <si>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</si>
  <si>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SO01-1</t>
  </si>
  <si>
    <t>REKONSTRUKCE STŘECHY</t>
  </si>
  <si>
    <t>STA</t>
  </si>
  <si>
    <t>1</t>
  </si>
  <si>
    <t>{5f4c172a-17aa-4751-8fb7-70b224aa9f78}</t>
  </si>
  <si>
    <t>2</t>
  </si>
  <si>
    <t>SO01-2</t>
  </si>
  <si>
    <t>VENTILAČNÍ SVĚTLÍK 75 mb</t>
  </si>
  <si>
    <t>{00929a73-9f0e-40c2-867f-c8944dd2a14b}</t>
  </si>
  <si>
    <t>SO04-1</t>
  </si>
  <si>
    <t>KRČNÍ RESPONDÉRY</t>
  </si>
  <si>
    <t>{1efb462f-a4d2-481f-82ed-b051606c53fe}</t>
  </si>
  <si>
    <t>VRN</t>
  </si>
  <si>
    <t>VEDLEJŠÍ ROZPOČTOVÉ NÁKLADY</t>
  </si>
  <si>
    <t>{053a2da9-4649-49f0-8aa7-c4d435c5d8a9}</t>
  </si>
  <si>
    <t>KRYCÍ LIST SOUPISU PRACÍ</t>
  </si>
  <si>
    <t>Objekt:</t>
  </si>
  <si>
    <t>SO01-1 - REKONSTRUKCE STŘECHY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</si>
  <si>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</si>
  <si>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</si>
  <si>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</si>
  <si>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</si>
  <si>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</si>
  <si>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</si>
  <si>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</si>
  <si>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94 - Lešení a stavební výtahy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</si>
  <si>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</si>
  <si>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</si>
  <si>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</si>
  <si>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</si>
  <si>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</si>
  <si>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</si>
  <si>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</si>
  <si>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</si>
  <si>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</si>
  <si>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</si>
  <si>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</si>
  <si>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</si>
  <si>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</si>
  <si>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</si>
  <si>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</si>
  <si>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</si>
  <si>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</si>
  <si>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</si>
  <si>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</si>
  <si>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</si>
  <si>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</si>
  <si>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</si>
  <si>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</si>
  <si>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</si>
  <si>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</si>
  <si>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</si>
  <si>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</si>
  <si>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</si>
  <si>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</si>
  <si>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622321111</t>
  </si>
  <si>
    <t>Vápenocementová omítka hrubá jednovrstvá zatřená vnějších stěn nanášená ručně</t>
  </si>
  <si>
    <t>m2</t>
  </si>
  <si>
    <t>4</t>
  </si>
  <si>
    <t>75486482</t>
  </si>
  <si>
    <t>94</t>
  </si>
  <si>
    <t>Lešení a stavební výtahy</t>
  </si>
  <si>
    <t>946112114</t>
  </si>
  <si>
    <t>Montáž pojízdných věží trubkových/dílcových š přes 0,9 do 1,6 m dl do 3,2 m v přes 3,5 do 4,5 m</t>
  </si>
  <si>
    <t>kus</t>
  </si>
  <si>
    <t>515698721</t>
  </si>
  <si>
    <t>3</t>
  </si>
  <si>
    <t>946112214</t>
  </si>
  <si>
    <t>Příplatek k pojízdným věžím š přes 0,9 do 1,6 m dl do 3,2 m v přes 3,5 do 4,5 m za každý den použití</t>
  </si>
  <si>
    <t>-501950874</t>
  </si>
  <si>
    <t>946112814</t>
  </si>
  <si>
    <t>Demontáž pojízdných věží trubkových/dílcových š přes 0,9 do 1,6 m dl do 3,2 m v přes 3,5 do 4,5 m</t>
  </si>
  <si>
    <t>-1172744110</t>
  </si>
  <si>
    <t>5</t>
  </si>
  <si>
    <t>993111111_R</t>
  </si>
  <si>
    <t xml:space="preserve">Dovoz a odvoz lešení </t>
  </si>
  <si>
    <t>soubor</t>
  </si>
  <si>
    <t>-235855674</t>
  </si>
  <si>
    <t>998</t>
  </si>
  <si>
    <t>Přesun hmot</t>
  </si>
  <si>
    <t>998021021</t>
  </si>
  <si>
    <t>Přesun hmot pro haly s nosnou kcí zděnou nebo monolitickou v do 20 m</t>
  </si>
  <si>
    <t>t</t>
  </si>
  <si>
    <t>-1384877025</t>
  </si>
  <si>
    <t>PSV</t>
  </si>
  <si>
    <t>Práce a dodávky PSV</t>
  </si>
  <si>
    <t>713</t>
  </si>
  <si>
    <t>Izolace tepelné</t>
  </si>
  <si>
    <t>7</t>
  </si>
  <si>
    <t>713110811</t>
  </si>
  <si>
    <t>Odstranění tepelné izolace stropů volně kladené z vláknitých materiálů suchých tl do 100 mm</t>
  </si>
  <si>
    <t>16</t>
  </si>
  <si>
    <t>1660496746</t>
  </si>
  <si>
    <t>741</t>
  </si>
  <si>
    <t>Elektroinstalace - silnoproud</t>
  </si>
  <si>
    <t>8</t>
  </si>
  <si>
    <t>741101_R</t>
  </si>
  <si>
    <t>Demontáž hromosvodu</t>
  </si>
  <si>
    <t>-620922411</t>
  </si>
  <si>
    <t>9</t>
  </si>
  <si>
    <t>741201_R</t>
  </si>
  <si>
    <t>Asfaltová zálivka sváru</t>
  </si>
  <si>
    <t>-1160285769</t>
  </si>
  <si>
    <t>10</t>
  </si>
  <si>
    <t>741202_R</t>
  </si>
  <si>
    <t>Nadvaření uzemnění prům. 8,10 mm FeZn</t>
  </si>
  <si>
    <t>1457638671</t>
  </si>
  <si>
    <t>11</t>
  </si>
  <si>
    <t>741203_R</t>
  </si>
  <si>
    <t>Ochranná trubka</t>
  </si>
  <si>
    <t>-1664822230</t>
  </si>
  <si>
    <t>741204_R</t>
  </si>
  <si>
    <t>Tvarování montážních dílů OT, JT</t>
  </si>
  <si>
    <t>1074470884</t>
  </si>
  <si>
    <t>13</t>
  </si>
  <si>
    <t>741205_R</t>
  </si>
  <si>
    <t>Tvarování svodového vodiče - drátu, lana</t>
  </si>
  <si>
    <t>1610172713</t>
  </si>
  <si>
    <t>14</t>
  </si>
  <si>
    <t>741206_R</t>
  </si>
  <si>
    <t>Tvarování zemnícího drátu, pásku</t>
  </si>
  <si>
    <t>-182123111</t>
  </si>
  <si>
    <t>15</t>
  </si>
  <si>
    <t>741207_R</t>
  </si>
  <si>
    <t>Vodivé spojení OT - drát - ucpávka</t>
  </si>
  <si>
    <t>-1504832368</t>
  </si>
  <si>
    <t>741208_R</t>
  </si>
  <si>
    <t>Označení svodů štítky (plast. kov)</t>
  </si>
  <si>
    <t>-1301429009</t>
  </si>
  <si>
    <t>17</t>
  </si>
  <si>
    <t>741209_R</t>
  </si>
  <si>
    <t>Montáž plastové krytky na PV 17 a PV 17 DOT</t>
  </si>
  <si>
    <t>1660564220</t>
  </si>
  <si>
    <t>18</t>
  </si>
  <si>
    <t>741210_R</t>
  </si>
  <si>
    <t>Montáž vysouvacího žebříku, přesun</t>
  </si>
  <si>
    <t>-523413373</t>
  </si>
  <si>
    <t>19</t>
  </si>
  <si>
    <t>741211_R</t>
  </si>
  <si>
    <t>Svorky do dvou šroubů - montáž</t>
  </si>
  <si>
    <t>-212488143</t>
  </si>
  <si>
    <t>20</t>
  </si>
  <si>
    <t>741212_R</t>
  </si>
  <si>
    <t>Svorky nad dva šrouby - montáž</t>
  </si>
  <si>
    <t>1053576919</t>
  </si>
  <si>
    <t>741213_R</t>
  </si>
  <si>
    <t>Montáž dvojitého napojení svodu na jímací tyče</t>
  </si>
  <si>
    <t>52780725</t>
  </si>
  <si>
    <t>22</t>
  </si>
  <si>
    <t>741214_R</t>
  </si>
  <si>
    <t>Sestavení jiskřiště a pomocného jímače</t>
  </si>
  <si>
    <t>2005245914</t>
  </si>
  <si>
    <t>23</t>
  </si>
  <si>
    <t>741215_R</t>
  </si>
  <si>
    <t>Svodový vodič s podpěrou nad 150m - F</t>
  </si>
  <si>
    <t>m</t>
  </si>
  <si>
    <t>1062465818</t>
  </si>
  <si>
    <t>24</t>
  </si>
  <si>
    <t>741216_R</t>
  </si>
  <si>
    <t>Montáž hřebenového zabezpečení, úvazky</t>
  </si>
  <si>
    <t>-1455658185</t>
  </si>
  <si>
    <t>25</t>
  </si>
  <si>
    <t>M</t>
  </si>
  <si>
    <t>35441071_R</t>
  </si>
  <si>
    <t>asfalt</t>
  </si>
  <si>
    <t>kg</t>
  </si>
  <si>
    <t>32</t>
  </si>
  <si>
    <t>-536758037</t>
  </si>
  <si>
    <t>26</t>
  </si>
  <si>
    <t>35441072_R</t>
  </si>
  <si>
    <t>DOT držák ochranné trubky vrut 200 mm</t>
  </si>
  <si>
    <t>-2006480933</t>
  </si>
  <si>
    <t>27</t>
  </si>
  <si>
    <t>35441073_R</t>
  </si>
  <si>
    <t>drát D 10mm FeZn</t>
  </si>
  <si>
    <t>-1622648127</t>
  </si>
  <si>
    <t>28</t>
  </si>
  <si>
    <t>35441074_R</t>
  </si>
  <si>
    <t>elektroda EB 123, FOX 7018 (2,5)</t>
  </si>
  <si>
    <t>-600512531</t>
  </si>
  <si>
    <t>29</t>
  </si>
  <si>
    <t>35441075_R</t>
  </si>
  <si>
    <t>OT ochranná trubka 1/2" pozinkovaná</t>
  </si>
  <si>
    <t>-516745753</t>
  </si>
  <si>
    <t>30</t>
  </si>
  <si>
    <t>35441076_R</t>
  </si>
  <si>
    <t xml:space="preserve">tvárný vodivý plech </t>
  </si>
  <si>
    <t>-498125485</t>
  </si>
  <si>
    <t>31</t>
  </si>
  <si>
    <t>35441077_R</t>
  </si>
  <si>
    <t>SZ svorka zkušební - litinová</t>
  </si>
  <si>
    <t>397919967</t>
  </si>
  <si>
    <t>35441078_R</t>
  </si>
  <si>
    <t>štítky označující svody</t>
  </si>
  <si>
    <t>87681960</t>
  </si>
  <si>
    <t>33</t>
  </si>
  <si>
    <t>35441079_R</t>
  </si>
  <si>
    <t>PV 17 podp. vl. et. vrut, L=200mm</t>
  </si>
  <si>
    <t>-1402159191</t>
  </si>
  <si>
    <t>34</t>
  </si>
  <si>
    <t>35441080_R</t>
  </si>
  <si>
    <t>hmoždinka průměr 12mm plastová pro PV</t>
  </si>
  <si>
    <t>922589186</t>
  </si>
  <si>
    <t>35</t>
  </si>
  <si>
    <t>35441081_R</t>
  </si>
  <si>
    <t>plastová krytka pod PV 17, PV 17 DOT</t>
  </si>
  <si>
    <t>1667162797</t>
  </si>
  <si>
    <t>36</t>
  </si>
  <si>
    <t>35441082_R</t>
  </si>
  <si>
    <t>SOc svorka okapová (1 šroub)</t>
  </si>
  <si>
    <t>1724162798</t>
  </si>
  <si>
    <t>37</t>
  </si>
  <si>
    <t>35441083_R</t>
  </si>
  <si>
    <t>PV 15e svěrná - velká</t>
  </si>
  <si>
    <t>-94194950</t>
  </si>
  <si>
    <t>38</t>
  </si>
  <si>
    <t>35441084_R</t>
  </si>
  <si>
    <t>PV 22a podpěra, podsuvná</t>
  </si>
  <si>
    <t>2119935465</t>
  </si>
  <si>
    <t>39</t>
  </si>
  <si>
    <t>35441085_R</t>
  </si>
  <si>
    <t>SS svorka spojovací</t>
  </si>
  <si>
    <t>437808953</t>
  </si>
  <si>
    <t>40</t>
  </si>
  <si>
    <t>35441086_R</t>
  </si>
  <si>
    <t xml:space="preserve">SU svorka  univerzální</t>
  </si>
  <si>
    <t>-871538582</t>
  </si>
  <si>
    <t>41</t>
  </si>
  <si>
    <t>35441087_R</t>
  </si>
  <si>
    <t>Drát AlMgSi průměr 8 mm</t>
  </si>
  <si>
    <t>950710937</t>
  </si>
  <si>
    <t>42</t>
  </si>
  <si>
    <t>99874111_R</t>
  </si>
  <si>
    <t>Doprava osob a materiálu</t>
  </si>
  <si>
    <t>-190303354</t>
  </si>
  <si>
    <t>P</t>
  </si>
  <si>
    <t>Poznámka k položce:_x000d_
Jestliže po dohotovení montáže budou zemniče vykazovat velký přechodový odpor, bude nutno přidat další zemnící tyče.</t>
  </si>
  <si>
    <t>751</t>
  </si>
  <si>
    <t>Vzduchotechnika</t>
  </si>
  <si>
    <t>43</t>
  </si>
  <si>
    <t>751111813_R</t>
  </si>
  <si>
    <t>Demontáž stávajících ventilátorů</t>
  </si>
  <si>
    <t>997486773</t>
  </si>
  <si>
    <t>762</t>
  </si>
  <si>
    <t>Konstrukce tesařské</t>
  </si>
  <si>
    <t>44</t>
  </si>
  <si>
    <t>762335822</t>
  </si>
  <si>
    <t>Demontáž krokví rovnoběžných s okapem průřezové pl přes 120 do 224 cm2 na ocelový podklad</t>
  </si>
  <si>
    <t>411190326</t>
  </si>
  <si>
    <t>45</t>
  </si>
  <si>
    <t>762335122</t>
  </si>
  <si>
    <t>Montáž krokví rovnoběžných s okapem z hraněného řeziva průřezové pl přes 120 do 224 cm2 na ocel</t>
  </si>
  <si>
    <t>-1017433858</t>
  </si>
  <si>
    <t>46</t>
  </si>
  <si>
    <t>60512130</t>
  </si>
  <si>
    <t>hranol stavební řezivo průřezu do 224cm2 do dl 6m</t>
  </si>
  <si>
    <t>m3</t>
  </si>
  <si>
    <t>1318875043</t>
  </si>
  <si>
    <t>47</t>
  </si>
  <si>
    <t>762395000</t>
  </si>
  <si>
    <t>Spojovací prostředky krovů, bednění, laťování, nadstřešních konstrukcí</t>
  </si>
  <si>
    <t>-1958490110</t>
  </si>
  <si>
    <t>48</t>
  </si>
  <si>
    <t>998762121</t>
  </si>
  <si>
    <t>Přesun hmot tonážní pro kce tesařské ruční v objektech v do 6 m</t>
  </si>
  <si>
    <t>-413975488</t>
  </si>
  <si>
    <t>764</t>
  </si>
  <si>
    <t>Konstrukce klempířské</t>
  </si>
  <si>
    <t>49</t>
  </si>
  <si>
    <t>764002871</t>
  </si>
  <si>
    <t>Demontáž lemování zdí do suti</t>
  </si>
  <si>
    <t>1902980621</t>
  </si>
  <si>
    <t>50</t>
  </si>
  <si>
    <t>764004801</t>
  </si>
  <si>
    <t>Demontáž podokapního žlabu do suti</t>
  </si>
  <si>
    <t>-2084910831</t>
  </si>
  <si>
    <t>51</t>
  </si>
  <si>
    <t>764004861</t>
  </si>
  <si>
    <t>Demontáž svodu do suti</t>
  </si>
  <si>
    <t>182331746</t>
  </si>
  <si>
    <t>52</t>
  </si>
  <si>
    <t>764212634</t>
  </si>
  <si>
    <t>Oplechování štítu závětrnou lištou z Pz s povrchovou úpravou rš 330 mm</t>
  </si>
  <si>
    <t>1598388889</t>
  </si>
  <si>
    <t>53</t>
  </si>
  <si>
    <t>764212664</t>
  </si>
  <si>
    <t>Oplechování rovné okapové hrany z Pz s povrchovou úpravou rš 330 mm</t>
  </si>
  <si>
    <t>422945880</t>
  </si>
  <si>
    <t>54</t>
  </si>
  <si>
    <t>764212665</t>
  </si>
  <si>
    <t>Oplechování rovné okapové hrany z Pz s povrchovou úpravou rš 400 mm</t>
  </si>
  <si>
    <t>1108671624</t>
  </si>
  <si>
    <t>55</t>
  </si>
  <si>
    <t>764311606</t>
  </si>
  <si>
    <t>Lemování rovných zdí střech s krytinou prejzovou nebo vlnitou z Pz s povrchovou úpravou rš 500 mm</t>
  </si>
  <si>
    <t>-1223186556</t>
  </si>
  <si>
    <t>56</t>
  </si>
  <si>
    <t>764511405</t>
  </si>
  <si>
    <t>Žlab podokapní půlkruhový z Pz plechu rš 400 mm</t>
  </si>
  <si>
    <t>-1474782621</t>
  </si>
  <si>
    <t>57</t>
  </si>
  <si>
    <t>764511445</t>
  </si>
  <si>
    <t>Kotlík oválný (trychtýřový) pro podokapní žlaby z Pz plechu 400/120 mm</t>
  </si>
  <si>
    <t>1183698872</t>
  </si>
  <si>
    <t>58</t>
  </si>
  <si>
    <t>764518423</t>
  </si>
  <si>
    <t>Svody kruhové včetně objímek, kolen, odskoků z Pz plechu průměru 120 mm</t>
  </si>
  <si>
    <t>2102331830</t>
  </si>
  <si>
    <t>59</t>
  </si>
  <si>
    <t>998764121</t>
  </si>
  <si>
    <t>Přesun hmot tonážní pro konstrukce klempířské ruční v objektech v do 6 m</t>
  </si>
  <si>
    <t>403386843</t>
  </si>
  <si>
    <t>766</t>
  </si>
  <si>
    <t>Konstrukce truhlářské</t>
  </si>
  <si>
    <t>60</t>
  </si>
  <si>
    <t>766421812</t>
  </si>
  <si>
    <t>Demontáž truhlářského obložení podhledů z panelů plochy přes 1,5 m2</t>
  </si>
  <si>
    <t>237869653</t>
  </si>
  <si>
    <t>61</t>
  </si>
  <si>
    <t>766421822</t>
  </si>
  <si>
    <t>Demontáž truhlářského obložení podhledů podkladových roštů</t>
  </si>
  <si>
    <t>-1876498684</t>
  </si>
  <si>
    <t>62</t>
  </si>
  <si>
    <t>998766121</t>
  </si>
  <si>
    <t>Přesun hmot tonážní pro kce truhlářské ruční v objektech v do 6 m</t>
  </si>
  <si>
    <t>-2142505256</t>
  </si>
  <si>
    <t>767</t>
  </si>
  <si>
    <t>Konstrukce zámečnické</t>
  </si>
  <si>
    <t>63</t>
  </si>
  <si>
    <t>767391112</t>
  </si>
  <si>
    <t>Montáž krytiny z tvarovaných plechů šroubováním</t>
  </si>
  <si>
    <t>-1858275070</t>
  </si>
  <si>
    <t>64</t>
  </si>
  <si>
    <t>55324712</t>
  </si>
  <si>
    <t>panel sendvičový stěnový i střešní, izolace PIR, viditelné kotvení, U 0,27W/m2K, modulová/celková š 1100/1120mm tl 80mm</t>
  </si>
  <si>
    <t>785204995</t>
  </si>
  <si>
    <t>65</t>
  </si>
  <si>
    <t>767392802</t>
  </si>
  <si>
    <t>Demontáž krytin střech z plechů šroubovaných do suti</t>
  </si>
  <si>
    <t>-228005753</t>
  </si>
  <si>
    <t>66</t>
  </si>
  <si>
    <t>767495000_R</t>
  </si>
  <si>
    <t>Spojovací prostředky pro montáž PIR panelů - systém viditelných spojovacích prvků</t>
  </si>
  <si>
    <t>1665371760</t>
  </si>
  <si>
    <t>67</t>
  </si>
  <si>
    <t>767584702</t>
  </si>
  <si>
    <t>Montáž podhledů z tvarovaných plechů připevněných šroubováním</t>
  </si>
  <si>
    <t>1584658658</t>
  </si>
  <si>
    <t>68</t>
  </si>
  <si>
    <t>55351106</t>
  </si>
  <si>
    <t>plech svitkový z Pz tl 0,5mm dl 1250mm s povrchovou úpravou</t>
  </si>
  <si>
    <t>-1791860478</t>
  </si>
  <si>
    <t>69</t>
  </si>
  <si>
    <t>998767101</t>
  </si>
  <si>
    <t>Přesun hmot tonážní pro zámečnické konstrukce v objektech v do 6 m</t>
  </si>
  <si>
    <t>-1009027590</t>
  </si>
  <si>
    <t>783</t>
  </si>
  <si>
    <t>Dokončovací práce - nátěry</t>
  </si>
  <si>
    <t>70</t>
  </si>
  <si>
    <t>783306801</t>
  </si>
  <si>
    <t>Odstranění nátěru ze zámečnických konstrukcí obroušením</t>
  </si>
  <si>
    <t>1288182651</t>
  </si>
  <si>
    <t>71</t>
  </si>
  <si>
    <t>783314203</t>
  </si>
  <si>
    <t>Základní antikorozní jednonásobný syntetický samozákladující nátěr zámečnických konstrukcí</t>
  </si>
  <si>
    <t>2094758115</t>
  </si>
  <si>
    <t>72</t>
  </si>
  <si>
    <t>783317101</t>
  </si>
  <si>
    <t>Krycí jednonásobný syntetický standardní nátěr zámečnických konstrukcí</t>
  </si>
  <si>
    <t>-1702167455</t>
  </si>
  <si>
    <t>SO01-2 - VENTILAČNÍ SVĚTLÍK 75 mb</t>
  </si>
  <si>
    <t>762123110</t>
  </si>
  <si>
    <t>Montáž tesařských stěn vázaných pomocí tesařských spojů z hraněného řeziva průřezové pl do 100 cm2</t>
  </si>
  <si>
    <t>441118134</t>
  </si>
  <si>
    <t>60512125</t>
  </si>
  <si>
    <t>hranol stavební řezivo průřezu do 120cm2 do dl 6m</t>
  </si>
  <si>
    <t>-553386797</t>
  </si>
  <si>
    <t>762341210</t>
  </si>
  <si>
    <t>Montáž bednění střech rovných a šikmých sklonu do 60° z hrubých prken na sraz tl do 32 mm</t>
  </si>
  <si>
    <t>-1980488850</t>
  </si>
  <si>
    <t>60515111</t>
  </si>
  <si>
    <t>řezivo jehličnaté boční prkno 20-30mm</t>
  </si>
  <si>
    <t>-1454796493</t>
  </si>
  <si>
    <t>762361313</t>
  </si>
  <si>
    <t>Konstrukční a vyrovnávací vrstva pod klempířské prvky (atiky) z desek dřevoštěpkových tl 25 mm</t>
  </si>
  <si>
    <t>563258007</t>
  </si>
  <si>
    <t>2109342527</t>
  </si>
  <si>
    <t>762411101</t>
  </si>
  <si>
    <t>Montáž olištování spár stropů nehoblovanými lištami</t>
  </si>
  <si>
    <t>-750053217</t>
  </si>
  <si>
    <t>60514106</t>
  </si>
  <si>
    <t>řezivo jehličnaté lať pevnostní třída S10-13 průřez 40x60mm</t>
  </si>
  <si>
    <t>mb</t>
  </si>
  <si>
    <t>512</t>
  </si>
  <si>
    <t>-709636646</t>
  </si>
  <si>
    <t>762411999</t>
  </si>
  <si>
    <t>Montáž ochranných sítí do ventilačních světlíků</t>
  </si>
  <si>
    <t>995032111</t>
  </si>
  <si>
    <t>70921002</t>
  </si>
  <si>
    <t>ochranná síť LDPE 20*20mm</t>
  </si>
  <si>
    <t>975333788</t>
  </si>
  <si>
    <t>Poznámka k položce:_x000d_
pletivo HEXO 33 _x000d_
_x000d_
Technická specifikace_x000d_
Délka - 25m_x000d_
Šířka - 1 m_x000d_
Tloušťka rohože - 3 - 5 mm_x000d_
Plocha - 25 m2_x000d_
Velikost oka - 20 x 20 mm_x000d_
Hmotnost - 620g/m2_x000d_
Hmotnost balení - 15,5 kg/bal_x000d_
Barva - černá</t>
  </si>
  <si>
    <t>SPOJ/MAT</t>
  </si>
  <si>
    <t>Spojovací materiál</t>
  </si>
  <si>
    <t>1100618772</t>
  </si>
  <si>
    <t>Poznámka k položce:_x000d_
Kotevní materiál střešních latí do konstrukce:_x000d_
ŽB - natloukací hmoždinka 8/90 mm - 2 ks / mb_x000d_
Dřevo - vrut s velkoplošnou hlavou 6/85 mm - 2 ks / mb</t>
  </si>
  <si>
    <t>1614718943</t>
  </si>
  <si>
    <t>940190697</t>
  </si>
  <si>
    <t>764214606</t>
  </si>
  <si>
    <t>Oplechování horních ploch a atik bez rohů z Pz s povrch úpravou mechanicky kotvené rš 500 mm</t>
  </si>
  <si>
    <t>1766776657</t>
  </si>
  <si>
    <t>840792431</t>
  </si>
  <si>
    <t>-2105702551</t>
  </si>
  <si>
    <t>15485150</t>
  </si>
  <si>
    <t>plech trapézový 40/266/1064 PE tl 0,7mm</t>
  </si>
  <si>
    <t>-897012324</t>
  </si>
  <si>
    <t>-1383953188</t>
  </si>
  <si>
    <t>998767112</t>
  </si>
  <si>
    <t>Přesun hmot tonážní pro zámečnické konstrukce s omezením mechanizace v objektech v přes 6 do 12 m</t>
  </si>
  <si>
    <t>1945059895</t>
  </si>
  <si>
    <t>SO04-1 - KRČNÍ RESPONDÉRY</t>
  </si>
  <si>
    <t>Ostatní - Ostatní</t>
  </si>
  <si>
    <t xml:space="preserve">    01 - Krční respondéry</t>
  </si>
  <si>
    <t>Ostatní</t>
  </si>
  <si>
    <t>01</t>
  </si>
  <si>
    <t>Krční respondéry</t>
  </si>
  <si>
    <t>01-01</t>
  </si>
  <si>
    <t>Hlavní jednotka s čtečkou vč. Licence</t>
  </si>
  <si>
    <t>262144</t>
  </si>
  <si>
    <t>418131279</t>
  </si>
  <si>
    <t>01-02</t>
  </si>
  <si>
    <t>Anténa s dosahem 75 m</t>
  </si>
  <si>
    <t>-909817961</t>
  </si>
  <si>
    <t>01-03</t>
  </si>
  <si>
    <t>Montážní konzola pro VPU a anténu</t>
  </si>
  <si>
    <t>573400494</t>
  </si>
  <si>
    <t>01-04</t>
  </si>
  <si>
    <t xml:space="preserve">Krční respondéry </t>
  </si>
  <si>
    <t>232035790</t>
  </si>
  <si>
    <t>01-05</t>
  </si>
  <si>
    <t xml:space="preserve">Obojek univerzální - 130cm, s přezkou </t>
  </si>
  <si>
    <t>217102123</t>
  </si>
  <si>
    <t>01-06</t>
  </si>
  <si>
    <t xml:space="preserve">Obojková čísla 45x45 mm </t>
  </si>
  <si>
    <t>1639238146</t>
  </si>
  <si>
    <t>01-07</t>
  </si>
  <si>
    <t xml:space="preserve">Záložní zdroj </t>
  </si>
  <si>
    <t>-1383736193</t>
  </si>
  <si>
    <t>01-08</t>
  </si>
  <si>
    <t>Instalační krabice včetně materiálu</t>
  </si>
  <si>
    <t>-1300245754</t>
  </si>
  <si>
    <t>01-09</t>
  </si>
  <si>
    <t>Montáž včetně elektroinstalačního materiálu a dopravy, školení</t>
  </si>
  <si>
    <t>-902501923</t>
  </si>
  <si>
    <t>01-10</t>
  </si>
  <si>
    <t>Datová příprava a prvotní nahrání dat do SW</t>
  </si>
  <si>
    <t>-852544832</t>
  </si>
  <si>
    <t>VRN - VEDLEJŠÍ ROZPOČTOVÉ NÁKLADY</t>
  </si>
  <si>
    <t>VRN - Vedlejší rozpočtové náklady</t>
  </si>
  <si>
    <t xml:space="preserve">    VRN3 - Zařízení staveniště</t>
  </si>
  <si>
    <t xml:space="preserve">    VRN9 - Ostatní náklady</t>
  </si>
  <si>
    <t>Vedlejší rozpočtové náklady</t>
  </si>
  <si>
    <t>VRN3</t>
  </si>
  <si>
    <t>Zařízení staveniště</t>
  </si>
  <si>
    <t>032103002_R</t>
  </si>
  <si>
    <t>Kancelářský kontejner 1 ks - nájem 2 měsíce</t>
  </si>
  <si>
    <t>den</t>
  </si>
  <si>
    <t>1024</t>
  </si>
  <si>
    <t>-1190358926</t>
  </si>
  <si>
    <t>032103004_R</t>
  </si>
  <si>
    <t>Kancelářský kontejner 1 ks - dovoz + odvoz</t>
  </si>
  <si>
    <t>914942760</t>
  </si>
  <si>
    <t>032803002_R</t>
  </si>
  <si>
    <t>Mobilní WC 1 ks - nájem 2 měsíce</t>
  </si>
  <si>
    <t>-1444245553</t>
  </si>
  <si>
    <t>VRN9</t>
  </si>
  <si>
    <t>Ostatní náklady</t>
  </si>
  <si>
    <t>062103000_R</t>
  </si>
  <si>
    <t>Autojeřáb</t>
  </si>
  <si>
    <t>hod</t>
  </si>
  <si>
    <t>1451929561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</si>
</sst>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CN-25-002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SO 01 FARMA PONIKEV REKONSTRUKCE STŘECHY parc. č. 77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Zod Ludmírov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19. 2. 2026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Zěmědělské obchodní družstvo Ludmírov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Martin Trokan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ROUND(SUM(AG95:AG98),2)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ROUND(SUM(AS95:AS98),2)</f>
        <v>0</v>
      </c>
      <c r="AT94" s="111">
        <f>ROUND(SUM(AV94:AW94),2)</f>
        <v>0</v>
      </c>
      <c r="AU94" s="112">
        <f>ROUND(SUM(AU95:AU98),5)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ROUND(SUM(AZ95:AZ98),2)</f>
        <v>0</v>
      </c>
      <c r="BA94" s="111">
        <f>ROUND(SUM(BA95:BA98),2)</f>
        <v>0</v>
      </c>
      <c r="BB94" s="111">
        <f>ROUND(SUM(BB95:BB98),2)</f>
        <v>0</v>
      </c>
      <c r="BC94" s="111">
        <f>ROUND(SUM(BC95:BC98),2)</f>
        <v>0</v>
      </c>
      <c r="BD94" s="113">
        <f>ROUND(SUM(BD95:BD98),2)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16.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'SO01-1 - REKONSTRUKCE STŘ...'!J30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'SO01-1 - REKONSTRUKCE STŘ...'!P129</f>
        <v>0</v>
      </c>
      <c r="AV95" s="125">
        <f>'SO01-1 - REKONSTRUKCE STŘ...'!J33</f>
        <v>0</v>
      </c>
      <c r="AW95" s="125">
        <f>'SO01-1 - REKONSTRUKCE STŘ...'!J34</f>
        <v>0</v>
      </c>
      <c r="AX95" s="125">
        <f>'SO01-1 - REKONSTRUKCE STŘ...'!J35</f>
        <v>0</v>
      </c>
      <c r="AY95" s="125">
        <f>'SO01-1 - REKONSTRUKCE STŘ...'!J36</f>
        <v>0</v>
      </c>
      <c r="AZ95" s="125">
        <f>'SO01-1 - REKONSTRUKCE STŘ...'!F33</f>
        <v>0</v>
      </c>
      <c r="BA95" s="125">
        <f>'SO01-1 - REKONSTRUKCE STŘ...'!F34</f>
        <v>0</v>
      </c>
      <c r="BB95" s="125">
        <f>'SO01-1 - REKONSTRUKCE STŘ...'!F35</f>
        <v>0</v>
      </c>
      <c r="BC95" s="125">
        <f>'SO01-1 - REKONSTRUKCE STŘ...'!F36</f>
        <v>0</v>
      </c>
      <c r="BD95" s="127">
        <f>'SO01-1 - REKONSTRUKCE STŘ...'!F37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7" customFormat="1" ht="16.5" customHeight="1">
      <c r="A96" s="116" t="s">
        <v>80</v>
      </c>
      <c r="B96" s="117"/>
      <c r="C96" s="118"/>
      <c r="D96" s="119" t="s">
        <v>87</v>
      </c>
      <c r="E96" s="119"/>
      <c r="F96" s="119"/>
      <c r="G96" s="119"/>
      <c r="H96" s="119"/>
      <c r="I96" s="120"/>
      <c r="J96" s="119" t="s">
        <v>88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'SO01-2 - VENTILAČNÍ SVĚTL...'!J30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83</v>
      </c>
      <c r="AR96" s="123"/>
      <c r="AS96" s="124">
        <v>0</v>
      </c>
      <c r="AT96" s="125">
        <f>ROUND(SUM(AV96:AW96),2)</f>
        <v>0</v>
      </c>
      <c r="AU96" s="126">
        <f>'SO01-2 - VENTILAČNÍ SVĚTL...'!P120</f>
        <v>0</v>
      </c>
      <c r="AV96" s="125">
        <f>'SO01-2 - VENTILAČNÍ SVĚTL...'!J33</f>
        <v>0</v>
      </c>
      <c r="AW96" s="125">
        <f>'SO01-2 - VENTILAČNÍ SVĚTL...'!J34</f>
        <v>0</v>
      </c>
      <c r="AX96" s="125">
        <f>'SO01-2 - VENTILAČNÍ SVĚTL...'!J35</f>
        <v>0</v>
      </c>
      <c r="AY96" s="125">
        <f>'SO01-2 - VENTILAČNÍ SVĚTL...'!J36</f>
        <v>0</v>
      </c>
      <c r="AZ96" s="125">
        <f>'SO01-2 - VENTILAČNÍ SVĚTL...'!F33</f>
        <v>0</v>
      </c>
      <c r="BA96" s="125">
        <f>'SO01-2 - VENTILAČNÍ SVĚTL...'!F34</f>
        <v>0</v>
      </c>
      <c r="BB96" s="125">
        <f>'SO01-2 - VENTILAČNÍ SVĚTL...'!F35</f>
        <v>0</v>
      </c>
      <c r="BC96" s="125">
        <f>'SO01-2 - VENTILAČNÍ SVĚTL...'!F36</f>
        <v>0</v>
      </c>
      <c r="BD96" s="127">
        <f>'SO01-2 - VENTILAČNÍ SVĚTL...'!F37</f>
        <v>0</v>
      </c>
      <c r="BE96" s="7"/>
      <c r="BT96" s="128" t="s">
        <v>84</v>
      </c>
      <c r="BV96" s="128" t="s">
        <v>78</v>
      </c>
      <c r="BW96" s="128" t="s">
        <v>89</v>
      </c>
      <c r="BX96" s="128" t="s">
        <v>5</v>
      </c>
      <c r="CL96" s="128" t="s">
        <v>1</v>
      </c>
      <c r="CM96" s="128" t="s">
        <v>86</v>
      </c>
    </row>
    <row r="97" s="7" customFormat="1" ht="16.5" customHeight="1">
      <c r="A97" s="116" t="s">
        <v>80</v>
      </c>
      <c r="B97" s="117"/>
      <c r="C97" s="118"/>
      <c r="D97" s="119" t="s">
        <v>90</v>
      </c>
      <c r="E97" s="119"/>
      <c r="F97" s="119"/>
      <c r="G97" s="119"/>
      <c r="H97" s="119"/>
      <c r="I97" s="120"/>
      <c r="J97" s="119" t="s">
        <v>91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'SO04-1 - KRČNÍ RESPONDÉRY'!J30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83</v>
      </c>
      <c r="AR97" s="123"/>
      <c r="AS97" s="124">
        <v>0</v>
      </c>
      <c r="AT97" s="125">
        <f>ROUND(SUM(AV97:AW97),2)</f>
        <v>0</v>
      </c>
      <c r="AU97" s="126">
        <f>'SO04-1 - KRČNÍ RESPONDÉRY'!P118</f>
        <v>0</v>
      </c>
      <c r="AV97" s="125">
        <f>'SO04-1 - KRČNÍ RESPONDÉRY'!J33</f>
        <v>0</v>
      </c>
      <c r="AW97" s="125">
        <f>'SO04-1 - KRČNÍ RESPONDÉRY'!J34</f>
        <v>0</v>
      </c>
      <c r="AX97" s="125">
        <f>'SO04-1 - KRČNÍ RESPONDÉRY'!J35</f>
        <v>0</v>
      </c>
      <c r="AY97" s="125">
        <f>'SO04-1 - KRČNÍ RESPONDÉRY'!J36</f>
        <v>0</v>
      </c>
      <c r="AZ97" s="125">
        <f>'SO04-1 - KRČNÍ RESPONDÉRY'!F33</f>
        <v>0</v>
      </c>
      <c r="BA97" s="125">
        <f>'SO04-1 - KRČNÍ RESPONDÉRY'!F34</f>
        <v>0</v>
      </c>
      <c r="BB97" s="125">
        <f>'SO04-1 - KRČNÍ RESPONDÉRY'!F35</f>
        <v>0</v>
      </c>
      <c r="BC97" s="125">
        <f>'SO04-1 - KRČNÍ RESPONDÉRY'!F36</f>
        <v>0</v>
      </c>
      <c r="BD97" s="127">
        <f>'SO04-1 - KRČNÍ RESPONDÉRY'!F37</f>
        <v>0</v>
      </c>
      <c r="BE97" s="7"/>
      <c r="BT97" s="128" t="s">
        <v>84</v>
      </c>
      <c r="BV97" s="128" t="s">
        <v>78</v>
      </c>
      <c r="BW97" s="128" t="s">
        <v>92</v>
      </c>
      <c r="BX97" s="128" t="s">
        <v>5</v>
      </c>
      <c r="CL97" s="128" t="s">
        <v>1</v>
      </c>
      <c r="CM97" s="128" t="s">
        <v>86</v>
      </c>
    </row>
    <row r="98" s="7" customFormat="1" ht="16.5" customHeight="1">
      <c r="A98" s="116" t="s">
        <v>80</v>
      </c>
      <c r="B98" s="117"/>
      <c r="C98" s="118"/>
      <c r="D98" s="119" t="s">
        <v>93</v>
      </c>
      <c r="E98" s="119"/>
      <c r="F98" s="119"/>
      <c r="G98" s="119"/>
      <c r="H98" s="119"/>
      <c r="I98" s="120"/>
      <c r="J98" s="119" t="s">
        <v>94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'VRN - VEDLEJŠÍ ROZPOČTOVÉ...'!J30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83</v>
      </c>
      <c r="AR98" s="123"/>
      <c r="AS98" s="129">
        <v>0</v>
      </c>
      <c r="AT98" s="130">
        <f>ROUND(SUM(AV98:AW98),2)</f>
        <v>0</v>
      </c>
      <c r="AU98" s="131">
        <f>'VRN - VEDLEJŠÍ ROZPOČTOVÉ...'!P119</f>
        <v>0</v>
      </c>
      <c r="AV98" s="130">
        <f>'VRN - VEDLEJŠÍ ROZPOČTOVÉ...'!J33</f>
        <v>0</v>
      </c>
      <c r="AW98" s="130">
        <f>'VRN - VEDLEJŠÍ ROZPOČTOVÉ...'!J34</f>
        <v>0</v>
      </c>
      <c r="AX98" s="130">
        <f>'VRN - VEDLEJŠÍ ROZPOČTOVÉ...'!J35</f>
        <v>0</v>
      </c>
      <c r="AY98" s="130">
        <f>'VRN - VEDLEJŠÍ ROZPOČTOVÉ...'!J36</f>
        <v>0</v>
      </c>
      <c r="AZ98" s="130">
        <f>'VRN - VEDLEJŠÍ ROZPOČTOVÉ...'!F33</f>
        <v>0</v>
      </c>
      <c r="BA98" s="130">
        <f>'VRN - VEDLEJŠÍ ROZPOČTOVÉ...'!F34</f>
        <v>0</v>
      </c>
      <c r="BB98" s="130">
        <f>'VRN - VEDLEJŠÍ ROZPOČTOVÉ...'!F35</f>
        <v>0</v>
      </c>
      <c r="BC98" s="130">
        <f>'VRN - VEDLEJŠÍ ROZPOČTOVÉ...'!F36</f>
        <v>0</v>
      </c>
      <c r="BD98" s="132">
        <f>'VRN - VEDLEJŠÍ ROZPOČTOVÉ...'!F37</f>
        <v>0</v>
      </c>
      <c r="BE98" s="7"/>
      <c r="BT98" s="128" t="s">
        <v>84</v>
      </c>
      <c r="BV98" s="128" t="s">
        <v>78</v>
      </c>
      <c r="BW98" s="128" t="s">
        <v>95</v>
      </c>
      <c r="BX98" s="128" t="s">
        <v>5</v>
      </c>
      <c r="CL98" s="128" t="s">
        <v>1</v>
      </c>
      <c r="CM98" s="128" t="s">
        <v>86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AlAEjt08V5EJCEBhVP8hgG+Gx5rDwy80MR9VVgu/0sD1nQQHyi4i2LcIM+e5+PK9T0Ivev7MnVv9nsPjoByBZw==" hashValue="QGyvAHY0CQEEpXpDtGAXPXse8KHIUY9w3M0F1N5xjMCurhe1Tsrv7R8w5ncXuwjW9gHBDHhz41xIulc583Ph9w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01-1 - REKONSTRUKCE STŘ...'!C2" display="/"/>
    <hyperlink ref="A96" location="'SO01-2 - VENTILAČNÍ SVĚTL...'!C2" display="/"/>
    <hyperlink ref="A97" location="'SO04-1 - KRČNÍ RESPONDÉRY'!C2" display="/"/>
    <hyperlink ref="A98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SO 01 FARMA PONIKEV REKONSTRUKCE STŘECHY parc. č. 77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ROUND((SUM(BE129:BE215)),  2)</f>
        <v>0</v>
      </c>
      <c r="G33" s="35"/>
      <c r="H33" s="35"/>
      <c r="I33" s="152">
        <v>0.20999999999999999</v>
      </c>
      <c r="J33" s="151">
        <f>ROUND(((SUM(BE129:BE215))*I33),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ROUND((SUM(BF129:BF215)),  2)</f>
        <v>0</v>
      </c>
      <c r="G34" s="35"/>
      <c r="H34" s="35"/>
      <c r="I34" s="152">
        <v>0.12</v>
      </c>
      <c r="J34" s="151">
        <f>ROUND(((SUM(BF129:BF215))*I34),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ROUND((SUM(BG129:BG215)),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ROUND((SUM(BH129:BH215)),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ROUND((SUM(BI129:BI215)),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SO 01 FARMA PONIKEV REKONSTRUKCE STŘECHY parc. č. 77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SO01-1 - REKONSTRUKCE STŘECHY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hidden="1" s="9" customFormat="1" ht="24.96" customHeight="1">
      <c r="A97" s="9"/>
      <c r="B97" s="176"/>
      <c r="C97" s="177"/>
      <c r="D97" s="178" t="s">
        <v>104</v>
      </c>
      <c r="E97" s="179"/>
      <c r="F97" s="179"/>
      <c r="G97" s="179"/>
      <c r="H97" s="179"/>
      <c r="I97" s="179"/>
      <c r="J97" s="180">
        <f>J130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105</v>
      </c>
      <c r="E98" s="185"/>
      <c r="F98" s="185"/>
      <c r="G98" s="185"/>
      <c r="H98" s="185"/>
      <c r="I98" s="185"/>
      <c r="J98" s="186">
        <f>J131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106</v>
      </c>
      <c r="E99" s="185"/>
      <c r="F99" s="185"/>
      <c r="G99" s="185"/>
      <c r="H99" s="185"/>
      <c r="I99" s="185"/>
      <c r="J99" s="186">
        <f>J133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107</v>
      </c>
      <c r="E100" s="185"/>
      <c r="F100" s="185"/>
      <c r="G100" s="185"/>
      <c r="H100" s="185"/>
      <c r="I100" s="185"/>
      <c r="J100" s="186">
        <f>J138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6"/>
      <c r="C101" s="177"/>
      <c r="D101" s="178" t="s">
        <v>108</v>
      </c>
      <c r="E101" s="179"/>
      <c r="F101" s="179"/>
      <c r="G101" s="179"/>
      <c r="H101" s="179"/>
      <c r="I101" s="179"/>
      <c r="J101" s="180">
        <f>J140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82"/>
      <c r="C102" s="183"/>
      <c r="D102" s="184" t="s">
        <v>109</v>
      </c>
      <c r="E102" s="185"/>
      <c r="F102" s="185"/>
      <c r="G102" s="185"/>
      <c r="H102" s="185"/>
      <c r="I102" s="185"/>
      <c r="J102" s="186">
        <f>J141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110</v>
      </c>
      <c r="E103" s="185"/>
      <c r="F103" s="185"/>
      <c r="G103" s="185"/>
      <c r="H103" s="185"/>
      <c r="I103" s="185"/>
      <c r="J103" s="186">
        <f>J143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111</v>
      </c>
      <c r="E104" s="185"/>
      <c r="F104" s="185"/>
      <c r="G104" s="185"/>
      <c r="H104" s="185"/>
      <c r="I104" s="185"/>
      <c r="J104" s="186">
        <f>J180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2"/>
      <c r="C105" s="183"/>
      <c r="D105" s="184" t="s">
        <v>112</v>
      </c>
      <c r="E105" s="185"/>
      <c r="F105" s="185"/>
      <c r="G105" s="185"/>
      <c r="H105" s="185"/>
      <c r="I105" s="185"/>
      <c r="J105" s="186">
        <f>J182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2"/>
      <c r="C106" s="183"/>
      <c r="D106" s="184" t="s">
        <v>113</v>
      </c>
      <c r="E106" s="185"/>
      <c r="F106" s="185"/>
      <c r="G106" s="185"/>
      <c r="H106" s="185"/>
      <c r="I106" s="185"/>
      <c r="J106" s="186">
        <f>J188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2"/>
      <c r="C107" s="183"/>
      <c r="D107" s="184" t="s">
        <v>114</v>
      </c>
      <c r="E107" s="185"/>
      <c r="F107" s="185"/>
      <c r="G107" s="185"/>
      <c r="H107" s="185"/>
      <c r="I107" s="185"/>
      <c r="J107" s="186">
        <f>J200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2"/>
      <c r="C108" s="183"/>
      <c r="D108" s="184" t="s">
        <v>115</v>
      </c>
      <c r="E108" s="185"/>
      <c r="F108" s="185"/>
      <c r="G108" s="185"/>
      <c r="H108" s="185"/>
      <c r="I108" s="185"/>
      <c r="J108" s="186">
        <f>J204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2"/>
      <c r="C109" s="183"/>
      <c r="D109" s="184" t="s">
        <v>116</v>
      </c>
      <c r="E109" s="185"/>
      <c r="F109" s="185"/>
      <c r="G109" s="185"/>
      <c r="H109" s="185"/>
      <c r="I109" s="185"/>
      <c r="J109" s="186">
        <f>J212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hidden="1"/>
    <row r="113" hidden="1"/>
    <row r="114" hidden="1"/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117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71" t="str">
        <f>E7</f>
        <v>SO 01 FARMA PONIKEV REKONSTRUKCE STŘECHY parc. č. 77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97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SO01-1 - REKONSTRUKCE STŘECHY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>Zod Ludmírov</v>
      </c>
      <c r="G123" s="37"/>
      <c r="H123" s="37"/>
      <c r="I123" s="29" t="s">
        <v>22</v>
      </c>
      <c r="J123" s="76" t="str">
        <f>IF(J12="","",J12)</f>
        <v>19. 2. 2026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>Zěmědělské obchodní družstvo Ludmírov</v>
      </c>
      <c r="G125" s="37"/>
      <c r="H125" s="37"/>
      <c r="I125" s="29" t="s">
        <v>30</v>
      </c>
      <c r="J125" s="33" t="str">
        <f>E21</f>
        <v>Ing. Martin Trokan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28</v>
      </c>
      <c r="D126" s="37"/>
      <c r="E126" s="37"/>
      <c r="F126" s="24" t="str">
        <f>IF(E18="","",E18)</f>
        <v>Vyplň údaj</v>
      </c>
      <c r="G126" s="37"/>
      <c r="H126" s="37"/>
      <c r="I126" s="29" t="s">
        <v>33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8"/>
      <c r="B128" s="189"/>
      <c r="C128" s="190" t="s">
        <v>118</v>
      </c>
      <c r="D128" s="191" t="s">
        <v>61</v>
      </c>
      <c r="E128" s="191" t="s">
        <v>57</v>
      </c>
      <c r="F128" s="191" t="s">
        <v>58</v>
      </c>
      <c r="G128" s="191" t="s">
        <v>119</v>
      </c>
      <c r="H128" s="191" t="s">
        <v>120</v>
      </c>
      <c r="I128" s="191" t="s">
        <v>121</v>
      </c>
      <c r="J128" s="192" t="s">
        <v>101</v>
      </c>
      <c r="K128" s="193" t="s">
        <v>122</v>
      </c>
      <c r="L128" s="194"/>
      <c r="M128" s="97" t="s">
        <v>1</v>
      </c>
      <c r="N128" s="98" t="s">
        <v>40</v>
      </c>
      <c r="O128" s="98" t="s">
        <v>123</v>
      </c>
      <c r="P128" s="98" t="s">
        <v>124</v>
      </c>
      <c r="Q128" s="98" t="s">
        <v>125</v>
      </c>
      <c r="R128" s="98" t="s">
        <v>126</v>
      </c>
      <c r="S128" s="98" t="s">
        <v>127</v>
      </c>
      <c r="T128" s="99" t="s">
        <v>128</v>
      </c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</row>
    <row r="129" s="2" customFormat="1" ht="22.8" customHeight="1">
      <c r="A129" s="35"/>
      <c r="B129" s="36"/>
      <c r="C129" s="104" t="s">
        <v>129</v>
      </c>
      <c r="D129" s="37"/>
      <c r="E129" s="37"/>
      <c r="F129" s="37"/>
      <c r="G129" s="37"/>
      <c r="H129" s="37"/>
      <c r="I129" s="37"/>
      <c r="J129" s="195">
        <f>BK129</f>
        <v>0</v>
      </c>
      <c r="K129" s="37"/>
      <c r="L129" s="41"/>
      <c r="M129" s="100"/>
      <c r="N129" s="196"/>
      <c r="O129" s="101"/>
      <c r="P129" s="197">
        <f>P130+P140</f>
        <v>0</v>
      </c>
      <c r="Q129" s="101"/>
      <c r="R129" s="197">
        <f>R130+R140</f>
        <v>27.883719200000009</v>
      </c>
      <c r="S129" s="101"/>
      <c r="T129" s="198">
        <f>T130+T140</f>
        <v>69.545150000000007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75</v>
      </c>
      <c r="AU129" s="14" t="s">
        <v>103</v>
      </c>
      <c r="BK129" s="199">
        <f>BK130+BK140</f>
        <v>0</v>
      </c>
    </row>
    <row r="130" s="12" customFormat="1" ht="25.92" customHeight="1">
      <c r="A130" s="12"/>
      <c r="B130" s="200"/>
      <c r="C130" s="201"/>
      <c r="D130" s="202" t="s">
        <v>75</v>
      </c>
      <c r="E130" s="203" t="s">
        <v>130</v>
      </c>
      <c r="F130" s="203" t="s">
        <v>131</v>
      </c>
      <c r="G130" s="201"/>
      <c r="H130" s="201"/>
      <c r="I130" s="204"/>
      <c r="J130" s="205">
        <f>BK130</f>
        <v>0</v>
      </c>
      <c r="K130" s="201"/>
      <c r="L130" s="206"/>
      <c r="M130" s="207"/>
      <c r="N130" s="208"/>
      <c r="O130" s="208"/>
      <c r="P130" s="209">
        <f>P131+P133+P138</f>
        <v>0</v>
      </c>
      <c r="Q130" s="208"/>
      <c r="R130" s="209">
        <f>R131+R133+R138</f>
        <v>0.47260000000000002</v>
      </c>
      <c r="S130" s="208"/>
      <c r="T130" s="210">
        <f>T131+T133+T138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84</v>
      </c>
      <c r="AT130" s="212" t="s">
        <v>75</v>
      </c>
      <c r="AU130" s="212" t="s">
        <v>76</v>
      </c>
      <c r="AY130" s="211" t="s">
        <v>132</v>
      </c>
      <c r="BK130" s="213">
        <f>BK131+BK133+BK138</f>
        <v>0</v>
      </c>
    </row>
    <row r="131" s="12" customFormat="1" ht="22.8" customHeight="1">
      <c r="A131" s="12"/>
      <c r="B131" s="200"/>
      <c r="C131" s="201"/>
      <c r="D131" s="202" t="s">
        <v>75</v>
      </c>
      <c r="E131" s="214" t="s">
        <v>133</v>
      </c>
      <c r="F131" s="214" t="s">
        <v>134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0.47260000000000002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84</v>
      </c>
      <c r="AT131" s="212" t="s">
        <v>75</v>
      </c>
      <c r="AU131" s="212" t="s">
        <v>84</v>
      </c>
      <c r="AY131" s="211" t="s">
        <v>132</v>
      </c>
      <c r="BK131" s="213">
        <f>BK132</f>
        <v>0</v>
      </c>
    </row>
    <row r="132" s="2" customFormat="1" ht="24.15" customHeight="1">
      <c r="A132" s="35"/>
      <c r="B132" s="36"/>
      <c r="C132" s="216" t="s">
        <v>84</v>
      </c>
      <c r="D132" s="216" t="s">
        <v>135</v>
      </c>
      <c r="E132" s="217" t="s">
        <v>136</v>
      </c>
      <c r="F132" s="218" t="s">
        <v>137</v>
      </c>
      <c r="G132" s="219" t="s">
        <v>138</v>
      </c>
      <c r="H132" s="220">
        <v>20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41</v>
      </c>
      <c r="O132" s="88"/>
      <c r="P132" s="226">
        <f>O132*H132</f>
        <v>0</v>
      </c>
      <c r="Q132" s="226">
        <v>0.023630000000000002</v>
      </c>
      <c r="R132" s="226">
        <f>Q132*H132</f>
        <v>0.47260000000000002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139</v>
      </c>
      <c r="AT132" s="228" t="s">
        <v>135</v>
      </c>
      <c r="AU132" s="228" t="s">
        <v>86</v>
      </c>
      <c r="AY132" s="14" t="s">
        <v>132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139</v>
      </c>
      <c r="BM132" s="228" t="s">
        <v>140</v>
      </c>
    </row>
    <row r="133" s="12" customFormat="1" ht="22.8" customHeight="1">
      <c r="A133" s="12"/>
      <c r="B133" s="200"/>
      <c r="C133" s="201"/>
      <c r="D133" s="202" t="s">
        <v>75</v>
      </c>
      <c r="E133" s="214" t="s">
        <v>141</v>
      </c>
      <c r="F133" s="214" t="s">
        <v>142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SUM(P134:P137)</f>
        <v>0</v>
      </c>
      <c r="Q133" s="208"/>
      <c r="R133" s="209">
        <f>SUM(R134:R137)</f>
        <v>0</v>
      </c>
      <c r="S133" s="208"/>
      <c r="T133" s="210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84</v>
      </c>
      <c r="AT133" s="212" t="s">
        <v>75</v>
      </c>
      <c r="AU133" s="212" t="s">
        <v>84</v>
      </c>
      <c r="AY133" s="211" t="s">
        <v>132</v>
      </c>
      <c r="BK133" s="213">
        <f>SUM(BK134:BK137)</f>
        <v>0</v>
      </c>
    </row>
    <row r="134" s="2" customFormat="1" ht="33" customHeight="1">
      <c r="A134" s="35"/>
      <c r="B134" s="36"/>
      <c r="C134" s="216" t="s">
        <v>86</v>
      </c>
      <c r="D134" s="216" t="s">
        <v>135</v>
      </c>
      <c r="E134" s="217" t="s">
        <v>143</v>
      </c>
      <c r="F134" s="218" t="s">
        <v>144</v>
      </c>
      <c r="G134" s="219" t="s">
        <v>145</v>
      </c>
      <c r="H134" s="220">
        <v>4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139</v>
      </c>
      <c r="AT134" s="228" t="s">
        <v>135</v>
      </c>
      <c r="AU134" s="228" t="s">
        <v>86</v>
      </c>
      <c r="AY134" s="14" t="s">
        <v>132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139</v>
      </c>
      <c r="BM134" s="228" t="s">
        <v>146</v>
      </c>
    </row>
    <row r="135" s="2" customFormat="1" ht="33" customHeight="1">
      <c r="A135" s="35"/>
      <c r="B135" s="36"/>
      <c r="C135" s="216" t="s">
        <v>147</v>
      </c>
      <c r="D135" s="216" t="s">
        <v>135</v>
      </c>
      <c r="E135" s="217" t="s">
        <v>148</v>
      </c>
      <c r="F135" s="218" t="s">
        <v>149</v>
      </c>
      <c r="G135" s="219" t="s">
        <v>145</v>
      </c>
      <c r="H135" s="220">
        <v>240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139</v>
      </c>
      <c r="AT135" s="228" t="s">
        <v>135</v>
      </c>
      <c r="AU135" s="228" t="s">
        <v>86</v>
      </c>
      <c r="AY135" s="14" t="s">
        <v>132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139</v>
      </c>
      <c r="BM135" s="228" t="s">
        <v>150</v>
      </c>
    </row>
    <row r="136" s="2" customFormat="1" ht="33" customHeight="1">
      <c r="A136" s="35"/>
      <c r="B136" s="36"/>
      <c r="C136" s="216" t="s">
        <v>139</v>
      </c>
      <c r="D136" s="216" t="s">
        <v>135</v>
      </c>
      <c r="E136" s="217" t="s">
        <v>151</v>
      </c>
      <c r="F136" s="218" t="s">
        <v>152</v>
      </c>
      <c r="G136" s="219" t="s">
        <v>145</v>
      </c>
      <c r="H136" s="220">
        <v>4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139</v>
      </c>
      <c r="AT136" s="228" t="s">
        <v>135</v>
      </c>
      <c r="AU136" s="228" t="s">
        <v>86</v>
      </c>
      <c r="AY136" s="14" t="s">
        <v>132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139</v>
      </c>
      <c r="BM136" s="228" t="s">
        <v>153</v>
      </c>
    </row>
    <row r="137" s="2" customFormat="1" ht="16.5" customHeight="1">
      <c r="A137" s="35"/>
      <c r="B137" s="36"/>
      <c r="C137" s="216" t="s">
        <v>154</v>
      </c>
      <c r="D137" s="216" t="s">
        <v>135</v>
      </c>
      <c r="E137" s="217" t="s">
        <v>155</v>
      </c>
      <c r="F137" s="218" t="s">
        <v>156</v>
      </c>
      <c r="G137" s="219" t="s">
        <v>157</v>
      </c>
      <c r="H137" s="220">
        <v>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139</v>
      </c>
      <c r="AT137" s="228" t="s">
        <v>135</v>
      </c>
      <c r="AU137" s="228" t="s">
        <v>86</v>
      </c>
      <c r="AY137" s="14" t="s">
        <v>132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139</v>
      </c>
      <c r="BM137" s="228" t="s">
        <v>158</v>
      </c>
    </row>
    <row r="138" s="12" customFormat="1" ht="22.8" customHeight="1">
      <c r="A138" s="12"/>
      <c r="B138" s="200"/>
      <c r="C138" s="201"/>
      <c r="D138" s="202" t="s">
        <v>75</v>
      </c>
      <c r="E138" s="214" t="s">
        <v>159</v>
      </c>
      <c r="F138" s="214" t="s">
        <v>160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P139</f>
        <v>0</v>
      </c>
      <c r="Q138" s="208"/>
      <c r="R138" s="209">
        <f>R139</f>
        <v>0</v>
      </c>
      <c r="S138" s="208"/>
      <c r="T138" s="210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84</v>
      </c>
      <c r="AT138" s="212" t="s">
        <v>75</v>
      </c>
      <c r="AU138" s="212" t="s">
        <v>84</v>
      </c>
      <c r="AY138" s="211" t="s">
        <v>132</v>
      </c>
      <c r="BK138" s="213">
        <f>BK139</f>
        <v>0</v>
      </c>
    </row>
    <row r="139" s="2" customFormat="1" ht="24.15" customHeight="1">
      <c r="A139" s="35"/>
      <c r="B139" s="36"/>
      <c r="C139" s="216" t="s">
        <v>133</v>
      </c>
      <c r="D139" s="216" t="s">
        <v>135</v>
      </c>
      <c r="E139" s="217" t="s">
        <v>161</v>
      </c>
      <c r="F139" s="218" t="s">
        <v>162</v>
      </c>
      <c r="G139" s="219" t="s">
        <v>163</v>
      </c>
      <c r="H139" s="220">
        <v>0.47299999999999998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41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139</v>
      </c>
      <c r="AT139" s="228" t="s">
        <v>135</v>
      </c>
      <c r="AU139" s="228" t="s">
        <v>86</v>
      </c>
      <c r="AY139" s="14" t="s">
        <v>132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139</v>
      </c>
      <c r="BM139" s="228" t="s">
        <v>164</v>
      </c>
    </row>
    <row r="140" s="12" customFormat="1" ht="25.92" customHeight="1">
      <c r="A140" s="12"/>
      <c r="B140" s="200"/>
      <c r="C140" s="201"/>
      <c r="D140" s="202" t="s">
        <v>75</v>
      </c>
      <c r="E140" s="203" t="s">
        <v>165</v>
      </c>
      <c r="F140" s="203" t="s">
        <v>166</v>
      </c>
      <c r="G140" s="201"/>
      <c r="H140" s="201"/>
      <c r="I140" s="204"/>
      <c r="J140" s="205">
        <f>BK140</f>
        <v>0</v>
      </c>
      <c r="K140" s="201"/>
      <c r="L140" s="206"/>
      <c r="M140" s="207"/>
      <c r="N140" s="208"/>
      <c r="O140" s="208"/>
      <c r="P140" s="209">
        <f>P141+P143+P180+P182+P188+P200+P204+P212</f>
        <v>0</v>
      </c>
      <c r="Q140" s="208"/>
      <c r="R140" s="209">
        <f>R141+R143+R180+R182+R188+R200+R204+R212</f>
        <v>27.411119200000009</v>
      </c>
      <c r="S140" s="208"/>
      <c r="T140" s="210">
        <f>T141+T143+T180+T182+T188+T200+T204+T212</f>
        <v>69.545150000000007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86</v>
      </c>
      <c r="AT140" s="212" t="s">
        <v>75</v>
      </c>
      <c r="AU140" s="212" t="s">
        <v>76</v>
      </c>
      <c r="AY140" s="211" t="s">
        <v>132</v>
      </c>
      <c r="BK140" s="213">
        <f>BK141+BK143+BK180+BK182+BK188+BK200+BK204+BK212</f>
        <v>0</v>
      </c>
    </row>
    <row r="141" s="12" customFormat="1" ht="22.8" customHeight="1">
      <c r="A141" s="12"/>
      <c r="B141" s="200"/>
      <c r="C141" s="201"/>
      <c r="D141" s="202" t="s">
        <v>75</v>
      </c>
      <c r="E141" s="214" t="s">
        <v>167</v>
      </c>
      <c r="F141" s="214" t="s">
        <v>168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P142</f>
        <v>0</v>
      </c>
      <c r="Q141" s="208"/>
      <c r="R141" s="209">
        <f>R142</f>
        <v>0</v>
      </c>
      <c r="S141" s="208"/>
      <c r="T141" s="210">
        <f>T142</f>
        <v>22.559999999999999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86</v>
      </c>
      <c r="AT141" s="212" t="s">
        <v>75</v>
      </c>
      <c r="AU141" s="212" t="s">
        <v>84</v>
      </c>
      <c r="AY141" s="211" t="s">
        <v>132</v>
      </c>
      <c r="BK141" s="213">
        <f>BK142</f>
        <v>0</v>
      </c>
    </row>
    <row r="142" s="2" customFormat="1" ht="24.15" customHeight="1">
      <c r="A142" s="35"/>
      <c r="B142" s="36"/>
      <c r="C142" s="216" t="s">
        <v>169</v>
      </c>
      <c r="D142" s="216" t="s">
        <v>135</v>
      </c>
      <c r="E142" s="217" t="s">
        <v>170</v>
      </c>
      <c r="F142" s="218" t="s">
        <v>171</v>
      </c>
      <c r="G142" s="219" t="s">
        <v>138</v>
      </c>
      <c r="H142" s="220">
        <v>1504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41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0.014999999999999999</v>
      </c>
      <c r="T142" s="227">
        <f>S142*H142</f>
        <v>22.559999999999999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172</v>
      </c>
      <c r="AT142" s="228" t="s">
        <v>135</v>
      </c>
      <c r="AU142" s="228" t="s">
        <v>86</v>
      </c>
      <c r="AY142" s="14" t="s">
        <v>132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84</v>
      </c>
      <c r="BK142" s="229">
        <f>ROUND(I142*H142,2)</f>
        <v>0</v>
      </c>
      <c r="BL142" s="14" t="s">
        <v>172</v>
      </c>
      <c r="BM142" s="228" t="s">
        <v>173</v>
      </c>
    </row>
    <row r="143" s="12" customFormat="1" ht="22.8" customHeight="1">
      <c r="A143" s="12"/>
      <c r="B143" s="200"/>
      <c r="C143" s="201"/>
      <c r="D143" s="202" t="s">
        <v>75</v>
      </c>
      <c r="E143" s="214" t="s">
        <v>174</v>
      </c>
      <c r="F143" s="214" t="s">
        <v>175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SUM(P144:P179)</f>
        <v>0</v>
      </c>
      <c r="Q143" s="208"/>
      <c r="R143" s="209">
        <f>SUM(R144:R179)</f>
        <v>0.50970000000000004</v>
      </c>
      <c r="S143" s="208"/>
      <c r="T143" s="210">
        <f>SUM(T144:T179)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86</v>
      </c>
      <c r="AT143" s="212" t="s">
        <v>75</v>
      </c>
      <c r="AU143" s="212" t="s">
        <v>84</v>
      </c>
      <c r="AY143" s="211" t="s">
        <v>132</v>
      </c>
      <c r="BK143" s="213">
        <f>SUM(BK144:BK179)</f>
        <v>0</v>
      </c>
    </row>
    <row r="144" s="2" customFormat="1" ht="16.5" customHeight="1">
      <c r="A144" s="35"/>
      <c r="B144" s="36"/>
      <c r="C144" s="216" t="s">
        <v>176</v>
      </c>
      <c r="D144" s="216" t="s">
        <v>135</v>
      </c>
      <c r="E144" s="217" t="s">
        <v>177</v>
      </c>
      <c r="F144" s="218" t="s">
        <v>178</v>
      </c>
      <c r="G144" s="219" t="s">
        <v>157</v>
      </c>
      <c r="H144" s="220">
        <v>1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172</v>
      </c>
      <c r="AT144" s="228" t="s">
        <v>135</v>
      </c>
      <c r="AU144" s="228" t="s">
        <v>86</v>
      </c>
      <c r="AY144" s="14" t="s">
        <v>132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172</v>
      </c>
      <c r="BM144" s="228" t="s">
        <v>179</v>
      </c>
    </row>
    <row r="145" s="2" customFormat="1" ht="16.5" customHeight="1">
      <c r="A145" s="35"/>
      <c r="B145" s="36"/>
      <c r="C145" s="216" t="s">
        <v>180</v>
      </c>
      <c r="D145" s="216" t="s">
        <v>135</v>
      </c>
      <c r="E145" s="217" t="s">
        <v>181</v>
      </c>
      <c r="F145" s="218" t="s">
        <v>182</v>
      </c>
      <c r="G145" s="219" t="s">
        <v>145</v>
      </c>
      <c r="H145" s="220">
        <v>6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41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172</v>
      </c>
      <c r="AT145" s="228" t="s">
        <v>135</v>
      </c>
      <c r="AU145" s="228" t="s">
        <v>86</v>
      </c>
      <c r="AY145" s="14" t="s">
        <v>132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84</v>
      </c>
      <c r="BK145" s="229">
        <f>ROUND(I145*H145,2)</f>
        <v>0</v>
      </c>
      <c r="BL145" s="14" t="s">
        <v>172</v>
      </c>
      <c r="BM145" s="228" t="s">
        <v>183</v>
      </c>
    </row>
    <row r="146" s="2" customFormat="1" ht="16.5" customHeight="1">
      <c r="A146" s="35"/>
      <c r="B146" s="36"/>
      <c r="C146" s="216" t="s">
        <v>184</v>
      </c>
      <c r="D146" s="216" t="s">
        <v>135</v>
      </c>
      <c r="E146" s="217" t="s">
        <v>185</v>
      </c>
      <c r="F146" s="218" t="s">
        <v>186</v>
      </c>
      <c r="G146" s="219" t="s">
        <v>145</v>
      </c>
      <c r="H146" s="220">
        <v>6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172</v>
      </c>
      <c r="AT146" s="228" t="s">
        <v>135</v>
      </c>
      <c r="AU146" s="228" t="s">
        <v>86</v>
      </c>
      <c r="AY146" s="14" t="s">
        <v>132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172</v>
      </c>
      <c r="BM146" s="228" t="s">
        <v>187</v>
      </c>
    </row>
    <row r="147" s="2" customFormat="1" ht="16.5" customHeight="1">
      <c r="A147" s="35"/>
      <c r="B147" s="36"/>
      <c r="C147" s="216" t="s">
        <v>188</v>
      </c>
      <c r="D147" s="216" t="s">
        <v>135</v>
      </c>
      <c r="E147" s="217" t="s">
        <v>189</v>
      </c>
      <c r="F147" s="218" t="s">
        <v>190</v>
      </c>
      <c r="G147" s="219" t="s">
        <v>145</v>
      </c>
      <c r="H147" s="220">
        <v>6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41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172</v>
      </c>
      <c r="AT147" s="228" t="s">
        <v>135</v>
      </c>
      <c r="AU147" s="228" t="s">
        <v>86</v>
      </c>
      <c r="AY147" s="14" t="s">
        <v>132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84</v>
      </c>
      <c r="BK147" s="229">
        <f>ROUND(I147*H147,2)</f>
        <v>0</v>
      </c>
      <c r="BL147" s="14" t="s">
        <v>172</v>
      </c>
      <c r="BM147" s="228" t="s">
        <v>191</v>
      </c>
    </row>
    <row r="148" s="2" customFormat="1" ht="16.5" customHeight="1">
      <c r="A148" s="35"/>
      <c r="B148" s="36"/>
      <c r="C148" s="216" t="s">
        <v>8</v>
      </c>
      <c r="D148" s="216" t="s">
        <v>135</v>
      </c>
      <c r="E148" s="217" t="s">
        <v>192</v>
      </c>
      <c r="F148" s="218" t="s">
        <v>193</v>
      </c>
      <c r="G148" s="219" t="s">
        <v>145</v>
      </c>
      <c r="H148" s="220">
        <v>6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41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172</v>
      </c>
      <c r="AT148" s="228" t="s">
        <v>135</v>
      </c>
      <c r="AU148" s="228" t="s">
        <v>86</v>
      </c>
      <c r="AY148" s="14" t="s">
        <v>132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84</v>
      </c>
      <c r="BK148" s="229">
        <f>ROUND(I148*H148,2)</f>
        <v>0</v>
      </c>
      <c r="BL148" s="14" t="s">
        <v>172</v>
      </c>
      <c r="BM148" s="228" t="s">
        <v>194</v>
      </c>
    </row>
    <row r="149" s="2" customFormat="1" ht="16.5" customHeight="1">
      <c r="A149" s="35"/>
      <c r="B149" s="36"/>
      <c r="C149" s="216" t="s">
        <v>195</v>
      </c>
      <c r="D149" s="216" t="s">
        <v>135</v>
      </c>
      <c r="E149" s="217" t="s">
        <v>196</v>
      </c>
      <c r="F149" s="218" t="s">
        <v>197</v>
      </c>
      <c r="G149" s="219" t="s">
        <v>145</v>
      </c>
      <c r="H149" s="220">
        <v>18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172</v>
      </c>
      <c r="AT149" s="228" t="s">
        <v>135</v>
      </c>
      <c r="AU149" s="228" t="s">
        <v>86</v>
      </c>
      <c r="AY149" s="14" t="s">
        <v>132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172</v>
      </c>
      <c r="BM149" s="228" t="s">
        <v>198</v>
      </c>
    </row>
    <row r="150" s="2" customFormat="1" ht="16.5" customHeight="1">
      <c r="A150" s="35"/>
      <c r="B150" s="36"/>
      <c r="C150" s="216" t="s">
        <v>199</v>
      </c>
      <c r="D150" s="216" t="s">
        <v>135</v>
      </c>
      <c r="E150" s="217" t="s">
        <v>200</v>
      </c>
      <c r="F150" s="218" t="s">
        <v>201</v>
      </c>
      <c r="G150" s="219" t="s">
        <v>145</v>
      </c>
      <c r="H150" s="220">
        <v>6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41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172</v>
      </c>
      <c r="AT150" s="228" t="s">
        <v>135</v>
      </c>
      <c r="AU150" s="228" t="s">
        <v>86</v>
      </c>
      <c r="AY150" s="14" t="s">
        <v>132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84</v>
      </c>
      <c r="BK150" s="229">
        <f>ROUND(I150*H150,2)</f>
        <v>0</v>
      </c>
      <c r="BL150" s="14" t="s">
        <v>172</v>
      </c>
      <c r="BM150" s="228" t="s">
        <v>202</v>
      </c>
    </row>
    <row r="151" s="2" customFormat="1" ht="16.5" customHeight="1">
      <c r="A151" s="35"/>
      <c r="B151" s="36"/>
      <c r="C151" s="216" t="s">
        <v>203</v>
      </c>
      <c r="D151" s="216" t="s">
        <v>135</v>
      </c>
      <c r="E151" s="217" t="s">
        <v>204</v>
      </c>
      <c r="F151" s="218" t="s">
        <v>205</v>
      </c>
      <c r="G151" s="219" t="s">
        <v>145</v>
      </c>
      <c r="H151" s="220">
        <v>6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41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172</v>
      </c>
      <c r="AT151" s="228" t="s">
        <v>135</v>
      </c>
      <c r="AU151" s="228" t="s">
        <v>86</v>
      </c>
      <c r="AY151" s="14" t="s">
        <v>132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84</v>
      </c>
      <c r="BK151" s="229">
        <f>ROUND(I151*H151,2)</f>
        <v>0</v>
      </c>
      <c r="BL151" s="14" t="s">
        <v>172</v>
      </c>
      <c r="BM151" s="228" t="s">
        <v>206</v>
      </c>
    </row>
    <row r="152" s="2" customFormat="1" ht="16.5" customHeight="1">
      <c r="A152" s="35"/>
      <c r="B152" s="36"/>
      <c r="C152" s="216" t="s">
        <v>172</v>
      </c>
      <c r="D152" s="216" t="s">
        <v>135</v>
      </c>
      <c r="E152" s="217" t="s">
        <v>207</v>
      </c>
      <c r="F152" s="218" t="s">
        <v>208</v>
      </c>
      <c r="G152" s="219" t="s">
        <v>145</v>
      </c>
      <c r="H152" s="220">
        <v>6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41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172</v>
      </c>
      <c r="AT152" s="228" t="s">
        <v>135</v>
      </c>
      <c r="AU152" s="228" t="s">
        <v>86</v>
      </c>
      <c r="AY152" s="14" t="s">
        <v>132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172</v>
      </c>
      <c r="BM152" s="228" t="s">
        <v>209</v>
      </c>
    </row>
    <row r="153" s="2" customFormat="1" ht="16.5" customHeight="1">
      <c r="A153" s="35"/>
      <c r="B153" s="36"/>
      <c r="C153" s="216" t="s">
        <v>210</v>
      </c>
      <c r="D153" s="216" t="s">
        <v>135</v>
      </c>
      <c r="E153" s="217" t="s">
        <v>211</v>
      </c>
      <c r="F153" s="218" t="s">
        <v>212</v>
      </c>
      <c r="G153" s="219" t="s">
        <v>145</v>
      </c>
      <c r="H153" s="220">
        <v>30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172</v>
      </c>
      <c r="AT153" s="228" t="s">
        <v>135</v>
      </c>
      <c r="AU153" s="228" t="s">
        <v>86</v>
      </c>
      <c r="AY153" s="14" t="s">
        <v>132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172</v>
      </c>
      <c r="BM153" s="228" t="s">
        <v>213</v>
      </c>
    </row>
    <row r="154" s="2" customFormat="1" ht="16.5" customHeight="1">
      <c r="A154" s="35"/>
      <c r="B154" s="36"/>
      <c r="C154" s="216" t="s">
        <v>214</v>
      </c>
      <c r="D154" s="216" t="s">
        <v>135</v>
      </c>
      <c r="E154" s="217" t="s">
        <v>215</v>
      </c>
      <c r="F154" s="218" t="s">
        <v>216</v>
      </c>
      <c r="G154" s="219" t="s">
        <v>145</v>
      </c>
      <c r="H154" s="220">
        <v>6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41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172</v>
      </c>
      <c r="AT154" s="228" t="s">
        <v>135</v>
      </c>
      <c r="AU154" s="228" t="s">
        <v>86</v>
      </c>
      <c r="AY154" s="14" t="s">
        <v>132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84</v>
      </c>
      <c r="BK154" s="229">
        <f>ROUND(I154*H154,2)</f>
        <v>0</v>
      </c>
      <c r="BL154" s="14" t="s">
        <v>172</v>
      </c>
      <c r="BM154" s="228" t="s">
        <v>217</v>
      </c>
    </row>
    <row r="155" s="2" customFormat="1" ht="16.5" customHeight="1">
      <c r="A155" s="35"/>
      <c r="B155" s="36"/>
      <c r="C155" s="216" t="s">
        <v>218</v>
      </c>
      <c r="D155" s="216" t="s">
        <v>135</v>
      </c>
      <c r="E155" s="217" t="s">
        <v>219</v>
      </c>
      <c r="F155" s="218" t="s">
        <v>220</v>
      </c>
      <c r="G155" s="219" t="s">
        <v>145</v>
      </c>
      <c r="H155" s="220">
        <v>6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41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172</v>
      </c>
      <c r="AT155" s="228" t="s">
        <v>135</v>
      </c>
      <c r="AU155" s="228" t="s">
        <v>86</v>
      </c>
      <c r="AY155" s="14" t="s">
        <v>132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172</v>
      </c>
      <c r="BM155" s="228" t="s">
        <v>221</v>
      </c>
    </row>
    <row r="156" s="2" customFormat="1" ht="16.5" customHeight="1">
      <c r="A156" s="35"/>
      <c r="B156" s="36"/>
      <c r="C156" s="216" t="s">
        <v>222</v>
      </c>
      <c r="D156" s="216" t="s">
        <v>135</v>
      </c>
      <c r="E156" s="217" t="s">
        <v>223</v>
      </c>
      <c r="F156" s="218" t="s">
        <v>224</v>
      </c>
      <c r="G156" s="219" t="s">
        <v>145</v>
      </c>
      <c r="H156" s="220">
        <v>6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41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172</v>
      </c>
      <c r="AT156" s="228" t="s">
        <v>135</v>
      </c>
      <c r="AU156" s="228" t="s">
        <v>86</v>
      </c>
      <c r="AY156" s="14" t="s">
        <v>132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84</v>
      </c>
      <c r="BK156" s="229">
        <f>ROUND(I156*H156,2)</f>
        <v>0</v>
      </c>
      <c r="BL156" s="14" t="s">
        <v>172</v>
      </c>
      <c r="BM156" s="228" t="s">
        <v>225</v>
      </c>
    </row>
    <row r="157" s="2" customFormat="1" ht="16.5" customHeight="1">
      <c r="A157" s="35"/>
      <c r="B157" s="36"/>
      <c r="C157" s="216" t="s">
        <v>7</v>
      </c>
      <c r="D157" s="216" t="s">
        <v>135</v>
      </c>
      <c r="E157" s="217" t="s">
        <v>226</v>
      </c>
      <c r="F157" s="218" t="s">
        <v>227</v>
      </c>
      <c r="G157" s="219" t="s">
        <v>145</v>
      </c>
      <c r="H157" s="220">
        <v>6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41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172</v>
      </c>
      <c r="AT157" s="228" t="s">
        <v>135</v>
      </c>
      <c r="AU157" s="228" t="s">
        <v>86</v>
      </c>
      <c r="AY157" s="14" t="s">
        <v>132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84</v>
      </c>
      <c r="BK157" s="229">
        <f>ROUND(I157*H157,2)</f>
        <v>0</v>
      </c>
      <c r="BL157" s="14" t="s">
        <v>172</v>
      </c>
      <c r="BM157" s="228" t="s">
        <v>228</v>
      </c>
    </row>
    <row r="158" s="2" customFormat="1" ht="16.5" customHeight="1">
      <c r="A158" s="35"/>
      <c r="B158" s="36"/>
      <c r="C158" s="216" t="s">
        <v>229</v>
      </c>
      <c r="D158" s="216" t="s">
        <v>135</v>
      </c>
      <c r="E158" s="217" t="s">
        <v>230</v>
      </c>
      <c r="F158" s="218" t="s">
        <v>231</v>
      </c>
      <c r="G158" s="219" t="s">
        <v>145</v>
      </c>
      <c r="H158" s="220">
        <v>10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172</v>
      </c>
      <c r="AT158" s="228" t="s">
        <v>135</v>
      </c>
      <c r="AU158" s="228" t="s">
        <v>86</v>
      </c>
      <c r="AY158" s="14" t="s">
        <v>132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172</v>
      </c>
      <c r="BM158" s="228" t="s">
        <v>232</v>
      </c>
    </row>
    <row r="159" s="2" customFormat="1" ht="16.5" customHeight="1">
      <c r="A159" s="35"/>
      <c r="B159" s="36"/>
      <c r="C159" s="216" t="s">
        <v>233</v>
      </c>
      <c r="D159" s="216" t="s">
        <v>135</v>
      </c>
      <c r="E159" s="217" t="s">
        <v>234</v>
      </c>
      <c r="F159" s="218" t="s">
        <v>235</v>
      </c>
      <c r="G159" s="219" t="s">
        <v>236</v>
      </c>
      <c r="H159" s="220">
        <v>287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41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172</v>
      </c>
      <c r="AT159" s="228" t="s">
        <v>135</v>
      </c>
      <c r="AU159" s="228" t="s">
        <v>86</v>
      </c>
      <c r="AY159" s="14" t="s">
        <v>132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172</v>
      </c>
      <c r="BM159" s="228" t="s">
        <v>237</v>
      </c>
    </row>
    <row r="160" s="2" customFormat="1" ht="16.5" customHeight="1">
      <c r="A160" s="35"/>
      <c r="B160" s="36"/>
      <c r="C160" s="216" t="s">
        <v>238</v>
      </c>
      <c r="D160" s="216" t="s">
        <v>135</v>
      </c>
      <c r="E160" s="217" t="s">
        <v>239</v>
      </c>
      <c r="F160" s="218" t="s">
        <v>240</v>
      </c>
      <c r="G160" s="219" t="s">
        <v>145</v>
      </c>
      <c r="H160" s="220">
        <v>6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41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172</v>
      </c>
      <c r="AT160" s="228" t="s">
        <v>135</v>
      </c>
      <c r="AU160" s="228" t="s">
        <v>86</v>
      </c>
      <c r="AY160" s="14" t="s">
        <v>132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84</v>
      </c>
      <c r="BK160" s="229">
        <f>ROUND(I160*H160,2)</f>
        <v>0</v>
      </c>
      <c r="BL160" s="14" t="s">
        <v>172</v>
      </c>
      <c r="BM160" s="228" t="s">
        <v>241</v>
      </c>
    </row>
    <row r="161" s="2" customFormat="1" ht="16.5" customHeight="1">
      <c r="A161" s="35"/>
      <c r="B161" s="36"/>
      <c r="C161" s="230" t="s">
        <v>242</v>
      </c>
      <c r="D161" s="230" t="s">
        <v>243</v>
      </c>
      <c r="E161" s="231" t="s">
        <v>244</v>
      </c>
      <c r="F161" s="232" t="s">
        <v>245</v>
      </c>
      <c r="G161" s="233" t="s">
        <v>246</v>
      </c>
      <c r="H161" s="234">
        <v>0.20000000000000001</v>
      </c>
      <c r="I161" s="235"/>
      <c r="J161" s="236">
        <f>ROUND(I161*H161,2)</f>
        <v>0</v>
      </c>
      <c r="K161" s="237"/>
      <c r="L161" s="238"/>
      <c r="M161" s="239" t="s">
        <v>1</v>
      </c>
      <c r="N161" s="240" t="s">
        <v>41</v>
      </c>
      <c r="O161" s="88"/>
      <c r="P161" s="226">
        <f>O161*H161</f>
        <v>0</v>
      </c>
      <c r="Q161" s="226">
        <v>0.001</v>
      </c>
      <c r="R161" s="226">
        <f>Q161*H161</f>
        <v>0.00020000000000000001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247</v>
      </c>
      <c r="AT161" s="228" t="s">
        <v>243</v>
      </c>
      <c r="AU161" s="228" t="s">
        <v>86</v>
      </c>
      <c r="AY161" s="14" t="s">
        <v>132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172</v>
      </c>
      <c r="BM161" s="228" t="s">
        <v>248</v>
      </c>
    </row>
    <row r="162" s="2" customFormat="1" ht="16.5" customHeight="1">
      <c r="A162" s="35"/>
      <c r="B162" s="36"/>
      <c r="C162" s="230" t="s">
        <v>249</v>
      </c>
      <c r="D162" s="230" t="s">
        <v>243</v>
      </c>
      <c r="E162" s="231" t="s">
        <v>250</v>
      </c>
      <c r="F162" s="232" t="s">
        <v>251</v>
      </c>
      <c r="G162" s="233" t="s">
        <v>145</v>
      </c>
      <c r="H162" s="234">
        <v>12</v>
      </c>
      <c r="I162" s="235"/>
      <c r="J162" s="236">
        <f>ROUND(I162*H162,2)</f>
        <v>0</v>
      </c>
      <c r="K162" s="237"/>
      <c r="L162" s="238"/>
      <c r="M162" s="239" t="s">
        <v>1</v>
      </c>
      <c r="N162" s="240" t="s">
        <v>41</v>
      </c>
      <c r="O162" s="88"/>
      <c r="P162" s="226">
        <f>O162*H162</f>
        <v>0</v>
      </c>
      <c r="Q162" s="226">
        <v>0.001</v>
      </c>
      <c r="R162" s="226">
        <f>Q162*H162</f>
        <v>0.012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247</v>
      </c>
      <c r="AT162" s="228" t="s">
        <v>243</v>
      </c>
      <c r="AU162" s="228" t="s">
        <v>86</v>
      </c>
      <c r="AY162" s="14" t="s">
        <v>132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84</v>
      </c>
      <c r="BK162" s="229">
        <f>ROUND(I162*H162,2)</f>
        <v>0</v>
      </c>
      <c r="BL162" s="14" t="s">
        <v>172</v>
      </c>
      <c r="BM162" s="228" t="s">
        <v>252</v>
      </c>
    </row>
    <row r="163" s="2" customFormat="1" ht="16.5" customHeight="1">
      <c r="A163" s="35"/>
      <c r="B163" s="36"/>
      <c r="C163" s="230" t="s">
        <v>253</v>
      </c>
      <c r="D163" s="230" t="s">
        <v>243</v>
      </c>
      <c r="E163" s="231" t="s">
        <v>254</v>
      </c>
      <c r="F163" s="232" t="s">
        <v>255</v>
      </c>
      <c r="G163" s="233" t="s">
        <v>246</v>
      </c>
      <c r="H163" s="234">
        <v>10</v>
      </c>
      <c r="I163" s="235"/>
      <c r="J163" s="236">
        <f>ROUND(I163*H163,2)</f>
        <v>0</v>
      </c>
      <c r="K163" s="237"/>
      <c r="L163" s="238"/>
      <c r="M163" s="239" t="s">
        <v>1</v>
      </c>
      <c r="N163" s="240" t="s">
        <v>41</v>
      </c>
      <c r="O163" s="88"/>
      <c r="P163" s="226">
        <f>O163*H163</f>
        <v>0</v>
      </c>
      <c r="Q163" s="226">
        <v>0.001</v>
      </c>
      <c r="R163" s="226">
        <f>Q163*H163</f>
        <v>0.01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247</v>
      </c>
      <c r="AT163" s="228" t="s">
        <v>243</v>
      </c>
      <c r="AU163" s="228" t="s">
        <v>86</v>
      </c>
      <c r="AY163" s="14" t="s">
        <v>132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84</v>
      </c>
      <c r="BK163" s="229">
        <f>ROUND(I163*H163,2)</f>
        <v>0</v>
      </c>
      <c r="BL163" s="14" t="s">
        <v>172</v>
      </c>
      <c r="BM163" s="228" t="s">
        <v>256</v>
      </c>
    </row>
    <row r="164" s="2" customFormat="1" ht="16.5" customHeight="1">
      <c r="A164" s="35"/>
      <c r="B164" s="36"/>
      <c r="C164" s="230" t="s">
        <v>257</v>
      </c>
      <c r="D164" s="230" t="s">
        <v>243</v>
      </c>
      <c r="E164" s="231" t="s">
        <v>258</v>
      </c>
      <c r="F164" s="232" t="s">
        <v>259</v>
      </c>
      <c r="G164" s="233" t="s">
        <v>145</v>
      </c>
      <c r="H164" s="234">
        <v>12</v>
      </c>
      <c r="I164" s="235"/>
      <c r="J164" s="236">
        <f>ROUND(I164*H164,2)</f>
        <v>0</v>
      </c>
      <c r="K164" s="237"/>
      <c r="L164" s="238"/>
      <c r="M164" s="239" t="s">
        <v>1</v>
      </c>
      <c r="N164" s="240" t="s">
        <v>41</v>
      </c>
      <c r="O164" s="88"/>
      <c r="P164" s="226">
        <f>O164*H164</f>
        <v>0</v>
      </c>
      <c r="Q164" s="226">
        <v>0.001</v>
      </c>
      <c r="R164" s="226">
        <f>Q164*H164</f>
        <v>0.012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247</v>
      </c>
      <c r="AT164" s="228" t="s">
        <v>243</v>
      </c>
      <c r="AU164" s="228" t="s">
        <v>86</v>
      </c>
      <c r="AY164" s="14" t="s">
        <v>132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84</v>
      </c>
      <c r="BK164" s="229">
        <f>ROUND(I164*H164,2)</f>
        <v>0</v>
      </c>
      <c r="BL164" s="14" t="s">
        <v>172</v>
      </c>
      <c r="BM164" s="228" t="s">
        <v>260</v>
      </c>
    </row>
    <row r="165" s="2" customFormat="1" ht="16.5" customHeight="1">
      <c r="A165" s="35"/>
      <c r="B165" s="36"/>
      <c r="C165" s="230" t="s">
        <v>261</v>
      </c>
      <c r="D165" s="230" t="s">
        <v>243</v>
      </c>
      <c r="E165" s="231" t="s">
        <v>262</v>
      </c>
      <c r="F165" s="232" t="s">
        <v>263</v>
      </c>
      <c r="G165" s="233" t="s">
        <v>145</v>
      </c>
      <c r="H165" s="234">
        <v>6</v>
      </c>
      <c r="I165" s="235"/>
      <c r="J165" s="236">
        <f>ROUND(I165*H165,2)</f>
        <v>0</v>
      </c>
      <c r="K165" s="237"/>
      <c r="L165" s="238"/>
      <c r="M165" s="239" t="s">
        <v>1</v>
      </c>
      <c r="N165" s="240" t="s">
        <v>41</v>
      </c>
      <c r="O165" s="88"/>
      <c r="P165" s="226">
        <f>O165*H165</f>
        <v>0</v>
      </c>
      <c r="Q165" s="226">
        <v>0.001</v>
      </c>
      <c r="R165" s="226">
        <f>Q165*H165</f>
        <v>0.0060000000000000001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247</v>
      </c>
      <c r="AT165" s="228" t="s">
        <v>243</v>
      </c>
      <c r="AU165" s="228" t="s">
        <v>86</v>
      </c>
      <c r="AY165" s="14" t="s">
        <v>132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84</v>
      </c>
      <c r="BK165" s="229">
        <f>ROUND(I165*H165,2)</f>
        <v>0</v>
      </c>
      <c r="BL165" s="14" t="s">
        <v>172</v>
      </c>
      <c r="BM165" s="228" t="s">
        <v>264</v>
      </c>
    </row>
    <row r="166" s="2" customFormat="1" ht="16.5" customHeight="1">
      <c r="A166" s="35"/>
      <c r="B166" s="36"/>
      <c r="C166" s="230" t="s">
        <v>265</v>
      </c>
      <c r="D166" s="230" t="s">
        <v>243</v>
      </c>
      <c r="E166" s="231" t="s">
        <v>266</v>
      </c>
      <c r="F166" s="232" t="s">
        <v>267</v>
      </c>
      <c r="G166" s="233" t="s">
        <v>246</v>
      </c>
      <c r="H166" s="234">
        <v>1.5</v>
      </c>
      <c r="I166" s="235"/>
      <c r="J166" s="236">
        <f>ROUND(I166*H166,2)</f>
        <v>0</v>
      </c>
      <c r="K166" s="237"/>
      <c r="L166" s="238"/>
      <c r="M166" s="239" t="s">
        <v>1</v>
      </c>
      <c r="N166" s="240" t="s">
        <v>41</v>
      </c>
      <c r="O166" s="88"/>
      <c r="P166" s="226">
        <f>O166*H166</f>
        <v>0</v>
      </c>
      <c r="Q166" s="226">
        <v>0.001</v>
      </c>
      <c r="R166" s="226">
        <f>Q166*H166</f>
        <v>0.0015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247</v>
      </c>
      <c r="AT166" s="228" t="s">
        <v>243</v>
      </c>
      <c r="AU166" s="228" t="s">
        <v>86</v>
      </c>
      <c r="AY166" s="14" t="s">
        <v>132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84</v>
      </c>
      <c r="BK166" s="229">
        <f>ROUND(I166*H166,2)</f>
        <v>0</v>
      </c>
      <c r="BL166" s="14" t="s">
        <v>172</v>
      </c>
      <c r="BM166" s="228" t="s">
        <v>268</v>
      </c>
    </row>
    <row r="167" s="2" customFormat="1" ht="16.5" customHeight="1">
      <c r="A167" s="35"/>
      <c r="B167" s="36"/>
      <c r="C167" s="230" t="s">
        <v>269</v>
      </c>
      <c r="D167" s="230" t="s">
        <v>243</v>
      </c>
      <c r="E167" s="231" t="s">
        <v>270</v>
      </c>
      <c r="F167" s="232" t="s">
        <v>271</v>
      </c>
      <c r="G167" s="233" t="s">
        <v>145</v>
      </c>
      <c r="H167" s="234">
        <v>6</v>
      </c>
      <c r="I167" s="235"/>
      <c r="J167" s="236">
        <f>ROUND(I167*H167,2)</f>
        <v>0</v>
      </c>
      <c r="K167" s="237"/>
      <c r="L167" s="238"/>
      <c r="M167" s="239" t="s">
        <v>1</v>
      </c>
      <c r="N167" s="240" t="s">
        <v>41</v>
      </c>
      <c r="O167" s="88"/>
      <c r="P167" s="226">
        <f>O167*H167</f>
        <v>0</v>
      </c>
      <c r="Q167" s="226">
        <v>0.001</v>
      </c>
      <c r="R167" s="226">
        <f>Q167*H167</f>
        <v>0.0060000000000000001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247</v>
      </c>
      <c r="AT167" s="228" t="s">
        <v>243</v>
      </c>
      <c r="AU167" s="228" t="s">
        <v>86</v>
      </c>
      <c r="AY167" s="14" t="s">
        <v>132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172</v>
      </c>
      <c r="BM167" s="228" t="s">
        <v>272</v>
      </c>
    </row>
    <row r="168" s="2" customFormat="1" ht="16.5" customHeight="1">
      <c r="A168" s="35"/>
      <c r="B168" s="36"/>
      <c r="C168" s="230" t="s">
        <v>247</v>
      </c>
      <c r="D168" s="230" t="s">
        <v>243</v>
      </c>
      <c r="E168" s="231" t="s">
        <v>273</v>
      </c>
      <c r="F168" s="232" t="s">
        <v>274</v>
      </c>
      <c r="G168" s="233" t="s">
        <v>145</v>
      </c>
      <c r="H168" s="234">
        <v>6</v>
      </c>
      <c r="I168" s="235"/>
      <c r="J168" s="236">
        <f>ROUND(I168*H168,2)</f>
        <v>0</v>
      </c>
      <c r="K168" s="237"/>
      <c r="L168" s="238"/>
      <c r="M168" s="239" t="s">
        <v>1</v>
      </c>
      <c r="N168" s="240" t="s">
        <v>41</v>
      </c>
      <c r="O168" s="88"/>
      <c r="P168" s="226">
        <f>O168*H168</f>
        <v>0</v>
      </c>
      <c r="Q168" s="226">
        <v>0.001</v>
      </c>
      <c r="R168" s="226">
        <f>Q168*H168</f>
        <v>0.0060000000000000001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247</v>
      </c>
      <c r="AT168" s="228" t="s">
        <v>243</v>
      </c>
      <c r="AU168" s="228" t="s">
        <v>86</v>
      </c>
      <c r="AY168" s="14" t="s">
        <v>132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84</v>
      </c>
      <c r="BK168" s="229">
        <f>ROUND(I168*H168,2)</f>
        <v>0</v>
      </c>
      <c r="BL168" s="14" t="s">
        <v>172</v>
      </c>
      <c r="BM168" s="228" t="s">
        <v>275</v>
      </c>
    </row>
    <row r="169" s="2" customFormat="1" ht="16.5" customHeight="1">
      <c r="A169" s="35"/>
      <c r="B169" s="36"/>
      <c r="C169" s="230" t="s">
        <v>276</v>
      </c>
      <c r="D169" s="230" t="s">
        <v>243</v>
      </c>
      <c r="E169" s="231" t="s">
        <v>277</v>
      </c>
      <c r="F169" s="232" t="s">
        <v>278</v>
      </c>
      <c r="G169" s="233" t="s">
        <v>145</v>
      </c>
      <c r="H169" s="234">
        <v>18</v>
      </c>
      <c r="I169" s="235"/>
      <c r="J169" s="236">
        <f>ROUND(I169*H169,2)</f>
        <v>0</v>
      </c>
      <c r="K169" s="237"/>
      <c r="L169" s="238"/>
      <c r="M169" s="239" t="s">
        <v>1</v>
      </c>
      <c r="N169" s="240" t="s">
        <v>41</v>
      </c>
      <c r="O169" s="88"/>
      <c r="P169" s="226">
        <f>O169*H169</f>
        <v>0</v>
      </c>
      <c r="Q169" s="226">
        <v>0.001</v>
      </c>
      <c r="R169" s="226">
        <f>Q169*H169</f>
        <v>0.018000000000000002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247</v>
      </c>
      <c r="AT169" s="228" t="s">
        <v>243</v>
      </c>
      <c r="AU169" s="228" t="s">
        <v>86</v>
      </c>
      <c r="AY169" s="14" t="s">
        <v>132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84</v>
      </c>
      <c r="BK169" s="229">
        <f>ROUND(I169*H169,2)</f>
        <v>0</v>
      </c>
      <c r="BL169" s="14" t="s">
        <v>172</v>
      </c>
      <c r="BM169" s="228" t="s">
        <v>279</v>
      </c>
    </row>
    <row r="170" s="2" customFormat="1" ht="16.5" customHeight="1">
      <c r="A170" s="35"/>
      <c r="B170" s="36"/>
      <c r="C170" s="230" t="s">
        <v>280</v>
      </c>
      <c r="D170" s="230" t="s">
        <v>243</v>
      </c>
      <c r="E170" s="231" t="s">
        <v>281</v>
      </c>
      <c r="F170" s="232" t="s">
        <v>282</v>
      </c>
      <c r="G170" s="233" t="s">
        <v>145</v>
      </c>
      <c r="H170" s="234">
        <v>30</v>
      </c>
      <c r="I170" s="235"/>
      <c r="J170" s="236">
        <f>ROUND(I170*H170,2)</f>
        <v>0</v>
      </c>
      <c r="K170" s="237"/>
      <c r="L170" s="238"/>
      <c r="M170" s="239" t="s">
        <v>1</v>
      </c>
      <c r="N170" s="240" t="s">
        <v>41</v>
      </c>
      <c r="O170" s="88"/>
      <c r="P170" s="226">
        <f>O170*H170</f>
        <v>0</v>
      </c>
      <c r="Q170" s="226">
        <v>0.001</v>
      </c>
      <c r="R170" s="226">
        <f>Q170*H170</f>
        <v>0.029999999999999999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247</v>
      </c>
      <c r="AT170" s="228" t="s">
        <v>243</v>
      </c>
      <c r="AU170" s="228" t="s">
        <v>86</v>
      </c>
      <c r="AY170" s="14" t="s">
        <v>132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84</v>
      </c>
      <c r="BK170" s="229">
        <f>ROUND(I170*H170,2)</f>
        <v>0</v>
      </c>
      <c r="BL170" s="14" t="s">
        <v>172</v>
      </c>
      <c r="BM170" s="228" t="s">
        <v>283</v>
      </c>
    </row>
    <row r="171" s="2" customFormat="1" ht="16.5" customHeight="1">
      <c r="A171" s="35"/>
      <c r="B171" s="36"/>
      <c r="C171" s="230" t="s">
        <v>284</v>
      </c>
      <c r="D171" s="230" t="s">
        <v>243</v>
      </c>
      <c r="E171" s="231" t="s">
        <v>285</v>
      </c>
      <c r="F171" s="232" t="s">
        <v>286</v>
      </c>
      <c r="G171" s="233" t="s">
        <v>145</v>
      </c>
      <c r="H171" s="234">
        <v>30</v>
      </c>
      <c r="I171" s="235"/>
      <c r="J171" s="236">
        <f>ROUND(I171*H171,2)</f>
        <v>0</v>
      </c>
      <c r="K171" s="237"/>
      <c r="L171" s="238"/>
      <c r="M171" s="239" t="s">
        <v>1</v>
      </c>
      <c r="N171" s="240" t="s">
        <v>41</v>
      </c>
      <c r="O171" s="88"/>
      <c r="P171" s="226">
        <f>O171*H171</f>
        <v>0</v>
      </c>
      <c r="Q171" s="226">
        <v>0.001</v>
      </c>
      <c r="R171" s="226">
        <f>Q171*H171</f>
        <v>0.029999999999999999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247</v>
      </c>
      <c r="AT171" s="228" t="s">
        <v>243</v>
      </c>
      <c r="AU171" s="228" t="s">
        <v>86</v>
      </c>
      <c r="AY171" s="14" t="s">
        <v>132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172</v>
      </c>
      <c r="BM171" s="228" t="s">
        <v>287</v>
      </c>
    </row>
    <row r="172" s="2" customFormat="1" ht="16.5" customHeight="1">
      <c r="A172" s="35"/>
      <c r="B172" s="36"/>
      <c r="C172" s="230" t="s">
        <v>288</v>
      </c>
      <c r="D172" s="230" t="s">
        <v>243</v>
      </c>
      <c r="E172" s="231" t="s">
        <v>289</v>
      </c>
      <c r="F172" s="232" t="s">
        <v>290</v>
      </c>
      <c r="G172" s="233" t="s">
        <v>145</v>
      </c>
      <c r="H172" s="234">
        <v>6</v>
      </c>
      <c r="I172" s="235"/>
      <c r="J172" s="236">
        <f>ROUND(I172*H172,2)</f>
        <v>0</v>
      </c>
      <c r="K172" s="237"/>
      <c r="L172" s="238"/>
      <c r="M172" s="239" t="s">
        <v>1</v>
      </c>
      <c r="N172" s="240" t="s">
        <v>41</v>
      </c>
      <c r="O172" s="88"/>
      <c r="P172" s="226">
        <f>O172*H172</f>
        <v>0</v>
      </c>
      <c r="Q172" s="226">
        <v>0.001</v>
      </c>
      <c r="R172" s="226">
        <f>Q172*H172</f>
        <v>0.0060000000000000001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247</v>
      </c>
      <c r="AT172" s="228" t="s">
        <v>243</v>
      </c>
      <c r="AU172" s="228" t="s">
        <v>86</v>
      </c>
      <c r="AY172" s="14" t="s">
        <v>132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84</v>
      </c>
      <c r="BK172" s="229">
        <f>ROUND(I172*H172,2)</f>
        <v>0</v>
      </c>
      <c r="BL172" s="14" t="s">
        <v>172</v>
      </c>
      <c r="BM172" s="228" t="s">
        <v>291</v>
      </c>
    </row>
    <row r="173" s="2" customFormat="1" ht="16.5" customHeight="1">
      <c r="A173" s="35"/>
      <c r="B173" s="36"/>
      <c r="C173" s="230" t="s">
        <v>292</v>
      </c>
      <c r="D173" s="230" t="s">
        <v>243</v>
      </c>
      <c r="E173" s="231" t="s">
        <v>293</v>
      </c>
      <c r="F173" s="232" t="s">
        <v>294</v>
      </c>
      <c r="G173" s="233" t="s">
        <v>145</v>
      </c>
      <c r="H173" s="234">
        <v>115</v>
      </c>
      <c r="I173" s="235"/>
      <c r="J173" s="236">
        <f>ROUND(I173*H173,2)</f>
        <v>0</v>
      </c>
      <c r="K173" s="237"/>
      <c r="L173" s="238"/>
      <c r="M173" s="239" t="s">
        <v>1</v>
      </c>
      <c r="N173" s="240" t="s">
        <v>41</v>
      </c>
      <c r="O173" s="88"/>
      <c r="P173" s="226">
        <f>O173*H173</f>
        <v>0</v>
      </c>
      <c r="Q173" s="226">
        <v>0.001</v>
      </c>
      <c r="R173" s="226">
        <f>Q173*H173</f>
        <v>0.11500000000000001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247</v>
      </c>
      <c r="AT173" s="228" t="s">
        <v>243</v>
      </c>
      <c r="AU173" s="228" t="s">
        <v>86</v>
      </c>
      <c r="AY173" s="14" t="s">
        <v>132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84</v>
      </c>
      <c r="BK173" s="229">
        <f>ROUND(I173*H173,2)</f>
        <v>0</v>
      </c>
      <c r="BL173" s="14" t="s">
        <v>172</v>
      </c>
      <c r="BM173" s="228" t="s">
        <v>295</v>
      </c>
    </row>
    <row r="174" s="2" customFormat="1" ht="16.5" customHeight="1">
      <c r="A174" s="35"/>
      <c r="B174" s="36"/>
      <c r="C174" s="230" t="s">
        <v>296</v>
      </c>
      <c r="D174" s="230" t="s">
        <v>243</v>
      </c>
      <c r="E174" s="231" t="s">
        <v>297</v>
      </c>
      <c r="F174" s="232" t="s">
        <v>298</v>
      </c>
      <c r="G174" s="233" t="s">
        <v>145</v>
      </c>
      <c r="H174" s="234">
        <v>135</v>
      </c>
      <c r="I174" s="235"/>
      <c r="J174" s="236">
        <f>ROUND(I174*H174,2)</f>
        <v>0</v>
      </c>
      <c r="K174" s="237"/>
      <c r="L174" s="238"/>
      <c r="M174" s="239" t="s">
        <v>1</v>
      </c>
      <c r="N174" s="240" t="s">
        <v>41</v>
      </c>
      <c r="O174" s="88"/>
      <c r="P174" s="226">
        <f>O174*H174</f>
        <v>0</v>
      </c>
      <c r="Q174" s="226">
        <v>0.001</v>
      </c>
      <c r="R174" s="226">
        <f>Q174*H174</f>
        <v>0.13500000000000001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247</v>
      </c>
      <c r="AT174" s="228" t="s">
        <v>243</v>
      </c>
      <c r="AU174" s="228" t="s">
        <v>86</v>
      </c>
      <c r="AY174" s="14" t="s">
        <v>132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84</v>
      </c>
      <c r="BK174" s="229">
        <f>ROUND(I174*H174,2)</f>
        <v>0</v>
      </c>
      <c r="BL174" s="14" t="s">
        <v>172</v>
      </c>
      <c r="BM174" s="228" t="s">
        <v>299</v>
      </c>
    </row>
    <row r="175" s="2" customFormat="1" ht="16.5" customHeight="1">
      <c r="A175" s="35"/>
      <c r="B175" s="36"/>
      <c r="C175" s="230" t="s">
        <v>300</v>
      </c>
      <c r="D175" s="230" t="s">
        <v>243</v>
      </c>
      <c r="E175" s="231" t="s">
        <v>301</v>
      </c>
      <c r="F175" s="232" t="s">
        <v>302</v>
      </c>
      <c r="G175" s="233" t="s">
        <v>145</v>
      </c>
      <c r="H175" s="234">
        <v>48</v>
      </c>
      <c r="I175" s="235"/>
      <c r="J175" s="236">
        <f>ROUND(I175*H175,2)</f>
        <v>0</v>
      </c>
      <c r="K175" s="237"/>
      <c r="L175" s="238"/>
      <c r="M175" s="239" t="s">
        <v>1</v>
      </c>
      <c r="N175" s="240" t="s">
        <v>41</v>
      </c>
      <c r="O175" s="88"/>
      <c r="P175" s="226">
        <f>O175*H175</f>
        <v>0</v>
      </c>
      <c r="Q175" s="226">
        <v>0.001</v>
      </c>
      <c r="R175" s="226">
        <f>Q175*H175</f>
        <v>0.048000000000000001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247</v>
      </c>
      <c r="AT175" s="228" t="s">
        <v>243</v>
      </c>
      <c r="AU175" s="228" t="s">
        <v>86</v>
      </c>
      <c r="AY175" s="14" t="s">
        <v>132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84</v>
      </c>
      <c r="BK175" s="229">
        <f>ROUND(I175*H175,2)</f>
        <v>0</v>
      </c>
      <c r="BL175" s="14" t="s">
        <v>172</v>
      </c>
      <c r="BM175" s="228" t="s">
        <v>303</v>
      </c>
    </row>
    <row r="176" s="2" customFormat="1" ht="16.5" customHeight="1">
      <c r="A176" s="35"/>
      <c r="B176" s="36"/>
      <c r="C176" s="230" t="s">
        <v>304</v>
      </c>
      <c r="D176" s="230" t="s">
        <v>243</v>
      </c>
      <c r="E176" s="231" t="s">
        <v>305</v>
      </c>
      <c r="F176" s="232" t="s">
        <v>306</v>
      </c>
      <c r="G176" s="233" t="s">
        <v>145</v>
      </c>
      <c r="H176" s="234">
        <v>33</v>
      </c>
      <c r="I176" s="235"/>
      <c r="J176" s="236">
        <f>ROUND(I176*H176,2)</f>
        <v>0</v>
      </c>
      <c r="K176" s="237"/>
      <c r="L176" s="238"/>
      <c r="M176" s="239" t="s">
        <v>1</v>
      </c>
      <c r="N176" s="240" t="s">
        <v>41</v>
      </c>
      <c r="O176" s="88"/>
      <c r="P176" s="226">
        <f>O176*H176</f>
        <v>0</v>
      </c>
      <c r="Q176" s="226">
        <v>0.001</v>
      </c>
      <c r="R176" s="226">
        <f>Q176*H176</f>
        <v>0.033000000000000002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247</v>
      </c>
      <c r="AT176" s="228" t="s">
        <v>243</v>
      </c>
      <c r="AU176" s="228" t="s">
        <v>86</v>
      </c>
      <c r="AY176" s="14" t="s">
        <v>132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84</v>
      </c>
      <c r="BK176" s="229">
        <f>ROUND(I176*H176,2)</f>
        <v>0</v>
      </c>
      <c r="BL176" s="14" t="s">
        <v>172</v>
      </c>
      <c r="BM176" s="228" t="s">
        <v>307</v>
      </c>
    </row>
    <row r="177" s="2" customFormat="1" ht="16.5" customHeight="1">
      <c r="A177" s="35"/>
      <c r="B177" s="36"/>
      <c r="C177" s="230" t="s">
        <v>308</v>
      </c>
      <c r="D177" s="230" t="s">
        <v>243</v>
      </c>
      <c r="E177" s="231" t="s">
        <v>309</v>
      </c>
      <c r="F177" s="232" t="s">
        <v>310</v>
      </c>
      <c r="G177" s="233" t="s">
        <v>246</v>
      </c>
      <c r="H177" s="234">
        <v>41</v>
      </c>
      <c r="I177" s="235"/>
      <c r="J177" s="236">
        <f>ROUND(I177*H177,2)</f>
        <v>0</v>
      </c>
      <c r="K177" s="237"/>
      <c r="L177" s="238"/>
      <c r="M177" s="239" t="s">
        <v>1</v>
      </c>
      <c r="N177" s="240" t="s">
        <v>41</v>
      </c>
      <c r="O177" s="88"/>
      <c r="P177" s="226">
        <f>O177*H177</f>
        <v>0</v>
      </c>
      <c r="Q177" s="226">
        <v>0.001</v>
      </c>
      <c r="R177" s="226">
        <f>Q177*H177</f>
        <v>0.041000000000000002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247</v>
      </c>
      <c r="AT177" s="228" t="s">
        <v>243</v>
      </c>
      <c r="AU177" s="228" t="s">
        <v>86</v>
      </c>
      <c r="AY177" s="14" t="s">
        <v>132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84</v>
      </c>
      <c r="BK177" s="229">
        <f>ROUND(I177*H177,2)</f>
        <v>0</v>
      </c>
      <c r="BL177" s="14" t="s">
        <v>172</v>
      </c>
      <c r="BM177" s="228" t="s">
        <v>311</v>
      </c>
    </row>
    <row r="178" s="2" customFormat="1" ht="16.5" customHeight="1">
      <c r="A178" s="35"/>
      <c r="B178" s="36"/>
      <c r="C178" s="216" t="s">
        <v>312</v>
      </c>
      <c r="D178" s="216" t="s">
        <v>135</v>
      </c>
      <c r="E178" s="217" t="s">
        <v>313</v>
      </c>
      <c r="F178" s="218" t="s">
        <v>314</v>
      </c>
      <c r="G178" s="219" t="s">
        <v>157</v>
      </c>
      <c r="H178" s="220">
        <v>1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41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172</v>
      </c>
      <c r="AT178" s="228" t="s">
        <v>135</v>
      </c>
      <c r="AU178" s="228" t="s">
        <v>86</v>
      </c>
      <c r="AY178" s="14" t="s">
        <v>132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84</v>
      </c>
      <c r="BK178" s="229">
        <f>ROUND(I178*H178,2)</f>
        <v>0</v>
      </c>
      <c r="BL178" s="14" t="s">
        <v>172</v>
      </c>
      <c r="BM178" s="228" t="s">
        <v>315</v>
      </c>
    </row>
    <row r="179" s="2" customFormat="1">
      <c r="A179" s="35"/>
      <c r="B179" s="36"/>
      <c r="C179" s="37"/>
      <c r="D179" s="241" t="s">
        <v>316</v>
      </c>
      <c r="E179" s="37"/>
      <c r="F179" s="242" t="s">
        <v>317</v>
      </c>
      <c r="G179" s="37"/>
      <c r="H179" s="37"/>
      <c r="I179" s="243"/>
      <c r="J179" s="37"/>
      <c r="K179" s="37"/>
      <c r="L179" s="41"/>
      <c r="M179" s="244"/>
      <c r="N179" s="245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316</v>
      </c>
      <c r="AU179" s="14" t="s">
        <v>86</v>
      </c>
    </row>
    <row r="180" s="12" customFormat="1" ht="22.8" customHeight="1">
      <c r="A180" s="12"/>
      <c r="B180" s="200"/>
      <c r="C180" s="201"/>
      <c r="D180" s="202" t="s">
        <v>75</v>
      </c>
      <c r="E180" s="214" t="s">
        <v>318</v>
      </c>
      <c r="F180" s="214" t="s">
        <v>319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P181</f>
        <v>0</v>
      </c>
      <c r="Q180" s="208"/>
      <c r="R180" s="209">
        <f>R181</f>
        <v>0</v>
      </c>
      <c r="S180" s="208"/>
      <c r="T180" s="210">
        <f>T181</f>
        <v>0.16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86</v>
      </c>
      <c r="AT180" s="212" t="s">
        <v>75</v>
      </c>
      <c r="AU180" s="212" t="s">
        <v>84</v>
      </c>
      <c r="AY180" s="211" t="s">
        <v>132</v>
      </c>
      <c r="BK180" s="213">
        <f>BK181</f>
        <v>0</v>
      </c>
    </row>
    <row r="181" s="2" customFormat="1" ht="16.5" customHeight="1">
      <c r="A181" s="35"/>
      <c r="B181" s="36"/>
      <c r="C181" s="216" t="s">
        <v>320</v>
      </c>
      <c r="D181" s="216" t="s">
        <v>135</v>
      </c>
      <c r="E181" s="217" t="s">
        <v>321</v>
      </c>
      <c r="F181" s="218" t="s">
        <v>322</v>
      </c>
      <c r="G181" s="219" t="s">
        <v>145</v>
      </c>
      <c r="H181" s="220">
        <v>10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41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0.016</v>
      </c>
      <c r="T181" s="227">
        <f>S181*H181</f>
        <v>0.16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172</v>
      </c>
      <c r="AT181" s="228" t="s">
        <v>135</v>
      </c>
      <c r="AU181" s="228" t="s">
        <v>86</v>
      </c>
      <c r="AY181" s="14" t="s">
        <v>132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84</v>
      </c>
      <c r="BK181" s="229">
        <f>ROUND(I181*H181,2)</f>
        <v>0</v>
      </c>
      <c r="BL181" s="14" t="s">
        <v>172</v>
      </c>
      <c r="BM181" s="228" t="s">
        <v>323</v>
      </c>
    </row>
    <row r="182" s="12" customFormat="1" ht="22.8" customHeight="1">
      <c r="A182" s="12"/>
      <c r="B182" s="200"/>
      <c r="C182" s="201"/>
      <c r="D182" s="202" t="s">
        <v>75</v>
      </c>
      <c r="E182" s="214" t="s">
        <v>324</v>
      </c>
      <c r="F182" s="214" t="s">
        <v>325</v>
      </c>
      <c r="G182" s="201"/>
      <c r="H182" s="201"/>
      <c r="I182" s="204"/>
      <c r="J182" s="215">
        <f>BK182</f>
        <v>0</v>
      </c>
      <c r="K182" s="201"/>
      <c r="L182" s="206"/>
      <c r="M182" s="207"/>
      <c r="N182" s="208"/>
      <c r="O182" s="208"/>
      <c r="P182" s="209">
        <f>SUM(P183:P187)</f>
        <v>0</v>
      </c>
      <c r="Q182" s="208"/>
      <c r="R182" s="209">
        <f>SUM(R183:R187)</f>
        <v>4.1902497000000007</v>
      </c>
      <c r="S182" s="208"/>
      <c r="T182" s="210">
        <f>SUM(T183:T187)</f>
        <v>4.0607999999999995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86</v>
      </c>
      <c r="AT182" s="212" t="s">
        <v>75</v>
      </c>
      <c r="AU182" s="212" t="s">
        <v>84</v>
      </c>
      <c r="AY182" s="211" t="s">
        <v>132</v>
      </c>
      <c r="BK182" s="213">
        <f>SUM(BK183:BK187)</f>
        <v>0</v>
      </c>
    </row>
    <row r="183" s="2" customFormat="1" ht="33" customHeight="1">
      <c r="A183" s="35"/>
      <c r="B183" s="36"/>
      <c r="C183" s="216" t="s">
        <v>326</v>
      </c>
      <c r="D183" s="216" t="s">
        <v>135</v>
      </c>
      <c r="E183" s="217" t="s">
        <v>327</v>
      </c>
      <c r="F183" s="218" t="s">
        <v>328</v>
      </c>
      <c r="G183" s="219" t="s">
        <v>236</v>
      </c>
      <c r="H183" s="220">
        <v>338.39999999999998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41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0.012</v>
      </c>
      <c r="T183" s="227">
        <f>S183*H183</f>
        <v>4.0607999999999995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172</v>
      </c>
      <c r="AT183" s="228" t="s">
        <v>135</v>
      </c>
      <c r="AU183" s="228" t="s">
        <v>86</v>
      </c>
      <c r="AY183" s="14" t="s">
        <v>132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84</v>
      </c>
      <c r="BK183" s="229">
        <f>ROUND(I183*H183,2)</f>
        <v>0</v>
      </c>
      <c r="BL183" s="14" t="s">
        <v>172</v>
      </c>
      <c r="BM183" s="228" t="s">
        <v>329</v>
      </c>
    </row>
    <row r="184" s="2" customFormat="1" ht="33" customHeight="1">
      <c r="A184" s="35"/>
      <c r="B184" s="36"/>
      <c r="C184" s="216" t="s">
        <v>330</v>
      </c>
      <c r="D184" s="216" t="s">
        <v>135</v>
      </c>
      <c r="E184" s="217" t="s">
        <v>331</v>
      </c>
      <c r="F184" s="218" t="s">
        <v>332</v>
      </c>
      <c r="G184" s="219" t="s">
        <v>236</v>
      </c>
      <c r="H184" s="220">
        <v>338.39999999999998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41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172</v>
      </c>
      <c r="AT184" s="228" t="s">
        <v>135</v>
      </c>
      <c r="AU184" s="228" t="s">
        <v>86</v>
      </c>
      <c r="AY184" s="14" t="s">
        <v>132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84</v>
      </c>
      <c r="BK184" s="229">
        <f>ROUND(I184*H184,2)</f>
        <v>0</v>
      </c>
      <c r="BL184" s="14" t="s">
        <v>172</v>
      </c>
      <c r="BM184" s="228" t="s">
        <v>333</v>
      </c>
    </row>
    <row r="185" s="2" customFormat="1" ht="21.75" customHeight="1">
      <c r="A185" s="35"/>
      <c r="B185" s="36"/>
      <c r="C185" s="230" t="s">
        <v>334</v>
      </c>
      <c r="D185" s="230" t="s">
        <v>243</v>
      </c>
      <c r="E185" s="231" t="s">
        <v>335</v>
      </c>
      <c r="F185" s="232" t="s">
        <v>336</v>
      </c>
      <c r="G185" s="233" t="s">
        <v>337</v>
      </c>
      <c r="H185" s="234">
        <v>7.3090000000000002</v>
      </c>
      <c r="I185" s="235"/>
      <c r="J185" s="236">
        <f>ROUND(I185*H185,2)</f>
        <v>0</v>
      </c>
      <c r="K185" s="237"/>
      <c r="L185" s="238"/>
      <c r="M185" s="239" t="s">
        <v>1</v>
      </c>
      <c r="N185" s="240" t="s">
        <v>41</v>
      </c>
      <c r="O185" s="88"/>
      <c r="P185" s="226">
        <f>O185*H185</f>
        <v>0</v>
      </c>
      <c r="Q185" s="226">
        <v>0.55000000000000004</v>
      </c>
      <c r="R185" s="226">
        <f>Q185*H185</f>
        <v>4.0199500000000006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247</v>
      </c>
      <c r="AT185" s="228" t="s">
        <v>243</v>
      </c>
      <c r="AU185" s="228" t="s">
        <v>86</v>
      </c>
      <c r="AY185" s="14" t="s">
        <v>132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84</v>
      </c>
      <c r="BK185" s="229">
        <f>ROUND(I185*H185,2)</f>
        <v>0</v>
      </c>
      <c r="BL185" s="14" t="s">
        <v>172</v>
      </c>
      <c r="BM185" s="228" t="s">
        <v>338</v>
      </c>
    </row>
    <row r="186" s="2" customFormat="1" ht="24.15" customHeight="1">
      <c r="A186" s="35"/>
      <c r="B186" s="36"/>
      <c r="C186" s="216" t="s">
        <v>339</v>
      </c>
      <c r="D186" s="216" t="s">
        <v>135</v>
      </c>
      <c r="E186" s="217" t="s">
        <v>340</v>
      </c>
      <c r="F186" s="218" t="s">
        <v>341</v>
      </c>
      <c r="G186" s="219" t="s">
        <v>337</v>
      </c>
      <c r="H186" s="220">
        <v>7.3090000000000002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41</v>
      </c>
      <c r="O186" s="88"/>
      <c r="P186" s="226">
        <f>O186*H186</f>
        <v>0</v>
      </c>
      <c r="Q186" s="226">
        <v>0.023300000000000001</v>
      </c>
      <c r="R186" s="226">
        <f>Q186*H186</f>
        <v>0.17029970000000003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172</v>
      </c>
      <c r="AT186" s="228" t="s">
        <v>135</v>
      </c>
      <c r="AU186" s="228" t="s">
        <v>86</v>
      </c>
      <c r="AY186" s="14" t="s">
        <v>132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84</v>
      </c>
      <c r="BK186" s="229">
        <f>ROUND(I186*H186,2)</f>
        <v>0</v>
      </c>
      <c r="BL186" s="14" t="s">
        <v>172</v>
      </c>
      <c r="BM186" s="228" t="s">
        <v>342</v>
      </c>
    </row>
    <row r="187" s="2" customFormat="1" ht="24.15" customHeight="1">
      <c r="A187" s="35"/>
      <c r="B187" s="36"/>
      <c r="C187" s="216" t="s">
        <v>343</v>
      </c>
      <c r="D187" s="216" t="s">
        <v>135</v>
      </c>
      <c r="E187" s="217" t="s">
        <v>344</v>
      </c>
      <c r="F187" s="218" t="s">
        <v>345</v>
      </c>
      <c r="G187" s="219" t="s">
        <v>163</v>
      </c>
      <c r="H187" s="220">
        <v>4.1900000000000004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41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172</v>
      </c>
      <c r="AT187" s="228" t="s">
        <v>135</v>
      </c>
      <c r="AU187" s="228" t="s">
        <v>86</v>
      </c>
      <c r="AY187" s="14" t="s">
        <v>132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84</v>
      </c>
      <c r="BK187" s="229">
        <f>ROUND(I187*H187,2)</f>
        <v>0</v>
      </c>
      <c r="BL187" s="14" t="s">
        <v>172</v>
      </c>
      <c r="BM187" s="228" t="s">
        <v>346</v>
      </c>
    </row>
    <row r="188" s="12" customFormat="1" ht="22.8" customHeight="1">
      <c r="A188" s="12"/>
      <c r="B188" s="200"/>
      <c r="C188" s="201"/>
      <c r="D188" s="202" t="s">
        <v>75</v>
      </c>
      <c r="E188" s="214" t="s">
        <v>347</v>
      </c>
      <c r="F188" s="214" t="s">
        <v>348</v>
      </c>
      <c r="G188" s="201"/>
      <c r="H188" s="201"/>
      <c r="I188" s="204"/>
      <c r="J188" s="215">
        <f>BK188</f>
        <v>0</v>
      </c>
      <c r="K188" s="201"/>
      <c r="L188" s="206"/>
      <c r="M188" s="207"/>
      <c r="N188" s="208"/>
      <c r="O188" s="208"/>
      <c r="P188" s="209">
        <f>SUM(P189:P199)</f>
        <v>0</v>
      </c>
      <c r="Q188" s="208"/>
      <c r="R188" s="209">
        <f>SUM(R189:R199)</f>
        <v>2.420118</v>
      </c>
      <c r="S188" s="208"/>
      <c r="T188" s="210">
        <f>SUM(T189:T199)</f>
        <v>0.74635000000000007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1" t="s">
        <v>86</v>
      </c>
      <c r="AT188" s="212" t="s">
        <v>75</v>
      </c>
      <c r="AU188" s="212" t="s">
        <v>84</v>
      </c>
      <c r="AY188" s="211" t="s">
        <v>132</v>
      </c>
      <c r="BK188" s="213">
        <f>SUM(BK189:BK199)</f>
        <v>0</v>
      </c>
    </row>
    <row r="189" s="2" customFormat="1" ht="16.5" customHeight="1">
      <c r="A189" s="35"/>
      <c r="B189" s="36"/>
      <c r="C189" s="216" t="s">
        <v>349</v>
      </c>
      <c r="D189" s="216" t="s">
        <v>135</v>
      </c>
      <c r="E189" s="217" t="s">
        <v>350</v>
      </c>
      <c r="F189" s="218" t="s">
        <v>351</v>
      </c>
      <c r="G189" s="219" t="s">
        <v>236</v>
      </c>
      <c r="H189" s="220">
        <v>34.600000000000001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41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0.00175</v>
      </c>
      <c r="T189" s="227">
        <f>S189*H189</f>
        <v>0.060550000000000007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172</v>
      </c>
      <c r="AT189" s="228" t="s">
        <v>135</v>
      </c>
      <c r="AU189" s="228" t="s">
        <v>86</v>
      </c>
      <c r="AY189" s="14" t="s">
        <v>132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84</v>
      </c>
      <c r="BK189" s="229">
        <f>ROUND(I189*H189,2)</f>
        <v>0</v>
      </c>
      <c r="BL189" s="14" t="s">
        <v>172</v>
      </c>
      <c r="BM189" s="228" t="s">
        <v>352</v>
      </c>
    </row>
    <row r="190" s="2" customFormat="1" ht="16.5" customHeight="1">
      <c r="A190" s="35"/>
      <c r="B190" s="36"/>
      <c r="C190" s="216" t="s">
        <v>353</v>
      </c>
      <c r="D190" s="216" t="s">
        <v>135</v>
      </c>
      <c r="E190" s="217" t="s">
        <v>354</v>
      </c>
      <c r="F190" s="218" t="s">
        <v>355</v>
      </c>
      <c r="G190" s="219" t="s">
        <v>236</v>
      </c>
      <c r="H190" s="220">
        <v>188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41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0.0025999999999999999</v>
      </c>
      <c r="T190" s="227">
        <f>S190*H190</f>
        <v>0.48879999999999996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172</v>
      </c>
      <c r="AT190" s="228" t="s">
        <v>135</v>
      </c>
      <c r="AU190" s="228" t="s">
        <v>86</v>
      </c>
      <c r="AY190" s="14" t="s">
        <v>132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84</v>
      </c>
      <c r="BK190" s="229">
        <f>ROUND(I190*H190,2)</f>
        <v>0</v>
      </c>
      <c r="BL190" s="14" t="s">
        <v>172</v>
      </c>
      <c r="BM190" s="228" t="s">
        <v>356</v>
      </c>
    </row>
    <row r="191" s="2" customFormat="1" ht="16.5" customHeight="1">
      <c r="A191" s="35"/>
      <c r="B191" s="36"/>
      <c r="C191" s="216" t="s">
        <v>357</v>
      </c>
      <c r="D191" s="216" t="s">
        <v>135</v>
      </c>
      <c r="E191" s="217" t="s">
        <v>358</v>
      </c>
      <c r="F191" s="218" t="s">
        <v>359</v>
      </c>
      <c r="G191" s="219" t="s">
        <v>236</v>
      </c>
      <c r="H191" s="220">
        <v>50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41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0.0039399999999999999</v>
      </c>
      <c r="T191" s="227">
        <f>S191*H191</f>
        <v>0.19700000000000001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172</v>
      </c>
      <c r="AT191" s="228" t="s">
        <v>135</v>
      </c>
      <c r="AU191" s="228" t="s">
        <v>86</v>
      </c>
      <c r="AY191" s="14" t="s">
        <v>132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84</v>
      </c>
      <c r="BK191" s="229">
        <f>ROUND(I191*H191,2)</f>
        <v>0</v>
      </c>
      <c r="BL191" s="14" t="s">
        <v>172</v>
      </c>
      <c r="BM191" s="228" t="s">
        <v>360</v>
      </c>
    </row>
    <row r="192" s="2" customFormat="1" ht="24.15" customHeight="1">
      <c r="A192" s="35"/>
      <c r="B192" s="36"/>
      <c r="C192" s="216" t="s">
        <v>361</v>
      </c>
      <c r="D192" s="216" t="s">
        <v>135</v>
      </c>
      <c r="E192" s="217" t="s">
        <v>362</v>
      </c>
      <c r="F192" s="218" t="s">
        <v>363</v>
      </c>
      <c r="G192" s="219" t="s">
        <v>236</v>
      </c>
      <c r="H192" s="220">
        <v>34.600000000000001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41</v>
      </c>
      <c r="O192" s="88"/>
      <c r="P192" s="226">
        <f>O192*H192</f>
        <v>0</v>
      </c>
      <c r="Q192" s="226">
        <v>0.0028700000000000002</v>
      </c>
      <c r="R192" s="226">
        <f>Q192*H192</f>
        <v>0.099302000000000015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172</v>
      </c>
      <c r="AT192" s="228" t="s">
        <v>135</v>
      </c>
      <c r="AU192" s="228" t="s">
        <v>86</v>
      </c>
      <c r="AY192" s="14" t="s">
        <v>132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84</v>
      </c>
      <c r="BK192" s="229">
        <f>ROUND(I192*H192,2)</f>
        <v>0</v>
      </c>
      <c r="BL192" s="14" t="s">
        <v>172</v>
      </c>
      <c r="BM192" s="228" t="s">
        <v>364</v>
      </c>
    </row>
    <row r="193" s="2" customFormat="1" ht="24.15" customHeight="1">
      <c r="A193" s="35"/>
      <c r="B193" s="36"/>
      <c r="C193" s="216" t="s">
        <v>365</v>
      </c>
      <c r="D193" s="216" t="s">
        <v>135</v>
      </c>
      <c r="E193" s="217" t="s">
        <v>366</v>
      </c>
      <c r="F193" s="218" t="s">
        <v>367</v>
      </c>
      <c r="G193" s="219" t="s">
        <v>236</v>
      </c>
      <c r="H193" s="220">
        <v>188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41</v>
      </c>
      <c r="O193" s="88"/>
      <c r="P193" s="226">
        <f>O193*H193</f>
        <v>0</v>
      </c>
      <c r="Q193" s="226">
        <v>0.0030599999999999998</v>
      </c>
      <c r="R193" s="226">
        <f>Q193*H193</f>
        <v>0.57528000000000001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172</v>
      </c>
      <c r="AT193" s="228" t="s">
        <v>135</v>
      </c>
      <c r="AU193" s="228" t="s">
        <v>86</v>
      </c>
      <c r="AY193" s="14" t="s">
        <v>132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84</v>
      </c>
      <c r="BK193" s="229">
        <f>ROUND(I193*H193,2)</f>
        <v>0</v>
      </c>
      <c r="BL193" s="14" t="s">
        <v>172</v>
      </c>
      <c r="BM193" s="228" t="s">
        <v>368</v>
      </c>
    </row>
    <row r="194" s="2" customFormat="1" ht="24.15" customHeight="1">
      <c r="A194" s="35"/>
      <c r="B194" s="36"/>
      <c r="C194" s="216" t="s">
        <v>369</v>
      </c>
      <c r="D194" s="216" t="s">
        <v>135</v>
      </c>
      <c r="E194" s="217" t="s">
        <v>370</v>
      </c>
      <c r="F194" s="218" t="s">
        <v>371</v>
      </c>
      <c r="G194" s="219" t="s">
        <v>236</v>
      </c>
      <c r="H194" s="220">
        <v>188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41</v>
      </c>
      <c r="O194" s="88"/>
      <c r="P194" s="226">
        <f>O194*H194</f>
        <v>0</v>
      </c>
      <c r="Q194" s="226">
        <v>0.0036600000000000001</v>
      </c>
      <c r="R194" s="226">
        <f>Q194*H194</f>
        <v>0.68808000000000002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172</v>
      </c>
      <c r="AT194" s="228" t="s">
        <v>135</v>
      </c>
      <c r="AU194" s="228" t="s">
        <v>86</v>
      </c>
      <c r="AY194" s="14" t="s">
        <v>132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84</v>
      </c>
      <c r="BK194" s="229">
        <f>ROUND(I194*H194,2)</f>
        <v>0</v>
      </c>
      <c r="BL194" s="14" t="s">
        <v>172</v>
      </c>
      <c r="BM194" s="228" t="s">
        <v>372</v>
      </c>
    </row>
    <row r="195" s="2" customFormat="1" ht="33" customHeight="1">
      <c r="A195" s="35"/>
      <c r="B195" s="36"/>
      <c r="C195" s="216" t="s">
        <v>373</v>
      </c>
      <c r="D195" s="216" t="s">
        <v>135</v>
      </c>
      <c r="E195" s="217" t="s">
        <v>374</v>
      </c>
      <c r="F195" s="218" t="s">
        <v>375</v>
      </c>
      <c r="G195" s="219" t="s">
        <v>236</v>
      </c>
      <c r="H195" s="220">
        <v>34.600000000000001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41</v>
      </c>
      <c r="O195" s="88"/>
      <c r="P195" s="226">
        <f>O195*H195</f>
        <v>0</v>
      </c>
      <c r="Q195" s="226">
        <v>0.0043600000000000002</v>
      </c>
      <c r="R195" s="226">
        <f>Q195*H195</f>
        <v>0.15085600000000002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172</v>
      </c>
      <c r="AT195" s="228" t="s">
        <v>135</v>
      </c>
      <c r="AU195" s="228" t="s">
        <v>86</v>
      </c>
      <c r="AY195" s="14" t="s">
        <v>132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84</v>
      </c>
      <c r="BK195" s="229">
        <f>ROUND(I195*H195,2)</f>
        <v>0</v>
      </c>
      <c r="BL195" s="14" t="s">
        <v>172</v>
      </c>
      <c r="BM195" s="228" t="s">
        <v>376</v>
      </c>
    </row>
    <row r="196" s="2" customFormat="1" ht="21.75" customHeight="1">
      <c r="A196" s="35"/>
      <c r="B196" s="36"/>
      <c r="C196" s="216" t="s">
        <v>377</v>
      </c>
      <c r="D196" s="216" t="s">
        <v>135</v>
      </c>
      <c r="E196" s="217" t="s">
        <v>378</v>
      </c>
      <c r="F196" s="218" t="s">
        <v>379</v>
      </c>
      <c r="G196" s="219" t="s">
        <v>236</v>
      </c>
      <c r="H196" s="220">
        <v>188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41</v>
      </c>
      <c r="O196" s="88"/>
      <c r="P196" s="226">
        <f>O196*H196</f>
        <v>0</v>
      </c>
      <c r="Q196" s="226">
        <v>0.0038</v>
      </c>
      <c r="R196" s="226">
        <f>Q196*H196</f>
        <v>0.71440000000000004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172</v>
      </c>
      <c r="AT196" s="228" t="s">
        <v>135</v>
      </c>
      <c r="AU196" s="228" t="s">
        <v>86</v>
      </c>
      <c r="AY196" s="14" t="s">
        <v>132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84</v>
      </c>
      <c r="BK196" s="229">
        <f>ROUND(I196*H196,2)</f>
        <v>0</v>
      </c>
      <c r="BL196" s="14" t="s">
        <v>172</v>
      </c>
      <c r="BM196" s="228" t="s">
        <v>380</v>
      </c>
    </row>
    <row r="197" s="2" customFormat="1" ht="24.15" customHeight="1">
      <c r="A197" s="35"/>
      <c r="B197" s="36"/>
      <c r="C197" s="216" t="s">
        <v>381</v>
      </c>
      <c r="D197" s="216" t="s">
        <v>135</v>
      </c>
      <c r="E197" s="217" t="s">
        <v>382</v>
      </c>
      <c r="F197" s="218" t="s">
        <v>383</v>
      </c>
      <c r="G197" s="219" t="s">
        <v>145</v>
      </c>
      <c r="H197" s="220">
        <v>10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41</v>
      </c>
      <c r="O197" s="88"/>
      <c r="P197" s="226">
        <f>O197*H197</f>
        <v>0</v>
      </c>
      <c r="Q197" s="226">
        <v>0.0035699999999999998</v>
      </c>
      <c r="R197" s="226">
        <f>Q197*H197</f>
        <v>0.035699999999999996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172</v>
      </c>
      <c r="AT197" s="228" t="s">
        <v>135</v>
      </c>
      <c r="AU197" s="228" t="s">
        <v>86</v>
      </c>
      <c r="AY197" s="14" t="s">
        <v>132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84</v>
      </c>
      <c r="BK197" s="229">
        <f>ROUND(I197*H197,2)</f>
        <v>0</v>
      </c>
      <c r="BL197" s="14" t="s">
        <v>172</v>
      </c>
      <c r="BM197" s="228" t="s">
        <v>384</v>
      </c>
    </row>
    <row r="198" s="2" customFormat="1" ht="24.15" customHeight="1">
      <c r="A198" s="35"/>
      <c r="B198" s="36"/>
      <c r="C198" s="216" t="s">
        <v>385</v>
      </c>
      <c r="D198" s="216" t="s">
        <v>135</v>
      </c>
      <c r="E198" s="217" t="s">
        <v>386</v>
      </c>
      <c r="F198" s="218" t="s">
        <v>387</v>
      </c>
      <c r="G198" s="219" t="s">
        <v>236</v>
      </c>
      <c r="H198" s="220">
        <v>50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41</v>
      </c>
      <c r="O198" s="88"/>
      <c r="P198" s="226">
        <f>O198*H198</f>
        <v>0</v>
      </c>
      <c r="Q198" s="226">
        <v>0.00313</v>
      </c>
      <c r="R198" s="226">
        <f>Q198*H198</f>
        <v>0.1565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172</v>
      </c>
      <c r="AT198" s="228" t="s">
        <v>135</v>
      </c>
      <c r="AU198" s="228" t="s">
        <v>86</v>
      </c>
      <c r="AY198" s="14" t="s">
        <v>132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84</v>
      </c>
      <c r="BK198" s="229">
        <f>ROUND(I198*H198,2)</f>
        <v>0</v>
      </c>
      <c r="BL198" s="14" t="s">
        <v>172</v>
      </c>
      <c r="BM198" s="228" t="s">
        <v>388</v>
      </c>
    </row>
    <row r="199" s="2" customFormat="1" ht="24.15" customHeight="1">
      <c r="A199" s="35"/>
      <c r="B199" s="36"/>
      <c r="C199" s="216" t="s">
        <v>389</v>
      </c>
      <c r="D199" s="216" t="s">
        <v>135</v>
      </c>
      <c r="E199" s="217" t="s">
        <v>390</v>
      </c>
      <c r="F199" s="218" t="s">
        <v>391</v>
      </c>
      <c r="G199" s="219" t="s">
        <v>163</v>
      </c>
      <c r="H199" s="220">
        <v>2.4199999999999999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41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172</v>
      </c>
      <c r="AT199" s="228" t="s">
        <v>135</v>
      </c>
      <c r="AU199" s="228" t="s">
        <v>86</v>
      </c>
      <c r="AY199" s="14" t="s">
        <v>132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84</v>
      </c>
      <c r="BK199" s="229">
        <f>ROUND(I199*H199,2)</f>
        <v>0</v>
      </c>
      <c r="BL199" s="14" t="s">
        <v>172</v>
      </c>
      <c r="BM199" s="228" t="s">
        <v>392</v>
      </c>
    </row>
    <row r="200" s="12" customFormat="1" ht="22.8" customHeight="1">
      <c r="A200" s="12"/>
      <c r="B200" s="200"/>
      <c r="C200" s="201"/>
      <c r="D200" s="202" t="s">
        <v>75</v>
      </c>
      <c r="E200" s="214" t="s">
        <v>393</v>
      </c>
      <c r="F200" s="214" t="s">
        <v>394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SUM(P201:P203)</f>
        <v>0</v>
      </c>
      <c r="Q200" s="208"/>
      <c r="R200" s="209">
        <f>SUM(R201:R203)</f>
        <v>0</v>
      </c>
      <c r="S200" s="208"/>
      <c r="T200" s="210">
        <f>SUM(T201:T203)</f>
        <v>30.832000000000001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75</v>
      </c>
      <c r="AU200" s="212" t="s">
        <v>84</v>
      </c>
      <c r="AY200" s="211" t="s">
        <v>132</v>
      </c>
      <c r="BK200" s="213">
        <f>SUM(BK201:BK203)</f>
        <v>0</v>
      </c>
    </row>
    <row r="201" s="2" customFormat="1" ht="24.15" customHeight="1">
      <c r="A201" s="35"/>
      <c r="B201" s="36"/>
      <c r="C201" s="216" t="s">
        <v>395</v>
      </c>
      <c r="D201" s="216" t="s">
        <v>135</v>
      </c>
      <c r="E201" s="217" t="s">
        <v>396</v>
      </c>
      <c r="F201" s="218" t="s">
        <v>397</v>
      </c>
      <c r="G201" s="219" t="s">
        <v>138</v>
      </c>
      <c r="H201" s="220">
        <v>1504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41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0.012500000000000001</v>
      </c>
      <c r="T201" s="227">
        <f>S201*H201</f>
        <v>18.800000000000001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172</v>
      </c>
      <c r="AT201" s="228" t="s">
        <v>135</v>
      </c>
      <c r="AU201" s="228" t="s">
        <v>86</v>
      </c>
      <c r="AY201" s="14" t="s">
        <v>132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84</v>
      </c>
      <c r="BK201" s="229">
        <f>ROUND(I201*H201,2)</f>
        <v>0</v>
      </c>
      <c r="BL201" s="14" t="s">
        <v>172</v>
      </c>
      <c r="BM201" s="228" t="s">
        <v>398</v>
      </c>
    </row>
    <row r="202" s="2" customFormat="1" ht="24.15" customHeight="1">
      <c r="A202" s="35"/>
      <c r="B202" s="36"/>
      <c r="C202" s="216" t="s">
        <v>399</v>
      </c>
      <c r="D202" s="216" t="s">
        <v>135</v>
      </c>
      <c r="E202" s="217" t="s">
        <v>400</v>
      </c>
      <c r="F202" s="218" t="s">
        <v>401</v>
      </c>
      <c r="G202" s="219" t="s">
        <v>138</v>
      </c>
      <c r="H202" s="220">
        <v>1504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41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0.0080000000000000002</v>
      </c>
      <c r="T202" s="227">
        <f>S202*H202</f>
        <v>12.032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172</v>
      </c>
      <c r="AT202" s="228" t="s">
        <v>135</v>
      </c>
      <c r="AU202" s="228" t="s">
        <v>86</v>
      </c>
      <c r="AY202" s="14" t="s">
        <v>132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84</v>
      </c>
      <c r="BK202" s="229">
        <f>ROUND(I202*H202,2)</f>
        <v>0</v>
      </c>
      <c r="BL202" s="14" t="s">
        <v>172</v>
      </c>
      <c r="BM202" s="228" t="s">
        <v>402</v>
      </c>
    </row>
    <row r="203" s="2" customFormat="1" ht="24.15" customHeight="1">
      <c r="A203" s="35"/>
      <c r="B203" s="36"/>
      <c r="C203" s="216" t="s">
        <v>403</v>
      </c>
      <c r="D203" s="216" t="s">
        <v>135</v>
      </c>
      <c r="E203" s="217" t="s">
        <v>404</v>
      </c>
      <c r="F203" s="218" t="s">
        <v>405</v>
      </c>
      <c r="G203" s="219" t="s">
        <v>163</v>
      </c>
      <c r="H203" s="220">
        <v>30.832000000000001</v>
      </c>
      <c r="I203" s="221"/>
      <c r="J203" s="222">
        <f>ROUND(I203*H203,2)</f>
        <v>0</v>
      </c>
      <c r="K203" s="223"/>
      <c r="L203" s="41"/>
      <c r="M203" s="224" t="s">
        <v>1</v>
      </c>
      <c r="N203" s="225" t="s">
        <v>41</v>
      </c>
      <c r="O203" s="88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8" t="s">
        <v>172</v>
      </c>
      <c r="AT203" s="228" t="s">
        <v>135</v>
      </c>
      <c r="AU203" s="228" t="s">
        <v>86</v>
      </c>
      <c r="AY203" s="14" t="s">
        <v>132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4" t="s">
        <v>84</v>
      </c>
      <c r="BK203" s="229">
        <f>ROUND(I203*H203,2)</f>
        <v>0</v>
      </c>
      <c r="BL203" s="14" t="s">
        <v>172</v>
      </c>
      <c r="BM203" s="228" t="s">
        <v>406</v>
      </c>
    </row>
    <row r="204" s="12" customFormat="1" ht="22.8" customHeight="1">
      <c r="A204" s="12"/>
      <c r="B204" s="200"/>
      <c r="C204" s="201"/>
      <c r="D204" s="202" t="s">
        <v>75</v>
      </c>
      <c r="E204" s="214" t="s">
        <v>407</v>
      </c>
      <c r="F204" s="214" t="s">
        <v>408</v>
      </c>
      <c r="G204" s="201"/>
      <c r="H204" s="201"/>
      <c r="I204" s="204"/>
      <c r="J204" s="215">
        <f>BK204</f>
        <v>0</v>
      </c>
      <c r="K204" s="201"/>
      <c r="L204" s="206"/>
      <c r="M204" s="207"/>
      <c r="N204" s="208"/>
      <c r="O204" s="208"/>
      <c r="P204" s="209">
        <f>SUM(P205:P211)</f>
        <v>0</v>
      </c>
      <c r="Q204" s="208"/>
      <c r="R204" s="209">
        <f>SUM(R205:R211)</f>
        <v>19.818795500000004</v>
      </c>
      <c r="S204" s="208"/>
      <c r="T204" s="210">
        <f>SUM(T205:T211)</f>
        <v>11.186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86</v>
      </c>
      <c r="AT204" s="212" t="s">
        <v>75</v>
      </c>
      <c r="AU204" s="212" t="s">
        <v>84</v>
      </c>
      <c r="AY204" s="211" t="s">
        <v>132</v>
      </c>
      <c r="BK204" s="213">
        <f>SUM(BK205:BK211)</f>
        <v>0</v>
      </c>
    </row>
    <row r="205" s="2" customFormat="1" ht="16.5" customHeight="1">
      <c r="A205" s="35"/>
      <c r="B205" s="36"/>
      <c r="C205" s="216" t="s">
        <v>409</v>
      </c>
      <c r="D205" s="216" t="s">
        <v>135</v>
      </c>
      <c r="E205" s="217" t="s">
        <v>410</v>
      </c>
      <c r="F205" s="218" t="s">
        <v>411</v>
      </c>
      <c r="G205" s="219" t="s">
        <v>138</v>
      </c>
      <c r="H205" s="220">
        <v>1598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41</v>
      </c>
      <c r="O205" s="88"/>
      <c r="P205" s="226">
        <f>O205*H205</f>
        <v>0</v>
      </c>
      <c r="Q205" s="226">
        <v>0.00027999999999999998</v>
      </c>
      <c r="R205" s="226">
        <f>Q205*H205</f>
        <v>0.44743999999999995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172</v>
      </c>
      <c r="AT205" s="228" t="s">
        <v>135</v>
      </c>
      <c r="AU205" s="228" t="s">
        <v>86</v>
      </c>
      <c r="AY205" s="14" t="s">
        <v>132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84</v>
      </c>
      <c r="BK205" s="229">
        <f>ROUND(I205*H205,2)</f>
        <v>0</v>
      </c>
      <c r="BL205" s="14" t="s">
        <v>172</v>
      </c>
      <c r="BM205" s="228" t="s">
        <v>412</v>
      </c>
    </row>
    <row r="206" s="2" customFormat="1" ht="37.8" customHeight="1">
      <c r="A206" s="35"/>
      <c r="B206" s="36"/>
      <c r="C206" s="230" t="s">
        <v>413</v>
      </c>
      <c r="D206" s="230" t="s">
        <v>243</v>
      </c>
      <c r="E206" s="231" t="s">
        <v>414</v>
      </c>
      <c r="F206" s="232" t="s">
        <v>415</v>
      </c>
      <c r="G206" s="233" t="s">
        <v>138</v>
      </c>
      <c r="H206" s="234">
        <v>1629.96</v>
      </c>
      <c r="I206" s="235"/>
      <c r="J206" s="236">
        <f>ROUND(I206*H206,2)</f>
        <v>0</v>
      </c>
      <c r="K206" s="237"/>
      <c r="L206" s="238"/>
      <c r="M206" s="239" t="s">
        <v>1</v>
      </c>
      <c r="N206" s="240" t="s">
        <v>41</v>
      </c>
      <c r="O206" s="88"/>
      <c r="P206" s="226">
        <f>O206*H206</f>
        <v>0</v>
      </c>
      <c r="Q206" s="226">
        <v>0.0112</v>
      </c>
      <c r="R206" s="226">
        <f>Q206*H206</f>
        <v>18.255552000000002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247</v>
      </c>
      <c r="AT206" s="228" t="s">
        <v>243</v>
      </c>
      <c r="AU206" s="228" t="s">
        <v>86</v>
      </c>
      <c r="AY206" s="14" t="s">
        <v>132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84</v>
      </c>
      <c r="BK206" s="229">
        <f>ROUND(I206*H206,2)</f>
        <v>0</v>
      </c>
      <c r="BL206" s="14" t="s">
        <v>172</v>
      </c>
      <c r="BM206" s="228" t="s">
        <v>416</v>
      </c>
    </row>
    <row r="207" s="2" customFormat="1" ht="21.75" customHeight="1">
      <c r="A207" s="35"/>
      <c r="B207" s="36"/>
      <c r="C207" s="216" t="s">
        <v>417</v>
      </c>
      <c r="D207" s="216" t="s">
        <v>135</v>
      </c>
      <c r="E207" s="217" t="s">
        <v>418</v>
      </c>
      <c r="F207" s="218" t="s">
        <v>419</v>
      </c>
      <c r="G207" s="219" t="s">
        <v>138</v>
      </c>
      <c r="H207" s="220">
        <v>1598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41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0.0070000000000000001</v>
      </c>
      <c r="T207" s="227">
        <f>S207*H207</f>
        <v>11.186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172</v>
      </c>
      <c r="AT207" s="228" t="s">
        <v>135</v>
      </c>
      <c r="AU207" s="228" t="s">
        <v>86</v>
      </c>
      <c r="AY207" s="14" t="s">
        <v>132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84</v>
      </c>
      <c r="BK207" s="229">
        <f>ROUND(I207*H207,2)</f>
        <v>0</v>
      </c>
      <c r="BL207" s="14" t="s">
        <v>172</v>
      </c>
      <c r="BM207" s="228" t="s">
        <v>420</v>
      </c>
    </row>
    <row r="208" s="2" customFormat="1" ht="24.15" customHeight="1">
      <c r="A208" s="35"/>
      <c r="B208" s="36"/>
      <c r="C208" s="216" t="s">
        <v>421</v>
      </c>
      <c r="D208" s="216" t="s">
        <v>135</v>
      </c>
      <c r="E208" s="217" t="s">
        <v>422</v>
      </c>
      <c r="F208" s="218" t="s">
        <v>423</v>
      </c>
      <c r="G208" s="219" t="s">
        <v>138</v>
      </c>
      <c r="H208" s="220">
        <v>1598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41</v>
      </c>
      <c r="O208" s="88"/>
      <c r="P208" s="226">
        <f>O208*H208</f>
        <v>0</v>
      </c>
      <c r="Q208" s="226">
        <v>0.00018000000000000001</v>
      </c>
      <c r="R208" s="226">
        <f>Q208*H208</f>
        <v>0.28764000000000001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172</v>
      </c>
      <c r="AT208" s="228" t="s">
        <v>135</v>
      </c>
      <c r="AU208" s="228" t="s">
        <v>86</v>
      </c>
      <c r="AY208" s="14" t="s">
        <v>132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84</v>
      </c>
      <c r="BK208" s="229">
        <f>ROUND(I208*H208,2)</f>
        <v>0</v>
      </c>
      <c r="BL208" s="14" t="s">
        <v>172</v>
      </c>
      <c r="BM208" s="228" t="s">
        <v>424</v>
      </c>
    </row>
    <row r="209" s="2" customFormat="1" ht="24.15" customHeight="1">
      <c r="A209" s="35"/>
      <c r="B209" s="36"/>
      <c r="C209" s="216" t="s">
        <v>425</v>
      </c>
      <c r="D209" s="216" t="s">
        <v>135</v>
      </c>
      <c r="E209" s="217" t="s">
        <v>426</v>
      </c>
      <c r="F209" s="218" t="s">
        <v>427</v>
      </c>
      <c r="G209" s="219" t="s">
        <v>138</v>
      </c>
      <c r="H209" s="220">
        <v>141</v>
      </c>
      <c r="I209" s="221"/>
      <c r="J209" s="222">
        <f>ROUND(I209*H209,2)</f>
        <v>0</v>
      </c>
      <c r="K209" s="223"/>
      <c r="L209" s="41"/>
      <c r="M209" s="224" t="s">
        <v>1</v>
      </c>
      <c r="N209" s="225" t="s">
        <v>41</v>
      </c>
      <c r="O209" s="88"/>
      <c r="P209" s="226">
        <f>O209*H209</f>
        <v>0</v>
      </c>
      <c r="Q209" s="226">
        <v>0.00025000000000000001</v>
      </c>
      <c r="R209" s="226">
        <f>Q209*H209</f>
        <v>0.035250000000000004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172</v>
      </c>
      <c r="AT209" s="228" t="s">
        <v>135</v>
      </c>
      <c r="AU209" s="228" t="s">
        <v>86</v>
      </c>
      <c r="AY209" s="14" t="s">
        <v>132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84</v>
      </c>
      <c r="BK209" s="229">
        <f>ROUND(I209*H209,2)</f>
        <v>0</v>
      </c>
      <c r="BL209" s="14" t="s">
        <v>172</v>
      </c>
      <c r="BM209" s="228" t="s">
        <v>428</v>
      </c>
    </row>
    <row r="210" s="2" customFormat="1" ht="24.15" customHeight="1">
      <c r="A210" s="35"/>
      <c r="B210" s="36"/>
      <c r="C210" s="230" t="s">
        <v>429</v>
      </c>
      <c r="D210" s="230" t="s">
        <v>243</v>
      </c>
      <c r="E210" s="231" t="s">
        <v>430</v>
      </c>
      <c r="F210" s="232" t="s">
        <v>431</v>
      </c>
      <c r="G210" s="233" t="s">
        <v>138</v>
      </c>
      <c r="H210" s="234">
        <v>162.15000000000001</v>
      </c>
      <c r="I210" s="235"/>
      <c r="J210" s="236">
        <f>ROUND(I210*H210,2)</f>
        <v>0</v>
      </c>
      <c r="K210" s="237"/>
      <c r="L210" s="238"/>
      <c r="M210" s="239" t="s">
        <v>1</v>
      </c>
      <c r="N210" s="240" t="s">
        <v>41</v>
      </c>
      <c r="O210" s="88"/>
      <c r="P210" s="226">
        <f>O210*H210</f>
        <v>0</v>
      </c>
      <c r="Q210" s="226">
        <v>0.0048900000000000002</v>
      </c>
      <c r="R210" s="226">
        <f>Q210*H210</f>
        <v>0.79291350000000005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247</v>
      </c>
      <c r="AT210" s="228" t="s">
        <v>243</v>
      </c>
      <c r="AU210" s="228" t="s">
        <v>86</v>
      </c>
      <c r="AY210" s="14" t="s">
        <v>132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84</v>
      </c>
      <c r="BK210" s="229">
        <f>ROUND(I210*H210,2)</f>
        <v>0</v>
      </c>
      <c r="BL210" s="14" t="s">
        <v>172</v>
      </c>
      <c r="BM210" s="228" t="s">
        <v>432</v>
      </c>
    </row>
    <row r="211" s="2" customFormat="1" ht="24.15" customHeight="1">
      <c r="A211" s="35"/>
      <c r="B211" s="36"/>
      <c r="C211" s="216" t="s">
        <v>433</v>
      </c>
      <c r="D211" s="216" t="s">
        <v>135</v>
      </c>
      <c r="E211" s="217" t="s">
        <v>434</v>
      </c>
      <c r="F211" s="218" t="s">
        <v>435</v>
      </c>
      <c r="G211" s="219" t="s">
        <v>163</v>
      </c>
      <c r="H211" s="220">
        <v>19.818999999999999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41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172</v>
      </c>
      <c r="AT211" s="228" t="s">
        <v>135</v>
      </c>
      <c r="AU211" s="228" t="s">
        <v>86</v>
      </c>
      <c r="AY211" s="14" t="s">
        <v>132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84</v>
      </c>
      <c r="BK211" s="229">
        <f>ROUND(I211*H211,2)</f>
        <v>0</v>
      </c>
      <c r="BL211" s="14" t="s">
        <v>172</v>
      </c>
      <c r="BM211" s="228" t="s">
        <v>436</v>
      </c>
    </row>
    <row r="212" s="12" customFormat="1" ht="22.8" customHeight="1">
      <c r="A212" s="12"/>
      <c r="B212" s="200"/>
      <c r="C212" s="201"/>
      <c r="D212" s="202" t="s">
        <v>75</v>
      </c>
      <c r="E212" s="214" t="s">
        <v>437</v>
      </c>
      <c r="F212" s="214" t="s">
        <v>438</v>
      </c>
      <c r="G212" s="201"/>
      <c r="H212" s="201"/>
      <c r="I212" s="204"/>
      <c r="J212" s="215">
        <f>BK212</f>
        <v>0</v>
      </c>
      <c r="K212" s="201"/>
      <c r="L212" s="206"/>
      <c r="M212" s="207"/>
      <c r="N212" s="208"/>
      <c r="O212" s="208"/>
      <c r="P212" s="209">
        <f>SUM(P213:P215)</f>
        <v>0</v>
      </c>
      <c r="Q212" s="208"/>
      <c r="R212" s="209">
        <f>SUM(R213:R215)</f>
        <v>0.47225600000000001</v>
      </c>
      <c r="S212" s="208"/>
      <c r="T212" s="210">
        <f>SUM(T213:T215)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1" t="s">
        <v>86</v>
      </c>
      <c r="AT212" s="212" t="s">
        <v>75</v>
      </c>
      <c r="AU212" s="212" t="s">
        <v>84</v>
      </c>
      <c r="AY212" s="211" t="s">
        <v>132</v>
      </c>
      <c r="BK212" s="213">
        <f>SUM(BK213:BK215)</f>
        <v>0</v>
      </c>
    </row>
    <row r="213" s="2" customFormat="1" ht="24.15" customHeight="1">
      <c r="A213" s="35"/>
      <c r="B213" s="36"/>
      <c r="C213" s="216" t="s">
        <v>439</v>
      </c>
      <c r="D213" s="216" t="s">
        <v>135</v>
      </c>
      <c r="E213" s="217" t="s">
        <v>440</v>
      </c>
      <c r="F213" s="218" t="s">
        <v>441</v>
      </c>
      <c r="G213" s="219" t="s">
        <v>138</v>
      </c>
      <c r="H213" s="220">
        <v>1475.8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41</v>
      </c>
      <c r="O213" s="88"/>
      <c r="P213" s="226">
        <f>O213*H213</f>
        <v>0</v>
      </c>
      <c r="Q213" s="226">
        <v>6.0000000000000002E-05</v>
      </c>
      <c r="R213" s="226">
        <f>Q213*H213</f>
        <v>0.088548000000000002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172</v>
      </c>
      <c r="AT213" s="228" t="s">
        <v>135</v>
      </c>
      <c r="AU213" s="228" t="s">
        <v>86</v>
      </c>
      <c r="AY213" s="14" t="s">
        <v>132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84</v>
      </c>
      <c r="BK213" s="229">
        <f>ROUND(I213*H213,2)</f>
        <v>0</v>
      </c>
      <c r="BL213" s="14" t="s">
        <v>172</v>
      </c>
      <c r="BM213" s="228" t="s">
        <v>442</v>
      </c>
    </row>
    <row r="214" s="2" customFormat="1" ht="24.15" customHeight="1">
      <c r="A214" s="35"/>
      <c r="B214" s="36"/>
      <c r="C214" s="216" t="s">
        <v>443</v>
      </c>
      <c r="D214" s="216" t="s">
        <v>135</v>
      </c>
      <c r="E214" s="217" t="s">
        <v>444</v>
      </c>
      <c r="F214" s="218" t="s">
        <v>445</v>
      </c>
      <c r="G214" s="219" t="s">
        <v>138</v>
      </c>
      <c r="H214" s="220">
        <v>1475.8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41</v>
      </c>
      <c r="O214" s="88"/>
      <c r="P214" s="226">
        <f>O214*H214</f>
        <v>0</v>
      </c>
      <c r="Q214" s="226">
        <v>0.00013999999999999999</v>
      </c>
      <c r="R214" s="226">
        <f>Q214*H214</f>
        <v>0.20661199999999996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172</v>
      </c>
      <c r="AT214" s="228" t="s">
        <v>135</v>
      </c>
      <c r="AU214" s="228" t="s">
        <v>86</v>
      </c>
      <c r="AY214" s="14" t="s">
        <v>132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84</v>
      </c>
      <c r="BK214" s="229">
        <f>ROUND(I214*H214,2)</f>
        <v>0</v>
      </c>
      <c r="BL214" s="14" t="s">
        <v>172</v>
      </c>
      <c r="BM214" s="228" t="s">
        <v>446</v>
      </c>
    </row>
    <row r="215" s="2" customFormat="1" ht="24.15" customHeight="1">
      <c r="A215" s="35"/>
      <c r="B215" s="36"/>
      <c r="C215" s="216" t="s">
        <v>447</v>
      </c>
      <c r="D215" s="216" t="s">
        <v>135</v>
      </c>
      <c r="E215" s="217" t="s">
        <v>448</v>
      </c>
      <c r="F215" s="218" t="s">
        <v>449</v>
      </c>
      <c r="G215" s="219" t="s">
        <v>138</v>
      </c>
      <c r="H215" s="220">
        <v>1475.8</v>
      </c>
      <c r="I215" s="221"/>
      <c r="J215" s="222">
        <f>ROUND(I215*H215,2)</f>
        <v>0</v>
      </c>
      <c r="K215" s="223"/>
      <c r="L215" s="41"/>
      <c r="M215" s="246" t="s">
        <v>1</v>
      </c>
      <c r="N215" s="247" t="s">
        <v>41</v>
      </c>
      <c r="O215" s="248"/>
      <c r="P215" s="249">
        <f>O215*H215</f>
        <v>0</v>
      </c>
      <c r="Q215" s="249">
        <v>0.00012</v>
      </c>
      <c r="R215" s="249">
        <f>Q215*H215</f>
        <v>0.177096</v>
      </c>
      <c r="S215" s="249">
        <v>0</v>
      </c>
      <c r="T215" s="250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172</v>
      </c>
      <c r="AT215" s="228" t="s">
        <v>135</v>
      </c>
      <c r="AU215" s="228" t="s">
        <v>86</v>
      </c>
      <c r="AY215" s="14" t="s">
        <v>132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84</v>
      </c>
      <c r="BK215" s="229">
        <f>ROUND(I215*H215,2)</f>
        <v>0</v>
      </c>
      <c r="BL215" s="14" t="s">
        <v>172</v>
      </c>
      <c r="BM215" s="228" t="s">
        <v>450</v>
      </c>
    </row>
    <row r="216" s="2" customFormat="1" ht="6.96" customHeight="1">
      <c r="A216" s="35"/>
      <c r="B216" s="63"/>
      <c r="C216" s="64"/>
      <c r="D216" s="64"/>
      <c r="E216" s="64"/>
      <c r="F216" s="64"/>
      <c r="G216" s="64"/>
      <c r="H216" s="64"/>
      <c r="I216" s="64"/>
      <c r="J216" s="64"/>
      <c r="K216" s="64"/>
      <c r="L216" s="41"/>
      <c r="M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</row>
  </sheetData>
  <sheetProtection sheet="1" autoFilter="0" formatColumns="0" formatRows="0" objects="1" scenarios="1" spinCount="100000" saltValue="MO3pn/dnNQGT3j1VbYhogFLEoSRPzrW/rCHvJXtbw/KhwzkgolmlpCsGstjg8a+LVEzjzksNGBIyWNWESIOIgw==" hashValue="ddPxTtuOOnB15dL8dFVIC7sSk3Ucfek1e0asuMf6ZkeZTinwFq302DvRiqMFbZ7fMA9BFIa3FU9ax6vqailA9Q==" algorithmName="SHA-512" password="CC35"/>
  <autoFilter ref="C128:K215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SO 01 FARMA PONIKEV REKONSTRUKCE STŘECHY parc. č. 77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451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ROUND((SUM(BE120:BE145)),  2)</f>
        <v>0</v>
      </c>
      <c r="G33" s="35"/>
      <c r="H33" s="35"/>
      <c r="I33" s="152">
        <v>0.20999999999999999</v>
      </c>
      <c r="J33" s="151">
        <f>ROUND(((SUM(BE120:BE145))*I33),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ROUND((SUM(BF120:BF145)),  2)</f>
        <v>0</v>
      </c>
      <c r="G34" s="35"/>
      <c r="H34" s="35"/>
      <c r="I34" s="152">
        <v>0.12</v>
      </c>
      <c r="J34" s="151">
        <f>ROUND(((SUM(BF120:BF145))*I34),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ROUND((SUM(BG120:BG145)),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ROUND((SUM(BH120:BH145)),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ROUND((SUM(BI120:BI145)),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SO 01 FARMA PONIKEV REKONSTRUKCE STŘECHY parc. č. 77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SO01-2 - VENTILAČNÍ SVĚTLÍK 75 mb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hidden="1" s="9" customFormat="1" ht="24.96" customHeight="1">
      <c r="A97" s="9"/>
      <c r="B97" s="176"/>
      <c r="C97" s="177"/>
      <c r="D97" s="178" t="s">
        <v>108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112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113</v>
      </c>
      <c r="E99" s="185"/>
      <c r="F99" s="185"/>
      <c r="G99" s="185"/>
      <c r="H99" s="185"/>
      <c r="I99" s="185"/>
      <c r="J99" s="186">
        <f>J137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115</v>
      </c>
      <c r="E100" s="185"/>
      <c r="F100" s="185"/>
      <c r="G100" s="185"/>
      <c r="H100" s="185"/>
      <c r="I100" s="185"/>
      <c r="J100" s="186">
        <f>J141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/>
    <row r="104" hidden="1"/>
    <row r="105" hidden="1"/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117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6.25" customHeight="1">
      <c r="A110" s="35"/>
      <c r="B110" s="36"/>
      <c r="C110" s="37"/>
      <c r="D110" s="37"/>
      <c r="E110" s="171" t="str">
        <f>E7</f>
        <v>SO 01 FARMA PONIKEV REKONSTRUKCE STŘECHY parc. č. 77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SO01-2 - VENTILAČNÍ SVĚTLÍK 75 mb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>Zod Ludmírov</v>
      </c>
      <c r="G114" s="37"/>
      <c r="H114" s="37"/>
      <c r="I114" s="29" t="s">
        <v>22</v>
      </c>
      <c r="J114" s="76" t="str">
        <f>IF(J12="","",J12)</f>
        <v>19. 2. 2026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>Zěmědělské obchodní družstvo Ludmírov</v>
      </c>
      <c r="G116" s="37"/>
      <c r="H116" s="37"/>
      <c r="I116" s="29" t="s">
        <v>30</v>
      </c>
      <c r="J116" s="33" t="str">
        <f>E21</f>
        <v>Ing. Martin Trokan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28</v>
      </c>
      <c r="D117" s="37"/>
      <c r="E117" s="37"/>
      <c r="F117" s="24" t="str">
        <f>IF(E18="","",E18)</f>
        <v>Vyplň údaj</v>
      </c>
      <c r="G117" s="37"/>
      <c r="H117" s="37"/>
      <c r="I117" s="29" t="s">
        <v>33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118</v>
      </c>
      <c r="D119" s="191" t="s">
        <v>61</v>
      </c>
      <c r="E119" s="191" t="s">
        <v>57</v>
      </c>
      <c r="F119" s="191" t="s">
        <v>58</v>
      </c>
      <c r="G119" s="191" t="s">
        <v>119</v>
      </c>
      <c r="H119" s="191" t="s">
        <v>120</v>
      </c>
      <c r="I119" s="191" t="s">
        <v>121</v>
      </c>
      <c r="J119" s="192" t="s">
        <v>101</v>
      </c>
      <c r="K119" s="193" t="s">
        <v>122</v>
      </c>
      <c r="L119" s="194"/>
      <c r="M119" s="97" t="s">
        <v>1</v>
      </c>
      <c r="N119" s="98" t="s">
        <v>40</v>
      </c>
      <c r="O119" s="98" t="s">
        <v>123</v>
      </c>
      <c r="P119" s="98" t="s">
        <v>124</v>
      </c>
      <c r="Q119" s="98" t="s">
        <v>125</v>
      </c>
      <c r="R119" s="98" t="s">
        <v>126</v>
      </c>
      <c r="S119" s="98" t="s">
        <v>127</v>
      </c>
      <c r="T119" s="99" t="s">
        <v>128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129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</f>
        <v>0</v>
      </c>
      <c r="Q120" s="101"/>
      <c r="R120" s="197">
        <f>R121</f>
        <v>173.27613848000001</v>
      </c>
      <c r="S120" s="101"/>
      <c r="T120" s="19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75</v>
      </c>
      <c r="AU120" s="14" t="s">
        <v>103</v>
      </c>
      <c r="BK120" s="199">
        <f>BK121</f>
        <v>0</v>
      </c>
    </row>
    <row r="121" s="12" customFormat="1" ht="25.92" customHeight="1">
      <c r="A121" s="12"/>
      <c r="B121" s="200"/>
      <c r="C121" s="201"/>
      <c r="D121" s="202" t="s">
        <v>75</v>
      </c>
      <c r="E121" s="203" t="s">
        <v>165</v>
      </c>
      <c r="F121" s="203" t="s">
        <v>166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P122+P137+P141</f>
        <v>0</v>
      </c>
      <c r="Q121" s="208"/>
      <c r="R121" s="209">
        <f>R122+R137+R141</f>
        <v>173.27613848000001</v>
      </c>
      <c r="S121" s="208"/>
      <c r="T121" s="210">
        <f>T122+T137+T141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86</v>
      </c>
      <c r="AT121" s="212" t="s">
        <v>75</v>
      </c>
      <c r="AU121" s="212" t="s">
        <v>76</v>
      </c>
      <c r="AY121" s="211" t="s">
        <v>132</v>
      </c>
      <c r="BK121" s="213">
        <f>BK122+BK137+BK141</f>
        <v>0</v>
      </c>
    </row>
    <row r="122" s="12" customFormat="1" ht="22.8" customHeight="1">
      <c r="A122" s="12"/>
      <c r="B122" s="200"/>
      <c r="C122" s="201"/>
      <c r="D122" s="202" t="s">
        <v>75</v>
      </c>
      <c r="E122" s="214" t="s">
        <v>324</v>
      </c>
      <c r="F122" s="214" t="s">
        <v>325</v>
      </c>
      <c r="G122" s="201"/>
      <c r="H122" s="201"/>
      <c r="I122" s="204"/>
      <c r="J122" s="215">
        <f>BK122</f>
        <v>0</v>
      </c>
      <c r="K122" s="201"/>
      <c r="L122" s="206"/>
      <c r="M122" s="207"/>
      <c r="N122" s="208"/>
      <c r="O122" s="208"/>
      <c r="P122" s="209">
        <f>SUM(P123:P136)</f>
        <v>0</v>
      </c>
      <c r="Q122" s="208"/>
      <c r="R122" s="209">
        <f>SUM(R123:R136)</f>
        <v>171.04953148000001</v>
      </c>
      <c r="S122" s="208"/>
      <c r="T122" s="210">
        <f>SUM(T123:T136)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86</v>
      </c>
      <c r="AT122" s="212" t="s">
        <v>75</v>
      </c>
      <c r="AU122" s="212" t="s">
        <v>84</v>
      </c>
      <c r="AY122" s="211" t="s">
        <v>132</v>
      </c>
      <c r="BK122" s="213">
        <f>SUM(BK123:BK136)</f>
        <v>0</v>
      </c>
    </row>
    <row r="123" s="2" customFormat="1" ht="33" customHeight="1">
      <c r="A123" s="35"/>
      <c r="B123" s="36"/>
      <c r="C123" s="216" t="s">
        <v>84</v>
      </c>
      <c r="D123" s="216" t="s">
        <v>135</v>
      </c>
      <c r="E123" s="217" t="s">
        <v>452</v>
      </c>
      <c r="F123" s="218" t="s">
        <v>453</v>
      </c>
      <c r="G123" s="219" t="s">
        <v>236</v>
      </c>
      <c r="H123" s="220">
        <v>750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172</v>
      </c>
      <c r="AT123" s="228" t="s">
        <v>135</v>
      </c>
      <c r="AU123" s="228" t="s">
        <v>86</v>
      </c>
      <c r="AY123" s="14" t="s">
        <v>132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172</v>
      </c>
      <c r="BM123" s="228" t="s">
        <v>454</v>
      </c>
    </row>
    <row r="124" s="2" customFormat="1" ht="21.75" customHeight="1">
      <c r="A124" s="35"/>
      <c r="B124" s="36"/>
      <c r="C124" s="230" t="s">
        <v>86</v>
      </c>
      <c r="D124" s="230" t="s">
        <v>243</v>
      </c>
      <c r="E124" s="231" t="s">
        <v>455</v>
      </c>
      <c r="F124" s="232" t="s">
        <v>456</v>
      </c>
      <c r="G124" s="233" t="s">
        <v>337</v>
      </c>
      <c r="H124" s="234">
        <v>7.5</v>
      </c>
      <c r="I124" s="235"/>
      <c r="J124" s="236">
        <f>ROUND(I124*H124,2)</f>
        <v>0</v>
      </c>
      <c r="K124" s="237"/>
      <c r="L124" s="238"/>
      <c r="M124" s="239" t="s">
        <v>1</v>
      </c>
      <c r="N124" s="240" t="s">
        <v>41</v>
      </c>
      <c r="O124" s="88"/>
      <c r="P124" s="226">
        <f>O124*H124</f>
        <v>0</v>
      </c>
      <c r="Q124" s="226">
        <v>0.55000000000000004</v>
      </c>
      <c r="R124" s="226">
        <f>Q124*H124</f>
        <v>4.125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247</v>
      </c>
      <c r="AT124" s="228" t="s">
        <v>243</v>
      </c>
      <c r="AU124" s="228" t="s">
        <v>86</v>
      </c>
      <c r="AY124" s="14" t="s">
        <v>132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172</v>
      </c>
      <c r="BM124" s="228" t="s">
        <v>457</v>
      </c>
    </row>
    <row r="125" s="2" customFormat="1" ht="33" customHeight="1">
      <c r="A125" s="35"/>
      <c r="B125" s="36"/>
      <c r="C125" s="216" t="s">
        <v>147</v>
      </c>
      <c r="D125" s="216" t="s">
        <v>135</v>
      </c>
      <c r="E125" s="217" t="s">
        <v>458</v>
      </c>
      <c r="F125" s="218" t="s">
        <v>459</v>
      </c>
      <c r="G125" s="219" t="s">
        <v>138</v>
      </c>
      <c r="H125" s="220">
        <v>76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172</v>
      </c>
      <c r="AT125" s="228" t="s">
        <v>135</v>
      </c>
      <c r="AU125" s="228" t="s">
        <v>86</v>
      </c>
      <c r="AY125" s="14" t="s">
        <v>132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172</v>
      </c>
      <c r="BM125" s="228" t="s">
        <v>460</v>
      </c>
    </row>
    <row r="126" s="2" customFormat="1" ht="16.5" customHeight="1">
      <c r="A126" s="35"/>
      <c r="B126" s="36"/>
      <c r="C126" s="230" t="s">
        <v>139</v>
      </c>
      <c r="D126" s="230" t="s">
        <v>243</v>
      </c>
      <c r="E126" s="231" t="s">
        <v>461</v>
      </c>
      <c r="F126" s="232" t="s">
        <v>462</v>
      </c>
      <c r="G126" s="233" t="s">
        <v>337</v>
      </c>
      <c r="H126" s="234">
        <v>1</v>
      </c>
      <c r="I126" s="235"/>
      <c r="J126" s="236">
        <f>ROUND(I126*H126,2)</f>
        <v>0</v>
      </c>
      <c r="K126" s="237"/>
      <c r="L126" s="238"/>
      <c r="M126" s="239" t="s">
        <v>1</v>
      </c>
      <c r="N126" s="240" t="s">
        <v>41</v>
      </c>
      <c r="O126" s="88"/>
      <c r="P126" s="226">
        <f>O126*H126</f>
        <v>0</v>
      </c>
      <c r="Q126" s="226">
        <v>0.55000000000000004</v>
      </c>
      <c r="R126" s="226">
        <f>Q126*H126</f>
        <v>0.55000000000000004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247</v>
      </c>
      <c r="AT126" s="228" t="s">
        <v>243</v>
      </c>
      <c r="AU126" s="228" t="s">
        <v>86</v>
      </c>
      <c r="AY126" s="14" t="s">
        <v>132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172</v>
      </c>
      <c r="BM126" s="228" t="s">
        <v>463</v>
      </c>
    </row>
    <row r="127" s="2" customFormat="1" ht="24.15" customHeight="1">
      <c r="A127" s="35"/>
      <c r="B127" s="36"/>
      <c r="C127" s="216" t="s">
        <v>154</v>
      </c>
      <c r="D127" s="216" t="s">
        <v>135</v>
      </c>
      <c r="E127" s="217" t="s">
        <v>464</v>
      </c>
      <c r="F127" s="218" t="s">
        <v>465</v>
      </c>
      <c r="G127" s="219" t="s">
        <v>138</v>
      </c>
      <c r="H127" s="220">
        <v>76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0.015789999999999998</v>
      </c>
      <c r="R127" s="226">
        <f>Q127*H127</f>
        <v>1.20004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172</v>
      </c>
      <c r="AT127" s="228" t="s">
        <v>135</v>
      </c>
      <c r="AU127" s="228" t="s">
        <v>86</v>
      </c>
      <c r="AY127" s="14" t="s">
        <v>132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172</v>
      </c>
      <c r="BM127" s="228" t="s">
        <v>466</v>
      </c>
    </row>
    <row r="128" s="2" customFormat="1" ht="24.15" customHeight="1">
      <c r="A128" s="35"/>
      <c r="B128" s="36"/>
      <c r="C128" s="216" t="s">
        <v>133</v>
      </c>
      <c r="D128" s="216" t="s">
        <v>135</v>
      </c>
      <c r="E128" s="217" t="s">
        <v>340</v>
      </c>
      <c r="F128" s="218" t="s">
        <v>341</v>
      </c>
      <c r="G128" s="219" t="s">
        <v>337</v>
      </c>
      <c r="H128" s="220">
        <v>7.5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0.022839999999999999</v>
      </c>
      <c r="R128" s="226">
        <f>Q128*H128</f>
        <v>0.17130000000000001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172</v>
      </c>
      <c r="AT128" s="228" t="s">
        <v>135</v>
      </c>
      <c r="AU128" s="228" t="s">
        <v>86</v>
      </c>
      <c r="AY128" s="14" t="s">
        <v>132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172</v>
      </c>
      <c r="BM128" s="228" t="s">
        <v>467</v>
      </c>
    </row>
    <row r="129" s="2" customFormat="1" ht="21.75" customHeight="1">
      <c r="A129" s="35"/>
      <c r="B129" s="36"/>
      <c r="C129" s="216" t="s">
        <v>169</v>
      </c>
      <c r="D129" s="216" t="s">
        <v>135</v>
      </c>
      <c r="E129" s="217" t="s">
        <v>468</v>
      </c>
      <c r="F129" s="218" t="s">
        <v>469</v>
      </c>
      <c r="G129" s="219" t="s">
        <v>236</v>
      </c>
      <c r="H129" s="220">
        <v>300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172</v>
      </c>
      <c r="AT129" s="228" t="s">
        <v>135</v>
      </c>
      <c r="AU129" s="228" t="s">
        <v>86</v>
      </c>
      <c r="AY129" s="14" t="s">
        <v>132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172</v>
      </c>
      <c r="BM129" s="228" t="s">
        <v>470</v>
      </c>
    </row>
    <row r="130" s="2" customFormat="1" ht="24.15" customHeight="1">
      <c r="A130" s="35"/>
      <c r="B130" s="36"/>
      <c r="C130" s="230" t="s">
        <v>176</v>
      </c>
      <c r="D130" s="230" t="s">
        <v>243</v>
      </c>
      <c r="E130" s="231" t="s">
        <v>471</v>
      </c>
      <c r="F130" s="232" t="s">
        <v>472</v>
      </c>
      <c r="G130" s="233" t="s">
        <v>473</v>
      </c>
      <c r="H130" s="234">
        <v>300</v>
      </c>
      <c r="I130" s="235"/>
      <c r="J130" s="236">
        <f>ROUND(I130*H130,2)</f>
        <v>0</v>
      </c>
      <c r="K130" s="237"/>
      <c r="L130" s="238"/>
      <c r="M130" s="239" t="s">
        <v>1</v>
      </c>
      <c r="N130" s="240" t="s">
        <v>41</v>
      </c>
      <c r="O130" s="88"/>
      <c r="P130" s="226">
        <f>O130*H130</f>
        <v>0</v>
      </c>
      <c r="Q130" s="226">
        <v>0.55000000000000004</v>
      </c>
      <c r="R130" s="226">
        <f>Q130*H130</f>
        <v>165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474</v>
      </c>
      <c r="AT130" s="228" t="s">
        <v>243</v>
      </c>
      <c r="AU130" s="228" t="s">
        <v>86</v>
      </c>
      <c r="AY130" s="14" t="s">
        <v>132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474</v>
      </c>
      <c r="BM130" s="228" t="s">
        <v>475</v>
      </c>
    </row>
    <row r="131" s="2" customFormat="1" ht="16.5" customHeight="1">
      <c r="A131" s="35"/>
      <c r="B131" s="36"/>
      <c r="C131" s="216" t="s">
        <v>180</v>
      </c>
      <c r="D131" s="216" t="s">
        <v>135</v>
      </c>
      <c r="E131" s="217" t="s">
        <v>476</v>
      </c>
      <c r="F131" s="218" t="s">
        <v>477</v>
      </c>
      <c r="G131" s="219" t="s">
        <v>138</v>
      </c>
      <c r="H131" s="220">
        <v>150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41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172</v>
      </c>
      <c r="AT131" s="228" t="s">
        <v>135</v>
      </c>
      <c r="AU131" s="228" t="s">
        <v>86</v>
      </c>
      <c r="AY131" s="14" t="s">
        <v>132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84</v>
      </c>
      <c r="BK131" s="229">
        <f>ROUND(I131*H131,2)</f>
        <v>0</v>
      </c>
      <c r="BL131" s="14" t="s">
        <v>172</v>
      </c>
      <c r="BM131" s="228" t="s">
        <v>478</v>
      </c>
    </row>
    <row r="132" s="2" customFormat="1" ht="16.5" customHeight="1">
      <c r="A132" s="35"/>
      <c r="B132" s="36"/>
      <c r="C132" s="230" t="s">
        <v>184</v>
      </c>
      <c r="D132" s="230" t="s">
        <v>243</v>
      </c>
      <c r="E132" s="231" t="s">
        <v>479</v>
      </c>
      <c r="F132" s="232" t="s">
        <v>480</v>
      </c>
      <c r="G132" s="233" t="s">
        <v>138</v>
      </c>
      <c r="H132" s="234">
        <v>159.57400000000001</v>
      </c>
      <c r="I132" s="235"/>
      <c r="J132" s="236">
        <f>ROUND(I132*H132,2)</f>
        <v>0</v>
      </c>
      <c r="K132" s="237"/>
      <c r="L132" s="238"/>
      <c r="M132" s="239" t="s">
        <v>1</v>
      </c>
      <c r="N132" s="240" t="s">
        <v>41</v>
      </c>
      <c r="O132" s="88"/>
      <c r="P132" s="226">
        <f>O132*H132</f>
        <v>0</v>
      </c>
      <c r="Q132" s="226">
        <v>2.0000000000000002E-05</v>
      </c>
      <c r="R132" s="226">
        <f>Q132*H132</f>
        <v>0.0031914800000000004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474</v>
      </c>
      <c r="AT132" s="228" t="s">
        <v>243</v>
      </c>
      <c r="AU132" s="228" t="s">
        <v>86</v>
      </c>
      <c r="AY132" s="14" t="s">
        <v>132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84</v>
      </c>
      <c r="BK132" s="229">
        <f>ROUND(I132*H132,2)</f>
        <v>0</v>
      </c>
      <c r="BL132" s="14" t="s">
        <v>474</v>
      </c>
      <c r="BM132" s="228" t="s">
        <v>481</v>
      </c>
    </row>
    <row r="133" s="2" customFormat="1">
      <c r="A133" s="35"/>
      <c r="B133" s="36"/>
      <c r="C133" s="37"/>
      <c r="D133" s="241" t="s">
        <v>316</v>
      </c>
      <c r="E133" s="37"/>
      <c r="F133" s="242" t="s">
        <v>482</v>
      </c>
      <c r="G133" s="37"/>
      <c r="H133" s="37"/>
      <c r="I133" s="243"/>
      <c r="J133" s="37"/>
      <c r="K133" s="37"/>
      <c r="L133" s="41"/>
      <c r="M133" s="244"/>
      <c r="N133" s="245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316</v>
      </c>
      <c r="AU133" s="14" t="s">
        <v>86</v>
      </c>
    </row>
    <row r="134" s="2" customFormat="1" ht="16.5" customHeight="1">
      <c r="A134" s="35"/>
      <c r="B134" s="36"/>
      <c r="C134" s="230" t="s">
        <v>188</v>
      </c>
      <c r="D134" s="230" t="s">
        <v>243</v>
      </c>
      <c r="E134" s="231" t="s">
        <v>483</v>
      </c>
      <c r="F134" s="232" t="s">
        <v>484</v>
      </c>
      <c r="G134" s="233" t="s">
        <v>157</v>
      </c>
      <c r="H134" s="234">
        <v>1</v>
      </c>
      <c r="I134" s="235"/>
      <c r="J134" s="236">
        <f>ROUND(I134*H134,2)</f>
        <v>0</v>
      </c>
      <c r="K134" s="237"/>
      <c r="L134" s="238"/>
      <c r="M134" s="239" t="s">
        <v>1</v>
      </c>
      <c r="N134" s="240" t="s">
        <v>41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474</v>
      </c>
      <c r="AT134" s="228" t="s">
        <v>243</v>
      </c>
      <c r="AU134" s="228" t="s">
        <v>86</v>
      </c>
      <c r="AY134" s="14" t="s">
        <v>132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474</v>
      </c>
      <c r="BM134" s="228" t="s">
        <v>485</v>
      </c>
    </row>
    <row r="135" s="2" customFormat="1">
      <c r="A135" s="35"/>
      <c r="B135" s="36"/>
      <c r="C135" s="37"/>
      <c r="D135" s="241" t="s">
        <v>316</v>
      </c>
      <c r="E135" s="37"/>
      <c r="F135" s="242" t="s">
        <v>486</v>
      </c>
      <c r="G135" s="37"/>
      <c r="H135" s="37"/>
      <c r="I135" s="243"/>
      <c r="J135" s="37"/>
      <c r="K135" s="37"/>
      <c r="L135" s="41"/>
      <c r="M135" s="244"/>
      <c r="N135" s="245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316</v>
      </c>
      <c r="AU135" s="14" t="s">
        <v>86</v>
      </c>
    </row>
    <row r="136" s="2" customFormat="1" ht="24.15" customHeight="1">
      <c r="A136" s="35"/>
      <c r="B136" s="36"/>
      <c r="C136" s="216" t="s">
        <v>8</v>
      </c>
      <c r="D136" s="216" t="s">
        <v>135</v>
      </c>
      <c r="E136" s="217" t="s">
        <v>344</v>
      </c>
      <c r="F136" s="218" t="s">
        <v>345</v>
      </c>
      <c r="G136" s="219" t="s">
        <v>163</v>
      </c>
      <c r="H136" s="220">
        <v>6.0460000000000003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41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172</v>
      </c>
      <c r="AT136" s="228" t="s">
        <v>135</v>
      </c>
      <c r="AU136" s="228" t="s">
        <v>86</v>
      </c>
      <c r="AY136" s="14" t="s">
        <v>132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84</v>
      </c>
      <c r="BK136" s="229">
        <f>ROUND(I136*H136,2)</f>
        <v>0</v>
      </c>
      <c r="BL136" s="14" t="s">
        <v>172</v>
      </c>
      <c r="BM136" s="228" t="s">
        <v>487</v>
      </c>
    </row>
    <row r="137" s="12" customFormat="1" ht="22.8" customHeight="1">
      <c r="A137" s="12"/>
      <c r="B137" s="200"/>
      <c r="C137" s="201"/>
      <c r="D137" s="202" t="s">
        <v>75</v>
      </c>
      <c r="E137" s="214" t="s">
        <v>347</v>
      </c>
      <c r="F137" s="214" t="s">
        <v>348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SUM(P138:P140)</f>
        <v>0</v>
      </c>
      <c r="Q137" s="208"/>
      <c r="R137" s="209">
        <f>SUM(R138:R140)</f>
        <v>1.3370899999999999</v>
      </c>
      <c r="S137" s="208"/>
      <c r="T137" s="21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86</v>
      </c>
      <c r="AT137" s="212" t="s">
        <v>75</v>
      </c>
      <c r="AU137" s="212" t="s">
        <v>84</v>
      </c>
      <c r="AY137" s="211" t="s">
        <v>132</v>
      </c>
      <c r="BK137" s="213">
        <f>SUM(BK138:BK140)</f>
        <v>0</v>
      </c>
    </row>
    <row r="138" s="2" customFormat="1" ht="24.15" customHeight="1">
      <c r="A138" s="35"/>
      <c r="B138" s="36"/>
      <c r="C138" s="216" t="s">
        <v>195</v>
      </c>
      <c r="D138" s="216" t="s">
        <v>135</v>
      </c>
      <c r="E138" s="217" t="s">
        <v>362</v>
      </c>
      <c r="F138" s="218" t="s">
        <v>363</v>
      </c>
      <c r="G138" s="219" t="s">
        <v>236</v>
      </c>
      <c r="H138" s="220">
        <v>3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41</v>
      </c>
      <c r="O138" s="88"/>
      <c r="P138" s="226">
        <f>O138*H138</f>
        <v>0</v>
      </c>
      <c r="Q138" s="226">
        <v>0.0028700000000000002</v>
      </c>
      <c r="R138" s="226">
        <f>Q138*H138</f>
        <v>0.0086099999999999996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172</v>
      </c>
      <c r="AT138" s="228" t="s">
        <v>135</v>
      </c>
      <c r="AU138" s="228" t="s">
        <v>86</v>
      </c>
      <c r="AY138" s="14" t="s">
        <v>132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84</v>
      </c>
      <c r="BK138" s="229">
        <f>ROUND(I138*H138,2)</f>
        <v>0</v>
      </c>
      <c r="BL138" s="14" t="s">
        <v>172</v>
      </c>
      <c r="BM138" s="228" t="s">
        <v>488</v>
      </c>
    </row>
    <row r="139" s="2" customFormat="1" ht="33" customHeight="1">
      <c r="A139" s="35"/>
      <c r="B139" s="36"/>
      <c r="C139" s="216" t="s">
        <v>199</v>
      </c>
      <c r="D139" s="216" t="s">
        <v>135</v>
      </c>
      <c r="E139" s="217" t="s">
        <v>489</v>
      </c>
      <c r="F139" s="218" t="s">
        <v>490</v>
      </c>
      <c r="G139" s="219" t="s">
        <v>236</v>
      </c>
      <c r="H139" s="220">
        <v>152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41</v>
      </c>
      <c r="O139" s="88"/>
      <c r="P139" s="226">
        <f>O139*H139</f>
        <v>0</v>
      </c>
      <c r="Q139" s="226">
        <v>0.0043800000000000002</v>
      </c>
      <c r="R139" s="226">
        <f>Q139*H139</f>
        <v>0.66576000000000002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172</v>
      </c>
      <c r="AT139" s="228" t="s">
        <v>135</v>
      </c>
      <c r="AU139" s="228" t="s">
        <v>86</v>
      </c>
      <c r="AY139" s="14" t="s">
        <v>132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172</v>
      </c>
      <c r="BM139" s="228" t="s">
        <v>491</v>
      </c>
    </row>
    <row r="140" s="2" customFormat="1" ht="33" customHeight="1">
      <c r="A140" s="35"/>
      <c r="B140" s="36"/>
      <c r="C140" s="216" t="s">
        <v>203</v>
      </c>
      <c r="D140" s="216" t="s">
        <v>135</v>
      </c>
      <c r="E140" s="217" t="s">
        <v>374</v>
      </c>
      <c r="F140" s="218" t="s">
        <v>375</v>
      </c>
      <c r="G140" s="219" t="s">
        <v>236</v>
      </c>
      <c r="H140" s="220">
        <v>152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0.0043600000000000002</v>
      </c>
      <c r="R140" s="226">
        <f>Q140*H140</f>
        <v>0.66271999999999998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172</v>
      </c>
      <c r="AT140" s="228" t="s">
        <v>135</v>
      </c>
      <c r="AU140" s="228" t="s">
        <v>86</v>
      </c>
      <c r="AY140" s="14" t="s">
        <v>132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172</v>
      </c>
      <c r="BM140" s="228" t="s">
        <v>492</v>
      </c>
    </row>
    <row r="141" s="12" customFormat="1" ht="22.8" customHeight="1">
      <c r="A141" s="12"/>
      <c r="B141" s="200"/>
      <c r="C141" s="201"/>
      <c r="D141" s="202" t="s">
        <v>75</v>
      </c>
      <c r="E141" s="214" t="s">
        <v>407</v>
      </c>
      <c r="F141" s="214" t="s">
        <v>408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SUM(P142:P145)</f>
        <v>0</v>
      </c>
      <c r="Q141" s="208"/>
      <c r="R141" s="209">
        <f>SUM(R142:R145)</f>
        <v>0.889517</v>
      </c>
      <c r="S141" s="208"/>
      <c r="T141" s="21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86</v>
      </c>
      <c r="AT141" s="212" t="s">
        <v>75</v>
      </c>
      <c r="AU141" s="212" t="s">
        <v>84</v>
      </c>
      <c r="AY141" s="211" t="s">
        <v>132</v>
      </c>
      <c r="BK141" s="213">
        <f>SUM(BK142:BK145)</f>
        <v>0</v>
      </c>
    </row>
    <row r="142" s="2" customFormat="1" ht="16.5" customHeight="1">
      <c r="A142" s="35"/>
      <c r="B142" s="36"/>
      <c r="C142" s="216" t="s">
        <v>172</v>
      </c>
      <c r="D142" s="216" t="s">
        <v>135</v>
      </c>
      <c r="E142" s="217" t="s">
        <v>410</v>
      </c>
      <c r="F142" s="218" t="s">
        <v>411</v>
      </c>
      <c r="G142" s="219" t="s">
        <v>138</v>
      </c>
      <c r="H142" s="220">
        <v>112.5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41</v>
      </c>
      <c r="O142" s="88"/>
      <c r="P142" s="226">
        <f>O142*H142</f>
        <v>0</v>
      </c>
      <c r="Q142" s="226">
        <v>0.00027999999999999998</v>
      </c>
      <c r="R142" s="226">
        <f>Q142*H142</f>
        <v>0.0315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172</v>
      </c>
      <c r="AT142" s="228" t="s">
        <v>135</v>
      </c>
      <c r="AU142" s="228" t="s">
        <v>86</v>
      </c>
      <c r="AY142" s="14" t="s">
        <v>132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84</v>
      </c>
      <c r="BK142" s="229">
        <f>ROUND(I142*H142,2)</f>
        <v>0</v>
      </c>
      <c r="BL142" s="14" t="s">
        <v>172</v>
      </c>
      <c r="BM142" s="228" t="s">
        <v>493</v>
      </c>
    </row>
    <row r="143" s="2" customFormat="1" ht="16.5" customHeight="1">
      <c r="A143" s="35"/>
      <c r="B143" s="36"/>
      <c r="C143" s="230" t="s">
        <v>210</v>
      </c>
      <c r="D143" s="230" t="s">
        <v>243</v>
      </c>
      <c r="E143" s="231" t="s">
        <v>494</v>
      </c>
      <c r="F143" s="232" t="s">
        <v>495</v>
      </c>
      <c r="G143" s="233" t="s">
        <v>138</v>
      </c>
      <c r="H143" s="234">
        <v>119.681</v>
      </c>
      <c r="I143" s="235"/>
      <c r="J143" s="236">
        <f>ROUND(I143*H143,2)</f>
        <v>0</v>
      </c>
      <c r="K143" s="237"/>
      <c r="L143" s="238"/>
      <c r="M143" s="239" t="s">
        <v>1</v>
      </c>
      <c r="N143" s="240" t="s">
        <v>41</v>
      </c>
      <c r="O143" s="88"/>
      <c r="P143" s="226">
        <f>O143*H143</f>
        <v>0</v>
      </c>
      <c r="Q143" s="226">
        <v>0.0070000000000000001</v>
      </c>
      <c r="R143" s="226">
        <f>Q143*H143</f>
        <v>0.83776700000000004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247</v>
      </c>
      <c r="AT143" s="228" t="s">
        <v>243</v>
      </c>
      <c r="AU143" s="228" t="s">
        <v>86</v>
      </c>
      <c r="AY143" s="14" t="s">
        <v>132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172</v>
      </c>
      <c r="BM143" s="228" t="s">
        <v>496</v>
      </c>
    </row>
    <row r="144" s="2" customFormat="1" ht="24.15" customHeight="1">
      <c r="A144" s="35"/>
      <c r="B144" s="36"/>
      <c r="C144" s="216" t="s">
        <v>214</v>
      </c>
      <c r="D144" s="216" t="s">
        <v>135</v>
      </c>
      <c r="E144" s="217" t="s">
        <v>422</v>
      </c>
      <c r="F144" s="218" t="s">
        <v>423</v>
      </c>
      <c r="G144" s="219" t="s">
        <v>138</v>
      </c>
      <c r="H144" s="220">
        <v>112.5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0.00018000000000000001</v>
      </c>
      <c r="R144" s="226">
        <f>Q144*H144</f>
        <v>0.020250000000000001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172</v>
      </c>
      <c r="AT144" s="228" t="s">
        <v>135</v>
      </c>
      <c r="AU144" s="228" t="s">
        <v>86</v>
      </c>
      <c r="AY144" s="14" t="s">
        <v>132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172</v>
      </c>
      <c r="BM144" s="228" t="s">
        <v>497</v>
      </c>
    </row>
    <row r="145" s="2" customFormat="1" ht="33" customHeight="1">
      <c r="A145" s="35"/>
      <c r="B145" s="36"/>
      <c r="C145" s="216" t="s">
        <v>218</v>
      </c>
      <c r="D145" s="216" t="s">
        <v>135</v>
      </c>
      <c r="E145" s="217" t="s">
        <v>498</v>
      </c>
      <c r="F145" s="218" t="s">
        <v>499</v>
      </c>
      <c r="G145" s="219" t="s">
        <v>163</v>
      </c>
      <c r="H145" s="220">
        <v>0.89000000000000001</v>
      </c>
      <c r="I145" s="221"/>
      <c r="J145" s="222">
        <f>ROUND(I145*H145,2)</f>
        <v>0</v>
      </c>
      <c r="K145" s="223"/>
      <c r="L145" s="41"/>
      <c r="M145" s="246" t="s">
        <v>1</v>
      </c>
      <c r="N145" s="247" t="s">
        <v>41</v>
      </c>
      <c r="O145" s="248"/>
      <c r="P145" s="249">
        <f>O145*H145</f>
        <v>0</v>
      </c>
      <c r="Q145" s="249">
        <v>0</v>
      </c>
      <c r="R145" s="249">
        <f>Q145*H145</f>
        <v>0</v>
      </c>
      <c r="S145" s="249">
        <v>0</v>
      </c>
      <c r="T145" s="25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172</v>
      </c>
      <c r="AT145" s="228" t="s">
        <v>135</v>
      </c>
      <c r="AU145" s="228" t="s">
        <v>86</v>
      </c>
      <c r="AY145" s="14" t="s">
        <v>132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84</v>
      </c>
      <c r="BK145" s="229">
        <f>ROUND(I145*H145,2)</f>
        <v>0</v>
      </c>
      <c r="BL145" s="14" t="s">
        <v>172</v>
      </c>
      <c r="BM145" s="228" t="s">
        <v>500</v>
      </c>
    </row>
    <row r="146" s="2" customFormat="1" ht="6.96" customHeight="1">
      <c r="A146" s="35"/>
      <c r="B146" s="63"/>
      <c r="C146" s="64"/>
      <c r="D146" s="64"/>
      <c r="E146" s="64"/>
      <c r="F146" s="64"/>
      <c r="G146" s="64"/>
      <c r="H146" s="64"/>
      <c r="I146" s="64"/>
      <c r="J146" s="64"/>
      <c r="K146" s="64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JGgRz2obknW70bEI/WWqmzPgyEkQlJ+5lemT3sq0yISYVJUH/nT1VKSlClwZR+m3jIdaAiiQmvnr0zpQQcWXhw==" hashValue="aek4eT88R+mDJatkR8vH7zNKAnwYLvGp9wkn7yqGHq65TrkUqEnxyKUr7Z/ttwRHB68uIu+O3d11KCvxdJagyw==" algorithmName="SHA-512" password="CC35"/>
  <autoFilter ref="C119:K14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SO 01 FARMA PONIKEV REKONSTRUKCE STŘECHY parc. č. 77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501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ROUND((SUM(BE118:BE130)),  2)</f>
        <v>0</v>
      </c>
      <c r="G33" s="35"/>
      <c r="H33" s="35"/>
      <c r="I33" s="152">
        <v>0.20999999999999999</v>
      </c>
      <c r="J33" s="151">
        <f>ROUND(((SUM(BE118:BE130))*I33),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ROUND((SUM(BF118:BF130)),  2)</f>
        <v>0</v>
      </c>
      <c r="G34" s="35"/>
      <c r="H34" s="35"/>
      <c r="I34" s="152">
        <v>0.12</v>
      </c>
      <c r="J34" s="151">
        <f>ROUND(((SUM(BF118:BF130))*I34),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ROUND((SUM(BG118:BG130)),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ROUND((SUM(BH118:BH130)),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ROUND((SUM(BI118:BI130)),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SO 01 FARMA PONIKEV REKONSTRUKCE STŘECHY parc. č. 77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SO04-1 - KRČNÍ RESPONDÉRY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hidden="1" s="9" customFormat="1" ht="24.96" customHeight="1">
      <c r="A97" s="9"/>
      <c r="B97" s="176"/>
      <c r="C97" s="177"/>
      <c r="D97" s="178" t="s">
        <v>502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503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117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71" t="str">
        <f>E7</f>
        <v>SO 01 FARMA PONIKEV REKONSTRUKCE STŘECHY parc. č. 77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SO04-1 - KRČNÍ RESPONDÉRY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Zod Ludmírov</v>
      </c>
      <c r="G112" s="37"/>
      <c r="H112" s="37"/>
      <c r="I112" s="29" t="s">
        <v>22</v>
      </c>
      <c r="J112" s="76" t="str">
        <f>IF(J12="","",J12)</f>
        <v>19. 2. 2026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>Zěmědělské obchodní družstvo Ludmírov</v>
      </c>
      <c r="G114" s="37"/>
      <c r="H114" s="37"/>
      <c r="I114" s="29" t="s">
        <v>30</v>
      </c>
      <c r="J114" s="33" t="str">
        <f>E21</f>
        <v>Ing. Martin Trokan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33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118</v>
      </c>
      <c r="D117" s="191" t="s">
        <v>61</v>
      </c>
      <c r="E117" s="191" t="s">
        <v>57</v>
      </c>
      <c r="F117" s="191" t="s">
        <v>58</v>
      </c>
      <c r="G117" s="191" t="s">
        <v>119</v>
      </c>
      <c r="H117" s="191" t="s">
        <v>120</v>
      </c>
      <c r="I117" s="191" t="s">
        <v>121</v>
      </c>
      <c r="J117" s="192" t="s">
        <v>101</v>
      </c>
      <c r="K117" s="193" t="s">
        <v>122</v>
      </c>
      <c r="L117" s="194"/>
      <c r="M117" s="97" t="s">
        <v>1</v>
      </c>
      <c r="N117" s="98" t="s">
        <v>40</v>
      </c>
      <c r="O117" s="98" t="s">
        <v>123</v>
      </c>
      <c r="P117" s="98" t="s">
        <v>124</v>
      </c>
      <c r="Q117" s="98" t="s">
        <v>125</v>
      </c>
      <c r="R117" s="98" t="s">
        <v>126</v>
      </c>
      <c r="S117" s="98" t="s">
        <v>127</v>
      </c>
      <c r="T117" s="99" t="s">
        <v>128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129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75</v>
      </c>
      <c r="AU118" s="14" t="s">
        <v>103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75</v>
      </c>
      <c r="E119" s="203" t="s">
        <v>504</v>
      </c>
      <c r="F119" s="203" t="s">
        <v>504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139</v>
      </c>
      <c r="AT119" s="212" t="s">
        <v>75</v>
      </c>
      <c r="AU119" s="212" t="s">
        <v>76</v>
      </c>
      <c r="AY119" s="211" t="s">
        <v>132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75</v>
      </c>
      <c r="E120" s="214" t="s">
        <v>505</v>
      </c>
      <c r="F120" s="214" t="s">
        <v>506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SUM(P121:P130)</f>
        <v>0</v>
      </c>
      <c r="Q120" s="208"/>
      <c r="R120" s="209">
        <f>SUM(R121:R130)</f>
        <v>0</v>
      </c>
      <c r="S120" s="208"/>
      <c r="T120" s="210">
        <f>SUM(T121:T130)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139</v>
      </c>
      <c r="AT120" s="212" t="s">
        <v>75</v>
      </c>
      <c r="AU120" s="212" t="s">
        <v>84</v>
      </c>
      <c r="AY120" s="211" t="s">
        <v>132</v>
      </c>
      <c r="BK120" s="213">
        <f>SUM(BK121:BK130)</f>
        <v>0</v>
      </c>
    </row>
    <row r="121" s="2" customFormat="1" ht="16.5" customHeight="1">
      <c r="A121" s="35"/>
      <c r="B121" s="36"/>
      <c r="C121" s="216" t="s">
        <v>84</v>
      </c>
      <c r="D121" s="216" t="s">
        <v>135</v>
      </c>
      <c r="E121" s="217" t="s">
        <v>507</v>
      </c>
      <c r="F121" s="218" t="s">
        <v>508</v>
      </c>
      <c r="G121" s="219" t="s">
        <v>145</v>
      </c>
      <c r="H121" s="220">
        <v>1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41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509</v>
      </c>
      <c r="AT121" s="228" t="s">
        <v>135</v>
      </c>
      <c r="AU121" s="228" t="s">
        <v>86</v>
      </c>
      <c r="AY121" s="14" t="s">
        <v>132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84</v>
      </c>
      <c r="BK121" s="229">
        <f>ROUND(I121*H121,2)</f>
        <v>0</v>
      </c>
      <c r="BL121" s="14" t="s">
        <v>509</v>
      </c>
      <c r="BM121" s="228" t="s">
        <v>510</v>
      </c>
    </row>
    <row r="122" s="2" customFormat="1" ht="16.5" customHeight="1">
      <c r="A122" s="35"/>
      <c r="B122" s="36"/>
      <c r="C122" s="216" t="s">
        <v>86</v>
      </c>
      <c r="D122" s="216" t="s">
        <v>135</v>
      </c>
      <c r="E122" s="217" t="s">
        <v>511</v>
      </c>
      <c r="F122" s="218" t="s">
        <v>512</v>
      </c>
      <c r="G122" s="219" t="s">
        <v>145</v>
      </c>
      <c r="H122" s="220">
        <v>1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41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509</v>
      </c>
      <c r="AT122" s="228" t="s">
        <v>135</v>
      </c>
      <c r="AU122" s="228" t="s">
        <v>86</v>
      </c>
      <c r="AY122" s="14" t="s">
        <v>132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84</v>
      </c>
      <c r="BK122" s="229">
        <f>ROUND(I122*H122,2)</f>
        <v>0</v>
      </c>
      <c r="BL122" s="14" t="s">
        <v>509</v>
      </c>
      <c r="BM122" s="228" t="s">
        <v>513</v>
      </c>
    </row>
    <row r="123" s="2" customFormat="1" ht="16.5" customHeight="1">
      <c r="A123" s="35"/>
      <c r="B123" s="36"/>
      <c r="C123" s="216" t="s">
        <v>147</v>
      </c>
      <c r="D123" s="216" t="s">
        <v>135</v>
      </c>
      <c r="E123" s="217" t="s">
        <v>514</v>
      </c>
      <c r="F123" s="218" t="s">
        <v>515</v>
      </c>
      <c r="G123" s="219" t="s">
        <v>145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509</v>
      </c>
      <c r="AT123" s="228" t="s">
        <v>135</v>
      </c>
      <c r="AU123" s="228" t="s">
        <v>86</v>
      </c>
      <c r="AY123" s="14" t="s">
        <v>132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509</v>
      </c>
      <c r="BM123" s="228" t="s">
        <v>516</v>
      </c>
    </row>
    <row r="124" s="2" customFormat="1" ht="16.5" customHeight="1">
      <c r="A124" s="35"/>
      <c r="B124" s="36"/>
      <c r="C124" s="216" t="s">
        <v>139</v>
      </c>
      <c r="D124" s="216" t="s">
        <v>135</v>
      </c>
      <c r="E124" s="217" t="s">
        <v>517</v>
      </c>
      <c r="F124" s="218" t="s">
        <v>518</v>
      </c>
      <c r="G124" s="219" t="s">
        <v>145</v>
      </c>
      <c r="H124" s="220">
        <v>60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41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509</v>
      </c>
      <c r="AT124" s="228" t="s">
        <v>135</v>
      </c>
      <c r="AU124" s="228" t="s">
        <v>86</v>
      </c>
      <c r="AY124" s="14" t="s">
        <v>132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509</v>
      </c>
      <c r="BM124" s="228" t="s">
        <v>519</v>
      </c>
    </row>
    <row r="125" s="2" customFormat="1" ht="16.5" customHeight="1">
      <c r="A125" s="35"/>
      <c r="B125" s="36"/>
      <c r="C125" s="216" t="s">
        <v>154</v>
      </c>
      <c r="D125" s="216" t="s">
        <v>135</v>
      </c>
      <c r="E125" s="217" t="s">
        <v>520</v>
      </c>
      <c r="F125" s="218" t="s">
        <v>521</v>
      </c>
      <c r="G125" s="219" t="s">
        <v>145</v>
      </c>
      <c r="H125" s="220">
        <v>60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41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509</v>
      </c>
      <c r="AT125" s="228" t="s">
        <v>135</v>
      </c>
      <c r="AU125" s="228" t="s">
        <v>86</v>
      </c>
      <c r="AY125" s="14" t="s">
        <v>132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84</v>
      </c>
      <c r="BK125" s="229">
        <f>ROUND(I125*H125,2)</f>
        <v>0</v>
      </c>
      <c r="BL125" s="14" t="s">
        <v>509</v>
      </c>
      <c r="BM125" s="228" t="s">
        <v>522</v>
      </c>
    </row>
    <row r="126" s="2" customFormat="1" ht="16.5" customHeight="1">
      <c r="A126" s="35"/>
      <c r="B126" s="36"/>
      <c r="C126" s="216" t="s">
        <v>133</v>
      </c>
      <c r="D126" s="216" t="s">
        <v>135</v>
      </c>
      <c r="E126" s="217" t="s">
        <v>523</v>
      </c>
      <c r="F126" s="218" t="s">
        <v>524</v>
      </c>
      <c r="G126" s="219" t="s">
        <v>145</v>
      </c>
      <c r="H126" s="220">
        <v>230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41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509</v>
      </c>
      <c r="AT126" s="228" t="s">
        <v>135</v>
      </c>
      <c r="AU126" s="228" t="s">
        <v>86</v>
      </c>
      <c r="AY126" s="14" t="s">
        <v>132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509</v>
      </c>
      <c r="BM126" s="228" t="s">
        <v>525</v>
      </c>
    </row>
    <row r="127" s="2" customFormat="1" ht="16.5" customHeight="1">
      <c r="A127" s="35"/>
      <c r="B127" s="36"/>
      <c r="C127" s="216" t="s">
        <v>169</v>
      </c>
      <c r="D127" s="216" t="s">
        <v>135</v>
      </c>
      <c r="E127" s="217" t="s">
        <v>526</v>
      </c>
      <c r="F127" s="218" t="s">
        <v>527</v>
      </c>
      <c r="G127" s="219" t="s">
        <v>145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41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509</v>
      </c>
      <c r="AT127" s="228" t="s">
        <v>135</v>
      </c>
      <c r="AU127" s="228" t="s">
        <v>86</v>
      </c>
      <c r="AY127" s="14" t="s">
        <v>132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84</v>
      </c>
      <c r="BK127" s="229">
        <f>ROUND(I127*H127,2)</f>
        <v>0</v>
      </c>
      <c r="BL127" s="14" t="s">
        <v>509</v>
      </c>
      <c r="BM127" s="228" t="s">
        <v>528</v>
      </c>
    </row>
    <row r="128" s="2" customFormat="1" ht="16.5" customHeight="1">
      <c r="A128" s="35"/>
      <c r="B128" s="36"/>
      <c r="C128" s="216" t="s">
        <v>176</v>
      </c>
      <c r="D128" s="216" t="s">
        <v>135</v>
      </c>
      <c r="E128" s="217" t="s">
        <v>529</v>
      </c>
      <c r="F128" s="218" t="s">
        <v>530</v>
      </c>
      <c r="G128" s="219" t="s">
        <v>145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41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509</v>
      </c>
      <c r="AT128" s="228" t="s">
        <v>135</v>
      </c>
      <c r="AU128" s="228" t="s">
        <v>86</v>
      </c>
      <c r="AY128" s="14" t="s">
        <v>132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84</v>
      </c>
      <c r="BK128" s="229">
        <f>ROUND(I128*H128,2)</f>
        <v>0</v>
      </c>
      <c r="BL128" s="14" t="s">
        <v>509</v>
      </c>
      <c r="BM128" s="228" t="s">
        <v>531</v>
      </c>
    </row>
    <row r="129" s="2" customFormat="1" ht="24.15" customHeight="1">
      <c r="A129" s="35"/>
      <c r="B129" s="36"/>
      <c r="C129" s="216" t="s">
        <v>180</v>
      </c>
      <c r="D129" s="216" t="s">
        <v>135</v>
      </c>
      <c r="E129" s="217" t="s">
        <v>532</v>
      </c>
      <c r="F129" s="218" t="s">
        <v>533</v>
      </c>
      <c r="G129" s="219" t="s">
        <v>157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41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509</v>
      </c>
      <c r="AT129" s="228" t="s">
        <v>135</v>
      </c>
      <c r="AU129" s="228" t="s">
        <v>86</v>
      </c>
      <c r="AY129" s="14" t="s">
        <v>132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84</v>
      </c>
      <c r="BK129" s="229">
        <f>ROUND(I129*H129,2)</f>
        <v>0</v>
      </c>
      <c r="BL129" s="14" t="s">
        <v>509</v>
      </c>
      <c r="BM129" s="228" t="s">
        <v>534</v>
      </c>
    </row>
    <row r="130" s="2" customFormat="1" ht="16.5" customHeight="1">
      <c r="A130" s="35"/>
      <c r="B130" s="36"/>
      <c r="C130" s="216" t="s">
        <v>184</v>
      </c>
      <c r="D130" s="216" t="s">
        <v>135</v>
      </c>
      <c r="E130" s="217" t="s">
        <v>535</v>
      </c>
      <c r="F130" s="218" t="s">
        <v>536</v>
      </c>
      <c r="G130" s="219" t="s">
        <v>157</v>
      </c>
      <c r="H130" s="220">
        <v>1</v>
      </c>
      <c r="I130" s="221"/>
      <c r="J130" s="222">
        <f>ROUND(I130*H130,2)</f>
        <v>0</v>
      </c>
      <c r="K130" s="223"/>
      <c r="L130" s="41"/>
      <c r="M130" s="246" t="s">
        <v>1</v>
      </c>
      <c r="N130" s="247" t="s">
        <v>41</v>
      </c>
      <c r="O130" s="248"/>
      <c r="P130" s="249">
        <f>O130*H130</f>
        <v>0</v>
      </c>
      <c r="Q130" s="249">
        <v>0</v>
      </c>
      <c r="R130" s="249">
        <f>Q130*H130</f>
        <v>0</v>
      </c>
      <c r="S130" s="249">
        <v>0</v>
      </c>
      <c r="T130" s="25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509</v>
      </c>
      <c r="AT130" s="228" t="s">
        <v>135</v>
      </c>
      <c r="AU130" s="228" t="s">
        <v>86</v>
      </c>
      <c r="AY130" s="14" t="s">
        <v>132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84</v>
      </c>
      <c r="BK130" s="229">
        <f>ROUND(I130*H130,2)</f>
        <v>0</v>
      </c>
      <c r="BL130" s="14" t="s">
        <v>509</v>
      </c>
      <c r="BM130" s="228" t="s">
        <v>537</v>
      </c>
    </row>
    <row r="131" s="2" customFormat="1" ht="6.96" customHeight="1">
      <c r="A131" s="35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41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sheet="1" autoFilter="0" formatColumns="0" formatRows="0" objects="1" scenarios="1" spinCount="100000" saltValue="xZARXkaBGNfZEeQjF9h6rWOYQNlcnfMILNpu5DWQ2fSGc4Va+imvxwySUGxiy/P6wH03Mq5v8NoiR+/gjoCDrw==" hashValue="Cv0CiuNOXgosSQbvBeR8Sy2VKmpun3tjmtj5cPi+wCGfNRJ6RWPG7CDUKj94k+uxRUEJzij5fanund7IY7Za3g==" algorithmName="SHA-512" password="CC35"/>
  <autoFilter ref="C117:K13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>SO 01 FARMA PONIKEV REKONSTRUKCE STŘECHY parc. č. 77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538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19. 2. 2026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ROUND((SUM(BE119:BE126)),  2)</f>
        <v>0</v>
      </c>
      <c r="G33" s="35"/>
      <c r="H33" s="35"/>
      <c r="I33" s="152">
        <v>0.20999999999999999</v>
      </c>
      <c r="J33" s="151">
        <f>ROUND(((SUM(BE119:BE126))*I33),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ROUND((SUM(BF119:BF126)),  2)</f>
        <v>0</v>
      </c>
      <c r="G34" s="35"/>
      <c r="H34" s="35"/>
      <c r="I34" s="152">
        <v>0.12</v>
      </c>
      <c r="J34" s="151">
        <f>ROUND(((SUM(BF119:BF126))*I34),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ROUND((SUM(BG119:BG126)),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ROUND((SUM(BH119:BH126)),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ROUND((SUM(BI119:BI126)),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>SO 01 FARMA PONIKEV REKONSTRUKCE STŘECHY parc. č. 77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VRN - VEDLEJŠÍ ROZPOČTOVÉ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Zod Ludmírov</v>
      </c>
      <c r="G89" s="37"/>
      <c r="H89" s="37"/>
      <c r="I89" s="29" t="s">
        <v>22</v>
      </c>
      <c r="J89" s="76" t="str">
        <f>IF(J12="","",J12)</f>
        <v>19. 2. 2026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Zěmědělské obchodní družstvo Ludmírov</v>
      </c>
      <c r="G91" s="37"/>
      <c r="H91" s="37"/>
      <c r="I91" s="29" t="s">
        <v>30</v>
      </c>
      <c r="J91" s="33" t="str">
        <f>E21</f>
        <v>Ing. Martin Trokan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100</v>
      </c>
      <c r="D94" s="173"/>
      <c r="E94" s="173"/>
      <c r="F94" s="173"/>
      <c r="G94" s="173"/>
      <c r="H94" s="173"/>
      <c r="I94" s="173"/>
      <c r="J94" s="174" t="s">
        <v>101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102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103</v>
      </c>
    </row>
    <row r="97" hidden="1" s="9" customFormat="1" ht="24.96" customHeight="1">
      <c r="A97" s="9"/>
      <c r="B97" s="176"/>
      <c r="C97" s="177"/>
      <c r="D97" s="178" t="s">
        <v>539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540</v>
      </c>
      <c r="E98" s="185"/>
      <c r="F98" s="185"/>
      <c r="G98" s="185"/>
      <c r="H98" s="185"/>
      <c r="I98" s="185"/>
      <c r="J98" s="186">
        <f>J121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541</v>
      </c>
      <c r="E99" s="185"/>
      <c r="F99" s="185"/>
      <c r="G99" s="185"/>
      <c r="H99" s="185"/>
      <c r="I99" s="185"/>
      <c r="J99" s="186">
        <f>J125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hidden="1"/>
    <row r="103" hidden="1"/>
    <row r="104" hidden="1"/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117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6.25" customHeight="1">
      <c r="A109" s="35"/>
      <c r="B109" s="36"/>
      <c r="C109" s="37"/>
      <c r="D109" s="37"/>
      <c r="E109" s="171" t="str">
        <f>E7</f>
        <v>SO 01 FARMA PONIKEV REKONSTRUKCE STŘECHY parc. č. 77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97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VRN - VEDLEJŠÍ ROZPOČTOVÉ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>Zod Ludmírov</v>
      </c>
      <c r="G113" s="37"/>
      <c r="H113" s="37"/>
      <c r="I113" s="29" t="s">
        <v>22</v>
      </c>
      <c r="J113" s="76" t="str">
        <f>IF(J12="","",J12)</f>
        <v>19. 2. 2026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>Zěmědělské obchodní družstvo Ludmírov</v>
      </c>
      <c r="G115" s="37"/>
      <c r="H115" s="37"/>
      <c r="I115" s="29" t="s">
        <v>30</v>
      </c>
      <c r="J115" s="33" t="str">
        <f>E21</f>
        <v>Ing. Martin Trokan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28</v>
      </c>
      <c r="D116" s="37"/>
      <c r="E116" s="37"/>
      <c r="F116" s="24" t="str">
        <f>IF(E18="","",E18)</f>
        <v>Vyplň údaj</v>
      </c>
      <c r="G116" s="37"/>
      <c r="H116" s="37"/>
      <c r="I116" s="29" t="s">
        <v>33</v>
      </c>
      <c r="J116" s="33" t="str">
        <f>E24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118</v>
      </c>
      <c r="D118" s="191" t="s">
        <v>61</v>
      </c>
      <c r="E118" s="191" t="s">
        <v>57</v>
      </c>
      <c r="F118" s="191" t="s">
        <v>58</v>
      </c>
      <c r="G118" s="191" t="s">
        <v>119</v>
      </c>
      <c r="H118" s="191" t="s">
        <v>120</v>
      </c>
      <c r="I118" s="191" t="s">
        <v>121</v>
      </c>
      <c r="J118" s="192" t="s">
        <v>101</v>
      </c>
      <c r="K118" s="193" t="s">
        <v>122</v>
      </c>
      <c r="L118" s="194"/>
      <c r="M118" s="97" t="s">
        <v>1</v>
      </c>
      <c r="N118" s="98" t="s">
        <v>40</v>
      </c>
      <c r="O118" s="98" t="s">
        <v>123</v>
      </c>
      <c r="P118" s="98" t="s">
        <v>124</v>
      </c>
      <c r="Q118" s="98" t="s">
        <v>125</v>
      </c>
      <c r="R118" s="98" t="s">
        <v>126</v>
      </c>
      <c r="S118" s="98" t="s">
        <v>127</v>
      </c>
      <c r="T118" s="99" t="s">
        <v>128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129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</f>
        <v>0</v>
      </c>
      <c r="Q119" s="101"/>
      <c r="R119" s="197">
        <f>R120</f>
        <v>0</v>
      </c>
      <c r="S119" s="101"/>
      <c r="T119" s="19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75</v>
      </c>
      <c r="AU119" s="14" t="s">
        <v>103</v>
      </c>
      <c r="BK119" s="199">
        <f>BK120</f>
        <v>0</v>
      </c>
    </row>
    <row r="120" s="12" customFormat="1" ht="25.92" customHeight="1">
      <c r="A120" s="12"/>
      <c r="B120" s="200"/>
      <c r="C120" s="201"/>
      <c r="D120" s="202" t="s">
        <v>75</v>
      </c>
      <c r="E120" s="203" t="s">
        <v>93</v>
      </c>
      <c r="F120" s="203" t="s">
        <v>542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P121+P125</f>
        <v>0</v>
      </c>
      <c r="Q120" s="208"/>
      <c r="R120" s="209">
        <f>R121+R125</f>
        <v>0</v>
      </c>
      <c r="S120" s="208"/>
      <c r="T120" s="210">
        <f>T121+T125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154</v>
      </c>
      <c r="AT120" s="212" t="s">
        <v>75</v>
      </c>
      <c r="AU120" s="212" t="s">
        <v>76</v>
      </c>
      <c r="AY120" s="211" t="s">
        <v>132</v>
      </c>
      <c r="BK120" s="213">
        <f>BK121+BK125</f>
        <v>0</v>
      </c>
    </row>
    <row r="121" s="12" customFormat="1" ht="22.8" customHeight="1">
      <c r="A121" s="12"/>
      <c r="B121" s="200"/>
      <c r="C121" s="201"/>
      <c r="D121" s="202" t="s">
        <v>75</v>
      </c>
      <c r="E121" s="214" t="s">
        <v>543</v>
      </c>
      <c r="F121" s="214" t="s">
        <v>544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SUM(P122:P124)</f>
        <v>0</v>
      </c>
      <c r="Q121" s="208"/>
      <c r="R121" s="209">
        <f>SUM(R122:R124)</f>
        <v>0</v>
      </c>
      <c r="S121" s="208"/>
      <c r="T121" s="210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154</v>
      </c>
      <c r="AT121" s="212" t="s">
        <v>75</v>
      </c>
      <c r="AU121" s="212" t="s">
        <v>84</v>
      </c>
      <c r="AY121" s="211" t="s">
        <v>132</v>
      </c>
      <c r="BK121" s="213">
        <f>SUM(BK122:BK124)</f>
        <v>0</v>
      </c>
    </row>
    <row r="122" s="2" customFormat="1" ht="16.5" customHeight="1">
      <c r="A122" s="35"/>
      <c r="B122" s="36"/>
      <c r="C122" s="216" t="s">
        <v>84</v>
      </c>
      <c r="D122" s="216" t="s">
        <v>135</v>
      </c>
      <c r="E122" s="217" t="s">
        <v>545</v>
      </c>
      <c r="F122" s="218" t="s">
        <v>546</v>
      </c>
      <c r="G122" s="219" t="s">
        <v>547</v>
      </c>
      <c r="H122" s="220">
        <v>60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41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548</v>
      </c>
      <c r="AT122" s="228" t="s">
        <v>135</v>
      </c>
      <c r="AU122" s="228" t="s">
        <v>86</v>
      </c>
      <c r="AY122" s="14" t="s">
        <v>132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84</v>
      </c>
      <c r="BK122" s="229">
        <f>ROUND(I122*H122,2)</f>
        <v>0</v>
      </c>
      <c r="BL122" s="14" t="s">
        <v>548</v>
      </c>
      <c r="BM122" s="228" t="s">
        <v>549</v>
      </c>
    </row>
    <row r="123" s="2" customFormat="1" ht="16.5" customHeight="1">
      <c r="A123" s="35"/>
      <c r="B123" s="36"/>
      <c r="C123" s="216" t="s">
        <v>86</v>
      </c>
      <c r="D123" s="216" t="s">
        <v>135</v>
      </c>
      <c r="E123" s="217" t="s">
        <v>550</v>
      </c>
      <c r="F123" s="218" t="s">
        <v>551</v>
      </c>
      <c r="G123" s="219" t="s">
        <v>157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41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548</v>
      </c>
      <c r="AT123" s="228" t="s">
        <v>135</v>
      </c>
      <c r="AU123" s="228" t="s">
        <v>86</v>
      </c>
      <c r="AY123" s="14" t="s">
        <v>132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84</v>
      </c>
      <c r="BK123" s="229">
        <f>ROUND(I123*H123,2)</f>
        <v>0</v>
      </c>
      <c r="BL123" s="14" t="s">
        <v>548</v>
      </c>
      <c r="BM123" s="228" t="s">
        <v>552</v>
      </c>
    </row>
    <row r="124" s="2" customFormat="1" ht="16.5" customHeight="1">
      <c r="A124" s="35"/>
      <c r="B124" s="36"/>
      <c r="C124" s="216" t="s">
        <v>147</v>
      </c>
      <c r="D124" s="216" t="s">
        <v>135</v>
      </c>
      <c r="E124" s="217" t="s">
        <v>553</v>
      </c>
      <c r="F124" s="218" t="s">
        <v>554</v>
      </c>
      <c r="G124" s="219" t="s">
        <v>547</v>
      </c>
      <c r="H124" s="220">
        <v>60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41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548</v>
      </c>
      <c r="AT124" s="228" t="s">
        <v>135</v>
      </c>
      <c r="AU124" s="228" t="s">
        <v>86</v>
      </c>
      <c r="AY124" s="14" t="s">
        <v>132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84</v>
      </c>
      <c r="BK124" s="229">
        <f>ROUND(I124*H124,2)</f>
        <v>0</v>
      </c>
      <c r="BL124" s="14" t="s">
        <v>548</v>
      </c>
      <c r="BM124" s="228" t="s">
        <v>555</v>
      </c>
    </row>
    <row r="125" s="12" customFormat="1" ht="22.8" customHeight="1">
      <c r="A125" s="12"/>
      <c r="B125" s="200"/>
      <c r="C125" s="201"/>
      <c r="D125" s="202" t="s">
        <v>75</v>
      </c>
      <c r="E125" s="214" t="s">
        <v>556</v>
      </c>
      <c r="F125" s="214" t="s">
        <v>557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P126</f>
        <v>0</v>
      </c>
      <c r="Q125" s="208"/>
      <c r="R125" s="209">
        <f>R126</f>
        <v>0</v>
      </c>
      <c r="S125" s="208"/>
      <c r="T125" s="210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154</v>
      </c>
      <c r="AT125" s="212" t="s">
        <v>75</v>
      </c>
      <c r="AU125" s="212" t="s">
        <v>84</v>
      </c>
      <c r="AY125" s="211" t="s">
        <v>132</v>
      </c>
      <c r="BK125" s="213">
        <f>BK126</f>
        <v>0</v>
      </c>
    </row>
    <row r="126" s="2" customFormat="1" ht="16.5" customHeight="1">
      <c r="A126" s="35"/>
      <c r="B126" s="36"/>
      <c r="C126" s="216" t="s">
        <v>139</v>
      </c>
      <c r="D126" s="216" t="s">
        <v>135</v>
      </c>
      <c r="E126" s="217" t="s">
        <v>558</v>
      </c>
      <c r="F126" s="218" t="s">
        <v>559</v>
      </c>
      <c r="G126" s="219" t="s">
        <v>560</v>
      </c>
      <c r="H126" s="220">
        <v>24</v>
      </c>
      <c r="I126" s="221"/>
      <c r="J126" s="222">
        <f>ROUND(I126*H126,2)</f>
        <v>0</v>
      </c>
      <c r="K126" s="223"/>
      <c r="L126" s="41"/>
      <c r="M126" s="246" t="s">
        <v>1</v>
      </c>
      <c r="N126" s="247" t="s">
        <v>41</v>
      </c>
      <c r="O126" s="248"/>
      <c r="P126" s="249">
        <f>O126*H126</f>
        <v>0</v>
      </c>
      <c r="Q126" s="249">
        <v>0</v>
      </c>
      <c r="R126" s="249">
        <f>Q126*H126</f>
        <v>0</v>
      </c>
      <c r="S126" s="249">
        <v>0</v>
      </c>
      <c r="T126" s="250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548</v>
      </c>
      <c r="AT126" s="228" t="s">
        <v>135</v>
      </c>
      <c r="AU126" s="228" t="s">
        <v>86</v>
      </c>
      <c r="AY126" s="14" t="s">
        <v>132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84</v>
      </c>
      <c r="BK126" s="229">
        <f>ROUND(I126*H126,2)</f>
        <v>0</v>
      </c>
      <c r="BL126" s="14" t="s">
        <v>548</v>
      </c>
      <c r="BM126" s="228" t="s">
        <v>561</v>
      </c>
    </row>
    <row r="127" s="2" customFormat="1" ht="6.96" customHeight="1">
      <c r="A127" s="35"/>
      <c r="B127" s="63"/>
      <c r="C127" s="64"/>
      <c r="D127" s="64"/>
      <c r="E127" s="64"/>
      <c r="F127" s="64"/>
      <c r="G127" s="64"/>
      <c r="H127" s="64"/>
      <c r="I127" s="64"/>
      <c r="J127" s="64"/>
      <c r="K127" s="64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PSLi234kwco45U0NVyLk2z4x1QajMa46q8bS81S0sJk7viKVDlLTSqhMZ2M5lSdit/fYHZHriXaapLrHy2XtsQ==" hashValue="uYdgJ0veZJvxzLQWHyMPIBUK3XwHIIpfkknzczXM4Ijlc3m27N1hABh21xtw/p4nAiTz95fPGqOGdQwN/okuWg==" algorithmName="SHA-512" password="CC35"/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DESKTOP-L5BDL9I\Tomáš Slíva</dc:creator>
  <cp:lastModifiedBy>DESKTOP-L5BDL9I\Tomáš Slíva</cp:lastModifiedBy>
  <dcterms:created xsi:type="dcterms:W3CDTF">2026-02-19T12:10:50Z</dcterms:created>
  <dcterms:modified xsi:type="dcterms:W3CDTF">2026-02-19T12:10:53Z</dcterms:modified>
</cp:coreProperties>
</file>