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omáš Slíva\Documents\2 - PŘÍPRAVA ZAKÁZEK\2026\INVESTOR ZOD LUDMÍROV\"/>
    </mc:Choice>
  </mc:AlternateContent>
  <bookViews>
    <workbookView xWindow="0" yWindow="0" windowWidth="0" windowHeight="0"/>
  </bookViews>
  <sheets>
    <sheet name="Rekapitulace stavby" sheetId="1" r:id="rId1"/>
    <sheet name="CN-25-003 - SO 02 FARMA K..." sheetId="2" r:id="rId2"/>
    <sheet name="VRN - VEDLEJŠÍ ROZPOČTOVÉ..." sheetId="3" r:id="rId3"/>
    <sheet name="001 - Technologie větrání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'CN-25-003 - SO 02 FARMA K...'!$C$125:$K$237</definedName>
    <definedName name="_xlnm.Print_Area" localSheetId="1">'CN-25-003 - SO 02 FARMA K...'!$C$4:$J$76,'CN-25-003 - SO 02 FARMA K...'!$C$115:$J$237</definedName>
    <definedName name="_xlnm.Print_Titles" localSheetId="1">'CN-25-003 - SO 02 FARMA K...'!$125:$125</definedName>
    <definedName name="_xlnm._FilterDatabase" localSheetId="2" hidden="1">'VRN - VEDLEJŠÍ ROZPOČTOVÉ...'!$C$118:$K$126</definedName>
    <definedName name="_xlnm.Print_Area" localSheetId="2">'VRN - VEDLEJŠÍ ROZPOČTOVÉ...'!$C$4:$J$76,'VRN - VEDLEJŠÍ ROZPOČTOVÉ...'!$C$106:$J$126</definedName>
    <definedName name="_xlnm.Print_Titles" localSheetId="2">'VRN - VEDLEJŠÍ ROZPOČTOVÉ...'!$118:$118</definedName>
    <definedName name="_xlnm._FilterDatabase" localSheetId="3" hidden="1">'001 - Technologie větrání'!$C$117:$K$127</definedName>
    <definedName name="_xlnm.Print_Area" localSheetId="3">'001 - Technologie větrání'!$C$4:$J$76,'001 - Technologie větrání'!$C$105:$J$127</definedName>
    <definedName name="_xlnm.Print_Titles" localSheetId="3">'001 - Technologie větrání'!$117:$117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4"/>
  <c r="F114"/>
  <c r="F112"/>
  <c r="E110"/>
  <c r="J91"/>
  <c r="F91"/>
  <c r="F89"/>
  <c r="E87"/>
  <c r="J24"/>
  <c r="E24"/>
  <c r="J92"/>
  <c r="J23"/>
  <c r="J18"/>
  <c r="E18"/>
  <c r="F115"/>
  <c r="J17"/>
  <c r="J12"/>
  <c r="J89"/>
  <c r="E7"/>
  <c r="E108"/>
  <c i="3" r="J37"/>
  <c r="J36"/>
  <c i="1" r="AY96"/>
  <c i="3" r="J35"/>
  <c i="1" r="AX96"/>
  <c i="3" r="BI126"/>
  <c r="BH126"/>
  <c r="BG126"/>
  <c r="BF126"/>
  <c r="T126"/>
  <c r="T125"/>
  <c r="R126"/>
  <c r="R125"/>
  <c r="P126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5"/>
  <c r="F115"/>
  <c r="F113"/>
  <c r="E111"/>
  <c r="J91"/>
  <c r="F91"/>
  <c r="F89"/>
  <c r="E87"/>
  <c r="J24"/>
  <c r="E24"/>
  <c r="J116"/>
  <c r="J23"/>
  <c r="J18"/>
  <c r="E18"/>
  <c r="F116"/>
  <c r="J17"/>
  <c r="J12"/>
  <c r="J113"/>
  <c r="E7"/>
  <c r="E85"/>
  <c i="2" r="J35"/>
  <c r="J34"/>
  <c i="1" r="AY95"/>
  <c i="2" r="J33"/>
  <c i="1" r="AX95"/>
  <c i="2"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T143"/>
  <c r="R144"/>
  <c r="R143"/>
  <c r="P144"/>
  <c r="P143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J122"/>
  <c r="F122"/>
  <c r="F120"/>
  <c r="E118"/>
  <c r="J89"/>
  <c r="F89"/>
  <c r="F87"/>
  <c r="E85"/>
  <c r="J22"/>
  <c r="E22"/>
  <c r="J90"/>
  <c r="J21"/>
  <c r="J16"/>
  <c r="E16"/>
  <c r="F123"/>
  <c r="J15"/>
  <c r="J10"/>
  <c r="J87"/>
  <c i="1" r="L90"/>
  <c r="AM90"/>
  <c r="AM89"/>
  <c r="L89"/>
  <c r="AM87"/>
  <c r="L87"/>
  <c r="L85"/>
  <c r="L84"/>
  <c i="4" r="BK126"/>
  <c r="BK121"/>
  <c i="3" r="J123"/>
  <c i="2" r="BK237"/>
  <c r="J235"/>
  <c r="J233"/>
  <c r="BK231"/>
  <c r="BK229"/>
  <c r="J228"/>
  <c r="BK224"/>
  <c r="BK221"/>
  <c r="J211"/>
  <c r="J204"/>
  <c r="BK199"/>
  <c r="BK190"/>
  <c r="BK188"/>
  <c r="J186"/>
  <c r="BK173"/>
  <c r="J170"/>
  <c r="J167"/>
  <c r="J165"/>
  <c r="BK158"/>
  <c r="BK157"/>
  <c r="BK147"/>
  <c r="BK141"/>
  <c r="J138"/>
  <c i="1" r="AS94"/>
  <c i="4" r="J124"/>
  <c i="3" r="BK126"/>
  <c r="BK122"/>
  <c i="2" r="BK232"/>
  <c r="BK225"/>
  <c r="BK222"/>
  <c r="BK219"/>
  <c r="BK204"/>
  <c r="BK202"/>
  <c r="BK193"/>
  <c r="J188"/>
  <c r="BK183"/>
  <c r="J180"/>
  <c r="BK179"/>
  <c r="J178"/>
  <c r="BK177"/>
  <c r="BK172"/>
  <c r="BK165"/>
  <c r="J161"/>
  <c r="J157"/>
  <c r="J155"/>
  <c r="BK151"/>
  <c r="BK146"/>
  <c r="J134"/>
  <c r="J130"/>
  <c i="4" r="BK127"/>
  <c i="2" r="J237"/>
  <c r="BK230"/>
  <c r="BK227"/>
  <c r="J224"/>
  <c r="BK217"/>
  <c r="J208"/>
  <c r="J203"/>
  <c r="BK191"/>
  <c r="BK189"/>
  <c r="BK186"/>
  <c r="J177"/>
  <c r="J174"/>
  <c r="BK169"/>
  <c r="BK168"/>
  <c r="J160"/>
  <c r="BK153"/>
  <c r="J147"/>
  <c r="J146"/>
  <c r="J144"/>
  <c r="J135"/>
  <c r="J133"/>
  <c r="BK132"/>
  <c i="4" r="J126"/>
  <c r="BK125"/>
  <c i="3" r="J124"/>
  <c i="2" r="BK236"/>
  <c r="J231"/>
  <c r="BK220"/>
  <c r="J217"/>
  <c r="J215"/>
  <c r="BK213"/>
  <c r="J212"/>
  <c r="J210"/>
  <c r="BK209"/>
  <c r="BK205"/>
  <c r="J199"/>
  <c r="J192"/>
  <c r="BK175"/>
  <c r="J171"/>
  <c r="J168"/>
  <c r="BK167"/>
  <c r="BK166"/>
  <c r="BK162"/>
  <c r="J154"/>
  <c r="J153"/>
  <c r="BK152"/>
  <c r="J137"/>
  <c i="4" r="J127"/>
  <c r="J125"/>
  <c r="BK124"/>
  <c r="J123"/>
  <c r="BK122"/>
  <c i="3" r="BK123"/>
  <c i="2" r="BK235"/>
  <c r="BK233"/>
  <c r="BK228"/>
  <c r="J222"/>
  <c r="J209"/>
  <c r="BK208"/>
  <c r="J206"/>
  <c r="J201"/>
  <c r="BK200"/>
  <c r="BK197"/>
  <c r="BK187"/>
  <c r="J185"/>
  <c r="BK184"/>
  <c r="BK180"/>
  <c r="BK178"/>
  <c r="J176"/>
  <c r="BK170"/>
  <c r="BK164"/>
  <c r="J163"/>
  <c r="J162"/>
  <c r="BK160"/>
  <c r="J158"/>
  <c r="BK156"/>
  <c r="BK134"/>
  <c r="J132"/>
  <c r="J129"/>
  <c i="4" r="J121"/>
  <c i="2" r="J229"/>
  <c r="J220"/>
  <c r="BK215"/>
  <c r="BK212"/>
  <c r="BK206"/>
  <c r="J205"/>
  <c r="BK203"/>
  <c r="J200"/>
  <c r="J189"/>
  <c r="BK185"/>
  <c r="J183"/>
  <c r="J179"/>
  <c r="BK176"/>
  <c r="BK174"/>
  <c r="BK171"/>
  <c r="BK159"/>
  <c r="BK155"/>
  <c r="J152"/>
  <c r="J150"/>
  <c r="BK149"/>
  <c r="BK148"/>
  <c r="BK135"/>
  <c r="BK129"/>
  <c i="4" r="BK123"/>
  <c r="J122"/>
  <c i="3" r="J126"/>
  <c r="BK124"/>
  <c r="J122"/>
  <c i="2" r="J236"/>
  <c r="J232"/>
  <c r="J230"/>
  <c r="J227"/>
  <c r="J225"/>
  <c r="BK223"/>
  <c r="J219"/>
  <c r="BK211"/>
  <c r="J207"/>
  <c r="J197"/>
  <c r="J195"/>
  <c r="J190"/>
  <c r="J173"/>
  <c r="J166"/>
  <c r="BK163"/>
  <c r="J156"/>
  <c r="BK150"/>
  <c r="J149"/>
  <c r="J148"/>
  <c r="BK144"/>
  <c r="J141"/>
  <c r="BK138"/>
  <c r="J223"/>
  <c r="J221"/>
  <c r="J213"/>
  <c r="BK210"/>
  <c r="BK207"/>
  <c r="J202"/>
  <c r="BK201"/>
  <c r="BK195"/>
  <c r="J193"/>
  <c r="BK192"/>
  <c r="J191"/>
  <c r="J187"/>
  <c r="J184"/>
  <c r="J175"/>
  <c r="J172"/>
  <c r="J169"/>
  <c r="J164"/>
  <c r="BK161"/>
  <c r="J159"/>
  <c r="BK154"/>
  <c r="J151"/>
  <c r="BK137"/>
  <c r="BK133"/>
  <c r="BK130"/>
  <c l="1" r="R128"/>
  <c r="P145"/>
  <c r="P142"/>
  <c r="R182"/>
  <c r="BK218"/>
  <c r="J218"/>
  <c r="J106"/>
  <c r="T226"/>
  <c i="3" r="BK121"/>
  <c i="2" r="T128"/>
  <c r="BK145"/>
  <c r="J145"/>
  <c r="J102"/>
  <c r="T198"/>
  <c r="R218"/>
  <c r="BK234"/>
  <c r="J234"/>
  <c r="J108"/>
  <c r="BK131"/>
  <c r="J131"/>
  <c r="J97"/>
  <c r="P136"/>
  <c r="BK182"/>
  <c r="J182"/>
  <c r="J103"/>
  <c r="BK198"/>
  <c r="J198"/>
  <c r="J104"/>
  <c r="T218"/>
  <c r="T234"/>
  <c i="3" r="T121"/>
  <c r="T120"/>
  <c r="T119"/>
  <c i="2" r="P128"/>
  <c r="BK136"/>
  <c r="J136"/>
  <c r="J98"/>
  <c r="T136"/>
  <c r="P182"/>
  <c r="P214"/>
  <c r="BK226"/>
  <c r="J226"/>
  <c r="J107"/>
  <c r="R234"/>
  <c i="3" r="R121"/>
  <c r="R120"/>
  <c r="R119"/>
  <c i="4" r="BK120"/>
  <c r="BK119"/>
  <c r="BK118"/>
  <c r="J118"/>
  <c r="J96"/>
  <c i="2" r="R131"/>
  <c r="T145"/>
  <c r="T142"/>
  <c r="P198"/>
  <c r="T214"/>
  <c r="P226"/>
  <c i="4" r="R120"/>
  <c r="R119"/>
  <c r="R118"/>
  <c i="2" r="BK128"/>
  <c r="J128"/>
  <c r="J96"/>
  <c r="P131"/>
  <c r="R145"/>
  <c r="R142"/>
  <c r="R198"/>
  <c r="R214"/>
  <c r="R226"/>
  <c i="4" r="P120"/>
  <c r="P119"/>
  <c r="P118"/>
  <c i="1" r="AU97"/>
  <c i="2" r="T131"/>
  <c r="R136"/>
  <c r="T182"/>
  <c r="BK214"/>
  <c r="J214"/>
  <c r="J105"/>
  <c r="P218"/>
  <c r="P234"/>
  <c i="3" r="P121"/>
  <c r="P120"/>
  <c r="P119"/>
  <c i="1" r="AU96"/>
  <c i="4" r="T120"/>
  <c r="T119"/>
  <c r="T118"/>
  <c i="2" r="F90"/>
  <c r="BE152"/>
  <c r="BE160"/>
  <c r="BE170"/>
  <c r="BE177"/>
  <c r="BE178"/>
  <c r="BE199"/>
  <c r="BE205"/>
  <c r="J123"/>
  <c r="BE129"/>
  <c r="BE132"/>
  <c r="BE154"/>
  <c r="BE162"/>
  <c r="BE168"/>
  <c r="BE174"/>
  <c r="BE175"/>
  <c r="BE179"/>
  <c r="BE185"/>
  <c r="BE208"/>
  <c r="BE213"/>
  <c r="BE221"/>
  <c r="BE233"/>
  <c i="3" r="J92"/>
  <c r="BK125"/>
  <c r="J125"/>
  <c r="J99"/>
  <c i="4" r="E85"/>
  <c r="F92"/>
  <c r="J112"/>
  <c i="2" r="BE133"/>
  <c r="BE144"/>
  <c r="BE153"/>
  <c r="BE157"/>
  <c r="BE169"/>
  <c r="BE172"/>
  <c r="BE190"/>
  <c r="BE217"/>
  <c i="3" r="E109"/>
  <c r="BE123"/>
  <c i="4" r="BE125"/>
  <c i="2" r="J120"/>
  <c r="BE138"/>
  <c r="BE141"/>
  <c r="BE146"/>
  <c r="BE147"/>
  <c r="BE148"/>
  <c r="BE150"/>
  <c r="BE166"/>
  <c r="BE173"/>
  <c r="BE189"/>
  <c r="BE192"/>
  <c r="BE193"/>
  <c r="BE203"/>
  <c r="BE219"/>
  <c r="BE220"/>
  <c r="BE224"/>
  <c r="BE227"/>
  <c r="BE236"/>
  <c r="BE237"/>
  <c r="BK140"/>
  <c r="J140"/>
  <c r="J99"/>
  <c i="3" r="BE122"/>
  <c i="2" r="BE130"/>
  <c r="BE163"/>
  <c r="BE164"/>
  <c r="BE165"/>
  <c r="BE176"/>
  <c r="BE184"/>
  <c r="BE187"/>
  <c r="BE188"/>
  <c r="BE201"/>
  <c r="BE202"/>
  <c r="BE223"/>
  <c r="BE228"/>
  <c r="BE229"/>
  <c r="BE232"/>
  <c r="BE235"/>
  <c i="3" r="F92"/>
  <c r="BE126"/>
  <c i="4" r="J115"/>
  <c r="BE122"/>
  <c r="BE123"/>
  <c r="BE124"/>
  <c i="2" r="BE149"/>
  <c r="BE151"/>
  <c r="BE156"/>
  <c r="BE158"/>
  <c r="BE161"/>
  <c r="BE167"/>
  <c r="BE183"/>
  <c r="BE195"/>
  <c r="BE197"/>
  <c r="BE204"/>
  <c r="BE206"/>
  <c r="BE210"/>
  <c r="BE212"/>
  <c r="BE222"/>
  <c r="BE225"/>
  <c r="BE231"/>
  <c i="3" r="J89"/>
  <c i="4" r="BE126"/>
  <c i="2" r="BE137"/>
  <c r="BE159"/>
  <c r="BE171"/>
  <c r="BE186"/>
  <c r="BE191"/>
  <c r="BE200"/>
  <c r="BE209"/>
  <c r="BE211"/>
  <c r="BE215"/>
  <c r="BE230"/>
  <c i="4" r="BE121"/>
  <c i="2" r="BE134"/>
  <c r="BE135"/>
  <c r="BE155"/>
  <c r="BE180"/>
  <c r="BE207"/>
  <c r="BK143"/>
  <c r="J143"/>
  <c r="J101"/>
  <c i="3" r="BE124"/>
  <c i="4" r="BE127"/>
  <c i="2" r="F32"/>
  <c i="1" r="BA95"/>
  <c i="3" r="F35"/>
  <c i="1" r="BB96"/>
  <c i="2" r="F34"/>
  <c i="1" r="BC95"/>
  <c i="4" r="F34"/>
  <c i="1" r="BA97"/>
  <c i="4" r="J34"/>
  <c i="1" r="AW97"/>
  <c i="4" r="F35"/>
  <c i="1" r="BB97"/>
  <c i="2" r="F33"/>
  <c i="1" r="BB95"/>
  <c i="4" r="F36"/>
  <c i="1" r="BC97"/>
  <c i="3" r="J34"/>
  <c i="1" r="AW96"/>
  <c i="3" r="F37"/>
  <c i="1" r="BD96"/>
  <c i="2" r="J32"/>
  <c i="1" r="AW95"/>
  <c i="2" r="F35"/>
  <c i="1" r="BD95"/>
  <c i="3" r="F36"/>
  <c i="1" r="BC96"/>
  <c i="3" r="F34"/>
  <c i="1" r="BA96"/>
  <c i="4" r="F37"/>
  <c i="1" r="BD97"/>
  <c i="2" l="1" r="T127"/>
  <c r="T126"/>
  <c i="3" r="BK120"/>
  <c r="BK119"/>
  <c r="J119"/>
  <c i="2" r="R127"/>
  <c r="R126"/>
  <c r="P127"/>
  <c r="P126"/>
  <c i="1" r="AU95"/>
  <c i="3" r="J121"/>
  <c r="J98"/>
  <c i="2" r="BK127"/>
  <c r="J127"/>
  <c r="J95"/>
  <c r="BK142"/>
  <c r="J142"/>
  <c r="J100"/>
  <c i="4" r="J119"/>
  <c r="J97"/>
  <c r="J120"/>
  <c r="J98"/>
  <c i="3" r="J30"/>
  <c i="1" r="AG96"/>
  <c r="AU94"/>
  <c i="3" r="J33"/>
  <c i="1" r="AV96"/>
  <c r="AT96"/>
  <c i="3" r="F33"/>
  <c i="1" r="AZ96"/>
  <c i="2" r="J31"/>
  <c i="1" r="AV95"/>
  <c r="AT95"/>
  <c r="BD94"/>
  <c r="W33"/>
  <c i="2" r="F31"/>
  <c i="1" r="AZ95"/>
  <c i="4" r="J30"/>
  <c i="1" r="AG97"/>
  <c r="BC94"/>
  <c r="AY94"/>
  <c r="BA94"/>
  <c r="AW94"/>
  <c r="AK30"/>
  <c i="4" r="F33"/>
  <c i="1" r="AZ97"/>
  <c i="4" r="J33"/>
  <c i="1" r="AV97"/>
  <c r="AT97"/>
  <c r="BB94"/>
  <c r="AX94"/>
  <c i="3" l="1" r="J39"/>
  <c i="4" r="J39"/>
  <c i="3" r="J120"/>
  <c r="J97"/>
  <c i="2" r="BK126"/>
  <c r="J126"/>
  <c i="3" r="J96"/>
  <c i="1" r="AN96"/>
  <c r="AN97"/>
  <c r="AZ94"/>
  <c r="W29"/>
  <c r="W32"/>
  <c r="W31"/>
  <c r="W30"/>
  <c i="2" r="J28"/>
  <c i="1" r="AG95"/>
  <c r="AN95"/>
  <c i="2" l="1" r="J37"/>
  <c r="J94"/>
  <c i="1" r="AG94"/>
  <c r="AK26"/>
  <c r="AV94"/>
  <c r="AK29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<sst xmlns="http://schemas.openxmlformats.org/spreadsheetml/2006/main">
  <si>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</si>
  <si>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</si>
  <si>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</si>
  <si>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</si>
  <si>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</si>
  <si>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{f74e6bde-2a0a-4466-ae23-cec36c1370ca}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</si>
  <si>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</si>
  <si>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</si>
  <si>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</si>
  <si>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</si>
  <si>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</si>
  <si>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</si>
  <si>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</si>
  <si>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</si>
  <si>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CN-25-003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</si>
  <si>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</si>
  <si>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</si>
  <si>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SO 02 FARMA KLADKY REKONSTRUKCE STŘECHY parc. č. 229</t>
  </si>
  <si>
    <t>KSO:</t>
  </si>
  <si>
    <t>CC-CZ:</t>
  </si>
  <si>
    <t>Místo:</t>
  </si>
  <si>
    <t>Zod Ludmírov</t>
  </si>
  <si>
    <t>Datum:</t>
  </si>
  <si>
    <t>19. 2. 2026</t>
  </si>
  <si>
    <t>Zadavatel:</t>
  </si>
  <si>
    <t>IČ:</t>
  </si>
  <si>
    <t>Zěmědělské obchodní družstvo Ludmírov</t>
  </si>
  <si>
    <t>DIČ:</t>
  </si>
  <si>
    <t>Uchazeč:</t>
  </si>
  <si>
    <t>Vyplň údaj</t>
  </si>
  <si>
    <t>Projektant:</t>
  </si>
  <si>
    <t>Ing. Martin Trokan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</si>
  <si>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</si>
  <si>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</si>
  <si>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</si>
  <si>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</si>
  <si>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</si>
  <si>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</si>
  <si>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</si>
  <si>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</si>
  <si>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</si>
  <si>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</si>
  <si>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</si>
  <si>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</si>
  <si>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</si>
  <si>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</si>
  <si>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</si>
  <si>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</si>
  <si>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</si>
  <si>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</si>
  <si>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</si>
  <si>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</si>
  <si>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</si>
  <si>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</si>
  <si>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</si>
  <si>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</si>
  <si>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</si>
  <si>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</si>
  <si>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</si>
  <si>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</si>
  <si>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</si>
  <si>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</si>
  <si>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</si>
  <si>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</si>
  <si>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</si>
  <si>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</si>
  <si>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</si>
  <si>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</si>
  <si>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</si>
  <si>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</si>
  <si>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</si>
  <si>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</si>
  <si>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</si>
  <si>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</si>
  <si>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</si>
  <si>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</si>
  <si>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</si>
  <si>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</si>
  <si>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</si>
  <si>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</si>
  <si>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</si>
  <si>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</si>
  <si>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</si>
  <si>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VRN</t>
  </si>
  <si>
    <t>VEDLEJŠÍ ROZPOČTOVÉ NÁKLADY</t>
  </si>
  <si>
    <t>{4df8ae00-3961-43cf-bbab-fe8c6e331670}</t>
  </si>
  <si>
    <t>2</t>
  </si>
  <si>
    <t>001</t>
  </si>
  <si>
    <t>Technologie větrání</t>
  </si>
  <si>
    <t>{ef91a755-7840-40dc-9a42-88708eead8c6}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</si>
  <si>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</si>
  <si>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</si>
  <si>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</si>
  <si>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</si>
  <si>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</si>
  <si>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</si>
  <si>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</si>
  <si>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</si>
  <si>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</si>
  <si>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</si>
  <si>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</si>
  <si>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</si>
  <si>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</si>
  <si>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</si>
  <si>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</si>
  <si>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</si>
  <si>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</si>
  <si>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</si>
  <si>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</si>
  <si>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</si>
  <si>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</si>
  <si>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</si>
  <si>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</si>
  <si>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</si>
  <si>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</si>
  <si>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</si>
  <si>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</si>
  <si>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</si>
  <si>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</si>
  <si>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</si>
  <si>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</si>
  <si>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</si>
  <si>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</si>
  <si>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</si>
  <si>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</si>
  <si>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</si>
  <si>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</si>
  <si>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</si>
  <si>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</si>
  <si>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622321111</t>
  </si>
  <si>
    <t>Vápenocementová omítka hrubá jednovrstvá zatřená vnějších stěn nanášená ručně</t>
  </si>
  <si>
    <t>m2</t>
  </si>
  <si>
    <t>4</t>
  </si>
  <si>
    <t>235818437</t>
  </si>
  <si>
    <t>632451024</t>
  </si>
  <si>
    <t>Vyrovnávací potěr tl přes 40 do 50 mm z MC 15 provedený v pásu</t>
  </si>
  <si>
    <t>-143134748</t>
  </si>
  <si>
    <t>94</t>
  </si>
  <si>
    <t>Lešení a stavební výtahy</t>
  </si>
  <si>
    <t>3</t>
  </si>
  <si>
    <t>946112114</t>
  </si>
  <si>
    <t>Montáž pojízdných věží trubkových/dílcových š přes 0,9 do 1,6 m dl do 3,2 m v přes 3,5 do 4,5 m</t>
  </si>
  <si>
    <t>kus</t>
  </si>
  <si>
    <t>1162033799</t>
  </si>
  <si>
    <t>946112214</t>
  </si>
  <si>
    <t>Příplatek k pojízdným věžím š přes 0,9 do 1,6 m dl do 3,2 m v přes 3,5 do 4,5 m za každý den použití</t>
  </si>
  <si>
    <t>1158549254</t>
  </si>
  <si>
    <t>5</t>
  </si>
  <si>
    <t>946112814</t>
  </si>
  <si>
    <t>Demontáž pojízdných věží trubkových/dílcových š přes 0,9 do 1,6 m dl do 3,2 m v přes 3,5 do 4,5 m</t>
  </si>
  <si>
    <t>28588376</t>
  </si>
  <si>
    <t>993111111_R</t>
  </si>
  <si>
    <t>Dovoz a odvoz lešení řadového do 10 km včetně naložení a složení</t>
  </si>
  <si>
    <t>soubor</t>
  </si>
  <si>
    <t>-1753596332</t>
  </si>
  <si>
    <t>997</t>
  </si>
  <si>
    <t>Přesun sutě</t>
  </si>
  <si>
    <t>7</t>
  </si>
  <si>
    <t>997006003</t>
  </si>
  <si>
    <t>Pytlování stavebního odpadu</t>
  </si>
  <si>
    <t>t</t>
  </si>
  <si>
    <t>2081429376</t>
  </si>
  <si>
    <t>8</t>
  </si>
  <si>
    <t>997013501</t>
  </si>
  <si>
    <t>Odvoz suti a vybouraných hmot na skládku nebo meziskládku do 1 km se složením</t>
  </si>
  <si>
    <t>-1522878350</t>
  </si>
  <si>
    <t>P</t>
  </si>
  <si>
    <t>Poznámka k položce:_x000d_
Dřevěný a železný odpad bude uložen na pozemku investora a bude druhotně zpracován._x000d_
Azbestová krytina bude taktéž uložena v areálu farmy a bude využita pro případné opravy střech ostatních stájí.</t>
  </si>
  <si>
    <t>998</t>
  </si>
  <si>
    <t>Přesun hmot</t>
  </si>
  <si>
    <t>9</t>
  </si>
  <si>
    <t>998021021</t>
  </si>
  <si>
    <t>Přesun hmot pro haly s nosnou kcí zděnou nebo monolitickou v do 20 m</t>
  </si>
  <si>
    <t>-1792979751</t>
  </si>
  <si>
    <t>PSV</t>
  </si>
  <si>
    <t>Práce a dodávky PSV</t>
  </si>
  <si>
    <t>713</t>
  </si>
  <si>
    <t>Izolace tepelné</t>
  </si>
  <si>
    <t>10</t>
  </si>
  <si>
    <t>713110811</t>
  </si>
  <si>
    <t>Odstranění tepelné izolace stropů volně kladené z vláknitých materiálů suchých tl do 100 mm</t>
  </si>
  <si>
    <t>16</t>
  </si>
  <si>
    <t>258170335</t>
  </si>
  <si>
    <t>741</t>
  </si>
  <si>
    <t>Elektroinstalace - silnoproud</t>
  </si>
  <si>
    <t>11</t>
  </si>
  <si>
    <t>741101_R</t>
  </si>
  <si>
    <t>Demontáž hromosvodu</t>
  </si>
  <si>
    <t>299288270</t>
  </si>
  <si>
    <t>741201_R</t>
  </si>
  <si>
    <t>Asfaltová zálivka sváru</t>
  </si>
  <si>
    <t>1184399947</t>
  </si>
  <si>
    <t>13</t>
  </si>
  <si>
    <t>741202_R</t>
  </si>
  <si>
    <t>Nadvaření uzemnění prům. 8,10 mm FeZn</t>
  </si>
  <si>
    <t>599482569</t>
  </si>
  <si>
    <t>14</t>
  </si>
  <si>
    <t>741203_R</t>
  </si>
  <si>
    <t>Ochranná trubka</t>
  </si>
  <si>
    <t>777864591</t>
  </si>
  <si>
    <t>15</t>
  </si>
  <si>
    <t>741204_R</t>
  </si>
  <si>
    <t>Tvarování montážních dílů OT, JT</t>
  </si>
  <si>
    <t>-756935590</t>
  </si>
  <si>
    <t>741205_R</t>
  </si>
  <si>
    <t>Tvarování svodového vodiče - drátu, lana</t>
  </si>
  <si>
    <t>537668102</t>
  </si>
  <si>
    <t>17</t>
  </si>
  <si>
    <t>741206_R</t>
  </si>
  <si>
    <t>Tvarování zemnícího drátu, pásku</t>
  </si>
  <si>
    <t>-1591324005</t>
  </si>
  <si>
    <t>18</t>
  </si>
  <si>
    <t>741207_R</t>
  </si>
  <si>
    <t>Vodivé spojení OT - drát - ucpávka</t>
  </si>
  <si>
    <t>-1940802425</t>
  </si>
  <si>
    <t>19</t>
  </si>
  <si>
    <t>741208_R</t>
  </si>
  <si>
    <t>Označení svodů štítky (plast. kov)</t>
  </si>
  <si>
    <t>-766600895</t>
  </si>
  <si>
    <t>20</t>
  </si>
  <si>
    <t>741209_R</t>
  </si>
  <si>
    <t>Montáž plastové krytky na PV 17 a PV 17 DOT</t>
  </si>
  <si>
    <t>-639048756</t>
  </si>
  <si>
    <t>741210_R</t>
  </si>
  <si>
    <t>Montáž vysouvacího žebříku, přesun</t>
  </si>
  <si>
    <t>82983639</t>
  </si>
  <si>
    <t>22</t>
  </si>
  <si>
    <t>741211_R</t>
  </si>
  <si>
    <t>Svorky do dvou šroubů - montáž</t>
  </si>
  <si>
    <t>-1236915614</t>
  </si>
  <si>
    <t>23</t>
  </si>
  <si>
    <t>741212_R</t>
  </si>
  <si>
    <t>Svorky nad dva šrouby - montáž</t>
  </si>
  <si>
    <t>-1630187002</t>
  </si>
  <si>
    <t>24</t>
  </si>
  <si>
    <t>741213_R</t>
  </si>
  <si>
    <t>Montáž dvojitého napojení svodu na jímací tyče</t>
  </si>
  <si>
    <t>-1452745517</t>
  </si>
  <si>
    <t>25</t>
  </si>
  <si>
    <t>741214_R</t>
  </si>
  <si>
    <t>Sestavení jiskřiště a pomocného jímače</t>
  </si>
  <si>
    <t>-1546497195</t>
  </si>
  <si>
    <t>26</t>
  </si>
  <si>
    <t>741215_R</t>
  </si>
  <si>
    <t>Svodový vodič s podpěrou nad 150m - F</t>
  </si>
  <si>
    <t>m</t>
  </si>
  <si>
    <t>1508478303</t>
  </si>
  <si>
    <t>27</t>
  </si>
  <si>
    <t>741216_R</t>
  </si>
  <si>
    <t>Montáž hřebenového zabezpečení, úvazky</t>
  </si>
  <si>
    <t>606270883</t>
  </si>
  <si>
    <t>28</t>
  </si>
  <si>
    <t>M</t>
  </si>
  <si>
    <t>35441071_R</t>
  </si>
  <si>
    <t>asfalt</t>
  </si>
  <si>
    <t>kg</t>
  </si>
  <si>
    <t>32</t>
  </si>
  <si>
    <t>1907855955</t>
  </si>
  <si>
    <t>29</t>
  </si>
  <si>
    <t>35441072_R</t>
  </si>
  <si>
    <t>DOT držák ochranné trubky vrut 200 mm</t>
  </si>
  <si>
    <t>529733132</t>
  </si>
  <si>
    <t>30</t>
  </si>
  <si>
    <t>35441073_R</t>
  </si>
  <si>
    <t>drát D 10mm FeZn</t>
  </si>
  <si>
    <t>-1103574285</t>
  </si>
  <si>
    <t>31</t>
  </si>
  <si>
    <t>35441074_R</t>
  </si>
  <si>
    <t>elektroda EB 123, FOX 7018 (2,5)</t>
  </si>
  <si>
    <t>-1677563629</t>
  </si>
  <si>
    <t>35441075_R</t>
  </si>
  <si>
    <t>OT ochranná trubka 1/2" pozinkovaná</t>
  </si>
  <si>
    <t>679333762</t>
  </si>
  <si>
    <t>33</t>
  </si>
  <si>
    <t>35441076_R</t>
  </si>
  <si>
    <t xml:space="preserve">tvárný vodivý plech </t>
  </si>
  <si>
    <t>2142759529</t>
  </si>
  <si>
    <t>34</t>
  </si>
  <si>
    <t>35441077_R</t>
  </si>
  <si>
    <t>SZ svorka zkušební - litinová</t>
  </si>
  <si>
    <t>-963823004</t>
  </si>
  <si>
    <t>35</t>
  </si>
  <si>
    <t>35441078_R</t>
  </si>
  <si>
    <t>štítky označující svody</t>
  </si>
  <si>
    <t>-664074408</t>
  </si>
  <si>
    <t>36</t>
  </si>
  <si>
    <t>35441079_R</t>
  </si>
  <si>
    <t>PV 17 podp. vl. et. vrut, L=200mm</t>
  </si>
  <si>
    <t>1661259545</t>
  </si>
  <si>
    <t>37</t>
  </si>
  <si>
    <t>35441080_R</t>
  </si>
  <si>
    <t>hmoždinka průměr 12mm plastová pro PV</t>
  </si>
  <si>
    <t>1720553622</t>
  </si>
  <si>
    <t>38</t>
  </si>
  <si>
    <t>35441081_R</t>
  </si>
  <si>
    <t>plastová krytka pod PV 17, PV 17 DOT</t>
  </si>
  <si>
    <t>-1118711144</t>
  </si>
  <si>
    <t>39</t>
  </si>
  <si>
    <t>35441082_R</t>
  </si>
  <si>
    <t>SOc svorka okapová (1 šroub)</t>
  </si>
  <si>
    <t>120376409</t>
  </si>
  <si>
    <t>40</t>
  </si>
  <si>
    <t>35441083_R</t>
  </si>
  <si>
    <t>PV 15e svěrná - velká</t>
  </si>
  <si>
    <t>-1560586779</t>
  </si>
  <si>
    <t>41</t>
  </si>
  <si>
    <t>35441084_R</t>
  </si>
  <si>
    <t>PV 22a podpěra, podsuvná</t>
  </si>
  <si>
    <t>-1493127416</t>
  </si>
  <si>
    <t>42</t>
  </si>
  <si>
    <t>35441085_R</t>
  </si>
  <si>
    <t>SS svorka spojovací</t>
  </si>
  <si>
    <t>-439072893</t>
  </si>
  <si>
    <t>43</t>
  </si>
  <si>
    <t>35441086_R</t>
  </si>
  <si>
    <t xml:space="preserve">SU svorka  univerzální</t>
  </si>
  <si>
    <t>935268354</t>
  </si>
  <si>
    <t>44</t>
  </si>
  <si>
    <t>35441087_R</t>
  </si>
  <si>
    <t>Drát AlMgSi průměr 8 mm</t>
  </si>
  <si>
    <t>1591308459</t>
  </si>
  <si>
    <t>45</t>
  </si>
  <si>
    <t>99874111_R</t>
  </si>
  <si>
    <t>Doprava osob a materiálu</t>
  </si>
  <si>
    <t>-1442748389</t>
  </si>
  <si>
    <t>Poznámka k položce:_x000d_
Jestliže po dohotovení montáže budou zemniče vykazovat velký přechodový odpor, bude nutno přidat další zemnící tyče.</t>
  </si>
  <si>
    <t>762</t>
  </si>
  <si>
    <t>Konstrukce tesařské</t>
  </si>
  <si>
    <t>46</t>
  </si>
  <si>
    <t>762335121</t>
  </si>
  <si>
    <t>Montáž krokví rovnoběžných s okapem z hraněného řeziva průřezové pl do 120 cm2 na ocel</t>
  </si>
  <si>
    <t>1677776457</t>
  </si>
  <si>
    <t>47</t>
  </si>
  <si>
    <t>60511130</t>
  </si>
  <si>
    <t>řezivo stavební fošny prismované středové š 160-220mm dl 2-5m</t>
  </si>
  <si>
    <t>m3</t>
  </si>
  <si>
    <t>64392439</t>
  </si>
  <si>
    <t>48</t>
  </si>
  <si>
    <t>762335122</t>
  </si>
  <si>
    <t>Montáž krokví rovnoběžných s okapem z hraněného řeziva průřezové pl přes 120 do 224 cm2 na ocel</t>
  </si>
  <si>
    <t>-852939733</t>
  </si>
  <si>
    <t>49</t>
  </si>
  <si>
    <t>60512130</t>
  </si>
  <si>
    <t>hranol stavební řezivo průřezu do 224cm2 do dl 6m</t>
  </si>
  <si>
    <t>-480893331</t>
  </si>
  <si>
    <t>50</t>
  </si>
  <si>
    <t>762335822</t>
  </si>
  <si>
    <t>Demontáž krokví rovnoběžných s okapem průřezové pl přes 120 do 224 cm2 na ocelový podklad</t>
  </si>
  <si>
    <t>-1648350944</t>
  </si>
  <si>
    <t>51</t>
  </si>
  <si>
    <t>762361312</t>
  </si>
  <si>
    <t>Konstrukční a vyrovnávací vrstva pod klempířské prvky (atiky) z desek dřevoštěpkových tl 22 mm</t>
  </si>
  <si>
    <t>-1410679918</t>
  </si>
  <si>
    <t>52</t>
  </si>
  <si>
    <t>762395000</t>
  </si>
  <si>
    <t>Spojovací prostředky krovů, bednění, laťování, nadstřešních konstrukcí</t>
  </si>
  <si>
    <t>683668346</t>
  </si>
  <si>
    <t>53</t>
  </si>
  <si>
    <t>762411101</t>
  </si>
  <si>
    <t>Montáž olištování spár stropů nehoblovanými lištami</t>
  </si>
  <si>
    <t>-1762000762</t>
  </si>
  <si>
    <t>54</t>
  </si>
  <si>
    <t>60514106.1</t>
  </si>
  <si>
    <t>řezivo jehličnaté lať pevnostní třída S10-13 průřez 40x60mm</t>
  </si>
  <si>
    <t>mb</t>
  </si>
  <si>
    <t>512</t>
  </si>
  <si>
    <t>1282743029</t>
  </si>
  <si>
    <t>55</t>
  </si>
  <si>
    <t>762411999</t>
  </si>
  <si>
    <t>Montáž ochranných sítí do ventilačních světlíků</t>
  </si>
  <si>
    <t>-1642663388</t>
  </si>
  <si>
    <t>56</t>
  </si>
  <si>
    <t>70921002</t>
  </si>
  <si>
    <t>ochranná síť LDPE 20*20mm</t>
  </si>
  <si>
    <t>286119387</t>
  </si>
  <si>
    <t>Poznámka k položce:_x000d_
pletivo HEXO 33 _x000d_
_x000d_
Technická specifikace_x000d_
Délka - 25m_x000d_
Šířka - 1 m_x000d_
Tloušťka rohože - 3 - 5 mm_x000d_
Plocha - 25 m2_x000d_
Velikost oka - 20 x 20 mm_x000d_
Hmotnost - 620g/m2_x000d_
Hmotnost balení - 15,5 kg/bal_x000d_
Barva - černá</t>
  </si>
  <si>
    <t>57</t>
  </si>
  <si>
    <t>SPOJ/MAT</t>
  </si>
  <si>
    <t>Spojovací materiál</t>
  </si>
  <si>
    <t>326074822</t>
  </si>
  <si>
    <t>Poznámka k položce:_x000d_
Kotevní materiál střešních latí do konstrukce:_x000d_
ŽB - natloukací hmoždinka 8/90 mm - 2 ks / mb_x000d_
Dřevo - vrut s velkoplošnou hlavou 6/85 mm - 2 ks / mb</t>
  </si>
  <si>
    <t>58</t>
  </si>
  <si>
    <t>998762121</t>
  </si>
  <si>
    <t>Přesun hmot tonážní pro kce tesařské ruční v objektech v do 6 m</t>
  </si>
  <si>
    <t>1137633582</t>
  </si>
  <si>
    <t>764</t>
  </si>
  <si>
    <t>Konstrukce klempířské</t>
  </si>
  <si>
    <t>59</t>
  </si>
  <si>
    <t>764002841</t>
  </si>
  <si>
    <t>Demontáž oplechování horních ploch zdí a nadezdívek do suti</t>
  </si>
  <si>
    <t>-38437749</t>
  </si>
  <si>
    <t>60</t>
  </si>
  <si>
    <t>764002871</t>
  </si>
  <si>
    <t>Demontáž lemování zdí do suti</t>
  </si>
  <si>
    <t>-356023614</t>
  </si>
  <si>
    <t>61</t>
  </si>
  <si>
    <t>764004801</t>
  </si>
  <si>
    <t>Demontáž podokapního žlabu do suti</t>
  </si>
  <si>
    <t>1057114637</t>
  </si>
  <si>
    <t>62</t>
  </si>
  <si>
    <t>764004821</t>
  </si>
  <si>
    <t>Demontáž nástřešního žlabu do suti</t>
  </si>
  <si>
    <t>1788780119</t>
  </si>
  <si>
    <t>63</t>
  </si>
  <si>
    <t>764004861</t>
  </si>
  <si>
    <t>Demontáž svodu do suti</t>
  </si>
  <si>
    <t>-1805231689</t>
  </si>
  <si>
    <t>64</t>
  </si>
  <si>
    <t>764212606</t>
  </si>
  <si>
    <t>Oplechování úžlabí z Pz s povrchovou úpravou rš 500 mm</t>
  </si>
  <si>
    <t>-748428865</t>
  </si>
  <si>
    <t>65</t>
  </si>
  <si>
    <t>764212634</t>
  </si>
  <si>
    <t>Oplechování štítu závětrnou lištou z Pz s povrchovou úpravou rš 330 mm</t>
  </si>
  <si>
    <t>-1831703574</t>
  </si>
  <si>
    <t>66</t>
  </si>
  <si>
    <t>764212664</t>
  </si>
  <si>
    <t>Oplechování rovné okapové hrany z Pz s povrchovou úpravou rš 330 mm</t>
  </si>
  <si>
    <t>-1274280638</t>
  </si>
  <si>
    <t>67</t>
  </si>
  <si>
    <t>764214607</t>
  </si>
  <si>
    <t>Oplechování horních ploch a atik bez rohů z Pz s povrch úpravou mechanicky kotvené rš 670 mm</t>
  </si>
  <si>
    <t>-22398965</t>
  </si>
  <si>
    <t>68</t>
  </si>
  <si>
    <t>764311606</t>
  </si>
  <si>
    <t>Lemování rovných zdí střech s krytinou prejzovou nebo vlnitou z Pz s povrchovou úpravou rš 500 mm</t>
  </si>
  <si>
    <t>-821777818</t>
  </si>
  <si>
    <t>69</t>
  </si>
  <si>
    <t>764511405</t>
  </si>
  <si>
    <t>Žlab podokapní půlkruhový z Pz plechu rš 400 mm</t>
  </si>
  <si>
    <t>1625532629</t>
  </si>
  <si>
    <t>70</t>
  </si>
  <si>
    <t>764511445</t>
  </si>
  <si>
    <t>Kotlík oválný (trychtýřový) pro podokapní žlaby z Pz plechu 400/120 mm</t>
  </si>
  <si>
    <t>-1267944024</t>
  </si>
  <si>
    <t>71</t>
  </si>
  <si>
    <t>764516412</t>
  </si>
  <si>
    <t>Příplatek k cenám mezistřešních nebo zaatikových žlabů za za roh nebo kout z Pz plechu rš 1200 mm</t>
  </si>
  <si>
    <t>490992253</t>
  </si>
  <si>
    <t>72</t>
  </si>
  <si>
    <t>764518423</t>
  </si>
  <si>
    <t>Svody kruhové včetně objímek, kolen, odskoků z Pz plechu průměru 120 mm</t>
  </si>
  <si>
    <t>1800284245</t>
  </si>
  <si>
    <t>73</t>
  </si>
  <si>
    <t>998764121</t>
  </si>
  <si>
    <t>Přesun hmot tonážní pro konstrukce klempířské ruční v objektech v do 6 m</t>
  </si>
  <si>
    <t>259975976</t>
  </si>
  <si>
    <t>765</t>
  </si>
  <si>
    <t>Krytina skládaná</t>
  </si>
  <si>
    <t>74</t>
  </si>
  <si>
    <t>765131857</t>
  </si>
  <si>
    <t>Demontáž vlnité azbestocementové krytiny sklonu do 30° do suti</t>
  </si>
  <si>
    <t>518568725</t>
  </si>
  <si>
    <t>Poznámka k položce:_x000d_
DEMONTOVANÁ KRYTINA BUDE ULOŽENA V AREÁLU FARMY PRO OPĚTOVNÉ VYUŽITÍ</t>
  </si>
  <si>
    <t>75</t>
  </si>
  <si>
    <t>998765121</t>
  </si>
  <si>
    <t>Přesun hmot tonážní pro krytiny skládané ruční v objektech v do 6 m</t>
  </si>
  <si>
    <t>-232173095</t>
  </si>
  <si>
    <t>766</t>
  </si>
  <si>
    <t>Konstrukce truhlářské</t>
  </si>
  <si>
    <t>76</t>
  </si>
  <si>
    <t>766411821</t>
  </si>
  <si>
    <t>Demontáž truhlářského obložení stěn z palubek</t>
  </si>
  <si>
    <t>-1587135956</t>
  </si>
  <si>
    <t>77</t>
  </si>
  <si>
    <t>766411822</t>
  </si>
  <si>
    <t>Demontáž truhlářského obložení stěn podkladových roštů</t>
  </si>
  <si>
    <t>676012397</t>
  </si>
  <si>
    <t>78</t>
  </si>
  <si>
    <t>766421812</t>
  </si>
  <si>
    <t>Demontáž truhlářského obložení podhledů z panelů plochy přes 1,5 m2</t>
  </si>
  <si>
    <t>1763185983</t>
  </si>
  <si>
    <t>79</t>
  </si>
  <si>
    <t>766421822</t>
  </si>
  <si>
    <t>Demontáž truhlářského obložení podhledů podkladových roštů</t>
  </si>
  <si>
    <t>1416513258</t>
  </si>
  <si>
    <t>80</t>
  </si>
  <si>
    <t>766427112</t>
  </si>
  <si>
    <t>Montáž podkladového roštu pro obložení podhledů</t>
  </si>
  <si>
    <t>-1660701136</t>
  </si>
  <si>
    <t>81</t>
  </si>
  <si>
    <t>60514106</t>
  </si>
  <si>
    <t>-1860025102</t>
  </si>
  <si>
    <t>82</t>
  </si>
  <si>
    <t>998766121</t>
  </si>
  <si>
    <t>Přesun hmot tonážní pro kce truhlářské ruční v objektech v do 6 m</t>
  </si>
  <si>
    <t>927372125</t>
  </si>
  <si>
    <t>767</t>
  </si>
  <si>
    <t>Konstrukce zámečnické</t>
  </si>
  <si>
    <t>83</t>
  </si>
  <si>
    <t>767134831_R</t>
  </si>
  <si>
    <t>Demontáž lamel světlíku</t>
  </si>
  <si>
    <t>62374862</t>
  </si>
  <si>
    <t>84</t>
  </si>
  <si>
    <t>767391112</t>
  </si>
  <si>
    <t>Montáž krytiny z tvarovaných plechů šroubováním</t>
  </si>
  <si>
    <t>-594389831</t>
  </si>
  <si>
    <t>85</t>
  </si>
  <si>
    <t>55324712</t>
  </si>
  <si>
    <t>panel sendvičový stěnový i střešní, izolace PIR, viditelné kotvení, U 0,27W/m2K, modulová/celková š 1100/1120mm tl 80mm</t>
  </si>
  <si>
    <t>390964359</t>
  </si>
  <si>
    <t>86</t>
  </si>
  <si>
    <t>767495000_R</t>
  </si>
  <si>
    <t>Spojovací prostředky pro montáž PIR panelů - systém viditelných spojovacích prvků</t>
  </si>
  <si>
    <t>203929698</t>
  </si>
  <si>
    <t>87</t>
  </si>
  <si>
    <t>767584702</t>
  </si>
  <si>
    <t>Montáž podhledů z tvarovaných plechů připevněných šroubováním</t>
  </si>
  <si>
    <t>325613724</t>
  </si>
  <si>
    <t>88</t>
  </si>
  <si>
    <t>55351106</t>
  </si>
  <si>
    <t>plech svitkový z Pz tl 0,5mm dl 1250mm s povrchovou úpravou</t>
  </si>
  <si>
    <t>-1159153843</t>
  </si>
  <si>
    <t>89</t>
  </si>
  <si>
    <t>998767101</t>
  </si>
  <si>
    <t>Přesun hmot tonážní pro zámečnické konstrukce v objektech v do 6 m</t>
  </si>
  <si>
    <t>1348110638</t>
  </si>
  <si>
    <t>783</t>
  </si>
  <si>
    <t>Dokončovací práce - nátěry</t>
  </si>
  <si>
    <t>90</t>
  </si>
  <si>
    <t>783306801</t>
  </si>
  <si>
    <t>Odstranění nátěru ze zámečnických konstrukcí obroušením</t>
  </si>
  <si>
    <t>-83194482</t>
  </si>
  <si>
    <t>91</t>
  </si>
  <si>
    <t>783314203</t>
  </si>
  <si>
    <t>Základní antikorozní jednonásobný syntetický samozákladující nátěr zámečnických konstrukcí</t>
  </si>
  <si>
    <t>-856921396</t>
  </si>
  <si>
    <t>92</t>
  </si>
  <si>
    <t>783317101</t>
  </si>
  <si>
    <t>Krycí jednonásobný syntetický standardní nátěr zámečnických konstrukcí</t>
  </si>
  <si>
    <t>-221971855</t>
  </si>
  <si>
    <t>Objekt:</t>
  </si>
  <si>
    <t>VRN - VEDLEJŠÍ ROZPOČTOVÉ NÁKLADY</t>
  </si>
  <si>
    <t>VRN - Vedlejší rozpočtové náklady</t>
  </si>
  <si>
    <t xml:space="preserve">    VRN3 - Zařízení staveniště</t>
  </si>
  <si>
    <t xml:space="preserve">    VRN9 - Ostatní náklady</t>
  </si>
  <si>
    <t>Vedlejší rozpočtové náklady</t>
  </si>
  <si>
    <t>VRN3</t>
  </si>
  <si>
    <t>Zařízení staveniště</t>
  </si>
  <si>
    <t>032103002_R</t>
  </si>
  <si>
    <t>Kancelářský kontejner 1 ks - nájem 3 měsíce</t>
  </si>
  <si>
    <t>den</t>
  </si>
  <si>
    <t>1024</t>
  </si>
  <si>
    <t>-1190358926</t>
  </si>
  <si>
    <t>032103004_R</t>
  </si>
  <si>
    <t>Kancelářský kontejner 1 ks - dovoz + odvoz</t>
  </si>
  <si>
    <t>914942760</t>
  </si>
  <si>
    <t>032803002_R</t>
  </si>
  <si>
    <t>Mobilní WC 1 ks - nájem 3 měsíce</t>
  </si>
  <si>
    <t>-1444245553</t>
  </si>
  <si>
    <t>VRN9</t>
  </si>
  <si>
    <t>Ostatní náklady</t>
  </si>
  <si>
    <t>062103000_R</t>
  </si>
  <si>
    <t>Autojeřáb</t>
  </si>
  <si>
    <t>hod</t>
  </si>
  <si>
    <t>1451929561</t>
  </si>
  <si>
    <t>001 - Technologie větrání</t>
  </si>
  <si>
    <t xml:space="preserve">    751 - Vzduchotechnika</t>
  </si>
  <si>
    <t>751</t>
  </si>
  <si>
    <t>Vzduchotechnika</t>
  </si>
  <si>
    <t>751504100</t>
  </si>
  <si>
    <t xml:space="preserve">Montáž ventilátorů včetně elektroinstalace </t>
  </si>
  <si>
    <t>-562329410</t>
  </si>
  <si>
    <t>504400</t>
  </si>
  <si>
    <t>Ventilátor řemenový provětrávací s oboustrannou mřížkou, nerezovými rotorovými listy. 400 V, 50 Hz, 2.3 A, 0,75 kW, 50 kg, 37.965 m3/h při 0 Pa, 31.943 m3/h při 30 Pa. Bez uzavírací žaluzie. Vnější rozměr 1380x1380x330mm. Průměr rotoru 1270mm.</t>
  </si>
  <si>
    <t>453413122</t>
  </si>
  <si>
    <t>170073</t>
  </si>
  <si>
    <t>Mechanický termostat s jedním přepínacím kontaktem</t>
  </si>
  <si>
    <t>1838334714</t>
  </si>
  <si>
    <t>170074</t>
  </si>
  <si>
    <t>Elektrorozvaděč pro ovládání ventilátorů včetně motorových spouštěčů</t>
  </si>
  <si>
    <t>119628343</t>
  </si>
  <si>
    <t>111011</t>
  </si>
  <si>
    <t>Spojovací, izolační materiál</t>
  </si>
  <si>
    <t>-1350439045</t>
  </si>
  <si>
    <t>111012</t>
  </si>
  <si>
    <t>Elektromateriál</t>
  </si>
  <si>
    <t>-835265325</t>
  </si>
  <si>
    <t>751504101</t>
  </si>
  <si>
    <t>Doprava</t>
  </si>
  <si>
    <t>1472740996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</si>
</sst>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CN-25-003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SO 02 FARMA KLADKY REKONSTRUKCE STŘECHY parc. č. 229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Zod Ludmírov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19. 2. 2026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Zěmědělské obchodní družstvo Ludmírov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Ing. Martin Trokan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ROUND(SUM(AG95:AG97),2)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ROUND(SUM(AS95:AS97),2)</f>
        <v>0</v>
      </c>
      <c r="AT94" s="111">
        <f>ROUND(SUM(AV94:AW94),2)</f>
        <v>0</v>
      </c>
      <c r="AU94" s="112">
        <f>ROUND(SUM(AU95:AU97),5)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ROUND(SUM(AZ95:AZ97),2)</f>
        <v>0</v>
      </c>
      <c r="BA94" s="111">
        <f>ROUND(SUM(BA95:BA97),2)</f>
        <v>0</v>
      </c>
      <c r="BB94" s="111">
        <f>ROUND(SUM(BB95:BB97),2)</f>
        <v>0</v>
      </c>
      <c r="BC94" s="111">
        <f>ROUND(SUM(BC95:BC97),2)</f>
        <v>0</v>
      </c>
      <c r="BD94" s="113">
        <f>ROUND(SUM(BD95:BD97),2)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37.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'CN-25-003 - SO 02 FARMA K...'!J28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'CN-25-003 - SO 02 FARMA K...'!P126</f>
        <v>0</v>
      </c>
      <c r="AV95" s="124">
        <f>'CN-25-003 - SO 02 FARMA K...'!J31</f>
        <v>0</v>
      </c>
      <c r="AW95" s="124">
        <f>'CN-25-003 - SO 02 FARMA K...'!J32</f>
        <v>0</v>
      </c>
      <c r="AX95" s="124">
        <f>'CN-25-003 - SO 02 FARMA K...'!J33</f>
        <v>0</v>
      </c>
      <c r="AY95" s="124">
        <f>'CN-25-003 - SO 02 FARMA K...'!J34</f>
        <v>0</v>
      </c>
      <c r="AZ95" s="124">
        <f>'CN-25-003 - SO 02 FARMA K...'!F31</f>
        <v>0</v>
      </c>
      <c r="BA95" s="124">
        <f>'CN-25-003 - SO 02 FARMA K...'!F32</f>
        <v>0</v>
      </c>
      <c r="BB95" s="124">
        <f>'CN-25-003 - SO 02 FARMA K...'!F33</f>
        <v>0</v>
      </c>
      <c r="BC95" s="124">
        <f>'CN-25-003 - SO 02 FARMA K...'!F34</f>
        <v>0</v>
      </c>
      <c r="BD95" s="126">
        <f>'CN-25-003 - SO 02 FARMA K...'!F35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7" customFormat="1" ht="16.5" customHeight="1">
      <c r="A96" s="115" t="s">
        <v>79</v>
      </c>
      <c r="B96" s="116"/>
      <c r="C96" s="117"/>
      <c r="D96" s="118" t="s">
        <v>83</v>
      </c>
      <c r="E96" s="118"/>
      <c r="F96" s="118"/>
      <c r="G96" s="118"/>
      <c r="H96" s="118"/>
      <c r="I96" s="119"/>
      <c r="J96" s="118" t="s">
        <v>84</v>
      </c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20">
        <f>'VRN - VEDLEJŠÍ ROZPOČTOVÉ...'!J30</f>
        <v>0</v>
      </c>
      <c r="AH96" s="119"/>
      <c r="AI96" s="119"/>
      <c r="AJ96" s="119"/>
      <c r="AK96" s="119"/>
      <c r="AL96" s="119"/>
      <c r="AM96" s="119"/>
      <c r="AN96" s="120">
        <f>SUM(AG96,AT96)</f>
        <v>0</v>
      </c>
      <c r="AO96" s="119"/>
      <c r="AP96" s="119"/>
      <c r="AQ96" s="121" t="s">
        <v>80</v>
      </c>
      <c r="AR96" s="122"/>
      <c r="AS96" s="123">
        <v>0</v>
      </c>
      <c r="AT96" s="124">
        <f>ROUND(SUM(AV96:AW96),2)</f>
        <v>0</v>
      </c>
      <c r="AU96" s="125">
        <f>'VRN - VEDLEJŠÍ ROZPOČTOVÉ...'!P119</f>
        <v>0</v>
      </c>
      <c r="AV96" s="124">
        <f>'VRN - VEDLEJŠÍ ROZPOČTOVÉ...'!J33</f>
        <v>0</v>
      </c>
      <c r="AW96" s="124">
        <f>'VRN - VEDLEJŠÍ ROZPOČTOVÉ...'!J34</f>
        <v>0</v>
      </c>
      <c r="AX96" s="124">
        <f>'VRN - VEDLEJŠÍ ROZPOČTOVÉ...'!J35</f>
        <v>0</v>
      </c>
      <c r="AY96" s="124">
        <f>'VRN - VEDLEJŠÍ ROZPOČTOVÉ...'!J36</f>
        <v>0</v>
      </c>
      <c r="AZ96" s="124">
        <f>'VRN - VEDLEJŠÍ ROZPOČTOVÉ...'!F33</f>
        <v>0</v>
      </c>
      <c r="BA96" s="124">
        <f>'VRN - VEDLEJŠÍ ROZPOČTOVÉ...'!F34</f>
        <v>0</v>
      </c>
      <c r="BB96" s="124">
        <f>'VRN - VEDLEJŠÍ ROZPOČTOVÉ...'!F35</f>
        <v>0</v>
      </c>
      <c r="BC96" s="124">
        <f>'VRN - VEDLEJŠÍ ROZPOČTOVÉ...'!F36</f>
        <v>0</v>
      </c>
      <c r="BD96" s="126">
        <f>'VRN - VEDLEJŠÍ ROZPOČTOVÉ...'!F37</f>
        <v>0</v>
      </c>
      <c r="BE96" s="7"/>
      <c r="BT96" s="127" t="s">
        <v>81</v>
      </c>
      <c r="BV96" s="127" t="s">
        <v>77</v>
      </c>
      <c r="BW96" s="127" t="s">
        <v>85</v>
      </c>
      <c r="BX96" s="127" t="s">
        <v>5</v>
      </c>
      <c r="CL96" s="127" t="s">
        <v>1</v>
      </c>
      <c r="CM96" s="127" t="s">
        <v>86</v>
      </c>
    </row>
    <row r="97" s="7" customFormat="1" ht="16.5" customHeight="1">
      <c r="A97" s="115" t="s">
        <v>79</v>
      </c>
      <c r="B97" s="116"/>
      <c r="C97" s="117"/>
      <c r="D97" s="118" t="s">
        <v>87</v>
      </c>
      <c r="E97" s="118"/>
      <c r="F97" s="118"/>
      <c r="G97" s="118"/>
      <c r="H97" s="118"/>
      <c r="I97" s="119"/>
      <c r="J97" s="118" t="s">
        <v>88</v>
      </c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20">
        <f>'001 - Technologie větrání'!J30</f>
        <v>0</v>
      </c>
      <c r="AH97" s="119"/>
      <c r="AI97" s="119"/>
      <c r="AJ97" s="119"/>
      <c r="AK97" s="119"/>
      <c r="AL97" s="119"/>
      <c r="AM97" s="119"/>
      <c r="AN97" s="120">
        <f>SUM(AG97,AT97)</f>
        <v>0</v>
      </c>
      <c r="AO97" s="119"/>
      <c r="AP97" s="119"/>
      <c r="AQ97" s="121" t="s">
        <v>80</v>
      </c>
      <c r="AR97" s="122"/>
      <c r="AS97" s="128">
        <v>0</v>
      </c>
      <c r="AT97" s="129">
        <f>ROUND(SUM(AV97:AW97),2)</f>
        <v>0</v>
      </c>
      <c r="AU97" s="130">
        <f>'001 - Technologie větrání'!P118</f>
        <v>0</v>
      </c>
      <c r="AV97" s="129">
        <f>'001 - Technologie větrání'!J33</f>
        <v>0</v>
      </c>
      <c r="AW97" s="129">
        <f>'001 - Technologie větrání'!J34</f>
        <v>0</v>
      </c>
      <c r="AX97" s="129">
        <f>'001 - Technologie větrání'!J35</f>
        <v>0</v>
      </c>
      <c r="AY97" s="129">
        <f>'001 - Technologie větrání'!J36</f>
        <v>0</v>
      </c>
      <c r="AZ97" s="129">
        <f>'001 - Technologie větrání'!F33</f>
        <v>0</v>
      </c>
      <c r="BA97" s="129">
        <f>'001 - Technologie větrání'!F34</f>
        <v>0</v>
      </c>
      <c r="BB97" s="129">
        <f>'001 - Technologie větrání'!F35</f>
        <v>0</v>
      </c>
      <c r="BC97" s="129">
        <f>'001 - Technologie větrání'!F36</f>
        <v>0</v>
      </c>
      <c r="BD97" s="131">
        <f>'001 - Technologie větrání'!F37</f>
        <v>0</v>
      </c>
      <c r="BE97" s="7"/>
      <c r="BT97" s="127" t="s">
        <v>81</v>
      </c>
      <c r="BV97" s="127" t="s">
        <v>77</v>
      </c>
      <c r="BW97" s="127" t="s">
        <v>89</v>
      </c>
      <c r="BX97" s="127" t="s">
        <v>5</v>
      </c>
      <c r="CL97" s="127" t="s">
        <v>1</v>
      </c>
      <c r="CM97" s="127" t="s">
        <v>86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sheet="1" formatColumns="0" formatRows="0" objects="1" scenarios="1" spinCount="100000" saltValue="vY4ZntTxK33qgA01WCK0gTpDkflL5fpPPrnDfUsVGE8mK3M7e4eYAlA6nmLJ41WznlDiw1FKOChRYJkMiIrBAg==" hashValue="Ef9yCQpasMwezwp+VJEQEEJD3XkFjpaTzMlkdFHf9npvYimmxTI8jy666vqSPELYpGzlftAf+khR8KL1jB94oQ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CN-25-003 - SO 02 FARMA K...'!C2" display="/"/>
    <hyperlink ref="A96" location="'VRN - VEDLEJŠÍ ROZPOČTOVÉ...'!C2" display="/"/>
    <hyperlink ref="A97" location="'001 - Technologie větrá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7"/>
      <c r="AT3" s="14" t="s">
        <v>86</v>
      </c>
    </row>
    <row r="4" s="1" customFormat="1" ht="24.96" customHeight="1">
      <c r="B4" s="17"/>
      <c r="D4" s="134" t="s">
        <v>90</v>
      </c>
      <c r="L4" s="17"/>
      <c r="M4" s="135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6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30" customHeight="1">
      <c r="A7" s="35"/>
      <c r="B7" s="41"/>
      <c r="C7" s="35"/>
      <c r="D7" s="35"/>
      <c r="E7" s="137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6" t="s">
        <v>18</v>
      </c>
      <c r="E9" s="35"/>
      <c r="F9" s="138" t="s">
        <v>1</v>
      </c>
      <c r="G9" s="35"/>
      <c r="H9" s="35"/>
      <c r="I9" s="136" t="s">
        <v>19</v>
      </c>
      <c r="J9" s="138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6" t="s">
        <v>20</v>
      </c>
      <c r="E10" s="35"/>
      <c r="F10" s="138" t="s">
        <v>21</v>
      </c>
      <c r="G10" s="35"/>
      <c r="H10" s="35"/>
      <c r="I10" s="136" t="s">
        <v>22</v>
      </c>
      <c r="J10" s="139" t="str">
        <f>'Rekapitulace stavby'!AN8</f>
        <v>19. 2. 2026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6" t="s">
        <v>24</v>
      </c>
      <c r="E12" s="35"/>
      <c r="F12" s="35"/>
      <c r="G12" s="35"/>
      <c r="H12" s="35"/>
      <c r="I12" s="136" t="s">
        <v>25</v>
      </c>
      <c r="J12" s="138" t="s">
        <v>1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8" t="s">
        <v>26</v>
      </c>
      <c r="F13" s="35"/>
      <c r="G13" s="35"/>
      <c r="H13" s="35"/>
      <c r="I13" s="136" t="s">
        <v>27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6" t="s">
        <v>28</v>
      </c>
      <c r="E15" s="35"/>
      <c r="F15" s="35"/>
      <c r="G15" s="35"/>
      <c r="H15" s="35"/>
      <c r="I15" s="136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8"/>
      <c r="G16" s="138"/>
      <c r="H16" s="138"/>
      <c r="I16" s="136" t="s">
        <v>27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6" t="s">
        <v>30</v>
      </c>
      <c r="E18" s="35"/>
      <c r="F18" s="35"/>
      <c r="G18" s="35"/>
      <c r="H18" s="35"/>
      <c r="I18" s="136" t="s">
        <v>25</v>
      </c>
      <c r="J18" s="138" t="s">
        <v>1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8" t="s">
        <v>31</v>
      </c>
      <c r="F19" s="35"/>
      <c r="G19" s="35"/>
      <c r="H19" s="35"/>
      <c r="I19" s="136" t="s">
        <v>27</v>
      </c>
      <c r="J19" s="138" t="s">
        <v>1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6" t="s">
        <v>33</v>
      </c>
      <c r="E21" s="35"/>
      <c r="F21" s="35"/>
      <c r="G21" s="35"/>
      <c r="H21" s="35"/>
      <c r="I21" s="136" t="s">
        <v>25</v>
      </c>
      <c r="J21" s="138" t="str">
        <f>IF('Rekapitulace stavby'!AN19="","",'Rekapitulace stavby'!AN19)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8" t="str">
        <f>IF('Rekapitulace stavby'!E20="","",'Rekapitulace stavby'!E20)</f>
        <v xml:space="preserve"> </v>
      </c>
      <c r="F22" s="35"/>
      <c r="G22" s="35"/>
      <c r="H22" s="35"/>
      <c r="I22" s="136" t="s">
        <v>27</v>
      </c>
      <c r="J22" s="138" t="str">
        <f>IF('Rekapitulace stavby'!AN20="","",'Rekapitulace stavby'!AN20)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6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0"/>
      <c r="J25" s="140"/>
      <c r="K25" s="140"/>
      <c r="L25" s="143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4"/>
      <c r="E27" s="144"/>
      <c r="F27" s="144"/>
      <c r="G27" s="144"/>
      <c r="H27" s="144"/>
      <c r="I27" s="144"/>
      <c r="J27" s="144"/>
      <c r="K27" s="144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5" t="s">
        <v>36</v>
      </c>
      <c r="E28" s="35"/>
      <c r="F28" s="35"/>
      <c r="G28" s="35"/>
      <c r="H28" s="35"/>
      <c r="I28" s="35"/>
      <c r="J28" s="146">
        <f>ROUND(J126,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4"/>
      <c r="E29" s="144"/>
      <c r="F29" s="144"/>
      <c r="G29" s="144"/>
      <c r="H29" s="144"/>
      <c r="I29" s="144"/>
      <c r="J29" s="144"/>
      <c r="K29" s="144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7" t="s">
        <v>38</v>
      </c>
      <c r="G30" s="35"/>
      <c r="H30" s="35"/>
      <c r="I30" s="147" t="s">
        <v>37</v>
      </c>
      <c r="J30" s="147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8" t="s">
        <v>40</v>
      </c>
      <c r="E31" s="136" t="s">
        <v>41</v>
      </c>
      <c r="F31" s="149">
        <f>ROUND((SUM(BE126:BE237)),  2)</f>
        <v>0</v>
      </c>
      <c r="G31" s="35"/>
      <c r="H31" s="35"/>
      <c r="I31" s="150">
        <v>0.20999999999999999</v>
      </c>
      <c r="J31" s="149">
        <f>ROUND(((SUM(BE126:BE237))*I31),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6" t="s">
        <v>42</v>
      </c>
      <c r="F32" s="149">
        <f>ROUND((SUM(BF126:BF237)),  2)</f>
        <v>0</v>
      </c>
      <c r="G32" s="35"/>
      <c r="H32" s="35"/>
      <c r="I32" s="150">
        <v>0.12</v>
      </c>
      <c r="J32" s="149">
        <f>ROUND(((SUM(BF126:BF237))*I32),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6" t="s">
        <v>43</v>
      </c>
      <c r="F33" s="149">
        <f>ROUND((SUM(BG126:BG237)),  2)</f>
        <v>0</v>
      </c>
      <c r="G33" s="35"/>
      <c r="H33" s="35"/>
      <c r="I33" s="150">
        <v>0.20999999999999999</v>
      </c>
      <c r="J33" s="149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6" t="s">
        <v>44</v>
      </c>
      <c r="F34" s="149">
        <f>ROUND((SUM(BH126:BH237)),  2)</f>
        <v>0</v>
      </c>
      <c r="G34" s="35"/>
      <c r="H34" s="35"/>
      <c r="I34" s="150">
        <v>0.12</v>
      </c>
      <c r="J34" s="149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6" t="s">
        <v>45</v>
      </c>
      <c r="F35" s="149">
        <f>ROUND((SUM(BI126:BI237)),  2)</f>
        <v>0</v>
      </c>
      <c r="G35" s="35"/>
      <c r="H35" s="35"/>
      <c r="I35" s="150">
        <v>0</v>
      </c>
      <c r="J35" s="149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51"/>
      <c r="D37" s="152" t="s">
        <v>46</v>
      </c>
      <c r="E37" s="153"/>
      <c r="F37" s="153"/>
      <c r="G37" s="154" t="s">
        <v>47</v>
      </c>
      <c r="H37" s="155" t="s">
        <v>48</v>
      </c>
      <c r="I37" s="153"/>
      <c r="J37" s="156">
        <f>SUM(J28:J35)</f>
        <v>0</v>
      </c>
      <c r="K37" s="157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8" t="s">
        <v>49</v>
      </c>
      <c r="E50" s="159"/>
      <c r="F50" s="159"/>
      <c r="G50" s="158" t="s">
        <v>50</v>
      </c>
      <c r="H50" s="159"/>
      <c r="I50" s="159"/>
      <c r="J50" s="159"/>
      <c r="K50" s="159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0" t="s">
        <v>51</v>
      </c>
      <c r="E61" s="161"/>
      <c r="F61" s="162" t="s">
        <v>52</v>
      </c>
      <c r="G61" s="160" t="s">
        <v>51</v>
      </c>
      <c r="H61" s="161"/>
      <c r="I61" s="161"/>
      <c r="J61" s="163" t="s">
        <v>52</v>
      </c>
      <c r="K61" s="161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8" t="s">
        <v>53</v>
      </c>
      <c r="E65" s="164"/>
      <c r="F65" s="164"/>
      <c r="G65" s="158" t="s">
        <v>54</v>
      </c>
      <c r="H65" s="164"/>
      <c r="I65" s="164"/>
      <c r="J65" s="164"/>
      <c r="K65" s="164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0" t="s">
        <v>51</v>
      </c>
      <c r="E76" s="161"/>
      <c r="F76" s="162" t="s">
        <v>52</v>
      </c>
      <c r="G76" s="160" t="s">
        <v>51</v>
      </c>
      <c r="H76" s="161"/>
      <c r="I76" s="161"/>
      <c r="J76" s="163" t="s">
        <v>52</v>
      </c>
      <c r="K76" s="161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30" customHeight="1">
      <c r="A85" s="35"/>
      <c r="B85" s="36"/>
      <c r="C85" s="37"/>
      <c r="D85" s="37"/>
      <c r="E85" s="73" t="str">
        <f>E7</f>
        <v>SO 02 FARMA KLADKY REKONSTRUKCE STŘECHY parc. č. 229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20</v>
      </c>
      <c r="D87" s="37"/>
      <c r="E87" s="37"/>
      <c r="F87" s="24" t="str">
        <f>F10</f>
        <v>Zod Ludmírov</v>
      </c>
      <c r="G87" s="37"/>
      <c r="H87" s="37"/>
      <c r="I87" s="29" t="s">
        <v>22</v>
      </c>
      <c r="J87" s="76" t="str">
        <f>IF(J10="","",J10)</f>
        <v>19. 2. 2026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>Zěmědělské obchodní družstvo Ludmírov</v>
      </c>
      <c r="G89" s="37"/>
      <c r="H89" s="37"/>
      <c r="I89" s="29" t="s">
        <v>30</v>
      </c>
      <c r="J89" s="33" t="str">
        <f>E19</f>
        <v>Ing. Martin Trokan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28</v>
      </c>
      <c r="D90" s="37"/>
      <c r="E90" s="37"/>
      <c r="F90" s="24" t="str">
        <f>IF(E16="","",E16)</f>
        <v>Vyplň údaj</v>
      </c>
      <c r="G90" s="37"/>
      <c r="H90" s="37"/>
      <c r="I90" s="29" t="s">
        <v>33</v>
      </c>
      <c r="J90" s="33" t="str">
        <f>E22</f>
        <v xml:space="preserve"> 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69" t="s">
        <v>92</v>
      </c>
      <c r="D92" s="170"/>
      <c r="E92" s="170"/>
      <c r="F92" s="170"/>
      <c r="G92" s="170"/>
      <c r="H92" s="170"/>
      <c r="I92" s="170"/>
      <c r="J92" s="171" t="s">
        <v>93</v>
      </c>
      <c r="K92" s="170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72" t="s">
        <v>94</v>
      </c>
      <c r="D94" s="37"/>
      <c r="E94" s="37"/>
      <c r="F94" s="37"/>
      <c r="G94" s="37"/>
      <c r="H94" s="37"/>
      <c r="I94" s="37"/>
      <c r="J94" s="107">
        <f>J126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95</v>
      </c>
    </row>
    <row r="95" hidden="1" s="9" customFormat="1" ht="24.96" customHeight="1">
      <c r="A95" s="9"/>
      <c r="B95" s="173"/>
      <c r="C95" s="174"/>
      <c r="D95" s="175" t="s">
        <v>96</v>
      </c>
      <c r="E95" s="176"/>
      <c r="F95" s="176"/>
      <c r="G95" s="176"/>
      <c r="H95" s="176"/>
      <c r="I95" s="176"/>
      <c r="J95" s="177">
        <f>J127</f>
        <v>0</v>
      </c>
      <c r="K95" s="174"/>
      <c r="L95" s="17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9"/>
      <c r="C96" s="180"/>
      <c r="D96" s="181" t="s">
        <v>97</v>
      </c>
      <c r="E96" s="182"/>
      <c r="F96" s="182"/>
      <c r="G96" s="182"/>
      <c r="H96" s="182"/>
      <c r="I96" s="182"/>
      <c r="J96" s="183">
        <f>J128</f>
        <v>0</v>
      </c>
      <c r="K96" s="180"/>
      <c r="L96" s="18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J131</f>
        <v>0</v>
      </c>
      <c r="K97" s="180"/>
      <c r="L97" s="18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9"/>
      <c r="C98" s="180"/>
      <c r="D98" s="181" t="s">
        <v>99</v>
      </c>
      <c r="E98" s="182"/>
      <c r="F98" s="182"/>
      <c r="G98" s="182"/>
      <c r="H98" s="182"/>
      <c r="I98" s="182"/>
      <c r="J98" s="183">
        <f>J136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9"/>
      <c r="C99" s="180"/>
      <c r="D99" s="181" t="s">
        <v>100</v>
      </c>
      <c r="E99" s="182"/>
      <c r="F99" s="182"/>
      <c r="G99" s="182"/>
      <c r="H99" s="182"/>
      <c r="I99" s="182"/>
      <c r="J99" s="183">
        <f>J140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73"/>
      <c r="C100" s="174"/>
      <c r="D100" s="175" t="s">
        <v>101</v>
      </c>
      <c r="E100" s="176"/>
      <c r="F100" s="176"/>
      <c r="G100" s="176"/>
      <c r="H100" s="176"/>
      <c r="I100" s="176"/>
      <c r="J100" s="177">
        <f>J142</f>
        <v>0</v>
      </c>
      <c r="K100" s="174"/>
      <c r="L100" s="17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79"/>
      <c r="C101" s="180"/>
      <c r="D101" s="181" t="s">
        <v>102</v>
      </c>
      <c r="E101" s="182"/>
      <c r="F101" s="182"/>
      <c r="G101" s="182"/>
      <c r="H101" s="182"/>
      <c r="I101" s="182"/>
      <c r="J101" s="183">
        <f>J143</f>
        <v>0</v>
      </c>
      <c r="K101" s="180"/>
      <c r="L101" s="18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9"/>
      <c r="C102" s="180"/>
      <c r="D102" s="181" t="s">
        <v>103</v>
      </c>
      <c r="E102" s="182"/>
      <c r="F102" s="182"/>
      <c r="G102" s="182"/>
      <c r="H102" s="182"/>
      <c r="I102" s="182"/>
      <c r="J102" s="183">
        <f>J145</f>
        <v>0</v>
      </c>
      <c r="K102" s="180"/>
      <c r="L102" s="18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9"/>
      <c r="C103" s="180"/>
      <c r="D103" s="181" t="s">
        <v>104</v>
      </c>
      <c r="E103" s="182"/>
      <c r="F103" s="182"/>
      <c r="G103" s="182"/>
      <c r="H103" s="182"/>
      <c r="I103" s="182"/>
      <c r="J103" s="183">
        <f>J182</f>
        <v>0</v>
      </c>
      <c r="K103" s="180"/>
      <c r="L103" s="18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9"/>
      <c r="C104" s="180"/>
      <c r="D104" s="181" t="s">
        <v>105</v>
      </c>
      <c r="E104" s="182"/>
      <c r="F104" s="182"/>
      <c r="G104" s="182"/>
      <c r="H104" s="182"/>
      <c r="I104" s="182"/>
      <c r="J104" s="183">
        <f>J198</f>
        <v>0</v>
      </c>
      <c r="K104" s="180"/>
      <c r="L104" s="18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9"/>
      <c r="C105" s="180"/>
      <c r="D105" s="181" t="s">
        <v>106</v>
      </c>
      <c r="E105" s="182"/>
      <c r="F105" s="182"/>
      <c r="G105" s="182"/>
      <c r="H105" s="182"/>
      <c r="I105" s="182"/>
      <c r="J105" s="183">
        <f>J214</f>
        <v>0</v>
      </c>
      <c r="K105" s="180"/>
      <c r="L105" s="18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79"/>
      <c r="C106" s="180"/>
      <c r="D106" s="181" t="s">
        <v>107</v>
      </c>
      <c r="E106" s="182"/>
      <c r="F106" s="182"/>
      <c r="G106" s="182"/>
      <c r="H106" s="182"/>
      <c r="I106" s="182"/>
      <c r="J106" s="183">
        <f>J218</f>
        <v>0</v>
      </c>
      <c r="K106" s="180"/>
      <c r="L106" s="18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79"/>
      <c r="C107" s="180"/>
      <c r="D107" s="181" t="s">
        <v>108</v>
      </c>
      <c r="E107" s="182"/>
      <c r="F107" s="182"/>
      <c r="G107" s="182"/>
      <c r="H107" s="182"/>
      <c r="I107" s="182"/>
      <c r="J107" s="183">
        <f>J226</f>
        <v>0</v>
      </c>
      <c r="K107" s="180"/>
      <c r="L107" s="18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79"/>
      <c r="C108" s="180"/>
      <c r="D108" s="181" t="s">
        <v>109</v>
      </c>
      <c r="E108" s="182"/>
      <c r="F108" s="182"/>
      <c r="G108" s="182"/>
      <c r="H108" s="182"/>
      <c r="I108" s="182"/>
      <c r="J108" s="183">
        <f>J234</f>
        <v>0</v>
      </c>
      <c r="K108" s="180"/>
      <c r="L108" s="18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 s="2" customFormat="1" ht="6.96" customHeight="1">
      <c r="A110" s="35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hidden="1"/>
    <row r="112" hidden="1"/>
    <row r="113" hidden="1"/>
    <row r="114" s="2" customFormat="1" ht="6.96" customHeight="1">
      <c r="A114" s="35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110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16</v>
      </c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30" customHeight="1">
      <c r="A118" s="35"/>
      <c r="B118" s="36"/>
      <c r="C118" s="37"/>
      <c r="D118" s="37"/>
      <c r="E118" s="73" t="str">
        <f>E7</f>
        <v>SO 02 FARMA KLADKY REKONSTRUKCE STŘECHY parc. č. 229</v>
      </c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20</v>
      </c>
      <c r="D120" s="37"/>
      <c r="E120" s="37"/>
      <c r="F120" s="24" t="str">
        <f>F10</f>
        <v>Zod Ludmírov</v>
      </c>
      <c r="G120" s="37"/>
      <c r="H120" s="37"/>
      <c r="I120" s="29" t="s">
        <v>22</v>
      </c>
      <c r="J120" s="76" t="str">
        <f>IF(J10="","",J10)</f>
        <v>19. 2. 2026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24</v>
      </c>
      <c r="D122" s="37"/>
      <c r="E122" s="37"/>
      <c r="F122" s="24" t="str">
        <f>E13</f>
        <v>Zěmědělské obchodní družstvo Ludmírov</v>
      </c>
      <c r="G122" s="37"/>
      <c r="H122" s="37"/>
      <c r="I122" s="29" t="s">
        <v>30</v>
      </c>
      <c r="J122" s="33" t="str">
        <f>E19</f>
        <v>Ing. Martin Trokan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28</v>
      </c>
      <c r="D123" s="37"/>
      <c r="E123" s="37"/>
      <c r="F123" s="24" t="str">
        <f>IF(E16="","",E16)</f>
        <v>Vyplň údaj</v>
      </c>
      <c r="G123" s="37"/>
      <c r="H123" s="37"/>
      <c r="I123" s="29" t="s">
        <v>33</v>
      </c>
      <c r="J123" s="33" t="str">
        <f>E22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85"/>
      <c r="B125" s="186"/>
      <c r="C125" s="187" t="s">
        <v>111</v>
      </c>
      <c r="D125" s="188" t="s">
        <v>61</v>
      </c>
      <c r="E125" s="188" t="s">
        <v>57</v>
      </c>
      <c r="F125" s="188" t="s">
        <v>58</v>
      </c>
      <c r="G125" s="188" t="s">
        <v>112</v>
      </c>
      <c r="H125" s="188" t="s">
        <v>113</v>
      </c>
      <c r="I125" s="188" t="s">
        <v>114</v>
      </c>
      <c r="J125" s="189" t="s">
        <v>93</v>
      </c>
      <c r="K125" s="190" t="s">
        <v>115</v>
      </c>
      <c r="L125" s="191"/>
      <c r="M125" s="97" t="s">
        <v>1</v>
      </c>
      <c r="N125" s="98" t="s">
        <v>40</v>
      </c>
      <c r="O125" s="98" t="s">
        <v>116</v>
      </c>
      <c r="P125" s="98" t="s">
        <v>117</v>
      </c>
      <c r="Q125" s="98" t="s">
        <v>118</v>
      </c>
      <c r="R125" s="98" t="s">
        <v>119</v>
      </c>
      <c r="S125" s="98" t="s">
        <v>120</v>
      </c>
      <c r="T125" s="99" t="s">
        <v>121</v>
      </c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5"/>
      <c r="AE125" s="185"/>
    </row>
    <row r="126" s="2" customFormat="1" ht="22.8" customHeight="1">
      <c r="A126" s="35"/>
      <c r="B126" s="36"/>
      <c r="C126" s="104" t="s">
        <v>122</v>
      </c>
      <c r="D126" s="37"/>
      <c r="E126" s="37"/>
      <c r="F126" s="37"/>
      <c r="G126" s="37"/>
      <c r="H126" s="37"/>
      <c r="I126" s="37"/>
      <c r="J126" s="192">
        <f>BK126</f>
        <v>0</v>
      </c>
      <c r="K126" s="37"/>
      <c r="L126" s="41"/>
      <c r="M126" s="100"/>
      <c r="N126" s="193"/>
      <c r="O126" s="101"/>
      <c r="P126" s="194">
        <f>P127+P142</f>
        <v>0</v>
      </c>
      <c r="Q126" s="101"/>
      <c r="R126" s="194">
        <f>R127+R142</f>
        <v>209.49065171999999</v>
      </c>
      <c r="S126" s="101"/>
      <c r="T126" s="195">
        <f>T127+T142</f>
        <v>165.21316100000001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75</v>
      </c>
      <c r="AU126" s="14" t="s">
        <v>95</v>
      </c>
      <c r="BK126" s="196">
        <f>BK127+BK142</f>
        <v>0</v>
      </c>
    </row>
    <row r="127" s="12" customFormat="1" ht="25.92" customHeight="1">
      <c r="A127" s="12"/>
      <c r="B127" s="197"/>
      <c r="C127" s="198"/>
      <c r="D127" s="199" t="s">
        <v>75</v>
      </c>
      <c r="E127" s="200" t="s">
        <v>123</v>
      </c>
      <c r="F127" s="200" t="s">
        <v>124</v>
      </c>
      <c r="G127" s="198"/>
      <c r="H127" s="198"/>
      <c r="I127" s="201"/>
      <c r="J127" s="202">
        <f>BK127</f>
        <v>0</v>
      </c>
      <c r="K127" s="198"/>
      <c r="L127" s="203"/>
      <c r="M127" s="204"/>
      <c r="N127" s="205"/>
      <c r="O127" s="205"/>
      <c r="P127" s="206">
        <f>P128+P131+P136+P140</f>
        <v>0</v>
      </c>
      <c r="Q127" s="205"/>
      <c r="R127" s="206">
        <f>R128+R131+R136+R140</f>
        <v>2.4837000000000002</v>
      </c>
      <c r="S127" s="205"/>
      <c r="T127" s="207">
        <f>T128+T131+T136+T140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81</v>
      </c>
      <c r="AT127" s="209" t="s">
        <v>75</v>
      </c>
      <c r="AU127" s="209" t="s">
        <v>76</v>
      </c>
      <c r="AY127" s="208" t="s">
        <v>125</v>
      </c>
      <c r="BK127" s="210">
        <f>BK128+BK131+BK136+BK140</f>
        <v>0</v>
      </c>
    </row>
    <row r="128" s="12" customFormat="1" ht="22.8" customHeight="1">
      <c r="A128" s="12"/>
      <c r="B128" s="197"/>
      <c r="C128" s="198"/>
      <c r="D128" s="199" t="s">
        <v>75</v>
      </c>
      <c r="E128" s="211" t="s">
        <v>126</v>
      </c>
      <c r="F128" s="211" t="s">
        <v>127</v>
      </c>
      <c r="G128" s="198"/>
      <c r="H128" s="198"/>
      <c r="I128" s="201"/>
      <c r="J128" s="212">
        <f>BK128</f>
        <v>0</v>
      </c>
      <c r="K128" s="198"/>
      <c r="L128" s="203"/>
      <c r="M128" s="204"/>
      <c r="N128" s="205"/>
      <c r="O128" s="205"/>
      <c r="P128" s="206">
        <f>SUM(P129:P130)</f>
        <v>0</v>
      </c>
      <c r="Q128" s="205"/>
      <c r="R128" s="206">
        <f>SUM(R129:R130)</f>
        <v>1.7036000000000002</v>
      </c>
      <c r="S128" s="205"/>
      <c r="T128" s="207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8" t="s">
        <v>81</v>
      </c>
      <c r="AT128" s="209" t="s">
        <v>75</v>
      </c>
      <c r="AU128" s="209" t="s">
        <v>81</v>
      </c>
      <c r="AY128" s="208" t="s">
        <v>125</v>
      </c>
      <c r="BK128" s="210">
        <f>SUM(BK129:BK130)</f>
        <v>0</v>
      </c>
    </row>
    <row r="129" s="2" customFormat="1" ht="24.15" customHeight="1">
      <c r="A129" s="35"/>
      <c r="B129" s="36"/>
      <c r="C129" s="213" t="s">
        <v>81</v>
      </c>
      <c r="D129" s="213" t="s">
        <v>128</v>
      </c>
      <c r="E129" s="214" t="s">
        <v>129</v>
      </c>
      <c r="F129" s="215" t="s">
        <v>130</v>
      </c>
      <c r="G129" s="216" t="s">
        <v>131</v>
      </c>
      <c r="H129" s="217">
        <v>20</v>
      </c>
      <c r="I129" s="218"/>
      <c r="J129" s="219">
        <f>ROUND(I129*H129,2)</f>
        <v>0</v>
      </c>
      <c r="K129" s="220"/>
      <c r="L129" s="41"/>
      <c r="M129" s="221" t="s">
        <v>1</v>
      </c>
      <c r="N129" s="222" t="s">
        <v>41</v>
      </c>
      <c r="O129" s="88"/>
      <c r="P129" s="223">
        <f>O129*H129</f>
        <v>0</v>
      </c>
      <c r="Q129" s="223">
        <v>0.023630000000000002</v>
      </c>
      <c r="R129" s="223">
        <f>Q129*H129</f>
        <v>0.47260000000000002</v>
      </c>
      <c r="S129" s="223">
        <v>0</v>
      </c>
      <c r="T129" s="22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5" t="s">
        <v>132</v>
      </c>
      <c r="AT129" s="225" t="s">
        <v>128</v>
      </c>
      <c r="AU129" s="225" t="s">
        <v>86</v>
      </c>
      <c r="AY129" s="14" t="s">
        <v>125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4" t="s">
        <v>81</v>
      </c>
      <c r="BK129" s="226">
        <f>ROUND(I129*H129,2)</f>
        <v>0</v>
      </c>
      <c r="BL129" s="14" t="s">
        <v>132</v>
      </c>
      <c r="BM129" s="225" t="s">
        <v>133</v>
      </c>
    </row>
    <row r="130" s="2" customFormat="1" ht="24.15" customHeight="1">
      <c r="A130" s="35"/>
      <c r="B130" s="36"/>
      <c r="C130" s="213" t="s">
        <v>86</v>
      </c>
      <c r="D130" s="213" t="s">
        <v>128</v>
      </c>
      <c r="E130" s="214" t="s">
        <v>134</v>
      </c>
      <c r="F130" s="215" t="s">
        <v>135</v>
      </c>
      <c r="G130" s="216" t="s">
        <v>131</v>
      </c>
      <c r="H130" s="217">
        <v>10</v>
      </c>
      <c r="I130" s="218"/>
      <c r="J130" s="219">
        <f>ROUND(I130*H130,2)</f>
        <v>0</v>
      </c>
      <c r="K130" s="220"/>
      <c r="L130" s="41"/>
      <c r="M130" s="221" t="s">
        <v>1</v>
      </c>
      <c r="N130" s="222" t="s">
        <v>41</v>
      </c>
      <c r="O130" s="88"/>
      <c r="P130" s="223">
        <f>O130*H130</f>
        <v>0</v>
      </c>
      <c r="Q130" s="223">
        <v>0.1231</v>
      </c>
      <c r="R130" s="223">
        <f>Q130*H130</f>
        <v>1.2310000000000001</v>
      </c>
      <c r="S130" s="223">
        <v>0</v>
      </c>
      <c r="T130" s="224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5" t="s">
        <v>132</v>
      </c>
      <c r="AT130" s="225" t="s">
        <v>128</v>
      </c>
      <c r="AU130" s="225" t="s">
        <v>86</v>
      </c>
      <c r="AY130" s="14" t="s">
        <v>125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4" t="s">
        <v>81</v>
      </c>
      <c r="BK130" s="226">
        <f>ROUND(I130*H130,2)</f>
        <v>0</v>
      </c>
      <c r="BL130" s="14" t="s">
        <v>132</v>
      </c>
      <c r="BM130" s="225" t="s">
        <v>136</v>
      </c>
    </row>
    <row r="131" s="12" customFormat="1" ht="22.8" customHeight="1">
      <c r="A131" s="12"/>
      <c r="B131" s="197"/>
      <c r="C131" s="198"/>
      <c r="D131" s="199" t="s">
        <v>75</v>
      </c>
      <c r="E131" s="211" t="s">
        <v>137</v>
      </c>
      <c r="F131" s="211" t="s">
        <v>138</v>
      </c>
      <c r="G131" s="198"/>
      <c r="H131" s="198"/>
      <c r="I131" s="201"/>
      <c r="J131" s="212">
        <f>BK131</f>
        <v>0</v>
      </c>
      <c r="K131" s="198"/>
      <c r="L131" s="203"/>
      <c r="M131" s="204"/>
      <c r="N131" s="205"/>
      <c r="O131" s="205"/>
      <c r="P131" s="206">
        <f>SUM(P132:P135)</f>
        <v>0</v>
      </c>
      <c r="Q131" s="205"/>
      <c r="R131" s="206">
        <f>SUM(R132:R135)</f>
        <v>0</v>
      </c>
      <c r="S131" s="205"/>
      <c r="T131" s="207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81</v>
      </c>
      <c r="AT131" s="209" t="s">
        <v>75</v>
      </c>
      <c r="AU131" s="209" t="s">
        <v>81</v>
      </c>
      <c r="AY131" s="208" t="s">
        <v>125</v>
      </c>
      <c r="BK131" s="210">
        <f>SUM(BK132:BK135)</f>
        <v>0</v>
      </c>
    </row>
    <row r="132" s="2" customFormat="1" ht="33" customHeight="1">
      <c r="A132" s="35"/>
      <c r="B132" s="36"/>
      <c r="C132" s="213" t="s">
        <v>139</v>
      </c>
      <c r="D132" s="213" t="s">
        <v>128</v>
      </c>
      <c r="E132" s="214" t="s">
        <v>140</v>
      </c>
      <c r="F132" s="215" t="s">
        <v>141</v>
      </c>
      <c r="G132" s="216" t="s">
        <v>142</v>
      </c>
      <c r="H132" s="217">
        <v>4</v>
      </c>
      <c r="I132" s="218"/>
      <c r="J132" s="219">
        <f>ROUND(I132*H132,2)</f>
        <v>0</v>
      </c>
      <c r="K132" s="220"/>
      <c r="L132" s="41"/>
      <c r="M132" s="221" t="s">
        <v>1</v>
      </c>
      <c r="N132" s="222" t="s">
        <v>41</v>
      </c>
      <c r="O132" s="88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5" t="s">
        <v>132</v>
      </c>
      <c r="AT132" s="225" t="s">
        <v>128</v>
      </c>
      <c r="AU132" s="225" t="s">
        <v>86</v>
      </c>
      <c r="AY132" s="14" t="s">
        <v>125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4" t="s">
        <v>81</v>
      </c>
      <c r="BK132" s="226">
        <f>ROUND(I132*H132,2)</f>
        <v>0</v>
      </c>
      <c r="BL132" s="14" t="s">
        <v>132</v>
      </c>
      <c r="BM132" s="225" t="s">
        <v>143</v>
      </c>
    </row>
    <row r="133" s="2" customFormat="1" ht="33" customHeight="1">
      <c r="A133" s="35"/>
      <c r="B133" s="36"/>
      <c r="C133" s="213" t="s">
        <v>132</v>
      </c>
      <c r="D133" s="213" t="s">
        <v>128</v>
      </c>
      <c r="E133" s="214" t="s">
        <v>144</v>
      </c>
      <c r="F133" s="215" t="s">
        <v>145</v>
      </c>
      <c r="G133" s="216" t="s">
        <v>142</v>
      </c>
      <c r="H133" s="217">
        <v>240</v>
      </c>
      <c r="I133" s="218"/>
      <c r="J133" s="219">
        <f>ROUND(I133*H133,2)</f>
        <v>0</v>
      </c>
      <c r="K133" s="220"/>
      <c r="L133" s="41"/>
      <c r="M133" s="221" t="s">
        <v>1</v>
      </c>
      <c r="N133" s="222" t="s">
        <v>41</v>
      </c>
      <c r="O133" s="88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5" t="s">
        <v>132</v>
      </c>
      <c r="AT133" s="225" t="s">
        <v>128</v>
      </c>
      <c r="AU133" s="225" t="s">
        <v>86</v>
      </c>
      <c r="AY133" s="14" t="s">
        <v>125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4" t="s">
        <v>81</v>
      </c>
      <c r="BK133" s="226">
        <f>ROUND(I133*H133,2)</f>
        <v>0</v>
      </c>
      <c r="BL133" s="14" t="s">
        <v>132</v>
      </c>
      <c r="BM133" s="225" t="s">
        <v>146</v>
      </c>
    </row>
    <row r="134" s="2" customFormat="1" ht="33" customHeight="1">
      <c r="A134" s="35"/>
      <c r="B134" s="36"/>
      <c r="C134" s="213" t="s">
        <v>147</v>
      </c>
      <c r="D134" s="213" t="s">
        <v>128</v>
      </c>
      <c r="E134" s="214" t="s">
        <v>148</v>
      </c>
      <c r="F134" s="215" t="s">
        <v>149</v>
      </c>
      <c r="G134" s="216" t="s">
        <v>142</v>
      </c>
      <c r="H134" s="217">
        <v>4</v>
      </c>
      <c r="I134" s="218"/>
      <c r="J134" s="219">
        <f>ROUND(I134*H134,2)</f>
        <v>0</v>
      </c>
      <c r="K134" s="220"/>
      <c r="L134" s="41"/>
      <c r="M134" s="221" t="s">
        <v>1</v>
      </c>
      <c r="N134" s="222" t="s">
        <v>41</v>
      </c>
      <c r="O134" s="88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5" t="s">
        <v>132</v>
      </c>
      <c r="AT134" s="225" t="s">
        <v>128</v>
      </c>
      <c r="AU134" s="225" t="s">
        <v>86</v>
      </c>
      <c r="AY134" s="14" t="s">
        <v>125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4" t="s">
        <v>81</v>
      </c>
      <c r="BK134" s="226">
        <f>ROUND(I134*H134,2)</f>
        <v>0</v>
      </c>
      <c r="BL134" s="14" t="s">
        <v>132</v>
      </c>
      <c r="BM134" s="225" t="s">
        <v>150</v>
      </c>
    </row>
    <row r="135" s="2" customFormat="1" ht="24.15" customHeight="1">
      <c r="A135" s="35"/>
      <c r="B135" s="36"/>
      <c r="C135" s="213" t="s">
        <v>126</v>
      </c>
      <c r="D135" s="213" t="s">
        <v>128</v>
      </c>
      <c r="E135" s="214" t="s">
        <v>151</v>
      </c>
      <c r="F135" s="215" t="s">
        <v>152</v>
      </c>
      <c r="G135" s="216" t="s">
        <v>153</v>
      </c>
      <c r="H135" s="217">
        <v>1</v>
      </c>
      <c r="I135" s="218"/>
      <c r="J135" s="219">
        <f>ROUND(I135*H135,2)</f>
        <v>0</v>
      </c>
      <c r="K135" s="220"/>
      <c r="L135" s="41"/>
      <c r="M135" s="221" t="s">
        <v>1</v>
      </c>
      <c r="N135" s="222" t="s">
        <v>41</v>
      </c>
      <c r="O135" s="88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5" t="s">
        <v>132</v>
      </c>
      <c r="AT135" s="225" t="s">
        <v>128</v>
      </c>
      <c r="AU135" s="225" t="s">
        <v>86</v>
      </c>
      <c r="AY135" s="14" t="s">
        <v>125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4" t="s">
        <v>81</v>
      </c>
      <c r="BK135" s="226">
        <f>ROUND(I135*H135,2)</f>
        <v>0</v>
      </c>
      <c r="BL135" s="14" t="s">
        <v>132</v>
      </c>
      <c r="BM135" s="225" t="s">
        <v>154</v>
      </c>
    </row>
    <row r="136" s="12" customFormat="1" ht="22.8" customHeight="1">
      <c r="A136" s="12"/>
      <c r="B136" s="197"/>
      <c r="C136" s="198"/>
      <c r="D136" s="199" t="s">
        <v>75</v>
      </c>
      <c r="E136" s="211" t="s">
        <v>155</v>
      </c>
      <c r="F136" s="211" t="s">
        <v>156</v>
      </c>
      <c r="G136" s="198"/>
      <c r="H136" s="198"/>
      <c r="I136" s="201"/>
      <c r="J136" s="212">
        <f>BK136</f>
        <v>0</v>
      </c>
      <c r="K136" s="198"/>
      <c r="L136" s="203"/>
      <c r="M136" s="204"/>
      <c r="N136" s="205"/>
      <c r="O136" s="205"/>
      <c r="P136" s="206">
        <f>SUM(P137:P139)</f>
        <v>0</v>
      </c>
      <c r="Q136" s="205"/>
      <c r="R136" s="206">
        <f>SUM(R137:R139)</f>
        <v>0.78010000000000002</v>
      </c>
      <c r="S136" s="205"/>
      <c r="T136" s="207">
        <f>SUM(T137:T139)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8" t="s">
        <v>81</v>
      </c>
      <c r="AT136" s="209" t="s">
        <v>75</v>
      </c>
      <c r="AU136" s="209" t="s">
        <v>81</v>
      </c>
      <c r="AY136" s="208" t="s">
        <v>125</v>
      </c>
      <c r="BK136" s="210">
        <f>SUM(BK137:BK139)</f>
        <v>0</v>
      </c>
    </row>
    <row r="137" s="2" customFormat="1" ht="16.5" customHeight="1">
      <c r="A137" s="35"/>
      <c r="B137" s="36"/>
      <c r="C137" s="213" t="s">
        <v>157</v>
      </c>
      <c r="D137" s="213" t="s">
        <v>128</v>
      </c>
      <c r="E137" s="214" t="s">
        <v>158</v>
      </c>
      <c r="F137" s="215" t="s">
        <v>159</v>
      </c>
      <c r="G137" s="216" t="s">
        <v>160</v>
      </c>
      <c r="H137" s="217">
        <v>39.005000000000003</v>
      </c>
      <c r="I137" s="218"/>
      <c r="J137" s="219">
        <f>ROUND(I137*H137,2)</f>
        <v>0</v>
      </c>
      <c r="K137" s="220"/>
      <c r="L137" s="41"/>
      <c r="M137" s="221" t="s">
        <v>1</v>
      </c>
      <c r="N137" s="222" t="s">
        <v>41</v>
      </c>
      <c r="O137" s="88"/>
      <c r="P137" s="223">
        <f>O137*H137</f>
        <v>0</v>
      </c>
      <c r="Q137" s="223">
        <v>0.02</v>
      </c>
      <c r="R137" s="223">
        <f>Q137*H137</f>
        <v>0.78010000000000002</v>
      </c>
      <c r="S137" s="223">
        <v>0</v>
      </c>
      <c r="T137" s="22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5" t="s">
        <v>132</v>
      </c>
      <c r="AT137" s="225" t="s">
        <v>128</v>
      </c>
      <c r="AU137" s="225" t="s">
        <v>86</v>
      </c>
      <c r="AY137" s="14" t="s">
        <v>125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4" t="s">
        <v>81</v>
      </c>
      <c r="BK137" s="226">
        <f>ROUND(I137*H137,2)</f>
        <v>0</v>
      </c>
      <c r="BL137" s="14" t="s">
        <v>132</v>
      </c>
      <c r="BM137" s="225" t="s">
        <v>161</v>
      </c>
    </row>
    <row r="138" s="2" customFormat="1" ht="24.15" customHeight="1">
      <c r="A138" s="35"/>
      <c r="B138" s="36"/>
      <c r="C138" s="213" t="s">
        <v>162</v>
      </c>
      <c r="D138" s="213" t="s">
        <v>128</v>
      </c>
      <c r="E138" s="214" t="s">
        <v>163</v>
      </c>
      <c r="F138" s="215" t="s">
        <v>164</v>
      </c>
      <c r="G138" s="216" t="s">
        <v>160</v>
      </c>
      <c r="H138" s="217">
        <v>39.005000000000003</v>
      </c>
      <c r="I138" s="218"/>
      <c r="J138" s="219">
        <f>ROUND(I138*H138,2)</f>
        <v>0</v>
      </c>
      <c r="K138" s="220"/>
      <c r="L138" s="41"/>
      <c r="M138" s="221" t="s">
        <v>1</v>
      </c>
      <c r="N138" s="222" t="s">
        <v>41</v>
      </c>
      <c r="O138" s="88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5" t="s">
        <v>132</v>
      </c>
      <c r="AT138" s="225" t="s">
        <v>128</v>
      </c>
      <c r="AU138" s="225" t="s">
        <v>86</v>
      </c>
      <c r="AY138" s="14" t="s">
        <v>125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4" t="s">
        <v>81</v>
      </c>
      <c r="BK138" s="226">
        <f>ROUND(I138*H138,2)</f>
        <v>0</v>
      </c>
      <c r="BL138" s="14" t="s">
        <v>132</v>
      </c>
      <c r="BM138" s="225" t="s">
        <v>165</v>
      </c>
    </row>
    <row r="139" s="2" customFormat="1">
      <c r="A139" s="35"/>
      <c r="B139" s="36"/>
      <c r="C139" s="37"/>
      <c r="D139" s="227" t="s">
        <v>166</v>
      </c>
      <c r="E139" s="37"/>
      <c r="F139" s="228" t="s">
        <v>167</v>
      </c>
      <c r="G139" s="37"/>
      <c r="H139" s="37"/>
      <c r="I139" s="229"/>
      <c r="J139" s="37"/>
      <c r="K139" s="37"/>
      <c r="L139" s="41"/>
      <c r="M139" s="230"/>
      <c r="N139" s="231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166</v>
      </c>
      <c r="AU139" s="14" t="s">
        <v>86</v>
      </c>
    </row>
    <row r="140" s="12" customFormat="1" ht="22.8" customHeight="1">
      <c r="A140" s="12"/>
      <c r="B140" s="197"/>
      <c r="C140" s="198"/>
      <c r="D140" s="199" t="s">
        <v>75</v>
      </c>
      <c r="E140" s="211" t="s">
        <v>168</v>
      </c>
      <c r="F140" s="211" t="s">
        <v>169</v>
      </c>
      <c r="G140" s="198"/>
      <c r="H140" s="198"/>
      <c r="I140" s="201"/>
      <c r="J140" s="212">
        <f>BK140</f>
        <v>0</v>
      </c>
      <c r="K140" s="198"/>
      <c r="L140" s="203"/>
      <c r="M140" s="204"/>
      <c r="N140" s="205"/>
      <c r="O140" s="205"/>
      <c r="P140" s="206">
        <f>P141</f>
        <v>0</v>
      </c>
      <c r="Q140" s="205"/>
      <c r="R140" s="206">
        <f>R141</f>
        <v>0</v>
      </c>
      <c r="S140" s="205"/>
      <c r="T140" s="207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8" t="s">
        <v>81</v>
      </c>
      <c r="AT140" s="209" t="s">
        <v>75</v>
      </c>
      <c r="AU140" s="209" t="s">
        <v>81</v>
      </c>
      <c r="AY140" s="208" t="s">
        <v>125</v>
      </c>
      <c r="BK140" s="210">
        <f>BK141</f>
        <v>0</v>
      </c>
    </row>
    <row r="141" s="2" customFormat="1" ht="24.15" customHeight="1">
      <c r="A141" s="35"/>
      <c r="B141" s="36"/>
      <c r="C141" s="213" t="s">
        <v>170</v>
      </c>
      <c r="D141" s="213" t="s">
        <v>128</v>
      </c>
      <c r="E141" s="214" t="s">
        <v>171</v>
      </c>
      <c r="F141" s="215" t="s">
        <v>172</v>
      </c>
      <c r="G141" s="216" t="s">
        <v>160</v>
      </c>
      <c r="H141" s="217">
        <v>2.484</v>
      </c>
      <c r="I141" s="218"/>
      <c r="J141" s="219">
        <f>ROUND(I141*H141,2)</f>
        <v>0</v>
      </c>
      <c r="K141" s="220"/>
      <c r="L141" s="41"/>
      <c r="M141" s="221" t="s">
        <v>1</v>
      </c>
      <c r="N141" s="222" t="s">
        <v>41</v>
      </c>
      <c r="O141" s="88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5" t="s">
        <v>132</v>
      </c>
      <c r="AT141" s="225" t="s">
        <v>128</v>
      </c>
      <c r="AU141" s="225" t="s">
        <v>86</v>
      </c>
      <c r="AY141" s="14" t="s">
        <v>125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4" t="s">
        <v>81</v>
      </c>
      <c r="BK141" s="226">
        <f>ROUND(I141*H141,2)</f>
        <v>0</v>
      </c>
      <c r="BL141" s="14" t="s">
        <v>132</v>
      </c>
      <c r="BM141" s="225" t="s">
        <v>173</v>
      </c>
    </row>
    <row r="142" s="12" customFormat="1" ht="25.92" customHeight="1">
      <c r="A142" s="12"/>
      <c r="B142" s="197"/>
      <c r="C142" s="198"/>
      <c r="D142" s="199" t="s">
        <v>75</v>
      </c>
      <c r="E142" s="200" t="s">
        <v>174</v>
      </c>
      <c r="F142" s="200" t="s">
        <v>175</v>
      </c>
      <c r="G142" s="198"/>
      <c r="H142" s="198"/>
      <c r="I142" s="201"/>
      <c r="J142" s="202">
        <f>BK142</f>
        <v>0</v>
      </c>
      <c r="K142" s="198"/>
      <c r="L142" s="203"/>
      <c r="M142" s="204"/>
      <c r="N142" s="205"/>
      <c r="O142" s="205"/>
      <c r="P142" s="206">
        <f>P143+P145+P182+P198+P214+P218+P226+P234</f>
        <v>0</v>
      </c>
      <c r="Q142" s="205"/>
      <c r="R142" s="206">
        <f>R143+R145+R182+R198+R214+R218+R226+R234</f>
        <v>207.00695171999999</v>
      </c>
      <c r="S142" s="205"/>
      <c r="T142" s="207">
        <f>T143+T145+T182+T198+T214+T218+T226+T234</f>
        <v>165.21316100000001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8" t="s">
        <v>86</v>
      </c>
      <c r="AT142" s="209" t="s">
        <v>75</v>
      </c>
      <c r="AU142" s="209" t="s">
        <v>76</v>
      </c>
      <c r="AY142" s="208" t="s">
        <v>125</v>
      </c>
      <c r="BK142" s="210">
        <f>BK143+BK145+BK182+BK198+BK214+BK218+BK226+BK234</f>
        <v>0</v>
      </c>
    </row>
    <row r="143" s="12" customFormat="1" ht="22.8" customHeight="1">
      <c r="A143" s="12"/>
      <c r="B143" s="197"/>
      <c r="C143" s="198"/>
      <c r="D143" s="199" t="s">
        <v>75</v>
      </c>
      <c r="E143" s="211" t="s">
        <v>176</v>
      </c>
      <c r="F143" s="211" t="s">
        <v>177</v>
      </c>
      <c r="G143" s="198"/>
      <c r="H143" s="198"/>
      <c r="I143" s="201"/>
      <c r="J143" s="212">
        <f>BK143</f>
        <v>0</v>
      </c>
      <c r="K143" s="198"/>
      <c r="L143" s="203"/>
      <c r="M143" s="204"/>
      <c r="N143" s="205"/>
      <c r="O143" s="205"/>
      <c r="P143" s="206">
        <f>P144</f>
        <v>0</v>
      </c>
      <c r="Q143" s="205"/>
      <c r="R143" s="206">
        <f>R144</f>
        <v>0</v>
      </c>
      <c r="S143" s="205"/>
      <c r="T143" s="207">
        <f>T144</f>
        <v>39.0045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8" t="s">
        <v>86</v>
      </c>
      <c r="AT143" s="209" t="s">
        <v>75</v>
      </c>
      <c r="AU143" s="209" t="s">
        <v>81</v>
      </c>
      <c r="AY143" s="208" t="s">
        <v>125</v>
      </c>
      <c r="BK143" s="210">
        <f>BK144</f>
        <v>0</v>
      </c>
    </row>
    <row r="144" s="2" customFormat="1" ht="24.15" customHeight="1">
      <c r="A144" s="35"/>
      <c r="B144" s="36"/>
      <c r="C144" s="213" t="s">
        <v>178</v>
      </c>
      <c r="D144" s="213" t="s">
        <v>128</v>
      </c>
      <c r="E144" s="214" t="s">
        <v>179</v>
      </c>
      <c r="F144" s="215" t="s">
        <v>180</v>
      </c>
      <c r="G144" s="216" t="s">
        <v>131</v>
      </c>
      <c r="H144" s="217">
        <v>2600.3000000000002</v>
      </c>
      <c r="I144" s="218"/>
      <c r="J144" s="219">
        <f>ROUND(I144*H144,2)</f>
        <v>0</v>
      </c>
      <c r="K144" s="220"/>
      <c r="L144" s="41"/>
      <c r="M144" s="221" t="s">
        <v>1</v>
      </c>
      <c r="N144" s="222" t="s">
        <v>41</v>
      </c>
      <c r="O144" s="88"/>
      <c r="P144" s="223">
        <f>O144*H144</f>
        <v>0</v>
      </c>
      <c r="Q144" s="223">
        <v>0</v>
      </c>
      <c r="R144" s="223">
        <f>Q144*H144</f>
        <v>0</v>
      </c>
      <c r="S144" s="223">
        <v>0.014999999999999999</v>
      </c>
      <c r="T144" s="224">
        <f>S144*H144</f>
        <v>39.0045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5" t="s">
        <v>181</v>
      </c>
      <c r="AT144" s="225" t="s">
        <v>128</v>
      </c>
      <c r="AU144" s="225" t="s">
        <v>86</v>
      </c>
      <c r="AY144" s="14" t="s">
        <v>125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4" t="s">
        <v>81</v>
      </c>
      <c r="BK144" s="226">
        <f>ROUND(I144*H144,2)</f>
        <v>0</v>
      </c>
      <c r="BL144" s="14" t="s">
        <v>181</v>
      </c>
      <c r="BM144" s="225" t="s">
        <v>182</v>
      </c>
    </row>
    <row r="145" s="12" customFormat="1" ht="22.8" customHeight="1">
      <c r="A145" s="12"/>
      <c r="B145" s="197"/>
      <c r="C145" s="198"/>
      <c r="D145" s="199" t="s">
        <v>75</v>
      </c>
      <c r="E145" s="211" t="s">
        <v>183</v>
      </c>
      <c r="F145" s="211" t="s">
        <v>184</v>
      </c>
      <c r="G145" s="198"/>
      <c r="H145" s="198"/>
      <c r="I145" s="201"/>
      <c r="J145" s="212">
        <f>BK145</f>
        <v>0</v>
      </c>
      <c r="K145" s="198"/>
      <c r="L145" s="203"/>
      <c r="M145" s="204"/>
      <c r="N145" s="205"/>
      <c r="O145" s="205"/>
      <c r="P145" s="206">
        <f>SUM(P146:P181)</f>
        <v>0</v>
      </c>
      <c r="Q145" s="205"/>
      <c r="R145" s="206">
        <f>SUM(R146:R181)</f>
        <v>0.50970000000000004</v>
      </c>
      <c r="S145" s="205"/>
      <c r="T145" s="207">
        <f>SUM(T146:T181)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8" t="s">
        <v>86</v>
      </c>
      <c r="AT145" s="209" t="s">
        <v>75</v>
      </c>
      <c r="AU145" s="209" t="s">
        <v>81</v>
      </c>
      <c r="AY145" s="208" t="s">
        <v>125</v>
      </c>
      <c r="BK145" s="210">
        <f>SUM(BK146:BK181)</f>
        <v>0</v>
      </c>
    </row>
    <row r="146" s="2" customFormat="1" ht="16.5" customHeight="1">
      <c r="A146" s="35"/>
      <c r="B146" s="36"/>
      <c r="C146" s="213" t="s">
        <v>185</v>
      </c>
      <c r="D146" s="213" t="s">
        <v>128</v>
      </c>
      <c r="E146" s="214" t="s">
        <v>186</v>
      </c>
      <c r="F146" s="215" t="s">
        <v>187</v>
      </c>
      <c r="G146" s="216" t="s">
        <v>153</v>
      </c>
      <c r="H146" s="217">
        <v>1</v>
      </c>
      <c r="I146" s="218"/>
      <c r="J146" s="219">
        <f>ROUND(I146*H146,2)</f>
        <v>0</v>
      </c>
      <c r="K146" s="220"/>
      <c r="L146" s="41"/>
      <c r="M146" s="221" t="s">
        <v>1</v>
      </c>
      <c r="N146" s="222" t="s">
        <v>41</v>
      </c>
      <c r="O146" s="88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5" t="s">
        <v>181</v>
      </c>
      <c r="AT146" s="225" t="s">
        <v>128</v>
      </c>
      <c r="AU146" s="225" t="s">
        <v>86</v>
      </c>
      <c r="AY146" s="14" t="s">
        <v>125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4" t="s">
        <v>81</v>
      </c>
      <c r="BK146" s="226">
        <f>ROUND(I146*H146,2)</f>
        <v>0</v>
      </c>
      <c r="BL146" s="14" t="s">
        <v>181</v>
      </c>
      <c r="BM146" s="225" t="s">
        <v>188</v>
      </c>
    </row>
    <row r="147" s="2" customFormat="1" ht="16.5" customHeight="1">
      <c r="A147" s="35"/>
      <c r="B147" s="36"/>
      <c r="C147" s="213" t="s">
        <v>8</v>
      </c>
      <c r="D147" s="213" t="s">
        <v>128</v>
      </c>
      <c r="E147" s="214" t="s">
        <v>189</v>
      </c>
      <c r="F147" s="215" t="s">
        <v>190</v>
      </c>
      <c r="G147" s="216" t="s">
        <v>142</v>
      </c>
      <c r="H147" s="217">
        <v>6</v>
      </c>
      <c r="I147" s="218"/>
      <c r="J147" s="219">
        <f>ROUND(I147*H147,2)</f>
        <v>0</v>
      </c>
      <c r="K147" s="220"/>
      <c r="L147" s="41"/>
      <c r="M147" s="221" t="s">
        <v>1</v>
      </c>
      <c r="N147" s="222" t="s">
        <v>41</v>
      </c>
      <c r="O147" s="88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5" t="s">
        <v>181</v>
      </c>
      <c r="AT147" s="225" t="s">
        <v>128</v>
      </c>
      <c r="AU147" s="225" t="s">
        <v>86</v>
      </c>
      <c r="AY147" s="14" t="s">
        <v>125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4" t="s">
        <v>81</v>
      </c>
      <c r="BK147" s="226">
        <f>ROUND(I147*H147,2)</f>
        <v>0</v>
      </c>
      <c r="BL147" s="14" t="s">
        <v>181</v>
      </c>
      <c r="BM147" s="225" t="s">
        <v>191</v>
      </c>
    </row>
    <row r="148" s="2" customFormat="1" ht="16.5" customHeight="1">
      <c r="A148" s="35"/>
      <c r="B148" s="36"/>
      <c r="C148" s="213" t="s">
        <v>192</v>
      </c>
      <c r="D148" s="213" t="s">
        <v>128</v>
      </c>
      <c r="E148" s="214" t="s">
        <v>193</v>
      </c>
      <c r="F148" s="215" t="s">
        <v>194</v>
      </c>
      <c r="G148" s="216" t="s">
        <v>142</v>
      </c>
      <c r="H148" s="217">
        <v>6</v>
      </c>
      <c r="I148" s="218"/>
      <c r="J148" s="219">
        <f>ROUND(I148*H148,2)</f>
        <v>0</v>
      </c>
      <c r="K148" s="220"/>
      <c r="L148" s="41"/>
      <c r="M148" s="221" t="s">
        <v>1</v>
      </c>
      <c r="N148" s="222" t="s">
        <v>41</v>
      </c>
      <c r="O148" s="88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5" t="s">
        <v>181</v>
      </c>
      <c r="AT148" s="225" t="s">
        <v>128</v>
      </c>
      <c r="AU148" s="225" t="s">
        <v>86</v>
      </c>
      <c r="AY148" s="14" t="s">
        <v>125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4" t="s">
        <v>81</v>
      </c>
      <c r="BK148" s="226">
        <f>ROUND(I148*H148,2)</f>
        <v>0</v>
      </c>
      <c r="BL148" s="14" t="s">
        <v>181</v>
      </c>
      <c r="BM148" s="225" t="s">
        <v>195</v>
      </c>
    </row>
    <row r="149" s="2" customFormat="1" ht="16.5" customHeight="1">
      <c r="A149" s="35"/>
      <c r="B149" s="36"/>
      <c r="C149" s="213" t="s">
        <v>196</v>
      </c>
      <c r="D149" s="213" t="s">
        <v>128</v>
      </c>
      <c r="E149" s="214" t="s">
        <v>197</v>
      </c>
      <c r="F149" s="215" t="s">
        <v>198</v>
      </c>
      <c r="G149" s="216" t="s">
        <v>142</v>
      </c>
      <c r="H149" s="217">
        <v>6</v>
      </c>
      <c r="I149" s="218"/>
      <c r="J149" s="219">
        <f>ROUND(I149*H149,2)</f>
        <v>0</v>
      </c>
      <c r="K149" s="220"/>
      <c r="L149" s="41"/>
      <c r="M149" s="221" t="s">
        <v>1</v>
      </c>
      <c r="N149" s="222" t="s">
        <v>41</v>
      </c>
      <c r="O149" s="88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5" t="s">
        <v>181</v>
      </c>
      <c r="AT149" s="225" t="s">
        <v>128</v>
      </c>
      <c r="AU149" s="225" t="s">
        <v>86</v>
      </c>
      <c r="AY149" s="14" t="s">
        <v>125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4" t="s">
        <v>81</v>
      </c>
      <c r="BK149" s="226">
        <f>ROUND(I149*H149,2)</f>
        <v>0</v>
      </c>
      <c r="BL149" s="14" t="s">
        <v>181</v>
      </c>
      <c r="BM149" s="225" t="s">
        <v>199</v>
      </c>
    </row>
    <row r="150" s="2" customFormat="1" ht="16.5" customHeight="1">
      <c r="A150" s="35"/>
      <c r="B150" s="36"/>
      <c r="C150" s="213" t="s">
        <v>200</v>
      </c>
      <c r="D150" s="213" t="s">
        <v>128</v>
      </c>
      <c r="E150" s="214" t="s">
        <v>201</v>
      </c>
      <c r="F150" s="215" t="s">
        <v>202</v>
      </c>
      <c r="G150" s="216" t="s">
        <v>142</v>
      </c>
      <c r="H150" s="217">
        <v>6</v>
      </c>
      <c r="I150" s="218"/>
      <c r="J150" s="219">
        <f>ROUND(I150*H150,2)</f>
        <v>0</v>
      </c>
      <c r="K150" s="220"/>
      <c r="L150" s="41"/>
      <c r="M150" s="221" t="s">
        <v>1</v>
      </c>
      <c r="N150" s="222" t="s">
        <v>41</v>
      </c>
      <c r="O150" s="88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5" t="s">
        <v>181</v>
      </c>
      <c r="AT150" s="225" t="s">
        <v>128</v>
      </c>
      <c r="AU150" s="225" t="s">
        <v>86</v>
      </c>
      <c r="AY150" s="14" t="s">
        <v>125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4" t="s">
        <v>81</v>
      </c>
      <c r="BK150" s="226">
        <f>ROUND(I150*H150,2)</f>
        <v>0</v>
      </c>
      <c r="BL150" s="14" t="s">
        <v>181</v>
      </c>
      <c r="BM150" s="225" t="s">
        <v>203</v>
      </c>
    </row>
    <row r="151" s="2" customFormat="1" ht="16.5" customHeight="1">
      <c r="A151" s="35"/>
      <c r="B151" s="36"/>
      <c r="C151" s="213" t="s">
        <v>181</v>
      </c>
      <c r="D151" s="213" t="s">
        <v>128</v>
      </c>
      <c r="E151" s="214" t="s">
        <v>204</v>
      </c>
      <c r="F151" s="215" t="s">
        <v>205</v>
      </c>
      <c r="G151" s="216" t="s">
        <v>142</v>
      </c>
      <c r="H151" s="217">
        <v>18</v>
      </c>
      <c r="I151" s="218"/>
      <c r="J151" s="219">
        <f>ROUND(I151*H151,2)</f>
        <v>0</v>
      </c>
      <c r="K151" s="220"/>
      <c r="L151" s="41"/>
      <c r="M151" s="221" t="s">
        <v>1</v>
      </c>
      <c r="N151" s="222" t="s">
        <v>41</v>
      </c>
      <c r="O151" s="88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5" t="s">
        <v>181</v>
      </c>
      <c r="AT151" s="225" t="s">
        <v>128</v>
      </c>
      <c r="AU151" s="225" t="s">
        <v>86</v>
      </c>
      <c r="AY151" s="14" t="s">
        <v>125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4" t="s">
        <v>81</v>
      </c>
      <c r="BK151" s="226">
        <f>ROUND(I151*H151,2)</f>
        <v>0</v>
      </c>
      <c r="BL151" s="14" t="s">
        <v>181</v>
      </c>
      <c r="BM151" s="225" t="s">
        <v>206</v>
      </c>
    </row>
    <row r="152" s="2" customFormat="1" ht="16.5" customHeight="1">
      <c r="A152" s="35"/>
      <c r="B152" s="36"/>
      <c r="C152" s="213" t="s">
        <v>207</v>
      </c>
      <c r="D152" s="213" t="s">
        <v>128</v>
      </c>
      <c r="E152" s="214" t="s">
        <v>208</v>
      </c>
      <c r="F152" s="215" t="s">
        <v>209</v>
      </c>
      <c r="G152" s="216" t="s">
        <v>142</v>
      </c>
      <c r="H152" s="217">
        <v>6</v>
      </c>
      <c r="I152" s="218"/>
      <c r="J152" s="219">
        <f>ROUND(I152*H152,2)</f>
        <v>0</v>
      </c>
      <c r="K152" s="220"/>
      <c r="L152" s="41"/>
      <c r="M152" s="221" t="s">
        <v>1</v>
      </c>
      <c r="N152" s="222" t="s">
        <v>41</v>
      </c>
      <c r="O152" s="88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5" t="s">
        <v>181</v>
      </c>
      <c r="AT152" s="225" t="s">
        <v>128</v>
      </c>
      <c r="AU152" s="225" t="s">
        <v>86</v>
      </c>
      <c r="AY152" s="14" t="s">
        <v>125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4" t="s">
        <v>81</v>
      </c>
      <c r="BK152" s="226">
        <f>ROUND(I152*H152,2)</f>
        <v>0</v>
      </c>
      <c r="BL152" s="14" t="s">
        <v>181</v>
      </c>
      <c r="BM152" s="225" t="s">
        <v>210</v>
      </c>
    </row>
    <row r="153" s="2" customFormat="1" ht="16.5" customHeight="1">
      <c r="A153" s="35"/>
      <c r="B153" s="36"/>
      <c r="C153" s="213" t="s">
        <v>211</v>
      </c>
      <c r="D153" s="213" t="s">
        <v>128</v>
      </c>
      <c r="E153" s="214" t="s">
        <v>212</v>
      </c>
      <c r="F153" s="215" t="s">
        <v>213</v>
      </c>
      <c r="G153" s="216" t="s">
        <v>142</v>
      </c>
      <c r="H153" s="217">
        <v>6</v>
      </c>
      <c r="I153" s="218"/>
      <c r="J153" s="219">
        <f>ROUND(I153*H153,2)</f>
        <v>0</v>
      </c>
      <c r="K153" s="220"/>
      <c r="L153" s="41"/>
      <c r="M153" s="221" t="s">
        <v>1</v>
      </c>
      <c r="N153" s="222" t="s">
        <v>41</v>
      </c>
      <c r="O153" s="88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5" t="s">
        <v>181</v>
      </c>
      <c r="AT153" s="225" t="s">
        <v>128</v>
      </c>
      <c r="AU153" s="225" t="s">
        <v>86</v>
      </c>
      <c r="AY153" s="14" t="s">
        <v>125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4" t="s">
        <v>81</v>
      </c>
      <c r="BK153" s="226">
        <f>ROUND(I153*H153,2)</f>
        <v>0</v>
      </c>
      <c r="BL153" s="14" t="s">
        <v>181</v>
      </c>
      <c r="BM153" s="225" t="s">
        <v>214</v>
      </c>
    </row>
    <row r="154" s="2" customFormat="1" ht="16.5" customHeight="1">
      <c r="A154" s="35"/>
      <c r="B154" s="36"/>
      <c r="C154" s="213" t="s">
        <v>215</v>
      </c>
      <c r="D154" s="213" t="s">
        <v>128</v>
      </c>
      <c r="E154" s="214" t="s">
        <v>216</v>
      </c>
      <c r="F154" s="215" t="s">
        <v>217</v>
      </c>
      <c r="G154" s="216" t="s">
        <v>142</v>
      </c>
      <c r="H154" s="217">
        <v>6</v>
      </c>
      <c r="I154" s="218"/>
      <c r="J154" s="219">
        <f>ROUND(I154*H154,2)</f>
        <v>0</v>
      </c>
      <c r="K154" s="220"/>
      <c r="L154" s="41"/>
      <c r="M154" s="221" t="s">
        <v>1</v>
      </c>
      <c r="N154" s="222" t="s">
        <v>41</v>
      </c>
      <c r="O154" s="88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5" t="s">
        <v>181</v>
      </c>
      <c r="AT154" s="225" t="s">
        <v>128</v>
      </c>
      <c r="AU154" s="225" t="s">
        <v>86</v>
      </c>
      <c r="AY154" s="14" t="s">
        <v>125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4" t="s">
        <v>81</v>
      </c>
      <c r="BK154" s="226">
        <f>ROUND(I154*H154,2)</f>
        <v>0</v>
      </c>
      <c r="BL154" s="14" t="s">
        <v>181</v>
      </c>
      <c r="BM154" s="225" t="s">
        <v>218</v>
      </c>
    </row>
    <row r="155" s="2" customFormat="1" ht="16.5" customHeight="1">
      <c r="A155" s="35"/>
      <c r="B155" s="36"/>
      <c r="C155" s="213" t="s">
        <v>219</v>
      </c>
      <c r="D155" s="213" t="s">
        <v>128</v>
      </c>
      <c r="E155" s="214" t="s">
        <v>220</v>
      </c>
      <c r="F155" s="215" t="s">
        <v>221</v>
      </c>
      <c r="G155" s="216" t="s">
        <v>142</v>
      </c>
      <c r="H155" s="217">
        <v>30</v>
      </c>
      <c r="I155" s="218"/>
      <c r="J155" s="219">
        <f>ROUND(I155*H155,2)</f>
        <v>0</v>
      </c>
      <c r="K155" s="220"/>
      <c r="L155" s="41"/>
      <c r="M155" s="221" t="s">
        <v>1</v>
      </c>
      <c r="N155" s="222" t="s">
        <v>41</v>
      </c>
      <c r="O155" s="88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5" t="s">
        <v>181</v>
      </c>
      <c r="AT155" s="225" t="s">
        <v>128</v>
      </c>
      <c r="AU155" s="225" t="s">
        <v>86</v>
      </c>
      <c r="AY155" s="14" t="s">
        <v>125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4" t="s">
        <v>81</v>
      </c>
      <c r="BK155" s="226">
        <f>ROUND(I155*H155,2)</f>
        <v>0</v>
      </c>
      <c r="BL155" s="14" t="s">
        <v>181</v>
      </c>
      <c r="BM155" s="225" t="s">
        <v>222</v>
      </c>
    </row>
    <row r="156" s="2" customFormat="1" ht="16.5" customHeight="1">
      <c r="A156" s="35"/>
      <c r="B156" s="36"/>
      <c r="C156" s="213" t="s">
        <v>7</v>
      </c>
      <c r="D156" s="213" t="s">
        <v>128</v>
      </c>
      <c r="E156" s="214" t="s">
        <v>223</v>
      </c>
      <c r="F156" s="215" t="s">
        <v>224</v>
      </c>
      <c r="G156" s="216" t="s">
        <v>142</v>
      </c>
      <c r="H156" s="217">
        <v>6</v>
      </c>
      <c r="I156" s="218"/>
      <c r="J156" s="219">
        <f>ROUND(I156*H156,2)</f>
        <v>0</v>
      </c>
      <c r="K156" s="220"/>
      <c r="L156" s="41"/>
      <c r="M156" s="221" t="s">
        <v>1</v>
      </c>
      <c r="N156" s="222" t="s">
        <v>41</v>
      </c>
      <c r="O156" s="88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5" t="s">
        <v>181</v>
      </c>
      <c r="AT156" s="225" t="s">
        <v>128</v>
      </c>
      <c r="AU156" s="225" t="s">
        <v>86</v>
      </c>
      <c r="AY156" s="14" t="s">
        <v>125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4" t="s">
        <v>81</v>
      </c>
      <c r="BK156" s="226">
        <f>ROUND(I156*H156,2)</f>
        <v>0</v>
      </c>
      <c r="BL156" s="14" t="s">
        <v>181</v>
      </c>
      <c r="BM156" s="225" t="s">
        <v>225</v>
      </c>
    </row>
    <row r="157" s="2" customFormat="1" ht="16.5" customHeight="1">
      <c r="A157" s="35"/>
      <c r="B157" s="36"/>
      <c r="C157" s="213" t="s">
        <v>226</v>
      </c>
      <c r="D157" s="213" t="s">
        <v>128</v>
      </c>
      <c r="E157" s="214" t="s">
        <v>227</v>
      </c>
      <c r="F157" s="215" t="s">
        <v>228</v>
      </c>
      <c r="G157" s="216" t="s">
        <v>142</v>
      </c>
      <c r="H157" s="217">
        <v>6</v>
      </c>
      <c r="I157" s="218"/>
      <c r="J157" s="219">
        <f>ROUND(I157*H157,2)</f>
        <v>0</v>
      </c>
      <c r="K157" s="220"/>
      <c r="L157" s="41"/>
      <c r="M157" s="221" t="s">
        <v>1</v>
      </c>
      <c r="N157" s="222" t="s">
        <v>41</v>
      </c>
      <c r="O157" s="88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5" t="s">
        <v>181</v>
      </c>
      <c r="AT157" s="225" t="s">
        <v>128</v>
      </c>
      <c r="AU157" s="225" t="s">
        <v>86</v>
      </c>
      <c r="AY157" s="14" t="s">
        <v>125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4" t="s">
        <v>81</v>
      </c>
      <c r="BK157" s="226">
        <f>ROUND(I157*H157,2)</f>
        <v>0</v>
      </c>
      <c r="BL157" s="14" t="s">
        <v>181</v>
      </c>
      <c r="BM157" s="225" t="s">
        <v>229</v>
      </c>
    </row>
    <row r="158" s="2" customFormat="1" ht="16.5" customHeight="1">
      <c r="A158" s="35"/>
      <c r="B158" s="36"/>
      <c r="C158" s="213" t="s">
        <v>230</v>
      </c>
      <c r="D158" s="213" t="s">
        <v>128</v>
      </c>
      <c r="E158" s="214" t="s">
        <v>231</v>
      </c>
      <c r="F158" s="215" t="s">
        <v>232</v>
      </c>
      <c r="G158" s="216" t="s">
        <v>142</v>
      </c>
      <c r="H158" s="217">
        <v>6</v>
      </c>
      <c r="I158" s="218"/>
      <c r="J158" s="219">
        <f>ROUND(I158*H158,2)</f>
        <v>0</v>
      </c>
      <c r="K158" s="220"/>
      <c r="L158" s="41"/>
      <c r="M158" s="221" t="s">
        <v>1</v>
      </c>
      <c r="N158" s="222" t="s">
        <v>41</v>
      </c>
      <c r="O158" s="88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5" t="s">
        <v>181</v>
      </c>
      <c r="AT158" s="225" t="s">
        <v>128</v>
      </c>
      <c r="AU158" s="225" t="s">
        <v>86</v>
      </c>
      <c r="AY158" s="14" t="s">
        <v>125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4" t="s">
        <v>81</v>
      </c>
      <c r="BK158" s="226">
        <f>ROUND(I158*H158,2)</f>
        <v>0</v>
      </c>
      <c r="BL158" s="14" t="s">
        <v>181</v>
      </c>
      <c r="BM158" s="225" t="s">
        <v>233</v>
      </c>
    </row>
    <row r="159" s="2" customFormat="1" ht="16.5" customHeight="1">
      <c r="A159" s="35"/>
      <c r="B159" s="36"/>
      <c r="C159" s="213" t="s">
        <v>234</v>
      </c>
      <c r="D159" s="213" t="s">
        <v>128</v>
      </c>
      <c r="E159" s="214" t="s">
        <v>235</v>
      </c>
      <c r="F159" s="215" t="s">
        <v>236</v>
      </c>
      <c r="G159" s="216" t="s">
        <v>142</v>
      </c>
      <c r="H159" s="217">
        <v>6</v>
      </c>
      <c r="I159" s="218"/>
      <c r="J159" s="219">
        <f>ROUND(I159*H159,2)</f>
        <v>0</v>
      </c>
      <c r="K159" s="220"/>
      <c r="L159" s="41"/>
      <c r="M159" s="221" t="s">
        <v>1</v>
      </c>
      <c r="N159" s="222" t="s">
        <v>41</v>
      </c>
      <c r="O159" s="88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5" t="s">
        <v>181</v>
      </c>
      <c r="AT159" s="225" t="s">
        <v>128</v>
      </c>
      <c r="AU159" s="225" t="s">
        <v>86</v>
      </c>
      <c r="AY159" s="14" t="s">
        <v>125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4" t="s">
        <v>81</v>
      </c>
      <c r="BK159" s="226">
        <f>ROUND(I159*H159,2)</f>
        <v>0</v>
      </c>
      <c r="BL159" s="14" t="s">
        <v>181</v>
      </c>
      <c r="BM159" s="225" t="s">
        <v>237</v>
      </c>
    </row>
    <row r="160" s="2" customFormat="1" ht="16.5" customHeight="1">
      <c r="A160" s="35"/>
      <c r="B160" s="36"/>
      <c r="C160" s="213" t="s">
        <v>238</v>
      </c>
      <c r="D160" s="213" t="s">
        <v>128</v>
      </c>
      <c r="E160" s="214" t="s">
        <v>239</v>
      </c>
      <c r="F160" s="215" t="s">
        <v>240</v>
      </c>
      <c r="G160" s="216" t="s">
        <v>142</v>
      </c>
      <c r="H160" s="217">
        <v>10</v>
      </c>
      <c r="I160" s="218"/>
      <c r="J160" s="219">
        <f>ROUND(I160*H160,2)</f>
        <v>0</v>
      </c>
      <c r="K160" s="220"/>
      <c r="L160" s="41"/>
      <c r="M160" s="221" t="s">
        <v>1</v>
      </c>
      <c r="N160" s="222" t="s">
        <v>41</v>
      </c>
      <c r="O160" s="88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5" t="s">
        <v>181</v>
      </c>
      <c r="AT160" s="225" t="s">
        <v>128</v>
      </c>
      <c r="AU160" s="225" t="s">
        <v>86</v>
      </c>
      <c r="AY160" s="14" t="s">
        <v>125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4" t="s">
        <v>81</v>
      </c>
      <c r="BK160" s="226">
        <f>ROUND(I160*H160,2)</f>
        <v>0</v>
      </c>
      <c r="BL160" s="14" t="s">
        <v>181</v>
      </c>
      <c r="BM160" s="225" t="s">
        <v>241</v>
      </c>
    </row>
    <row r="161" s="2" customFormat="1" ht="16.5" customHeight="1">
      <c r="A161" s="35"/>
      <c r="B161" s="36"/>
      <c r="C161" s="213" t="s">
        <v>242</v>
      </c>
      <c r="D161" s="213" t="s">
        <v>128</v>
      </c>
      <c r="E161" s="214" t="s">
        <v>243</v>
      </c>
      <c r="F161" s="215" t="s">
        <v>244</v>
      </c>
      <c r="G161" s="216" t="s">
        <v>245</v>
      </c>
      <c r="H161" s="217">
        <v>287</v>
      </c>
      <c r="I161" s="218"/>
      <c r="J161" s="219">
        <f>ROUND(I161*H161,2)</f>
        <v>0</v>
      </c>
      <c r="K161" s="220"/>
      <c r="L161" s="41"/>
      <c r="M161" s="221" t="s">
        <v>1</v>
      </c>
      <c r="N161" s="222" t="s">
        <v>41</v>
      </c>
      <c r="O161" s="88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5" t="s">
        <v>181</v>
      </c>
      <c r="AT161" s="225" t="s">
        <v>128</v>
      </c>
      <c r="AU161" s="225" t="s">
        <v>86</v>
      </c>
      <c r="AY161" s="14" t="s">
        <v>125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4" t="s">
        <v>81</v>
      </c>
      <c r="BK161" s="226">
        <f>ROUND(I161*H161,2)</f>
        <v>0</v>
      </c>
      <c r="BL161" s="14" t="s">
        <v>181</v>
      </c>
      <c r="BM161" s="225" t="s">
        <v>246</v>
      </c>
    </row>
    <row r="162" s="2" customFormat="1" ht="16.5" customHeight="1">
      <c r="A162" s="35"/>
      <c r="B162" s="36"/>
      <c r="C162" s="213" t="s">
        <v>247</v>
      </c>
      <c r="D162" s="213" t="s">
        <v>128</v>
      </c>
      <c r="E162" s="214" t="s">
        <v>248</v>
      </c>
      <c r="F162" s="215" t="s">
        <v>249</v>
      </c>
      <c r="G162" s="216" t="s">
        <v>142</v>
      </c>
      <c r="H162" s="217">
        <v>6</v>
      </c>
      <c r="I162" s="218"/>
      <c r="J162" s="219">
        <f>ROUND(I162*H162,2)</f>
        <v>0</v>
      </c>
      <c r="K162" s="220"/>
      <c r="L162" s="41"/>
      <c r="M162" s="221" t="s">
        <v>1</v>
      </c>
      <c r="N162" s="222" t="s">
        <v>41</v>
      </c>
      <c r="O162" s="88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5" t="s">
        <v>181</v>
      </c>
      <c r="AT162" s="225" t="s">
        <v>128</v>
      </c>
      <c r="AU162" s="225" t="s">
        <v>86</v>
      </c>
      <c r="AY162" s="14" t="s">
        <v>125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4" t="s">
        <v>81</v>
      </c>
      <c r="BK162" s="226">
        <f>ROUND(I162*H162,2)</f>
        <v>0</v>
      </c>
      <c r="BL162" s="14" t="s">
        <v>181</v>
      </c>
      <c r="BM162" s="225" t="s">
        <v>250</v>
      </c>
    </row>
    <row r="163" s="2" customFormat="1" ht="16.5" customHeight="1">
      <c r="A163" s="35"/>
      <c r="B163" s="36"/>
      <c r="C163" s="232" t="s">
        <v>251</v>
      </c>
      <c r="D163" s="232" t="s">
        <v>252</v>
      </c>
      <c r="E163" s="233" t="s">
        <v>253</v>
      </c>
      <c r="F163" s="234" t="s">
        <v>254</v>
      </c>
      <c r="G163" s="235" t="s">
        <v>255</v>
      </c>
      <c r="H163" s="236">
        <v>0.20000000000000001</v>
      </c>
      <c r="I163" s="237"/>
      <c r="J163" s="238">
        <f>ROUND(I163*H163,2)</f>
        <v>0</v>
      </c>
      <c r="K163" s="239"/>
      <c r="L163" s="240"/>
      <c r="M163" s="241" t="s">
        <v>1</v>
      </c>
      <c r="N163" s="242" t="s">
        <v>41</v>
      </c>
      <c r="O163" s="88"/>
      <c r="P163" s="223">
        <f>O163*H163</f>
        <v>0</v>
      </c>
      <c r="Q163" s="223">
        <v>0.001</v>
      </c>
      <c r="R163" s="223">
        <f>Q163*H163</f>
        <v>0.00020000000000000001</v>
      </c>
      <c r="S163" s="223">
        <v>0</v>
      </c>
      <c r="T163" s="22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5" t="s">
        <v>256</v>
      </c>
      <c r="AT163" s="225" t="s">
        <v>252</v>
      </c>
      <c r="AU163" s="225" t="s">
        <v>86</v>
      </c>
      <c r="AY163" s="14" t="s">
        <v>125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4" t="s">
        <v>81</v>
      </c>
      <c r="BK163" s="226">
        <f>ROUND(I163*H163,2)</f>
        <v>0</v>
      </c>
      <c r="BL163" s="14" t="s">
        <v>181</v>
      </c>
      <c r="BM163" s="225" t="s">
        <v>257</v>
      </c>
    </row>
    <row r="164" s="2" customFormat="1" ht="16.5" customHeight="1">
      <c r="A164" s="35"/>
      <c r="B164" s="36"/>
      <c r="C164" s="232" t="s">
        <v>258</v>
      </c>
      <c r="D164" s="232" t="s">
        <v>252</v>
      </c>
      <c r="E164" s="233" t="s">
        <v>259</v>
      </c>
      <c r="F164" s="234" t="s">
        <v>260</v>
      </c>
      <c r="G164" s="235" t="s">
        <v>142</v>
      </c>
      <c r="H164" s="236">
        <v>12</v>
      </c>
      <c r="I164" s="237"/>
      <c r="J164" s="238">
        <f>ROUND(I164*H164,2)</f>
        <v>0</v>
      </c>
      <c r="K164" s="239"/>
      <c r="L164" s="240"/>
      <c r="M164" s="241" t="s">
        <v>1</v>
      </c>
      <c r="N164" s="242" t="s">
        <v>41</v>
      </c>
      <c r="O164" s="88"/>
      <c r="P164" s="223">
        <f>O164*H164</f>
        <v>0</v>
      </c>
      <c r="Q164" s="223">
        <v>0.001</v>
      </c>
      <c r="R164" s="223">
        <f>Q164*H164</f>
        <v>0.012</v>
      </c>
      <c r="S164" s="223">
        <v>0</v>
      </c>
      <c r="T164" s="22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5" t="s">
        <v>256</v>
      </c>
      <c r="AT164" s="225" t="s">
        <v>252</v>
      </c>
      <c r="AU164" s="225" t="s">
        <v>86</v>
      </c>
      <c r="AY164" s="14" t="s">
        <v>125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4" t="s">
        <v>81</v>
      </c>
      <c r="BK164" s="226">
        <f>ROUND(I164*H164,2)</f>
        <v>0</v>
      </c>
      <c r="BL164" s="14" t="s">
        <v>181</v>
      </c>
      <c r="BM164" s="225" t="s">
        <v>261</v>
      </c>
    </row>
    <row r="165" s="2" customFormat="1" ht="16.5" customHeight="1">
      <c r="A165" s="35"/>
      <c r="B165" s="36"/>
      <c r="C165" s="232" t="s">
        <v>262</v>
      </c>
      <c r="D165" s="232" t="s">
        <v>252</v>
      </c>
      <c r="E165" s="233" t="s">
        <v>263</v>
      </c>
      <c r="F165" s="234" t="s">
        <v>264</v>
      </c>
      <c r="G165" s="235" t="s">
        <v>255</v>
      </c>
      <c r="H165" s="236">
        <v>10</v>
      </c>
      <c r="I165" s="237"/>
      <c r="J165" s="238">
        <f>ROUND(I165*H165,2)</f>
        <v>0</v>
      </c>
      <c r="K165" s="239"/>
      <c r="L165" s="240"/>
      <c r="M165" s="241" t="s">
        <v>1</v>
      </c>
      <c r="N165" s="242" t="s">
        <v>41</v>
      </c>
      <c r="O165" s="88"/>
      <c r="P165" s="223">
        <f>O165*H165</f>
        <v>0</v>
      </c>
      <c r="Q165" s="223">
        <v>0.001</v>
      </c>
      <c r="R165" s="223">
        <f>Q165*H165</f>
        <v>0.01</v>
      </c>
      <c r="S165" s="223">
        <v>0</v>
      </c>
      <c r="T165" s="22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5" t="s">
        <v>256</v>
      </c>
      <c r="AT165" s="225" t="s">
        <v>252</v>
      </c>
      <c r="AU165" s="225" t="s">
        <v>86</v>
      </c>
      <c r="AY165" s="14" t="s">
        <v>125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4" t="s">
        <v>81</v>
      </c>
      <c r="BK165" s="226">
        <f>ROUND(I165*H165,2)</f>
        <v>0</v>
      </c>
      <c r="BL165" s="14" t="s">
        <v>181</v>
      </c>
      <c r="BM165" s="225" t="s">
        <v>265</v>
      </c>
    </row>
    <row r="166" s="2" customFormat="1" ht="16.5" customHeight="1">
      <c r="A166" s="35"/>
      <c r="B166" s="36"/>
      <c r="C166" s="232" t="s">
        <v>266</v>
      </c>
      <c r="D166" s="232" t="s">
        <v>252</v>
      </c>
      <c r="E166" s="233" t="s">
        <v>267</v>
      </c>
      <c r="F166" s="234" t="s">
        <v>268</v>
      </c>
      <c r="G166" s="235" t="s">
        <v>142</v>
      </c>
      <c r="H166" s="236">
        <v>12</v>
      </c>
      <c r="I166" s="237"/>
      <c r="J166" s="238">
        <f>ROUND(I166*H166,2)</f>
        <v>0</v>
      </c>
      <c r="K166" s="239"/>
      <c r="L166" s="240"/>
      <c r="M166" s="241" t="s">
        <v>1</v>
      </c>
      <c r="N166" s="242" t="s">
        <v>41</v>
      </c>
      <c r="O166" s="88"/>
      <c r="P166" s="223">
        <f>O166*H166</f>
        <v>0</v>
      </c>
      <c r="Q166" s="223">
        <v>0.001</v>
      </c>
      <c r="R166" s="223">
        <f>Q166*H166</f>
        <v>0.012</v>
      </c>
      <c r="S166" s="223">
        <v>0</v>
      </c>
      <c r="T166" s="22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5" t="s">
        <v>256</v>
      </c>
      <c r="AT166" s="225" t="s">
        <v>252</v>
      </c>
      <c r="AU166" s="225" t="s">
        <v>86</v>
      </c>
      <c r="AY166" s="14" t="s">
        <v>125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4" t="s">
        <v>81</v>
      </c>
      <c r="BK166" s="226">
        <f>ROUND(I166*H166,2)</f>
        <v>0</v>
      </c>
      <c r="BL166" s="14" t="s">
        <v>181</v>
      </c>
      <c r="BM166" s="225" t="s">
        <v>269</v>
      </c>
    </row>
    <row r="167" s="2" customFormat="1" ht="16.5" customHeight="1">
      <c r="A167" s="35"/>
      <c r="B167" s="36"/>
      <c r="C167" s="232" t="s">
        <v>256</v>
      </c>
      <c r="D167" s="232" t="s">
        <v>252</v>
      </c>
      <c r="E167" s="233" t="s">
        <v>270</v>
      </c>
      <c r="F167" s="234" t="s">
        <v>271</v>
      </c>
      <c r="G167" s="235" t="s">
        <v>142</v>
      </c>
      <c r="H167" s="236">
        <v>6</v>
      </c>
      <c r="I167" s="237"/>
      <c r="J167" s="238">
        <f>ROUND(I167*H167,2)</f>
        <v>0</v>
      </c>
      <c r="K167" s="239"/>
      <c r="L167" s="240"/>
      <c r="M167" s="241" t="s">
        <v>1</v>
      </c>
      <c r="N167" s="242" t="s">
        <v>41</v>
      </c>
      <c r="O167" s="88"/>
      <c r="P167" s="223">
        <f>O167*H167</f>
        <v>0</v>
      </c>
      <c r="Q167" s="223">
        <v>0.001</v>
      </c>
      <c r="R167" s="223">
        <f>Q167*H167</f>
        <v>0.0060000000000000001</v>
      </c>
      <c r="S167" s="223">
        <v>0</v>
      </c>
      <c r="T167" s="22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5" t="s">
        <v>256</v>
      </c>
      <c r="AT167" s="225" t="s">
        <v>252</v>
      </c>
      <c r="AU167" s="225" t="s">
        <v>86</v>
      </c>
      <c r="AY167" s="14" t="s">
        <v>125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4" t="s">
        <v>81</v>
      </c>
      <c r="BK167" s="226">
        <f>ROUND(I167*H167,2)</f>
        <v>0</v>
      </c>
      <c r="BL167" s="14" t="s">
        <v>181</v>
      </c>
      <c r="BM167" s="225" t="s">
        <v>272</v>
      </c>
    </row>
    <row r="168" s="2" customFormat="1" ht="16.5" customHeight="1">
      <c r="A168" s="35"/>
      <c r="B168" s="36"/>
      <c r="C168" s="232" t="s">
        <v>273</v>
      </c>
      <c r="D168" s="232" t="s">
        <v>252</v>
      </c>
      <c r="E168" s="233" t="s">
        <v>274</v>
      </c>
      <c r="F168" s="234" t="s">
        <v>275</v>
      </c>
      <c r="G168" s="235" t="s">
        <v>255</v>
      </c>
      <c r="H168" s="236">
        <v>1.5</v>
      </c>
      <c r="I168" s="237"/>
      <c r="J168" s="238">
        <f>ROUND(I168*H168,2)</f>
        <v>0</v>
      </c>
      <c r="K168" s="239"/>
      <c r="L168" s="240"/>
      <c r="M168" s="241" t="s">
        <v>1</v>
      </c>
      <c r="N168" s="242" t="s">
        <v>41</v>
      </c>
      <c r="O168" s="88"/>
      <c r="P168" s="223">
        <f>O168*H168</f>
        <v>0</v>
      </c>
      <c r="Q168" s="223">
        <v>0.001</v>
      </c>
      <c r="R168" s="223">
        <f>Q168*H168</f>
        <v>0.0015</v>
      </c>
      <c r="S168" s="223">
        <v>0</v>
      </c>
      <c r="T168" s="22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5" t="s">
        <v>256</v>
      </c>
      <c r="AT168" s="225" t="s">
        <v>252</v>
      </c>
      <c r="AU168" s="225" t="s">
        <v>86</v>
      </c>
      <c r="AY168" s="14" t="s">
        <v>125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4" t="s">
        <v>81</v>
      </c>
      <c r="BK168" s="226">
        <f>ROUND(I168*H168,2)</f>
        <v>0</v>
      </c>
      <c r="BL168" s="14" t="s">
        <v>181</v>
      </c>
      <c r="BM168" s="225" t="s">
        <v>276</v>
      </c>
    </row>
    <row r="169" s="2" customFormat="1" ht="16.5" customHeight="1">
      <c r="A169" s="35"/>
      <c r="B169" s="36"/>
      <c r="C169" s="232" t="s">
        <v>277</v>
      </c>
      <c r="D169" s="232" t="s">
        <v>252</v>
      </c>
      <c r="E169" s="233" t="s">
        <v>278</v>
      </c>
      <c r="F169" s="234" t="s">
        <v>279</v>
      </c>
      <c r="G169" s="235" t="s">
        <v>142</v>
      </c>
      <c r="H169" s="236">
        <v>6</v>
      </c>
      <c r="I169" s="237"/>
      <c r="J169" s="238">
        <f>ROUND(I169*H169,2)</f>
        <v>0</v>
      </c>
      <c r="K169" s="239"/>
      <c r="L169" s="240"/>
      <c r="M169" s="241" t="s">
        <v>1</v>
      </c>
      <c r="N169" s="242" t="s">
        <v>41</v>
      </c>
      <c r="O169" s="88"/>
      <c r="P169" s="223">
        <f>O169*H169</f>
        <v>0</v>
      </c>
      <c r="Q169" s="223">
        <v>0.001</v>
      </c>
      <c r="R169" s="223">
        <f>Q169*H169</f>
        <v>0.0060000000000000001</v>
      </c>
      <c r="S169" s="223">
        <v>0</v>
      </c>
      <c r="T169" s="22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5" t="s">
        <v>256</v>
      </c>
      <c r="AT169" s="225" t="s">
        <v>252</v>
      </c>
      <c r="AU169" s="225" t="s">
        <v>86</v>
      </c>
      <c r="AY169" s="14" t="s">
        <v>125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4" t="s">
        <v>81</v>
      </c>
      <c r="BK169" s="226">
        <f>ROUND(I169*H169,2)</f>
        <v>0</v>
      </c>
      <c r="BL169" s="14" t="s">
        <v>181</v>
      </c>
      <c r="BM169" s="225" t="s">
        <v>280</v>
      </c>
    </row>
    <row r="170" s="2" customFormat="1" ht="16.5" customHeight="1">
      <c r="A170" s="35"/>
      <c r="B170" s="36"/>
      <c r="C170" s="232" t="s">
        <v>281</v>
      </c>
      <c r="D170" s="232" t="s">
        <v>252</v>
      </c>
      <c r="E170" s="233" t="s">
        <v>282</v>
      </c>
      <c r="F170" s="234" t="s">
        <v>283</v>
      </c>
      <c r="G170" s="235" t="s">
        <v>142</v>
      </c>
      <c r="H170" s="236">
        <v>6</v>
      </c>
      <c r="I170" s="237"/>
      <c r="J170" s="238">
        <f>ROUND(I170*H170,2)</f>
        <v>0</v>
      </c>
      <c r="K170" s="239"/>
      <c r="L170" s="240"/>
      <c r="M170" s="241" t="s">
        <v>1</v>
      </c>
      <c r="N170" s="242" t="s">
        <v>41</v>
      </c>
      <c r="O170" s="88"/>
      <c r="P170" s="223">
        <f>O170*H170</f>
        <v>0</v>
      </c>
      <c r="Q170" s="223">
        <v>0.001</v>
      </c>
      <c r="R170" s="223">
        <f>Q170*H170</f>
        <v>0.0060000000000000001</v>
      </c>
      <c r="S170" s="223">
        <v>0</v>
      </c>
      <c r="T170" s="22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5" t="s">
        <v>256</v>
      </c>
      <c r="AT170" s="225" t="s">
        <v>252</v>
      </c>
      <c r="AU170" s="225" t="s">
        <v>86</v>
      </c>
      <c r="AY170" s="14" t="s">
        <v>125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4" t="s">
        <v>81</v>
      </c>
      <c r="BK170" s="226">
        <f>ROUND(I170*H170,2)</f>
        <v>0</v>
      </c>
      <c r="BL170" s="14" t="s">
        <v>181</v>
      </c>
      <c r="BM170" s="225" t="s">
        <v>284</v>
      </c>
    </row>
    <row r="171" s="2" customFormat="1" ht="16.5" customHeight="1">
      <c r="A171" s="35"/>
      <c r="B171" s="36"/>
      <c r="C171" s="232" t="s">
        <v>285</v>
      </c>
      <c r="D171" s="232" t="s">
        <v>252</v>
      </c>
      <c r="E171" s="233" t="s">
        <v>286</v>
      </c>
      <c r="F171" s="234" t="s">
        <v>287</v>
      </c>
      <c r="G171" s="235" t="s">
        <v>142</v>
      </c>
      <c r="H171" s="236">
        <v>18</v>
      </c>
      <c r="I171" s="237"/>
      <c r="J171" s="238">
        <f>ROUND(I171*H171,2)</f>
        <v>0</v>
      </c>
      <c r="K171" s="239"/>
      <c r="L171" s="240"/>
      <c r="M171" s="241" t="s">
        <v>1</v>
      </c>
      <c r="N171" s="242" t="s">
        <v>41</v>
      </c>
      <c r="O171" s="88"/>
      <c r="P171" s="223">
        <f>O171*H171</f>
        <v>0</v>
      </c>
      <c r="Q171" s="223">
        <v>0.001</v>
      </c>
      <c r="R171" s="223">
        <f>Q171*H171</f>
        <v>0.018000000000000002</v>
      </c>
      <c r="S171" s="223">
        <v>0</v>
      </c>
      <c r="T171" s="22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5" t="s">
        <v>256</v>
      </c>
      <c r="AT171" s="225" t="s">
        <v>252</v>
      </c>
      <c r="AU171" s="225" t="s">
        <v>86</v>
      </c>
      <c r="AY171" s="14" t="s">
        <v>125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4" t="s">
        <v>81</v>
      </c>
      <c r="BK171" s="226">
        <f>ROUND(I171*H171,2)</f>
        <v>0</v>
      </c>
      <c r="BL171" s="14" t="s">
        <v>181</v>
      </c>
      <c r="BM171" s="225" t="s">
        <v>288</v>
      </c>
    </row>
    <row r="172" s="2" customFormat="1" ht="16.5" customHeight="1">
      <c r="A172" s="35"/>
      <c r="B172" s="36"/>
      <c r="C172" s="232" t="s">
        <v>289</v>
      </c>
      <c r="D172" s="232" t="s">
        <v>252</v>
      </c>
      <c r="E172" s="233" t="s">
        <v>290</v>
      </c>
      <c r="F172" s="234" t="s">
        <v>291</v>
      </c>
      <c r="G172" s="235" t="s">
        <v>142</v>
      </c>
      <c r="H172" s="236">
        <v>30</v>
      </c>
      <c r="I172" s="237"/>
      <c r="J172" s="238">
        <f>ROUND(I172*H172,2)</f>
        <v>0</v>
      </c>
      <c r="K172" s="239"/>
      <c r="L172" s="240"/>
      <c r="M172" s="241" t="s">
        <v>1</v>
      </c>
      <c r="N172" s="242" t="s">
        <v>41</v>
      </c>
      <c r="O172" s="88"/>
      <c r="P172" s="223">
        <f>O172*H172</f>
        <v>0</v>
      </c>
      <c r="Q172" s="223">
        <v>0.001</v>
      </c>
      <c r="R172" s="223">
        <f>Q172*H172</f>
        <v>0.029999999999999999</v>
      </c>
      <c r="S172" s="223">
        <v>0</v>
      </c>
      <c r="T172" s="22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5" t="s">
        <v>256</v>
      </c>
      <c r="AT172" s="225" t="s">
        <v>252</v>
      </c>
      <c r="AU172" s="225" t="s">
        <v>86</v>
      </c>
      <c r="AY172" s="14" t="s">
        <v>125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4" t="s">
        <v>81</v>
      </c>
      <c r="BK172" s="226">
        <f>ROUND(I172*H172,2)</f>
        <v>0</v>
      </c>
      <c r="BL172" s="14" t="s">
        <v>181</v>
      </c>
      <c r="BM172" s="225" t="s">
        <v>292</v>
      </c>
    </row>
    <row r="173" s="2" customFormat="1" ht="16.5" customHeight="1">
      <c r="A173" s="35"/>
      <c r="B173" s="36"/>
      <c r="C173" s="232" t="s">
        <v>293</v>
      </c>
      <c r="D173" s="232" t="s">
        <v>252</v>
      </c>
      <c r="E173" s="233" t="s">
        <v>294</v>
      </c>
      <c r="F173" s="234" t="s">
        <v>295</v>
      </c>
      <c r="G173" s="235" t="s">
        <v>142</v>
      </c>
      <c r="H173" s="236">
        <v>30</v>
      </c>
      <c r="I173" s="237"/>
      <c r="J173" s="238">
        <f>ROUND(I173*H173,2)</f>
        <v>0</v>
      </c>
      <c r="K173" s="239"/>
      <c r="L173" s="240"/>
      <c r="M173" s="241" t="s">
        <v>1</v>
      </c>
      <c r="N173" s="242" t="s">
        <v>41</v>
      </c>
      <c r="O173" s="88"/>
      <c r="P173" s="223">
        <f>O173*H173</f>
        <v>0</v>
      </c>
      <c r="Q173" s="223">
        <v>0.001</v>
      </c>
      <c r="R173" s="223">
        <f>Q173*H173</f>
        <v>0.029999999999999999</v>
      </c>
      <c r="S173" s="223">
        <v>0</v>
      </c>
      <c r="T173" s="22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5" t="s">
        <v>256</v>
      </c>
      <c r="AT173" s="225" t="s">
        <v>252</v>
      </c>
      <c r="AU173" s="225" t="s">
        <v>86</v>
      </c>
      <c r="AY173" s="14" t="s">
        <v>125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4" t="s">
        <v>81</v>
      </c>
      <c r="BK173" s="226">
        <f>ROUND(I173*H173,2)</f>
        <v>0</v>
      </c>
      <c r="BL173" s="14" t="s">
        <v>181</v>
      </c>
      <c r="BM173" s="225" t="s">
        <v>296</v>
      </c>
    </row>
    <row r="174" s="2" customFormat="1" ht="16.5" customHeight="1">
      <c r="A174" s="35"/>
      <c r="B174" s="36"/>
      <c r="C174" s="232" t="s">
        <v>297</v>
      </c>
      <c r="D174" s="232" t="s">
        <v>252</v>
      </c>
      <c r="E174" s="233" t="s">
        <v>298</v>
      </c>
      <c r="F174" s="234" t="s">
        <v>299</v>
      </c>
      <c r="G174" s="235" t="s">
        <v>142</v>
      </c>
      <c r="H174" s="236">
        <v>6</v>
      </c>
      <c r="I174" s="237"/>
      <c r="J174" s="238">
        <f>ROUND(I174*H174,2)</f>
        <v>0</v>
      </c>
      <c r="K174" s="239"/>
      <c r="L174" s="240"/>
      <c r="M174" s="241" t="s">
        <v>1</v>
      </c>
      <c r="N174" s="242" t="s">
        <v>41</v>
      </c>
      <c r="O174" s="88"/>
      <c r="P174" s="223">
        <f>O174*H174</f>
        <v>0</v>
      </c>
      <c r="Q174" s="223">
        <v>0.001</v>
      </c>
      <c r="R174" s="223">
        <f>Q174*H174</f>
        <v>0.0060000000000000001</v>
      </c>
      <c r="S174" s="223">
        <v>0</v>
      </c>
      <c r="T174" s="22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5" t="s">
        <v>256</v>
      </c>
      <c r="AT174" s="225" t="s">
        <v>252</v>
      </c>
      <c r="AU174" s="225" t="s">
        <v>86</v>
      </c>
      <c r="AY174" s="14" t="s">
        <v>125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4" t="s">
        <v>81</v>
      </c>
      <c r="BK174" s="226">
        <f>ROUND(I174*H174,2)</f>
        <v>0</v>
      </c>
      <c r="BL174" s="14" t="s">
        <v>181</v>
      </c>
      <c r="BM174" s="225" t="s">
        <v>300</v>
      </c>
    </row>
    <row r="175" s="2" customFormat="1" ht="16.5" customHeight="1">
      <c r="A175" s="35"/>
      <c r="B175" s="36"/>
      <c r="C175" s="232" t="s">
        <v>301</v>
      </c>
      <c r="D175" s="232" t="s">
        <v>252</v>
      </c>
      <c r="E175" s="233" t="s">
        <v>302</v>
      </c>
      <c r="F175" s="234" t="s">
        <v>303</v>
      </c>
      <c r="G175" s="235" t="s">
        <v>142</v>
      </c>
      <c r="H175" s="236">
        <v>115</v>
      </c>
      <c r="I175" s="237"/>
      <c r="J175" s="238">
        <f>ROUND(I175*H175,2)</f>
        <v>0</v>
      </c>
      <c r="K175" s="239"/>
      <c r="L175" s="240"/>
      <c r="M175" s="241" t="s">
        <v>1</v>
      </c>
      <c r="N175" s="242" t="s">
        <v>41</v>
      </c>
      <c r="O175" s="88"/>
      <c r="P175" s="223">
        <f>O175*H175</f>
        <v>0</v>
      </c>
      <c r="Q175" s="223">
        <v>0.001</v>
      </c>
      <c r="R175" s="223">
        <f>Q175*H175</f>
        <v>0.11500000000000001</v>
      </c>
      <c r="S175" s="223">
        <v>0</v>
      </c>
      <c r="T175" s="22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5" t="s">
        <v>256</v>
      </c>
      <c r="AT175" s="225" t="s">
        <v>252</v>
      </c>
      <c r="AU175" s="225" t="s">
        <v>86</v>
      </c>
      <c r="AY175" s="14" t="s">
        <v>125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4" t="s">
        <v>81</v>
      </c>
      <c r="BK175" s="226">
        <f>ROUND(I175*H175,2)</f>
        <v>0</v>
      </c>
      <c r="BL175" s="14" t="s">
        <v>181</v>
      </c>
      <c r="BM175" s="225" t="s">
        <v>304</v>
      </c>
    </row>
    <row r="176" s="2" customFormat="1" ht="16.5" customHeight="1">
      <c r="A176" s="35"/>
      <c r="B176" s="36"/>
      <c r="C176" s="232" t="s">
        <v>305</v>
      </c>
      <c r="D176" s="232" t="s">
        <v>252</v>
      </c>
      <c r="E176" s="233" t="s">
        <v>306</v>
      </c>
      <c r="F176" s="234" t="s">
        <v>307</v>
      </c>
      <c r="G176" s="235" t="s">
        <v>142</v>
      </c>
      <c r="H176" s="236">
        <v>135</v>
      </c>
      <c r="I176" s="237"/>
      <c r="J176" s="238">
        <f>ROUND(I176*H176,2)</f>
        <v>0</v>
      </c>
      <c r="K176" s="239"/>
      <c r="L176" s="240"/>
      <c r="M176" s="241" t="s">
        <v>1</v>
      </c>
      <c r="N176" s="242" t="s">
        <v>41</v>
      </c>
      <c r="O176" s="88"/>
      <c r="P176" s="223">
        <f>O176*H176</f>
        <v>0</v>
      </c>
      <c r="Q176" s="223">
        <v>0.001</v>
      </c>
      <c r="R176" s="223">
        <f>Q176*H176</f>
        <v>0.13500000000000001</v>
      </c>
      <c r="S176" s="223">
        <v>0</v>
      </c>
      <c r="T176" s="22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5" t="s">
        <v>256</v>
      </c>
      <c r="AT176" s="225" t="s">
        <v>252</v>
      </c>
      <c r="AU176" s="225" t="s">
        <v>86</v>
      </c>
      <c r="AY176" s="14" t="s">
        <v>125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4" t="s">
        <v>81</v>
      </c>
      <c r="BK176" s="226">
        <f>ROUND(I176*H176,2)</f>
        <v>0</v>
      </c>
      <c r="BL176" s="14" t="s">
        <v>181</v>
      </c>
      <c r="BM176" s="225" t="s">
        <v>308</v>
      </c>
    </row>
    <row r="177" s="2" customFormat="1" ht="16.5" customHeight="1">
      <c r="A177" s="35"/>
      <c r="B177" s="36"/>
      <c r="C177" s="232" t="s">
        <v>309</v>
      </c>
      <c r="D177" s="232" t="s">
        <v>252</v>
      </c>
      <c r="E177" s="233" t="s">
        <v>310</v>
      </c>
      <c r="F177" s="234" t="s">
        <v>311</v>
      </c>
      <c r="G177" s="235" t="s">
        <v>142</v>
      </c>
      <c r="H177" s="236">
        <v>48</v>
      </c>
      <c r="I177" s="237"/>
      <c r="J177" s="238">
        <f>ROUND(I177*H177,2)</f>
        <v>0</v>
      </c>
      <c r="K177" s="239"/>
      <c r="L177" s="240"/>
      <c r="M177" s="241" t="s">
        <v>1</v>
      </c>
      <c r="N177" s="242" t="s">
        <v>41</v>
      </c>
      <c r="O177" s="88"/>
      <c r="P177" s="223">
        <f>O177*H177</f>
        <v>0</v>
      </c>
      <c r="Q177" s="223">
        <v>0.001</v>
      </c>
      <c r="R177" s="223">
        <f>Q177*H177</f>
        <v>0.048000000000000001</v>
      </c>
      <c r="S177" s="223">
        <v>0</v>
      </c>
      <c r="T177" s="22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5" t="s">
        <v>256</v>
      </c>
      <c r="AT177" s="225" t="s">
        <v>252</v>
      </c>
      <c r="AU177" s="225" t="s">
        <v>86</v>
      </c>
      <c r="AY177" s="14" t="s">
        <v>125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4" t="s">
        <v>81</v>
      </c>
      <c r="BK177" s="226">
        <f>ROUND(I177*H177,2)</f>
        <v>0</v>
      </c>
      <c r="BL177" s="14" t="s">
        <v>181</v>
      </c>
      <c r="BM177" s="225" t="s">
        <v>312</v>
      </c>
    </row>
    <row r="178" s="2" customFormat="1" ht="16.5" customHeight="1">
      <c r="A178" s="35"/>
      <c r="B178" s="36"/>
      <c r="C178" s="232" t="s">
        <v>313</v>
      </c>
      <c r="D178" s="232" t="s">
        <v>252</v>
      </c>
      <c r="E178" s="233" t="s">
        <v>314</v>
      </c>
      <c r="F178" s="234" t="s">
        <v>315</v>
      </c>
      <c r="G178" s="235" t="s">
        <v>142</v>
      </c>
      <c r="H178" s="236">
        <v>33</v>
      </c>
      <c r="I178" s="237"/>
      <c r="J178" s="238">
        <f>ROUND(I178*H178,2)</f>
        <v>0</v>
      </c>
      <c r="K178" s="239"/>
      <c r="L178" s="240"/>
      <c r="M178" s="241" t="s">
        <v>1</v>
      </c>
      <c r="N178" s="242" t="s">
        <v>41</v>
      </c>
      <c r="O178" s="88"/>
      <c r="P178" s="223">
        <f>O178*H178</f>
        <v>0</v>
      </c>
      <c r="Q178" s="223">
        <v>0.001</v>
      </c>
      <c r="R178" s="223">
        <f>Q178*H178</f>
        <v>0.033000000000000002</v>
      </c>
      <c r="S178" s="223">
        <v>0</v>
      </c>
      <c r="T178" s="22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5" t="s">
        <v>256</v>
      </c>
      <c r="AT178" s="225" t="s">
        <v>252</v>
      </c>
      <c r="AU178" s="225" t="s">
        <v>86</v>
      </c>
      <c r="AY178" s="14" t="s">
        <v>125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4" t="s">
        <v>81</v>
      </c>
      <c r="BK178" s="226">
        <f>ROUND(I178*H178,2)</f>
        <v>0</v>
      </c>
      <c r="BL178" s="14" t="s">
        <v>181</v>
      </c>
      <c r="BM178" s="225" t="s">
        <v>316</v>
      </c>
    </row>
    <row r="179" s="2" customFormat="1" ht="16.5" customHeight="1">
      <c r="A179" s="35"/>
      <c r="B179" s="36"/>
      <c r="C179" s="232" t="s">
        <v>317</v>
      </c>
      <c r="D179" s="232" t="s">
        <v>252</v>
      </c>
      <c r="E179" s="233" t="s">
        <v>318</v>
      </c>
      <c r="F179" s="234" t="s">
        <v>319</v>
      </c>
      <c r="G179" s="235" t="s">
        <v>255</v>
      </c>
      <c r="H179" s="236">
        <v>41</v>
      </c>
      <c r="I179" s="237"/>
      <c r="J179" s="238">
        <f>ROUND(I179*H179,2)</f>
        <v>0</v>
      </c>
      <c r="K179" s="239"/>
      <c r="L179" s="240"/>
      <c r="M179" s="241" t="s">
        <v>1</v>
      </c>
      <c r="N179" s="242" t="s">
        <v>41</v>
      </c>
      <c r="O179" s="88"/>
      <c r="P179" s="223">
        <f>O179*H179</f>
        <v>0</v>
      </c>
      <c r="Q179" s="223">
        <v>0.001</v>
      </c>
      <c r="R179" s="223">
        <f>Q179*H179</f>
        <v>0.041000000000000002</v>
      </c>
      <c r="S179" s="223">
        <v>0</v>
      </c>
      <c r="T179" s="22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5" t="s">
        <v>256</v>
      </c>
      <c r="AT179" s="225" t="s">
        <v>252</v>
      </c>
      <c r="AU179" s="225" t="s">
        <v>86</v>
      </c>
      <c r="AY179" s="14" t="s">
        <v>125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4" t="s">
        <v>81</v>
      </c>
      <c r="BK179" s="226">
        <f>ROUND(I179*H179,2)</f>
        <v>0</v>
      </c>
      <c r="BL179" s="14" t="s">
        <v>181</v>
      </c>
      <c r="BM179" s="225" t="s">
        <v>320</v>
      </c>
    </row>
    <row r="180" s="2" customFormat="1" ht="16.5" customHeight="1">
      <c r="A180" s="35"/>
      <c r="B180" s="36"/>
      <c r="C180" s="213" t="s">
        <v>321</v>
      </c>
      <c r="D180" s="213" t="s">
        <v>128</v>
      </c>
      <c r="E180" s="214" t="s">
        <v>322</v>
      </c>
      <c r="F180" s="215" t="s">
        <v>323</v>
      </c>
      <c r="G180" s="216" t="s">
        <v>153</v>
      </c>
      <c r="H180" s="217">
        <v>1</v>
      </c>
      <c r="I180" s="218"/>
      <c r="J180" s="219">
        <f>ROUND(I180*H180,2)</f>
        <v>0</v>
      </c>
      <c r="K180" s="220"/>
      <c r="L180" s="41"/>
      <c r="M180" s="221" t="s">
        <v>1</v>
      </c>
      <c r="N180" s="222" t="s">
        <v>41</v>
      </c>
      <c r="O180" s="88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5" t="s">
        <v>181</v>
      </c>
      <c r="AT180" s="225" t="s">
        <v>128</v>
      </c>
      <c r="AU180" s="225" t="s">
        <v>86</v>
      </c>
      <c r="AY180" s="14" t="s">
        <v>125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4" t="s">
        <v>81</v>
      </c>
      <c r="BK180" s="226">
        <f>ROUND(I180*H180,2)</f>
        <v>0</v>
      </c>
      <c r="BL180" s="14" t="s">
        <v>181</v>
      </c>
      <c r="BM180" s="225" t="s">
        <v>324</v>
      </c>
    </row>
    <row r="181" s="2" customFormat="1">
      <c r="A181" s="35"/>
      <c r="B181" s="36"/>
      <c r="C181" s="37"/>
      <c r="D181" s="227" t="s">
        <v>166</v>
      </c>
      <c r="E181" s="37"/>
      <c r="F181" s="228" t="s">
        <v>325</v>
      </c>
      <c r="G181" s="37"/>
      <c r="H181" s="37"/>
      <c r="I181" s="229"/>
      <c r="J181" s="37"/>
      <c r="K181" s="37"/>
      <c r="L181" s="41"/>
      <c r="M181" s="230"/>
      <c r="N181" s="231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166</v>
      </c>
      <c r="AU181" s="14" t="s">
        <v>86</v>
      </c>
    </row>
    <row r="182" s="12" customFormat="1" ht="22.8" customHeight="1">
      <c r="A182" s="12"/>
      <c r="B182" s="197"/>
      <c r="C182" s="198"/>
      <c r="D182" s="199" t="s">
        <v>75</v>
      </c>
      <c r="E182" s="211" t="s">
        <v>326</v>
      </c>
      <c r="F182" s="211" t="s">
        <v>327</v>
      </c>
      <c r="G182" s="198"/>
      <c r="H182" s="198"/>
      <c r="I182" s="201"/>
      <c r="J182" s="212">
        <f>BK182</f>
        <v>0</v>
      </c>
      <c r="K182" s="198"/>
      <c r="L182" s="203"/>
      <c r="M182" s="204"/>
      <c r="N182" s="205"/>
      <c r="O182" s="205"/>
      <c r="P182" s="206">
        <f>SUM(P183:P197)</f>
        <v>0</v>
      </c>
      <c r="Q182" s="205"/>
      <c r="R182" s="206">
        <f>SUM(R183:R197)</f>
        <v>170.9380482</v>
      </c>
      <c r="S182" s="205"/>
      <c r="T182" s="207">
        <f>SUM(T183:T197)</f>
        <v>7.4916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8" t="s">
        <v>86</v>
      </c>
      <c r="AT182" s="209" t="s">
        <v>75</v>
      </c>
      <c r="AU182" s="209" t="s">
        <v>81</v>
      </c>
      <c r="AY182" s="208" t="s">
        <v>125</v>
      </c>
      <c r="BK182" s="210">
        <f>SUM(BK183:BK197)</f>
        <v>0</v>
      </c>
    </row>
    <row r="183" s="2" customFormat="1" ht="33" customHeight="1">
      <c r="A183" s="35"/>
      <c r="B183" s="36"/>
      <c r="C183" s="213" t="s">
        <v>328</v>
      </c>
      <c r="D183" s="213" t="s">
        <v>128</v>
      </c>
      <c r="E183" s="214" t="s">
        <v>329</v>
      </c>
      <c r="F183" s="215" t="s">
        <v>330</v>
      </c>
      <c r="G183" s="216" t="s">
        <v>245</v>
      </c>
      <c r="H183" s="217">
        <v>146</v>
      </c>
      <c r="I183" s="218"/>
      <c r="J183" s="219">
        <f>ROUND(I183*H183,2)</f>
        <v>0</v>
      </c>
      <c r="K183" s="220"/>
      <c r="L183" s="41"/>
      <c r="M183" s="221" t="s">
        <v>1</v>
      </c>
      <c r="N183" s="222" t="s">
        <v>41</v>
      </c>
      <c r="O183" s="88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5" t="s">
        <v>181</v>
      </c>
      <c r="AT183" s="225" t="s">
        <v>128</v>
      </c>
      <c r="AU183" s="225" t="s">
        <v>86</v>
      </c>
      <c r="AY183" s="14" t="s">
        <v>125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4" t="s">
        <v>81</v>
      </c>
      <c r="BK183" s="226">
        <f>ROUND(I183*H183,2)</f>
        <v>0</v>
      </c>
      <c r="BL183" s="14" t="s">
        <v>181</v>
      </c>
      <c r="BM183" s="225" t="s">
        <v>331</v>
      </c>
    </row>
    <row r="184" s="2" customFormat="1" ht="24.15" customHeight="1">
      <c r="A184" s="35"/>
      <c r="B184" s="36"/>
      <c r="C184" s="232" t="s">
        <v>332</v>
      </c>
      <c r="D184" s="232" t="s">
        <v>252</v>
      </c>
      <c r="E184" s="233" t="s">
        <v>333</v>
      </c>
      <c r="F184" s="234" t="s">
        <v>334</v>
      </c>
      <c r="G184" s="235" t="s">
        <v>335</v>
      </c>
      <c r="H184" s="236">
        <v>1.7669999999999999</v>
      </c>
      <c r="I184" s="237"/>
      <c r="J184" s="238">
        <f>ROUND(I184*H184,2)</f>
        <v>0</v>
      </c>
      <c r="K184" s="239"/>
      <c r="L184" s="240"/>
      <c r="M184" s="241" t="s">
        <v>1</v>
      </c>
      <c r="N184" s="242" t="s">
        <v>41</v>
      </c>
      <c r="O184" s="88"/>
      <c r="P184" s="223">
        <f>O184*H184</f>
        <v>0</v>
      </c>
      <c r="Q184" s="223">
        <v>0.55000000000000004</v>
      </c>
      <c r="R184" s="223">
        <f>Q184*H184</f>
        <v>0.97184999999999999</v>
      </c>
      <c r="S184" s="223">
        <v>0</v>
      </c>
      <c r="T184" s="22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5" t="s">
        <v>256</v>
      </c>
      <c r="AT184" s="225" t="s">
        <v>252</v>
      </c>
      <c r="AU184" s="225" t="s">
        <v>86</v>
      </c>
      <c r="AY184" s="14" t="s">
        <v>125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4" t="s">
        <v>81</v>
      </c>
      <c r="BK184" s="226">
        <f>ROUND(I184*H184,2)</f>
        <v>0</v>
      </c>
      <c r="BL184" s="14" t="s">
        <v>181</v>
      </c>
      <c r="BM184" s="225" t="s">
        <v>336</v>
      </c>
    </row>
    <row r="185" s="2" customFormat="1" ht="33" customHeight="1">
      <c r="A185" s="35"/>
      <c r="B185" s="36"/>
      <c r="C185" s="213" t="s">
        <v>337</v>
      </c>
      <c r="D185" s="213" t="s">
        <v>128</v>
      </c>
      <c r="E185" s="214" t="s">
        <v>338</v>
      </c>
      <c r="F185" s="215" t="s">
        <v>339</v>
      </c>
      <c r="G185" s="216" t="s">
        <v>245</v>
      </c>
      <c r="H185" s="217">
        <v>624.29999999999995</v>
      </c>
      <c r="I185" s="218"/>
      <c r="J185" s="219">
        <f>ROUND(I185*H185,2)</f>
        <v>0</v>
      </c>
      <c r="K185" s="220"/>
      <c r="L185" s="41"/>
      <c r="M185" s="221" t="s">
        <v>1</v>
      </c>
      <c r="N185" s="222" t="s">
        <v>41</v>
      </c>
      <c r="O185" s="88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5" t="s">
        <v>181</v>
      </c>
      <c r="AT185" s="225" t="s">
        <v>128</v>
      </c>
      <c r="AU185" s="225" t="s">
        <v>86</v>
      </c>
      <c r="AY185" s="14" t="s">
        <v>125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4" t="s">
        <v>81</v>
      </c>
      <c r="BK185" s="226">
        <f>ROUND(I185*H185,2)</f>
        <v>0</v>
      </c>
      <c r="BL185" s="14" t="s">
        <v>181</v>
      </c>
      <c r="BM185" s="225" t="s">
        <v>340</v>
      </c>
    </row>
    <row r="186" s="2" customFormat="1" ht="21.75" customHeight="1">
      <c r="A186" s="35"/>
      <c r="B186" s="36"/>
      <c r="C186" s="232" t="s">
        <v>341</v>
      </c>
      <c r="D186" s="232" t="s">
        <v>252</v>
      </c>
      <c r="E186" s="233" t="s">
        <v>342</v>
      </c>
      <c r="F186" s="234" t="s">
        <v>343</v>
      </c>
      <c r="G186" s="235" t="s">
        <v>335</v>
      </c>
      <c r="H186" s="236">
        <v>11.987</v>
      </c>
      <c r="I186" s="237"/>
      <c r="J186" s="238">
        <f>ROUND(I186*H186,2)</f>
        <v>0</v>
      </c>
      <c r="K186" s="239"/>
      <c r="L186" s="240"/>
      <c r="M186" s="241" t="s">
        <v>1</v>
      </c>
      <c r="N186" s="242" t="s">
        <v>41</v>
      </c>
      <c r="O186" s="88"/>
      <c r="P186" s="223">
        <f>O186*H186</f>
        <v>0</v>
      </c>
      <c r="Q186" s="223">
        <v>0.55000000000000004</v>
      </c>
      <c r="R186" s="223">
        <f>Q186*H186</f>
        <v>6.5928500000000003</v>
      </c>
      <c r="S186" s="223">
        <v>0</v>
      </c>
      <c r="T186" s="22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5" t="s">
        <v>256</v>
      </c>
      <c r="AT186" s="225" t="s">
        <v>252</v>
      </c>
      <c r="AU186" s="225" t="s">
        <v>86</v>
      </c>
      <c r="AY186" s="14" t="s">
        <v>125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4" t="s">
        <v>81</v>
      </c>
      <c r="BK186" s="226">
        <f>ROUND(I186*H186,2)</f>
        <v>0</v>
      </c>
      <c r="BL186" s="14" t="s">
        <v>181</v>
      </c>
      <c r="BM186" s="225" t="s">
        <v>344</v>
      </c>
    </row>
    <row r="187" s="2" customFormat="1" ht="33" customHeight="1">
      <c r="A187" s="35"/>
      <c r="B187" s="36"/>
      <c r="C187" s="213" t="s">
        <v>345</v>
      </c>
      <c r="D187" s="213" t="s">
        <v>128</v>
      </c>
      <c r="E187" s="214" t="s">
        <v>346</v>
      </c>
      <c r="F187" s="215" t="s">
        <v>347</v>
      </c>
      <c r="G187" s="216" t="s">
        <v>245</v>
      </c>
      <c r="H187" s="217">
        <v>624.29999999999995</v>
      </c>
      <c r="I187" s="218"/>
      <c r="J187" s="219">
        <f>ROUND(I187*H187,2)</f>
        <v>0</v>
      </c>
      <c r="K187" s="220"/>
      <c r="L187" s="41"/>
      <c r="M187" s="221" t="s">
        <v>1</v>
      </c>
      <c r="N187" s="222" t="s">
        <v>41</v>
      </c>
      <c r="O187" s="88"/>
      <c r="P187" s="223">
        <f>O187*H187</f>
        <v>0</v>
      </c>
      <c r="Q187" s="223">
        <v>0</v>
      </c>
      <c r="R187" s="223">
        <f>Q187*H187</f>
        <v>0</v>
      </c>
      <c r="S187" s="223">
        <v>0.012</v>
      </c>
      <c r="T187" s="224">
        <f>S187*H187</f>
        <v>7.4916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5" t="s">
        <v>181</v>
      </c>
      <c r="AT187" s="225" t="s">
        <v>128</v>
      </c>
      <c r="AU187" s="225" t="s">
        <v>86</v>
      </c>
      <c r="AY187" s="14" t="s">
        <v>125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4" t="s">
        <v>81</v>
      </c>
      <c r="BK187" s="226">
        <f>ROUND(I187*H187,2)</f>
        <v>0</v>
      </c>
      <c r="BL187" s="14" t="s">
        <v>181</v>
      </c>
      <c r="BM187" s="225" t="s">
        <v>348</v>
      </c>
    </row>
    <row r="188" s="2" customFormat="1" ht="24.15" customHeight="1">
      <c r="A188" s="35"/>
      <c r="B188" s="36"/>
      <c r="C188" s="213" t="s">
        <v>349</v>
      </c>
      <c r="D188" s="213" t="s">
        <v>128</v>
      </c>
      <c r="E188" s="214" t="s">
        <v>350</v>
      </c>
      <c r="F188" s="215" t="s">
        <v>351</v>
      </c>
      <c r="G188" s="216" t="s">
        <v>131</v>
      </c>
      <c r="H188" s="217">
        <v>18</v>
      </c>
      <c r="I188" s="218"/>
      <c r="J188" s="219">
        <f>ROUND(I188*H188,2)</f>
        <v>0</v>
      </c>
      <c r="K188" s="220"/>
      <c r="L188" s="41"/>
      <c r="M188" s="221" t="s">
        <v>1</v>
      </c>
      <c r="N188" s="222" t="s">
        <v>41</v>
      </c>
      <c r="O188" s="88"/>
      <c r="P188" s="223">
        <f>O188*H188</f>
        <v>0</v>
      </c>
      <c r="Q188" s="223">
        <v>0.01396</v>
      </c>
      <c r="R188" s="223">
        <f>Q188*H188</f>
        <v>0.25128</v>
      </c>
      <c r="S188" s="223">
        <v>0</v>
      </c>
      <c r="T188" s="22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5" t="s">
        <v>181</v>
      </c>
      <c r="AT188" s="225" t="s">
        <v>128</v>
      </c>
      <c r="AU188" s="225" t="s">
        <v>86</v>
      </c>
      <c r="AY188" s="14" t="s">
        <v>125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4" t="s">
        <v>81</v>
      </c>
      <c r="BK188" s="226">
        <f>ROUND(I188*H188,2)</f>
        <v>0</v>
      </c>
      <c r="BL188" s="14" t="s">
        <v>181</v>
      </c>
      <c r="BM188" s="225" t="s">
        <v>352</v>
      </c>
    </row>
    <row r="189" s="2" customFormat="1" ht="24.15" customHeight="1">
      <c r="A189" s="35"/>
      <c r="B189" s="36"/>
      <c r="C189" s="213" t="s">
        <v>353</v>
      </c>
      <c r="D189" s="213" t="s">
        <v>128</v>
      </c>
      <c r="E189" s="214" t="s">
        <v>354</v>
      </c>
      <c r="F189" s="215" t="s">
        <v>355</v>
      </c>
      <c r="G189" s="216" t="s">
        <v>335</v>
      </c>
      <c r="H189" s="217">
        <v>13.754</v>
      </c>
      <c r="I189" s="218"/>
      <c r="J189" s="219">
        <f>ROUND(I189*H189,2)</f>
        <v>0</v>
      </c>
      <c r="K189" s="220"/>
      <c r="L189" s="41"/>
      <c r="M189" s="221" t="s">
        <v>1</v>
      </c>
      <c r="N189" s="222" t="s">
        <v>41</v>
      </c>
      <c r="O189" s="88"/>
      <c r="P189" s="223">
        <f>O189*H189</f>
        <v>0</v>
      </c>
      <c r="Q189" s="223">
        <v>0.023300000000000001</v>
      </c>
      <c r="R189" s="223">
        <f>Q189*H189</f>
        <v>0.32046819999999998</v>
      </c>
      <c r="S189" s="223">
        <v>0</v>
      </c>
      <c r="T189" s="22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5" t="s">
        <v>181</v>
      </c>
      <c r="AT189" s="225" t="s">
        <v>128</v>
      </c>
      <c r="AU189" s="225" t="s">
        <v>86</v>
      </c>
      <c r="AY189" s="14" t="s">
        <v>125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4" t="s">
        <v>81</v>
      </c>
      <c r="BK189" s="226">
        <f>ROUND(I189*H189,2)</f>
        <v>0</v>
      </c>
      <c r="BL189" s="14" t="s">
        <v>181</v>
      </c>
      <c r="BM189" s="225" t="s">
        <v>356</v>
      </c>
    </row>
    <row r="190" s="2" customFormat="1" ht="21.75" customHeight="1">
      <c r="A190" s="35"/>
      <c r="B190" s="36"/>
      <c r="C190" s="213" t="s">
        <v>357</v>
      </c>
      <c r="D190" s="213" t="s">
        <v>128</v>
      </c>
      <c r="E190" s="214" t="s">
        <v>358</v>
      </c>
      <c r="F190" s="215" t="s">
        <v>359</v>
      </c>
      <c r="G190" s="216" t="s">
        <v>245</v>
      </c>
      <c r="H190" s="217">
        <v>296</v>
      </c>
      <c r="I190" s="218"/>
      <c r="J190" s="219">
        <f>ROUND(I190*H190,2)</f>
        <v>0</v>
      </c>
      <c r="K190" s="220"/>
      <c r="L190" s="41"/>
      <c r="M190" s="221" t="s">
        <v>1</v>
      </c>
      <c r="N190" s="222" t="s">
        <v>41</v>
      </c>
      <c r="O190" s="88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5" t="s">
        <v>181</v>
      </c>
      <c r="AT190" s="225" t="s">
        <v>128</v>
      </c>
      <c r="AU190" s="225" t="s">
        <v>86</v>
      </c>
      <c r="AY190" s="14" t="s">
        <v>125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4" t="s">
        <v>81</v>
      </c>
      <c r="BK190" s="226">
        <f>ROUND(I190*H190,2)</f>
        <v>0</v>
      </c>
      <c r="BL190" s="14" t="s">
        <v>181</v>
      </c>
      <c r="BM190" s="225" t="s">
        <v>360</v>
      </c>
    </row>
    <row r="191" s="2" customFormat="1" ht="24.15" customHeight="1">
      <c r="A191" s="35"/>
      <c r="B191" s="36"/>
      <c r="C191" s="232" t="s">
        <v>361</v>
      </c>
      <c r="D191" s="232" t="s">
        <v>252</v>
      </c>
      <c r="E191" s="233" t="s">
        <v>362</v>
      </c>
      <c r="F191" s="234" t="s">
        <v>363</v>
      </c>
      <c r="G191" s="235" t="s">
        <v>364</v>
      </c>
      <c r="H191" s="236">
        <v>296</v>
      </c>
      <c r="I191" s="237"/>
      <c r="J191" s="238">
        <f>ROUND(I191*H191,2)</f>
        <v>0</v>
      </c>
      <c r="K191" s="239"/>
      <c r="L191" s="240"/>
      <c r="M191" s="241" t="s">
        <v>1</v>
      </c>
      <c r="N191" s="242" t="s">
        <v>41</v>
      </c>
      <c r="O191" s="88"/>
      <c r="P191" s="223">
        <f>O191*H191</f>
        <v>0</v>
      </c>
      <c r="Q191" s="223">
        <v>0.55000000000000004</v>
      </c>
      <c r="R191" s="223">
        <f>Q191*H191</f>
        <v>162.80000000000001</v>
      </c>
      <c r="S191" s="223">
        <v>0</v>
      </c>
      <c r="T191" s="224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5" t="s">
        <v>365</v>
      </c>
      <c r="AT191" s="225" t="s">
        <v>252</v>
      </c>
      <c r="AU191" s="225" t="s">
        <v>86</v>
      </c>
      <c r="AY191" s="14" t="s">
        <v>125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4" t="s">
        <v>81</v>
      </c>
      <c r="BK191" s="226">
        <f>ROUND(I191*H191,2)</f>
        <v>0</v>
      </c>
      <c r="BL191" s="14" t="s">
        <v>365</v>
      </c>
      <c r="BM191" s="225" t="s">
        <v>366</v>
      </c>
    </row>
    <row r="192" s="2" customFormat="1" ht="16.5" customHeight="1">
      <c r="A192" s="35"/>
      <c r="B192" s="36"/>
      <c r="C192" s="213" t="s">
        <v>367</v>
      </c>
      <c r="D192" s="213" t="s">
        <v>128</v>
      </c>
      <c r="E192" s="214" t="s">
        <v>368</v>
      </c>
      <c r="F192" s="215" t="s">
        <v>369</v>
      </c>
      <c r="G192" s="216" t="s">
        <v>131</v>
      </c>
      <c r="H192" s="217">
        <v>74</v>
      </c>
      <c r="I192" s="218"/>
      <c r="J192" s="219">
        <f>ROUND(I192*H192,2)</f>
        <v>0</v>
      </c>
      <c r="K192" s="220"/>
      <c r="L192" s="41"/>
      <c r="M192" s="221" t="s">
        <v>1</v>
      </c>
      <c r="N192" s="222" t="s">
        <v>41</v>
      </c>
      <c r="O192" s="88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5" t="s">
        <v>181</v>
      </c>
      <c r="AT192" s="225" t="s">
        <v>128</v>
      </c>
      <c r="AU192" s="225" t="s">
        <v>86</v>
      </c>
      <c r="AY192" s="14" t="s">
        <v>125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4" t="s">
        <v>81</v>
      </c>
      <c r="BK192" s="226">
        <f>ROUND(I192*H192,2)</f>
        <v>0</v>
      </c>
      <c r="BL192" s="14" t="s">
        <v>181</v>
      </c>
      <c r="BM192" s="225" t="s">
        <v>370</v>
      </c>
    </row>
    <row r="193" s="2" customFormat="1" ht="16.5" customHeight="1">
      <c r="A193" s="35"/>
      <c r="B193" s="36"/>
      <c r="C193" s="232" t="s">
        <v>371</v>
      </c>
      <c r="D193" s="232" t="s">
        <v>252</v>
      </c>
      <c r="E193" s="233" t="s">
        <v>372</v>
      </c>
      <c r="F193" s="234" t="s">
        <v>373</v>
      </c>
      <c r="G193" s="235" t="s">
        <v>131</v>
      </c>
      <c r="H193" s="236">
        <v>80</v>
      </c>
      <c r="I193" s="237"/>
      <c r="J193" s="238">
        <f>ROUND(I193*H193,2)</f>
        <v>0</v>
      </c>
      <c r="K193" s="239"/>
      <c r="L193" s="240"/>
      <c r="M193" s="241" t="s">
        <v>1</v>
      </c>
      <c r="N193" s="242" t="s">
        <v>41</v>
      </c>
      <c r="O193" s="88"/>
      <c r="P193" s="223">
        <f>O193*H193</f>
        <v>0</v>
      </c>
      <c r="Q193" s="223">
        <v>2.0000000000000002E-05</v>
      </c>
      <c r="R193" s="223">
        <f>Q193*H193</f>
        <v>0.0016000000000000001</v>
      </c>
      <c r="S193" s="223">
        <v>0</v>
      </c>
      <c r="T193" s="22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5" t="s">
        <v>365</v>
      </c>
      <c r="AT193" s="225" t="s">
        <v>252</v>
      </c>
      <c r="AU193" s="225" t="s">
        <v>86</v>
      </c>
      <c r="AY193" s="14" t="s">
        <v>125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4" t="s">
        <v>81</v>
      </c>
      <c r="BK193" s="226">
        <f>ROUND(I193*H193,2)</f>
        <v>0</v>
      </c>
      <c r="BL193" s="14" t="s">
        <v>365</v>
      </c>
      <c r="BM193" s="225" t="s">
        <v>374</v>
      </c>
    </row>
    <row r="194" s="2" customFormat="1">
      <c r="A194" s="35"/>
      <c r="B194" s="36"/>
      <c r="C194" s="37"/>
      <c r="D194" s="227" t="s">
        <v>166</v>
      </c>
      <c r="E194" s="37"/>
      <c r="F194" s="228" t="s">
        <v>375</v>
      </c>
      <c r="G194" s="37"/>
      <c r="H194" s="37"/>
      <c r="I194" s="229"/>
      <c r="J194" s="37"/>
      <c r="K194" s="37"/>
      <c r="L194" s="41"/>
      <c r="M194" s="230"/>
      <c r="N194" s="231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166</v>
      </c>
      <c r="AU194" s="14" t="s">
        <v>86</v>
      </c>
    </row>
    <row r="195" s="2" customFormat="1" ht="16.5" customHeight="1">
      <c r="A195" s="35"/>
      <c r="B195" s="36"/>
      <c r="C195" s="232" t="s">
        <v>376</v>
      </c>
      <c r="D195" s="232" t="s">
        <v>252</v>
      </c>
      <c r="E195" s="233" t="s">
        <v>377</v>
      </c>
      <c r="F195" s="234" t="s">
        <v>378</v>
      </c>
      <c r="G195" s="235" t="s">
        <v>153</v>
      </c>
      <c r="H195" s="236">
        <v>1</v>
      </c>
      <c r="I195" s="237"/>
      <c r="J195" s="238">
        <f>ROUND(I195*H195,2)</f>
        <v>0</v>
      </c>
      <c r="K195" s="239"/>
      <c r="L195" s="240"/>
      <c r="M195" s="241" t="s">
        <v>1</v>
      </c>
      <c r="N195" s="242" t="s">
        <v>41</v>
      </c>
      <c r="O195" s="88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5" t="s">
        <v>365</v>
      </c>
      <c r="AT195" s="225" t="s">
        <v>252</v>
      </c>
      <c r="AU195" s="225" t="s">
        <v>86</v>
      </c>
      <c r="AY195" s="14" t="s">
        <v>125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4" t="s">
        <v>81</v>
      </c>
      <c r="BK195" s="226">
        <f>ROUND(I195*H195,2)</f>
        <v>0</v>
      </c>
      <c r="BL195" s="14" t="s">
        <v>365</v>
      </c>
      <c r="BM195" s="225" t="s">
        <v>379</v>
      </c>
    </row>
    <row r="196" s="2" customFormat="1">
      <c r="A196" s="35"/>
      <c r="B196" s="36"/>
      <c r="C196" s="37"/>
      <c r="D196" s="227" t="s">
        <v>166</v>
      </c>
      <c r="E196" s="37"/>
      <c r="F196" s="228" t="s">
        <v>380</v>
      </c>
      <c r="G196" s="37"/>
      <c r="H196" s="37"/>
      <c r="I196" s="229"/>
      <c r="J196" s="37"/>
      <c r="K196" s="37"/>
      <c r="L196" s="41"/>
      <c r="M196" s="230"/>
      <c r="N196" s="231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166</v>
      </c>
      <c r="AU196" s="14" t="s">
        <v>86</v>
      </c>
    </row>
    <row r="197" s="2" customFormat="1" ht="24.15" customHeight="1">
      <c r="A197" s="35"/>
      <c r="B197" s="36"/>
      <c r="C197" s="213" t="s">
        <v>381</v>
      </c>
      <c r="D197" s="213" t="s">
        <v>128</v>
      </c>
      <c r="E197" s="214" t="s">
        <v>382</v>
      </c>
      <c r="F197" s="215" t="s">
        <v>383</v>
      </c>
      <c r="G197" s="216" t="s">
        <v>160</v>
      </c>
      <c r="H197" s="217">
        <v>8.1359999999999992</v>
      </c>
      <c r="I197" s="218"/>
      <c r="J197" s="219">
        <f>ROUND(I197*H197,2)</f>
        <v>0</v>
      </c>
      <c r="K197" s="220"/>
      <c r="L197" s="41"/>
      <c r="M197" s="221" t="s">
        <v>1</v>
      </c>
      <c r="N197" s="222" t="s">
        <v>41</v>
      </c>
      <c r="O197" s="88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5" t="s">
        <v>181</v>
      </c>
      <c r="AT197" s="225" t="s">
        <v>128</v>
      </c>
      <c r="AU197" s="225" t="s">
        <v>86</v>
      </c>
      <c r="AY197" s="14" t="s">
        <v>125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4" t="s">
        <v>81</v>
      </c>
      <c r="BK197" s="226">
        <f>ROUND(I197*H197,2)</f>
        <v>0</v>
      </c>
      <c r="BL197" s="14" t="s">
        <v>181</v>
      </c>
      <c r="BM197" s="225" t="s">
        <v>384</v>
      </c>
    </row>
    <row r="198" s="12" customFormat="1" ht="22.8" customHeight="1">
      <c r="A198" s="12"/>
      <c r="B198" s="197"/>
      <c r="C198" s="198"/>
      <c r="D198" s="199" t="s">
        <v>75</v>
      </c>
      <c r="E198" s="211" t="s">
        <v>385</v>
      </c>
      <c r="F198" s="211" t="s">
        <v>386</v>
      </c>
      <c r="G198" s="198"/>
      <c r="H198" s="198"/>
      <c r="I198" s="201"/>
      <c r="J198" s="212">
        <f>BK198</f>
        <v>0</v>
      </c>
      <c r="K198" s="198"/>
      <c r="L198" s="203"/>
      <c r="M198" s="204"/>
      <c r="N198" s="205"/>
      <c r="O198" s="205"/>
      <c r="P198" s="206">
        <f>SUM(P199:P213)</f>
        <v>0</v>
      </c>
      <c r="Q198" s="205"/>
      <c r="R198" s="206">
        <f>SUM(R199:R213)</f>
        <v>2.486596</v>
      </c>
      <c r="S198" s="205"/>
      <c r="T198" s="207">
        <f>SUM(T199:T213)</f>
        <v>1.049525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8" t="s">
        <v>86</v>
      </c>
      <c r="AT198" s="209" t="s">
        <v>75</v>
      </c>
      <c r="AU198" s="209" t="s">
        <v>81</v>
      </c>
      <c r="AY198" s="208" t="s">
        <v>125</v>
      </c>
      <c r="BK198" s="210">
        <f>SUM(BK199:BK213)</f>
        <v>0</v>
      </c>
    </row>
    <row r="199" s="2" customFormat="1" ht="24.15" customHeight="1">
      <c r="A199" s="35"/>
      <c r="B199" s="36"/>
      <c r="C199" s="213" t="s">
        <v>387</v>
      </c>
      <c r="D199" s="213" t="s">
        <v>128</v>
      </c>
      <c r="E199" s="214" t="s">
        <v>388</v>
      </c>
      <c r="F199" s="215" t="s">
        <v>389</v>
      </c>
      <c r="G199" s="216" t="s">
        <v>245</v>
      </c>
      <c r="H199" s="217">
        <v>40</v>
      </c>
      <c r="I199" s="218"/>
      <c r="J199" s="219">
        <f>ROUND(I199*H199,2)</f>
        <v>0</v>
      </c>
      <c r="K199" s="220"/>
      <c r="L199" s="41"/>
      <c r="M199" s="221" t="s">
        <v>1</v>
      </c>
      <c r="N199" s="222" t="s">
        <v>41</v>
      </c>
      <c r="O199" s="88"/>
      <c r="P199" s="223">
        <f>O199*H199</f>
        <v>0</v>
      </c>
      <c r="Q199" s="223">
        <v>0</v>
      </c>
      <c r="R199" s="223">
        <f>Q199*H199</f>
        <v>0</v>
      </c>
      <c r="S199" s="223">
        <v>0.00191</v>
      </c>
      <c r="T199" s="224">
        <f>S199*H199</f>
        <v>0.076399999999999996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5" t="s">
        <v>181</v>
      </c>
      <c r="AT199" s="225" t="s">
        <v>128</v>
      </c>
      <c r="AU199" s="225" t="s">
        <v>86</v>
      </c>
      <c r="AY199" s="14" t="s">
        <v>125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4" t="s">
        <v>81</v>
      </c>
      <c r="BK199" s="226">
        <f>ROUND(I199*H199,2)</f>
        <v>0</v>
      </c>
      <c r="BL199" s="14" t="s">
        <v>181</v>
      </c>
      <c r="BM199" s="225" t="s">
        <v>390</v>
      </c>
    </row>
    <row r="200" s="2" customFormat="1" ht="16.5" customHeight="1">
      <c r="A200" s="35"/>
      <c r="B200" s="36"/>
      <c r="C200" s="213" t="s">
        <v>391</v>
      </c>
      <c r="D200" s="213" t="s">
        <v>128</v>
      </c>
      <c r="E200" s="214" t="s">
        <v>392</v>
      </c>
      <c r="F200" s="215" t="s">
        <v>393</v>
      </c>
      <c r="G200" s="216" t="s">
        <v>245</v>
      </c>
      <c r="H200" s="217">
        <v>204.5</v>
      </c>
      <c r="I200" s="218"/>
      <c r="J200" s="219">
        <f>ROUND(I200*H200,2)</f>
        <v>0</v>
      </c>
      <c r="K200" s="220"/>
      <c r="L200" s="41"/>
      <c r="M200" s="221" t="s">
        <v>1</v>
      </c>
      <c r="N200" s="222" t="s">
        <v>41</v>
      </c>
      <c r="O200" s="88"/>
      <c r="P200" s="223">
        <f>O200*H200</f>
        <v>0</v>
      </c>
      <c r="Q200" s="223">
        <v>0</v>
      </c>
      <c r="R200" s="223">
        <f>Q200*H200</f>
        <v>0</v>
      </c>
      <c r="S200" s="223">
        <v>0.00175</v>
      </c>
      <c r="T200" s="224">
        <f>S200*H200</f>
        <v>0.357875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5" t="s">
        <v>181</v>
      </c>
      <c r="AT200" s="225" t="s">
        <v>128</v>
      </c>
      <c r="AU200" s="225" t="s">
        <v>86</v>
      </c>
      <c r="AY200" s="14" t="s">
        <v>125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4" t="s">
        <v>81</v>
      </c>
      <c r="BK200" s="226">
        <f>ROUND(I200*H200,2)</f>
        <v>0</v>
      </c>
      <c r="BL200" s="14" t="s">
        <v>181</v>
      </c>
      <c r="BM200" s="225" t="s">
        <v>394</v>
      </c>
    </row>
    <row r="201" s="2" customFormat="1" ht="16.5" customHeight="1">
      <c r="A201" s="35"/>
      <c r="B201" s="36"/>
      <c r="C201" s="213" t="s">
        <v>395</v>
      </c>
      <c r="D201" s="213" t="s">
        <v>128</v>
      </c>
      <c r="E201" s="214" t="s">
        <v>396</v>
      </c>
      <c r="F201" s="215" t="s">
        <v>397</v>
      </c>
      <c r="G201" s="216" t="s">
        <v>245</v>
      </c>
      <c r="H201" s="217">
        <v>108</v>
      </c>
      <c r="I201" s="218"/>
      <c r="J201" s="219">
        <f>ROUND(I201*H201,2)</f>
        <v>0</v>
      </c>
      <c r="K201" s="220"/>
      <c r="L201" s="41"/>
      <c r="M201" s="221" t="s">
        <v>1</v>
      </c>
      <c r="N201" s="222" t="s">
        <v>41</v>
      </c>
      <c r="O201" s="88"/>
      <c r="P201" s="223">
        <f>O201*H201</f>
        <v>0</v>
      </c>
      <c r="Q201" s="223">
        <v>0</v>
      </c>
      <c r="R201" s="223">
        <f>Q201*H201</f>
        <v>0</v>
      </c>
      <c r="S201" s="223">
        <v>0.0025999999999999999</v>
      </c>
      <c r="T201" s="224">
        <f>S201*H201</f>
        <v>0.28079999999999999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5" t="s">
        <v>181</v>
      </c>
      <c r="AT201" s="225" t="s">
        <v>128</v>
      </c>
      <c r="AU201" s="225" t="s">
        <v>86</v>
      </c>
      <c r="AY201" s="14" t="s">
        <v>125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4" t="s">
        <v>81</v>
      </c>
      <c r="BK201" s="226">
        <f>ROUND(I201*H201,2)</f>
        <v>0</v>
      </c>
      <c r="BL201" s="14" t="s">
        <v>181</v>
      </c>
      <c r="BM201" s="225" t="s">
        <v>398</v>
      </c>
    </row>
    <row r="202" s="2" customFormat="1" ht="16.5" customHeight="1">
      <c r="A202" s="35"/>
      <c r="B202" s="36"/>
      <c r="C202" s="213" t="s">
        <v>399</v>
      </c>
      <c r="D202" s="213" t="s">
        <v>128</v>
      </c>
      <c r="E202" s="214" t="s">
        <v>400</v>
      </c>
      <c r="F202" s="215" t="s">
        <v>401</v>
      </c>
      <c r="G202" s="216" t="s">
        <v>245</v>
      </c>
      <c r="H202" s="217">
        <v>39</v>
      </c>
      <c r="I202" s="218"/>
      <c r="J202" s="219">
        <f>ROUND(I202*H202,2)</f>
        <v>0</v>
      </c>
      <c r="K202" s="220"/>
      <c r="L202" s="41"/>
      <c r="M202" s="221" t="s">
        <v>1</v>
      </c>
      <c r="N202" s="222" t="s">
        <v>41</v>
      </c>
      <c r="O202" s="88"/>
      <c r="P202" s="223">
        <f>O202*H202</f>
        <v>0</v>
      </c>
      <c r="Q202" s="223">
        <v>0</v>
      </c>
      <c r="R202" s="223">
        <f>Q202*H202</f>
        <v>0</v>
      </c>
      <c r="S202" s="223">
        <v>0.0060499999999999998</v>
      </c>
      <c r="T202" s="224">
        <f>S202*H202</f>
        <v>0.23594999999999999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5" t="s">
        <v>181</v>
      </c>
      <c r="AT202" s="225" t="s">
        <v>128</v>
      </c>
      <c r="AU202" s="225" t="s">
        <v>86</v>
      </c>
      <c r="AY202" s="14" t="s">
        <v>125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4" t="s">
        <v>81</v>
      </c>
      <c r="BK202" s="226">
        <f>ROUND(I202*H202,2)</f>
        <v>0</v>
      </c>
      <c r="BL202" s="14" t="s">
        <v>181</v>
      </c>
      <c r="BM202" s="225" t="s">
        <v>402</v>
      </c>
    </row>
    <row r="203" s="2" customFormat="1" ht="16.5" customHeight="1">
      <c r="A203" s="35"/>
      <c r="B203" s="36"/>
      <c r="C203" s="213" t="s">
        <v>403</v>
      </c>
      <c r="D203" s="213" t="s">
        <v>128</v>
      </c>
      <c r="E203" s="214" t="s">
        <v>404</v>
      </c>
      <c r="F203" s="215" t="s">
        <v>405</v>
      </c>
      <c r="G203" s="216" t="s">
        <v>245</v>
      </c>
      <c r="H203" s="217">
        <v>25</v>
      </c>
      <c r="I203" s="218"/>
      <c r="J203" s="219">
        <f>ROUND(I203*H203,2)</f>
        <v>0</v>
      </c>
      <c r="K203" s="220"/>
      <c r="L203" s="41"/>
      <c r="M203" s="221" t="s">
        <v>1</v>
      </c>
      <c r="N203" s="222" t="s">
        <v>41</v>
      </c>
      <c r="O203" s="88"/>
      <c r="P203" s="223">
        <f>O203*H203</f>
        <v>0</v>
      </c>
      <c r="Q203" s="223">
        <v>0</v>
      </c>
      <c r="R203" s="223">
        <f>Q203*H203</f>
        <v>0</v>
      </c>
      <c r="S203" s="223">
        <v>0.0039399999999999999</v>
      </c>
      <c r="T203" s="224">
        <f>S203*H203</f>
        <v>0.098500000000000004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5" t="s">
        <v>181</v>
      </c>
      <c r="AT203" s="225" t="s">
        <v>128</v>
      </c>
      <c r="AU203" s="225" t="s">
        <v>86</v>
      </c>
      <c r="AY203" s="14" t="s">
        <v>125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4" t="s">
        <v>81</v>
      </c>
      <c r="BK203" s="226">
        <f>ROUND(I203*H203,2)</f>
        <v>0</v>
      </c>
      <c r="BL203" s="14" t="s">
        <v>181</v>
      </c>
      <c r="BM203" s="225" t="s">
        <v>406</v>
      </c>
    </row>
    <row r="204" s="2" customFormat="1" ht="24.15" customHeight="1">
      <c r="A204" s="35"/>
      <c r="B204" s="36"/>
      <c r="C204" s="213" t="s">
        <v>407</v>
      </c>
      <c r="D204" s="213" t="s">
        <v>128</v>
      </c>
      <c r="E204" s="214" t="s">
        <v>408</v>
      </c>
      <c r="F204" s="215" t="s">
        <v>409</v>
      </c>
      <c r="G204" s="216" t="s">
        <v>245</v>
      </c>
      <c r="H204" s="217">
        <v>76</v>
      </c>
      <c r="I204" s="218"/>
      <c r="J204" s="219">
        <f>ROUND(I204*H204,2)</f>
        <v>0</v>
      </c>
      <c r="K204" s="220"/>
      <c r="L204" s="41"/>
      <c r="M204" s="221" t="s">
        <v>1</v>
      </c>
      <c r="N204" s="222" t="s">
        <v>41</v>
      </c>
      <c r="O204" s="88"/>
      <c r="P204" s="223">
        <f>O204*H204</f>
        <v>0</v>
      </c>
      <c r="Q204" s="223">
        <v>0.0045100000000000001</v>
      </c>
      <c r="R204" s="223">
        <f>Q204*H204</f>
        <v>0.34276000000000001</v>
      </c>
      <c r="S204" s="223">
        <v>0</v>
      </c>
      <c r="T204" s="224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5" t="s">
        <v>181</v>
      </c>
      <c r="AT204" s="225" t="s">
        <v>128</v>
      </c>
      <c r="AU204" s="225" t="s">
        <v>86</v>
      </c>
      <c r="AY204" s="14" t="s">
        <v>125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4" t="s">
        <v>81</v>
      </c>
      <c r="BK204" s="226">
        <f>ROUND(I204*H204,2)</f>
        <v>0</v>
      </c>
      <c r="BL204" s="14" t="s">
        <v>181</v>
      </c>
      <c r="BM204" s="225" t="s">
        <v>410</v>
      </c>
    </row>
    <row r="205" s="2" customFormat="1" ht="24.15" customHeight="1">
      <c r="A205" s="35"/>
      <c r="B205" s="36"/>
      <c r="C205" s="213" t="s">
        <v>411</v>
      </c>
      <c r="D205" s="213" t="s">
        <v>128</v>
      </c>
      <c r="E205" s="214" t="s">
        <v>412</v>
      </c>
      <c r="F205" s="215" t="s">
        <v>413</v>
      </c>
      <c r="G205" s="216" t="s">
        <v>245</v>
      </c>
      <c r="H205" s="217">
        <v>84.200000000000003</v>
      </c>
      <c r="I205" s="218"/>
      <c r="J205" s="219">
        <f>ROUND(I205*H205,2)</f>
        <v>0</v>
      </c>
      <c r="K205" s="220"/>
      <c r="L205" s="41"/>
      <c r="M205" s="221" t="s">
        <v>1</v>
      </c>
      <c r="N205" s="222" t="s">
        <v>41</v>
      </c>
      <c r="O205" s="88"/>
      <c r="P205" s="223">
        <f>O205*H205</f>
        <v>0</v>
      </c>
      <c r="Q205" s="223">
        <v>0.0028700000000000002</v>
      </c>
      <c r="R205" s="223">
        <f>Q205*H205</f>
        <v>0.24165400000000001</v>
      </c>
      <c r="S205" s="223">
        <v>0</v>
      </c>
      <c r="T205" s="224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5" t="s">
        <v>181</v>
      </c>
      <c r="AT205" s="225" t="s">
        <v>128</v>
      </c>
      <c r="AU205" s="225" t="s">
        <v>86</v>
      </c>
      <c r="AY205" s="14" t="s">
        <v>125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4" t="s">
        <v>81</v>
      </c>
      <c r="BK205" s="226">
        <f>ROUND(I205*H205,2)</f>
        <v>0</v>
      </c>
      <c r="BL205" s="14" t="s">
        <v>181</v>
      </c>
      <c r="BM205" s="225" t="s">
        <v>414</v>
      </c>
    </row>
    <row r="206" s="2" customFormat="1" ht="24.15" customHeight="1">
      <c r="A206" s="35"/>
      <c r="B206" s="36"/>
      <c r="C206" s="213" t="s">
        <v>415</v>
      </c>
      <c r="D206" s="213" t="s">
        <v>128</v>
      </c>
      <c r="E206" s="214" t="s">
        <v>416</v>
      </c>
      <c r="F206" s="215" t="s">
        <v>417</v>
      </c>
      <c r="G206" s="216" t="s">
        <v>245</v>
      </c>
      <c r="H206" s="217">
        <v>117.7</v>
      </c>
      <c r="I206" s="218"/>
      <c r="J206" s="219">
        <f>ROUND(I206*H206,2)</f>
        <v>0</v>
      </c>
      <c r="K206" s="220"/>
      <c r="L206" s="41"/>
      <c r="M206" s="221" t="s">
        <v>1</v>
      </c>
      <c r="N206" s="222" t="s">
        <v>41</v>
      </c>
      <c r="O206" s="88"/>
      <c r="P206" s="223">
        <f>O206*H206</f>
        <v>0</v>
      </c>
      <c r="Q206" s="223">
        <v>0.0030599999999999998</v>
      </c>
      <c r="R206" s="223">
        <f>Q206*H206</f>
        <v>0.36016199999999998</v>
      </c>
      <c r="S206" s="223">
        <v>0</v>
      </c>
      <c r="T206" s="224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5" t="s">
        <v>181</v>
      </c>
      <c r="AT206" s="225" t="s">
        <v>128</v>
      </c>
      <c r="AU206" s="225" t="s">
        <v>86</v>
      </c>
      <c r="AY206" s="14" t="s">
        <v>125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4" t="s">
        <v>81</v>
      </c>
      <c r="BK206" s="226">
        <f>ROUND(I206*H206,2)</f>
        <v>0</v>
      </c>
      <c r="BL206" s="14" t="s">
        <v>181</v>
      </c>
      <c r="BM206" s="225" t="s">
        <v>418</v>
      </c>
    </row>
    <row r="207" s="2" customFormat="1" ht="33" customHeight="1">
      <c r="A207" s="35"/>
      <c r="B207" s="36"/>
      <c r="C207" s="213" t="s">
        <v>419</v>
      </c>
      <c r="D207" s="213" t="s">
        <v>128</v>
      </c>
      <c r="E207" s="214" t="s">
        <v>420</v>
      </c>
      <c r="F207" s="215" t="s">
        <v>421</v>
      </c>
      <c r="G207" s="216" t="s">
        <v>245</v>
      </c>
      <c r="H207" s="217">
        <v>65.700000000000003</v>
      </c>
      <c r="I207" s="218"/>
      <c r="J207" s="219">
        <f>ROUND(I207*H207,2)</f>
        <v>0</v>
      </c>
      <c r="K207" s="220"/>
      <c r="L207" s="41"/>
      <c r="M207" s="221" t="s">
        <v>1</v>
      </c>
      <c r="N207" s="222" t="s">
        <v>41</v>
      </c>
      <c r="O207" s="88"/>
      <c r="P207" s="223">
        <f>O207*H207</f>
        <v>0</v>
      </c>
      <c r="Q207" s="223">
        <v>0.0058399999999999997</v>
      </c>
      <c r="R207" s="223">
        <f>Q207*H207</f>
        <v>0.38368799999999997</v>
      </c>
      <c r="S207" s="223">
        <v>0</v>
      </c>
      <c r="T207" s="224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5" t="s">
        <v>181</v>
      </c>
      <c r="AT207" s="225" t="s">
        <v>128</v>
      </c>
      <c r="AU207" s="225" t="s">
        <v>86</v>
      </c>
      <c r="AY207" s="14" t="s">
        <v>125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4" t="s">
        <v>81</v>
      </c>
      <c r="BK207" s="226">
        <f>ROUND(I207*H207,2)</f>
        <v>0</v>
      </c>
      <c r="BL207" s="14" t="s">
        <v>181</v>
      </c>
      <c r="BM207" s="225" t="s">
        <v>422</v>
      </c>
    </row>
    <row r="208" s="2" customFormat="1" ht="33" customHeight="1">
      <c r="A208" s="35"/>
      <c r="B208" s="36"/>
      <c r="C208" s="213" t="s">
        <v>423</v>
      </c>
      <c r="D208" s="213" t="s">
        <v>128</v>
      </c>
      <c r="E208" s="214" t="s">
        <v>424</v>
      </c>
      <c r="F208" s="215" t="s">
        <v>425</v>
      </c>
      <c r="G208" s="216" t="s">
        <v>245</v>
      </c>
      <c r="H208" s="217">
        <v>150.69999999999999</v>
      </c>
      <c r="I208" s="218"/>
      <c r="J208" s="219">
        <f>ROUND(I208*H208,2)</f>
        <v>0</v>
      </c>
      <c r="K208" s="220"/>
      <c r="L208" s="41"/>
      <c r="M208" s="221" t="s">
        <v>1</v>
      </c>
      <c r="N208" s="222" t="s">
        <v>41</v>
      </c>
      <c r="O208" s="88"/>
      <c r="P208" s="223">
        <f>O208*H208</f>
        <v>0</v>
      </c>
      <c r="Q208" s="223">
        <v>0.0043600000000000002</v>
      </c>
      <c r="R208" s="223">
        <f>Q208*H208</f>
        <v>0.65705199999999997</v>
      </c>
      <c r="S208" s="223">
        <v>0</v>
      </c>
      <c r="T208" s="224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5" t="s">
        <v>181</v>
      </c>
      <c r="AT208" s="225" t="s">
        <v>128</v>
      </c>
      <c r="AU208" s="225" t="s">
        <v>86</v>
      </c>
      <c r="AY208" s="14" t="s">
        <v>125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4" t="s">
        <v>81</v>
      </c>
      <c r="BK208" s="226">
        <f>ROUND(I208*H208,2)</f>
        <v>0</v>
      </c>
      <c r="BL208" s="14" t="s">
        <v>181</v>
      </c>
      <c r="BM208" s="225" t="s">
        <v>426</v>
      </c>
    </row>
    <row r="209" s="2" customFormat="1" ht="21.75" customHeight="1">
      <c r="A209" s="35"/>
      <c r="B209" s="36"/>
      <c r="C209" s="213" t="s">
        <v>427</v>
      </c>
      <c r="D209" s="213" t="s">
        <v>128</v>
      </c>
      <c r="E209" s="214" t="s">
        <v>428</v>
      </c>
      <c r="F209" s="215" t="s">
        <v>429</v>
      </c>
      <c r="G209" s="216" t="s">
        <v>245</v>
      </c>
      <c r="H209" s="217">
        <v>102.59999999999999</v>
      </c>
      <c r="I209" s="218"/>
      <c r="J209" s="219">
        <f>ROUND(I209*H209,2)</f>
        <v>0</v>
      </c>
      <c r="K209" s="220"/>
      <c r="L209" s="41"/>
      <c r="M209" s="221" t="s">
        <v>1</v>
      </c>
      <c r="N209" s="222" t="s">
        <v>41</v>
      </c>
      <c r="O209" s="88"/>
      <c r="P209" s="223">
        <f>O209*H209</f>
        <v>0</v>
      </c>
      <c r="Q209" s="223">
        <v>0.0038</v>
      </c>
      <c r="R209" s="223">
        <f>Q209*H209</f>
        <v>0.38988</v>
      </c>
      <c r="S209" s="223">
        <v>0</v>
      </c>
      <c r="T209" s="224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5" t="s">
        <v>181</v>
      </c>
      <c r="AT209" s="225" t="s">
        <v>128</v>
      </c>
      <c r="AU209" s="225" t="s">
        <v>86</v>
      </c>
      <c r="AY209" s="14" t="s">
        <v>125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4" t="s">
        <v>81</v>
      </c>
      <c r="BK209" s="226">
        <f>ROUND(I209*H209,2)</f>
        <v>0</v>
      </c>
      <c r="BL209" s="14" t="s">
        <v>181</v>
      </c>
      <c r="BM209" s="225" t="s">
        <v>430</v>
      </c>
    </row>
    <row r="210" s="2" customFormat="1" ht="24.15" customHeight="1">
      <c r="A210" s="35"/>
      <c r="B210" s="36"/>
      <c r="C210" s="213" t="s">
        <v>431</v>
      </c>
      <c r="D210" s="213" t="s">
        <v>128</v>
      </c>
      <c r="E210" s="214" t="s">
        <v>432</v>
      </c>
      <c r="F210" s="215" t="s">
        <v>433</v>
      </c>
      <c r="G210" s="216" t="s">
        <v>142</v>
      </c>
      <c r="H210" s="217">
        <v>9</v>
      </c>
      <c r="I210" s="218"/>
      <c r="J210" s="219">
        <f>ROUND(I210*H210,2)</f>
        <v>0</v>
      </c>
      <c r="K210" s="220"/>
      <c r="L210" s="41"/>
      <c r="M210" s="221" t="s">
        <v>1</v>
      </c>
      <c r="N210" s="222" t="s">
        <v>41</v>
      </c>
      <c r="O210" s="88"/>
      <c r="P210" s="223">
        <f>O210*H210</f>
        <v>0</v>
      </c>
      <c r="Q210" s="223">
        <v>0.0035699999999999998</v>
      </c>
      <c r="R210" s="223">
        <f>Q210*H210</f>
        <v>0.032129999999999999</v>
      </c>
      <c r="S210" s="223">
        <v>0</v>
      </c>
      <c r="T210" s="224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5" t="s">
        <v>181</v>
      </c>
      <c r="AT210" s="225" t="s">
        <v>128</v>
      </c>
      <c r="AU210" s="225" t="s">
        <v>86</v>
      </c>
      <c r="AY210" s="14" t="s">
        <v>125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4" t="s">
        <v>81</v>
      </c>
      <c r="BK210" s="226">
        <f>ROUND(I210*H210,2)</f>
        <v>0</v>
      </c>
      <c r="BL210" s="14" t="s">
        <v>181</v>
      </c>
      <c r="BM210" s="225" t="s">
        <v>434</v>
      </c>
    </row>
    <row r="211" s="2" customFormat="1" ht="33" customHeight="1">
      <c r="A211" s="35"/>
      <c r="B211" s="36"/>
      <c r="C211" s="213" t="s">
        <v>435</v>
      </c>
      <c r="D211" s="213" t="s">
        <v>128</v>
      </c>
      <c r="E211" s="214" t="s">
        <v>436</v>
      </c>
      <c r="F211" s="215" t="s">
        <v>437</v>
      </c>
      <c r="G211" s="216" t="s">
        <v>142</v>
      </c>
      <c r="H211" s="217">
        <v>2</v>
      </c>
      <c r="I211" s="218"/>
      <c r="J211" s="219">
        <f>ROUND(I211*H211,2)</f>
        <v>0</v>
      </c>
      <c r="K211" s="220"/>
      <c r="L211" s="41"/>
      <c r="M211" s="221" t="s">
        <v>1</v>
      </c>
      <c r="N211" s="222" t="s">
        <v>41</v>
      </c>
      <c r="O211" s="88"/>
      <c r="P211" s="223">
        <f>O211*H211</f>
        <v>0</v>
      </c>
      <c r="Q211" s="223">
        <v>0.00051000000000000004</v>
      </c>
      <c r="R211" s="223">
        <f>Q211*H211</f>
        <v>0.0010200000000000001</v>
      </c>
      <c r="S211" s="223">
        <v>0</v>
      </c>
      <c r="T211" s="224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5" t="s">
        <v>181</v>
      </c>
      <c r="AT211" s="225" t="s">
        <v>128</v>
      </c>
      <c r="AU211" s="225" t="s">
        <v>86</v>
      </c>
      <c r="AY211" s="14" t="s">
        <v>125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4" t="s">
        <v>81</v>
      </c>
      <c r="BK211" s="226">
        <f>ROUND(I211*H211,2)</f>
        <v>0</v>
      </c>
      <c r="BL211" s="14" t="s">
        <v>181</v>
      </c>
      <c r="BM211" s="225" t="s">
        <v>438</v>
      </c>
    </row>
    <row r="212" s="2" customFormat="1" ht="24.15" customHeight="1">
      <c r="A212" s="35"/>
      <c r="B212" s="36"/>
      <c r="C212" s="213" t="s">
        <v>439</v>
      </c>
      <c r="D212" s="213" t="s">
        <v>128</v>
      </c>
      <c r="E212" s="214" t="s">
        <v>440</v>
      </c>
      <c r="F212" s="215" t="s">
        <v>441</v>
      </c>
      <c r="G212" s="216" t="s">
        <v>245</v>
      </c>
      <c r="H212" s="217">
        <v>25</v>
      </c>
      <c r="I212" s="218"/>
      <c r="J212" s="219">
        <f>ROUND(I212*H212,2)</f>
        <v>0</v>
      </c>
      <c r="K212" s="220"/>
      <c r="L212" s="41"/>
      <c r="M212" s="221" t="s">
        <v>1</v>
      </c>
      <c r="N212" s="222" t="s">
        <v>41</v>
      </c>
      <c r="O212" s="88"/>
      <c r="P212" s="223">
        <f>O212*H212</f>
        <v>0</v>
      </c>
      <c r="Q212" s="223">
        <v>0.00313</v>
      </c>
      <c r="R212" s="223">
        <f>Q212*H212</f>
        <v>0.07825</v>
      </c>
      <c r="S212" s="223">
        <v>0</v>
      </c>
      <c r="T212" s="224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5" t="s">
        <v>181</v>
      </c>
      <c r="AT212" s="225" t="s">
        <v>128</v>
      </c>
      <c r="AU212" s="225" t="s">
        <v>86</v>
      </c>
      <c r="AY212" s="14" t="s">
        <v>125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4" t="s">
        <v>81</v>
      </c>
      <c r="BK212" s="226">
        <f>ROUND(I212*H212,2)</f>
        <v>0</v>
      </c>
      <c r="BL212" s="14" t="s">
        <v>181</v>
      </c>
      <c r="BM212" s="225" t="s">
        <v>442</v>
      </c>
    </row>
    <row r="213" s="2" customFormat="1" ht="24.15" customHeight="1">
      <c r="A213" s="35"/>
      <c r="B213" s="36"/>
      <c r="C213" s="213" t="s">
        <v>443</v>
      </c>
      <c r="D213" s="213" t="s">
        <v>128</v>
      </c>
      <c r="E213" s="214" t="s">
        <v>444</v>
      </c>
      <c r="F213" s="215" t="s">
        <v>445</v>
      </c>
      <c r="G213" s="216" t="s">
        <v>160</v>
      </c>
      <c r="H213" s="217">
        <v>2.4870000000000001</v>
      </c>
      <c r="I213" s="218"/>
      <c r="J213" s="219">
        <f>ROUND(I213*H213,2)</f>
        <v>0</v>
      </c>
      <c r="K213" s="220"/>
      <c r="L213" s="41"/>
      <c r="M213" s="221" t="s">
        <v>1</v>
      </c>
      <c r="N213" s="222" t="s">
        <v>41</v>
      </c>
      <c r="O213" s="88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5" t="s">
        <v>181</v>
      </c>
      <c r="AT213" s="225" t="s">
        <v>128</v>
      </c>
      <c r="AU213" s="225" t="s">
        <v>86</v>
      </c>
      <c r="AY213" s="14" t="s">
        <v>125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4" t="s">
        <v>81</v>
      </c>
      <c r="BK213" s="226">
        <f>ROUND(I213*H213,2)</f>
        <v>0</v>
      </c>
      <c r="BL213" s="14" t="s">
        <v>181</v>
      </c>
      <c r="BM213" s="225" t="s">
        <v>446</v>
      </c>
    </row>
    <row r="214" s="12" customFormat="1" ht="22.8" customHeight="1">
      <c r="A214" s="12"/>
      <c r="B214" s="197"/>
      <c r="C214" s="198"/>
      <c r="D214" s="199" t="s">
        <v>75</v>
      </c>
      <c r="E214" s="211" t="s">
        <v>447</v>
      </c>
      <c r="F214" s="211" t="s">
        <v>448</v>
      </c>
      <c r="G214" s="198"/>
      <c r="H214" s="198"/>
      <c r="I214" s="201"/>
      <c r="J214" s="212">
        <f>BK214</f>
        <v>0</v>
      </c>
      <c r="K214" s="198"/>
      <c r="L214" s="203"/>
      <c r="M214" s="204"/>
      <c r="N214" s="205"/>
      <c r="O214" s="205"/>
      <c r="P214" s="206">
        <f>SUM(P215:P217)</f>
        <v>0</v>
      </c>
      <c r="Q214" s="205"/>
      <c r="R214" s="206">
        <f>SUM(R215:R217)</f>
        <v>0.88410200000000017</v>
      </c>
      <c r="S214" s="205"/>
      <c r="T214" s="207">
        <f>SUM(T215:T217)</f>
        <v>39.862599000000003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8" t="s">
        <v>86</v>
      </c>
      <c r="AT214" s="209" t="s">
        <v>75</v>
      </c>
      <c r="AU214" s="209" t="s">
        <v>81</v>
      </c>
      <c r="AY214" s="208" t="s">
        <v>125</v>
      </c>
      <c r="BK214" s="210">
        <f>SUM(BK215:BK217)</f>
        <v>0</v>
      </c>
    </row>
    <row r="215" s="2" customFormat="1" ht="24.15" customHeight="1">
      <c r="A215" s="35"/>
      <c r="B215" s="36"/>
      <c r="C215" s="213" t="s">
        <v>449</v>
      </c>
      <c r="D215" s="213" t="s">
        <v>128</v>
      </c>
      <c r="E215" s="214" t="s">
        <v>450</v>
      </c>
      <c r="F215" s="215" t="s">
        <v>451</v>
      </c>
      <c r="G215" s="216" t="s">
        <v>131</v>
      </c>
      <c r="H215" s="217">
        <v>2600.3000000000002</v>
      </c>
      <c r="I215" s="218"/>
      <c r="J215" s="219">
        <f>ROUND(I215*H215,2)</f>
        <v>0</v>
      </c>
      <c r="K215" s="220"/>
      <c r="L215" s="41"/>
      <c r="M215" s="221" t="s">
        <v>1</v>
      </c>
      <c r="N215" s="222" t="s">
        <v>41</v>
      </c>
      <c r="O215" s="88"/>
      <c r="P215" s="223">
        <f>O215*H215</f>
        <v>0</v>
      </c>
      <c r="Q215" s="223">
        <v>0.00034000000000000002</v>
      </c>
      <c r="R215" s="223">
        <f>Q215*H215</f>
        <v>0.88410200000000017</v>
      </c>
      <c r="S215" s="223">
        <v>0.01533</v>
      </c>
      <c r="T215" s="224">
        <f>S215*H215</f>
        <v>39.862599000000003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5" t="s">
        <v>181</v>
      </c>
      <c r="AT215" s="225" t="s">
        <v>128</v>
      </c>
      <c r="AU215" s="225" t="s">
        <v>86</v>
      </c>
      <c r="AY215" s="14" t="s">
        <v>125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4" t="s">
        <v>81</v>
      </c>
      <c r="BK215" s="226">
        <f>ROUND(I215*H215,2)</f>
        <v>0</v>
      </c>
      <c r="BL215" s="14" t="s">
        <v>181</v>
      </c>
      <c r="BM215" s="225" t="s">
        <v>452</v>
      </c>
    </row>
    <row r="216" s="2" customFormat="1">
      <c r="A216" s="35"/>
      <c r="B216" s="36"/>
      <c r="C216" s="37"/>
      <c r="D216" s="227" t="s">
        <v>166</v>
      </c>
      <c r="E216" s="37"/>
      <c r="F216" s="228" t="s">
        <v>453</v>
      </c>
      <c r="G216" s="37"/>
      <c r="H216" s="37"/>
      <c r="I216" s="229"/>
      <c r="J216" s="37"/>
      <c r="K216" s="37"/>
      <c r="L216" s="41"/>
      <c r="M216" s="230"/>
      <c r="N216" s="231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166</v>
      </c>
      <c r="AU216" s="14" t="s">
        <v>86</v>
      </c>
    </row>
    <row r="217" s="2" customFormat="1" ht="24.15" customHeight="1">
      <c r="A217" s="35"/>
      <c r="B217" s="36"/>
      <c r="C217" s="213" t="s">
        <v>454</v>
      </c>
      <c r="D217" s="213" t="s">
        <v>128</v>
      </c>
      <c r="E217" s="214" t="s">
        <v>455</v>
      </c>
      <c r="F217" s="215" t="s">
        <v>456</v>
      </c>
      <c r="G217" s="216" t="s">
        <v>160</v>
      </c>
      <c r="H217" s="217">
        <v>39.863</v>
      </c>
      <c r="I217" s="218"/>
      <c r="J217" s="219">
        <f>ROUND(I217*H217,2)</f>
        <v>0</v>
      </c>
      <c r="K217" s="220"/>
      <c r="L217" s="41"/>
      <c r="M217" s="221" t="s">
        <v>1</v>
      </c>
      <c r="N217" s="222" t="s">
        <v>41</v>
      </c>
      <c r="O217" s="88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5" t="s">
        <v>181</v>
      </c>
      <c r="AT217" s="225" t="s">
        <v>128</v>
      </c>
      <c r="AU217" s="225" t="s">
        <v>86</v>
      </c>
      <c r="AY217" s="14" t="s">
        <v>125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4" t="s">
        <v>81</v>
      </c>
      <c r="BK217" s="226">
        <f>ROUND(I217*H217,2)</f>
        <v>0</v>
      </c>
      <c r="BL217" s="14" t="s">
        <v>181</v>
      </c>
      <c r="BM217" s="225" t="s">
        <v>457</v>
      </c>
    </row>
    <row r="218" s="12" customFormat="1" ht="22.8" customHeight="1">
      <c r="A218" s="12"/>
      <c r="B218" s="197"/>
      <c r="C218" s="198"/>
      <c r="D218" s="199" t="s">
        <v>75</v>
      </c>
      <c r="E218" s="211" t="s">
        <v>458</v>
      </c>
      <c r="F218" s="211" t="s">
        <v>459</v>
      </c>
      <c r="G218" s="198"/>
      <c r="H218" s="198"/>
      <c r="I218" s="201"/>
      <c r="J218" s="212">
        <f>BK218</f>
        <v>0</v>
      </c>
      <c r="K218" s="198"/>
      <c r="L218" s="203"/>
      <c r="M218" s="204"/>
      <c r="N218" s="205"/>
      <c r="O218" s="205"/>
      <c r="P218" s="206">
        <f>SUM(P219:P225)</f>
        <v>0</v>
      </c>
      <c r="Q218" s="205"/>
      <c r="R218" s="206">
        <f>SUM(R219:R225)</f>
        <v>0.21175000000000002</v>
      </c>
      <c r="S218" s="205"/>
      <c r="T218" s="207">
        <f>SUM(T219:T225)</f>
        <v>77.68448699999999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8" t="s">
        <v>86</v>
      </c>
      <c r="AT218" s="209" t="s">
        <v>75</v>
      </c>
      <c r="AU218" s="209" t="s">
        <v>81</v>
      </c>
      <c r="AY218" s="208" t="s">
        <v>125</v>
      </c>
      <c r="BK218" s="210">
        <f>SUM(BK219:BK225)</f>
        <v>0</v>
      </c>
    </row>
    <row r="219" s="2" customFormat="1" ht="16.5" customHeight="1">
      <c r="A219" s="35"/>
      <c r="B219" s="36"/>
      <c r="C219" s="213" t="s">
        <v>460</v>
      </c>
      <c r="D219" s="213" t="s">
        <v>128</v>
      </c>
      <c r="E219" s="214" t="s">
        <v>461</v>
      </c>
      <c r="F219" s="215" t="s">
        <v>462</v>
      </c>
      <c r="G219" s="216" t="s">
        <v>131</v>
      </c>
      <c r="H219" s="217">
        <v>44.399999999999999</v>
      </c>
      <c r="I219" s="218"/>
      <c r="J219" s="219">
        <f>ROUND(I219*H219,2)</f>
        <v>0</v>
      </c>
      <c r="K219" s="220"/>
      <c r="L219" s="41"/>
      <c r="M219" s="221" t="s">
        <v>1</v>
      </c>
      <c r="N219" s="222" t="s">
        <v>41</v>
      </c>
      <c r="O219" s="88"/>
      <c r="P219" s="223">
        <f>O219*H219</f>
        <v>0</v>
      </c>
      <c r="Q219" s="223">
        <v>0</v>
      </c>
      <c r="R219" s="223">
        <f>Q219*H219</f>
        <v>0</v>
      </c>
      <c r="S219" s="223">
        <v>0.01098</v>
      </c>
      <c r="T219" s="224">
        <f>S219*H219</f>
        <v>0.487512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5" t="s">
        <v>181</v>
      </c>
      <c r="AT219" s="225" t="s">
        <v>128</v>
      </c>
      <c r="AU219" s="225" t="s">
        <v>86</v>
      </c>
      <c r="AY219" s="14" t="s">
        <v>125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4" t="s">
        <v>81</v>
      </c>
      <c r="BK219" s="226">
        <f>ROUND(I219*H219,2)</f>
        <v>0</v>
      </c>
      <c r="BL219" s="14" t="s">
        <v>181</v>
      </c>
      <c r="BM219" s="225" t="s">
        <v>463</v>
      </c>
    </row>
    <row r="220" s="2" customFormat="1" ht="24.15" customHeight="1">
      <c r="A220" s="35"/>
      <c r="B220" s="36"/>
      <c r="C220" s="213" t="s">
        <v>464</v>
      </c>
      <c r="D220" s="213" t="s">
        <v>128</v>
      </c>
      <c r="E220" s="214" t="s">
        <v>465</v>
      </c>
      <c r="F220" s="215" t="s">
        <v>466</v>
      </c>
      <c r="G220" s="216" t="s">
        <v>131</v>
      </c>
      <c r="H220" s="217">
        <v>44.399999999999999</v>
      </c>
      <c r="I220" s="218"/>
      <c r="J220" s="219">
        <f>ROUND(I220*H220,2)</f>
        <v>0</v>
      </c>
      <c r="K220" s="220"/>
      <c r="L220" s="41"/>
      <c r="M220" s="221" t="s">
        <v>1</v>
      </c>
      <c r="N220" s="222" t="s">
        <v>41</v>
      </c>
      <c r="O220" s="88"/>
      <c r="P220" s="223">
        <f>O220*H220</f>
        <v>0</v>
      </c>
      <c r="Q220" s="223">
        <v>0</v>
      </c>
      <c r="R220" s="223">
        <f>Q220*H220</f>
        <v>0</v>
      </c>
      <c r="S220" s="223">
        <v>0.0080000000000000002</v>
      </c>
      <c r="T220" s="224">
        <f>S220*H220</f>
        <v>0.35520000000000002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5" t="s">
        <v>181</v>
      </c>
      <c r="AT220" s="225" t="s">
        <v>128</v>
      </c>
      <c r="AU220" s="225" t="s">
        <v>86</v>
      </c>
      <c r="AY220" s="14" t="s">
        <v>125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4" t="s">
        <v>81</v>
      </c>
      <c r="BK220" s="226">
        <f>ROUND(I220*H220,2)</f>
        <v>0</v>
      </c>
      <c r="BL220" s="14" t="s">
        <v>181</v>
      </c>
      <c r="BM220" s="225" t="s">
        <v>467</v>
      </c>
    </row>
    <row r="221" s="2" customFormat="1" ht="24.15" customHeight="1">
      <c r="A221" s="35"/>
      <c r="B221" s="36"/>
      <c r="C221" s="213" t="s">
        <v>468</v>
      </c>
      <c r="D221" s="213" t="s">
        <v>128</v>
      </c>
      <c r="E221" s="214" t="s">
        <v>469</v>
      </c>
      <c r="F221" s="215" t="s">
        <v>470</v>
      </c>
      <c r="G221" s="216" t="s">
        <v>131</v>
      </c>
      <c r="H221" s="217">
        <v>2353.5</v>
      </c>
      <c r="I221" s="218"/>
      <c r="J221" s="219">
        <f>ROUND(I221*H221,2)</f>
        <v>0</v>
      </c>
      <c r="K221" s="220"/>
      <c r="L221" s="41"/>
      <c r="M221" s="221" t="s">
        <v>1</v>
      </c>
      <c r="N221" s="222" t="s">
        <v>41</v>
      </c>
      <c r="O221" s="88"/>
      <c r="P221" s="223">
        <f>O221*H221</f>
        <v>0</v>
      </c>
      <c r="Q221" s="223">
        <v>0</v>
      </c>
      <c r="R221" s="223">
        <f>Q221*H221</f>
        <v>0</v>
      </c>
      <c r="S221" s="223">
        <v>0.024649999999999998</v>
      </c>
      <c r="T221" s="224">
        <f>S221*H221</f>
        <v>58.013774999999995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5" t="s">
        <v>181</v>
      </c>
      <c r="AT221" s="225" t="s">
        <v>128</v>
      </c>
      <c r="AU221" s="225" t="s">
        <v>86</v>
      </c>
      <c r="AY221" s="14" t="s">
        <v>125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4" t="s">
        <v>81</v>
      </c>
      <c r="BK221" s="226">
        <f>ROUND(I221*H221,2)</f>
        <v>0</v>
      </c>
      <c r="BL221" s="14" t="s">
        <v>181</v>
      </c>
      <c r="BM221" s="225" t="s">
        <v>471</v>
      </c>
    </row>
    <row r="222" s="2" customFormat="1" ht="24.15" customHeight="1">
      <c r="A222" s="35"/>
      <c r="B222" s="36"/>
      <c r="C222" s="213" t="s">
        <v>472</v>
      </c>
      <c r="D222" s="213" t="s">
        <v>128</v>
      </c>
      <c r="E222" s="214" t="s">
        <v>473</v>
      </c>
      <c r="F222" s="215" t="s">
        <v>474</v>
      </c>
      <c r="G222" s="216" t="s">
        <v>131</v>
      </c>
      <c r="H222" s="217">
        <v>2353.5</v>
      </c>
      <c r="I222" s="218"/>
      <c r="J222" s="219">
        <f>ROUND(I222*H222,2)</f>
        <v>0</v>
      </c>
      <c r="K222" s="220"/>
      <c r="L222" s="41"/>
      <c r="M222" s="221" t="s">
        <v>1</v>
      </c>
      <c r="N222" s="222" t="s">
        <v>41</v>
      </c>
      <c r="O222" s="88"/>
      <c r="P222" s="223">
        <f>O222*H222</f>
        <v>0</v>
      </c>
      <c r="Q222" s="223">
        <v>0</v>
      </c>
      <c r="R222" s="223">
        <f>Q222*H222</f>
        <v>0</v>
      </c>
      <c r="S222" s="223">
        <v>0.0080000000000000002</v>
      </c>
      <c r="T222" s="224">
        <f>S222*H222</f>
        <v>18.827999999999999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5" t="s">
        <v>181</v>
      </c>
      <c r="AT222" s="225" t="s">
        <v>128</v>
      </c>
      <c r="AU222" s="225" t="s">
        <v>86</v>
      </c>
      <c r="AY222" s="14" t="s">
        <v>125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4" t="s">
        <v>81</v>
      </c>
      <c r="BK222" s="226">
        <f>ROUND(I222*H222,2)</f>
        <v>0</v>
      </c>
      <c r="BL222" s="14" t="s">
        <v>181</v>
      </c>
      <c r="BM222" s="225" t="s">
        <v>475</v>
      </c>
    </row>
    <row r="223" s="2" customFormat="1" ht="21.75" customHeight="1">
      <c r="A223" s="35"/>
      <c r="B223" s="36"/>
      <c r="C223" s="213" t="s">
        <v>476</v>
      </c>
      <c r="D223" s="213" t="s">
        <v>128</v>
      </c>
      <c r="E223" s="214" t="s">
        <v>477</v>
      </c>
      <c r="F223" s="215" t="s">
        <v>478</v>
      </c>
      <c r="G223" s="216" t="s">
        <v>245</v>
      </c>
      <c r="H223" s="217">
        <v>146</v>
      </c>
      <c r="I223" s="218"/>
      <c r="J223" s="219">
        <f>ROUND(I223*H223,2)</f>
        <v>0</v>
      </c>
      <c r="K223" s="220"/>
      <c r="L223" s="41"/>
      <c r="M223" s="221" t="s">
        <v>1</v>
      </c>
      <c r="N223" s="222" t="s">
        <v>41</v>
      </c>
      <c r="O223" s="88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5" t="s">
        <v>181</v>
      </c>
      <c r="AT223" s="225" t="s">
        <v>128</v>
      </c>
      <c r="AU223" s="225" t="s">
        <v>86</v>
      </c>
      <c r="AY223" s="14" t="s">
        <v>125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4" t="s">
        <v>81</v>
      </c>
      <c r="BK223" s="226">
        <f>ROUND(I223*H223,2)</f>
        <v>0</v>
      </c>
      <c r="BL223" s="14" t="s">
        <v>181</v>
      </c>
      <c r="BM223" s="225" t="s">
        <v>479</v>
      </c>
    </row>
    <row r="224" s="2" customFormat="1" ht="24.15" customHeight="1">
      <c r="A224" s="35"/>
      <c r="B224" s="36"/>
      <c r="C224" s="232" t="s">
        <v>480</v>
      </c>
      <c r="D224" s="232" t="s">
        <v>252</v>
      </c>
      <c r="E224" s="233" t="s">
        <v>481</v>
      </c>
      <c r="F224" s="234" t="s">
        <v>363</v>
      </c>
      <c r="G224" s="235" t="s">
        <v>335</v>
      </c>
      <c r="H224" s="236">
        <v>0.38500000000000001</v>
      </c>
      <c r="I224" s="237"/>
      <c r="J224" s="238">
        <f>ROUND(I224*H224,2)</f>
        <v>0</v>
      </c>
      <c r="K224" s="239"/>
      <c r="L224" s="240"/>
      <c r="M224" s="241" t="s">
        <v>1</v>
      </c>
      <c r="N224" s="242" t="s">
        <v>41</v>
      </c>
      <c r="O224" s="88"/>
      <c r="P224" s="223">
        <f>O224*H224</f>
        <v>0</v>
      </c>
      <c r="Q224" s="223">
        <v>0.55000000000000004</v>
      </c>
      <c r="R224" s="223">
        <f>Q224*H224</f>
        <v>0.21175000000000002</v>
      </c>
      <c r="S224" s="223">
        <v>0</v>
      </c>
      <c r="T224" s="224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5" t="s">
        <v>256</v>
      </c>
      <c r="AT224" s="225" t="s">
        <v>252</v>
      </c>
      <c r="AU224" s="225" t="s">
        <v>86</v>
      </c>
      <c r="AY224" s="14" t="s">
        <v>125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4" t="s">
        <v>81</v>
      </c>
      <c r="BK224" s="226">
        <f>ROUND(I224*H224,2)</f>
        <v>0</v>
      </c>
      <c r="BL224" s="14" t="s">
        <v>181</v>
      </c>
      <c r="BM224" s="225" t="s">
        <v>482</v>
      </c>
    </row>
    <row r="225" s="2" customFormat="1" ht="24.15" customHeight="1">
      <c r="A225" s="35"/>
      <c r="B225" s="36"/>
      <c r="C225" s="213" t="s">
        <v>483</v>
      </c>
      <c r="D225" s="213" t="s">
        <v>128</v>
      </c>
      <c r="E225" s="214" t="s">
        <v>484</v>
      </c>
      <c r="F225" s="215" t="s">
        <v>485</v>
      </c>
      <c r="G225" s="216" t="s">
        <v>160</v>
      </c>
      <c r="H225" s="217">
        <v>77.683999999999998</v>
      </c>
      <c r="I225" s="218"/>
      <c r="J225" s="219">
        <f>ROUND(I225*H225,2)</f>
        <v>0</v>
      </c>
      <c r="K225" s="220"/>
      <c r="L225" s="41"/>
      <c r="M225" s="221" t="s">
        <v>1</v>
      </c>
      <c r="N225" s="222" t="s">
        <v>41</v>
      </c>
      <c r="O225" s="88"/>
      <c r="P225" s="223">
        <f>O225*H225</f>
        <v>0</v>
      </c>
      <c r="Q225" s="223">
        <v>0</v>
      </c>
      <c r="R225" s="223">
        <f>Q225*H225</f>
        <v>0</v>
      </c>
      <c r="S225" s="223">
        <v>0</v>
      </c>
      <c r="T225" s="224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5" t="s">
        <v>181</v>
      </c>
      <c r="AT225" s="225" t="s">
        <v>128</v>
      </c>
      <c r="AU225" s="225" t="s">
        <v>86</v>
      </c>
      <c r="AY225" s="14" t="s">
        <v>125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4" t="s">
        <v>81</v>
      </c>
      <c r="BK225" s="226">
        <f>ROUND(I225*H225,2)</f>
        <v>0</v>
      </c>
      <c r="BL225" s="14" t="s">
        <v>181</v>
      </c>
      <c r="BM225" s="225" t="s">
        <v>486</v>
      </c>
    </row>
    <row r="226" s="12" customFormat="1" ht="22.8" customHeight="1">
      <c r="A226" s="12"/>
      <c r="B226" s="197"/>
      <c r="C226" s="198"/>
      <c r="D226" s="199" t="s">
        <v>75</v>
      </c>
      <c r="E226" s="211" t="s">
        <v>487</v>
      </c>
      <c r="F226" s="211" t="s">
        <v>488</v>
      </c>
      <c r="G226" s="198"/>
      <c r="H226" s="198"/>
      <c r="I226" s="201"/>
      <c r="J226" s="212">
        <f>BK226</f>
        <v>0</v>
      </c>
      <c r="K226" s="198"/>
      <c r="L226" s="203"/>
      <c r="M226" s="204"/>
      <c r="N226" s="205"/>
      <c r="O226" s="205"/>
      <c r="P226" s="206">
        <f>SUM(P227:P233)</f>
        <v>0</v>
      </c>
      <c r="Q226" s="205"/>
      <c r="R226" s="206">
        <f>SUM(R227:R233)</f>
        <v>31.223635520000002</v>
      </c>
      <c r="S226" s="205"/>
      <c r="T226" s="207">
        <f>SUM(T227:T233)</f>
        <v>0.12045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8" t="s">
        <v>86</v>
      </c>
      <c r="AT226" s="209" t="s">
        <v>75</v>
      </c>
      <c r="AU226" s="209" t="s">
        <v>81</v>
      </c>
      <c r="AY226" s="208" t="s">
        <v>125</v>
      </c>
      <c r="BK226" s="210">
        <f>SUM(BK227:BK233)</f>
        <v>0</v>
      </c>
    </row>
    <row r="227" s="2" customFormat="1" ht="16.5" customHeight="1">
      <c r="A227" s="35"/>
      <c r="B227" s="36"/>
      <c r="C227" s="213" t="s">
        <v>489</v>
      </c>
      <c r="D227" s="213" t="s">
        <v>128</v>
      </c>
      <c r="E227" s="214" t="s">
        <v>490</v>
      </c>
      <c r="F227" s="215" t="s">
        <v>491</v>
      </c>
      <c r="G227" s="216" t="s">
        <v>131</v>
      </c>
      <c r="H227" s="217">
        <v>36.5</v>
      </c>
      <c r="I227" s="218"/>
      <c r="J227" s="219">
        <f>ROUND(I227*H227,2)</f>
        <v>0</v>
      </c>
      <c r="K227" s="220"/>
      <c r="L227" s="41"/>
      <c r="M227" s="221" t="s">
        <v>1</v>
      </c>
      <c r="N227" s="222" t="s">
        <v>41</v>
      </c>
      <c r="O227" s="88"/>
      <c r="P227" s="223">
        <f>O227*H227</f>
        <v>0</v>
      </c>
      <c r="Q227" s="223">
        <v>0</v>
      </c>
      <c r="R227" s="223">
        <f>Q227*H227</f>
        <v>0</v>
      </c>
      <c r="S227" s="223">
        <v>0.0033</v>
      </c>
      <c r="T227" s="224">
        <f>S227*H227</f>
        <v>0.12045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5" t="s">
        <v>181</v>
      </c>
      <c r="AT227" s="225" t="s">
        <v>128</v>
      </c>
      <c r="AU227" s="225" t="s">
        <v>86</v>
      </c>
      <c r="AY227" s="14" t="s">
        <v>125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4" t="s">
        <v>81</v>
      </c>
      <c r="BK227" s="226">
        <f>ROUND(I227*H227,2)</f>
        <v>0</v>
      </c>
      <c r="BL227" s="14" t="s">
        <v>181</v>
      </c>
      <c r="BM227" s="225" t="s">
        <v>492</v>
      </c>
    </row>
    <row r="228" s="2" customFormat="1" ht="16.5" customHeight="1">
      <c r="A228" s="35"/>
      <c r="B228" s="36"/>
      <c r="C228" s="213" t="s">
        <v>493</v>
      </c>
      <c r="D228" s="213" t="s">
        <v>128</v>
      </c>
      <c r="E228" s="214" t="s">
        <v>494</v>
      </c>
      <c r="F228" s="215" t="s">
        <v>495</v>
      </c>
      <c r="G228" s="216" t="s">
        <v>131</v>
      </c>
      <c r="H228" s="217">
        <v>2600.3000000000002</v>
      </c>
      <c r="I228" s="218"/>
      <c r="J228" s="219">
        <f>ROUND(I228*H228,2)</f>
        <v>0</v>
      </c>
      <c r="K228" s="220"/>
      <c r="L228" s="41"/>
      <c r="M228" s="221" t="s">
        <v>1</v>
      </c>
      <c r="N228" s="222" t="s">
        <v>41</v>
      </c>
      <c r="O228" s="88"/>
      <c r="P228" s="223">
        <f>O228*H228</f>
        <v>0</v>
      </c>
      <c r="Q228" s="223">
        <v>0.00027999999999999998</v>
      </c>
      <c r="R228" s="223">
        <f>Q228*H228</f>
        <v>0.72808399999999995</v>
      </c>
      <c r="S228" s="223">
        <v>0</v>
      </c>
      <c r="T228" s="224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5" t="s">
        <v>181</v>
      </c>
      <c r="AT228" s="225" t="s">
        <v>128</v>
      </c>
      <c r="AU228" s="225" t="s">
        <v>86</v>
      </c>
      <c r="AY228" s="14" t="s">
        <v>125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4" t="s">
        <v>81</v>
      </c>
      <c r="BK228" s="226">
        <f>ROUND(I228*H228,2)</f>
        <v>0</v>
      </c>
      <c r="BL228" s="14" t="s">
        <v>181</v>
      </c>
      <c r="BM228" s="225" t="s">
        <v>496</v>
      </c>
    </row>
    <row r="229" s="2" customFormat="1" ht="37.8" customHeight="1">
      <c r="A229" s="35"/>
      <c r="B229" s="36"/>
      <c r="C229" s="232" t="s">
        <v>497</v>
      </c>
      <c r="D229" s="232" t="s">
        <v>252</v>
      </c>
      <c r="E229" s="233" t="s">
        <v>498</v>
      </c>
      <c r="F229" s="234" t="s">
        <v>499</v>
      </c>
      <c r="G229" s="235" t="s">
        <v>131</v>
      </c>
      <c r="H229" s="236">
        <v>2652.306</v>
      </c>
      <c r="I229" s="237"/>
      <c r="J229" s="238">
        <f>ROUND(I229*H229,2)</f>
        <v>0</v>
      </c>
      <c r="K229" s="239"/>
      <c r="L229" s="240"/>
      <c r="M229" s="241" t="s">
        <v>1</v>
      </c>
      <c r="N229" s="242" t="s">
        <v>41</v>
      </c>
      <c r="O229" s="88"/>
      <c r="P229" s="223">
        <f>O229*H229</f>
        <v>0</v>
      </c>
      <c r="Q229" s="223">
        <v>0.0112</v>
      </c>
      <c r="R229" s="223">
        <f>Q229*H229</f>
        <v>29.705827200000002</v>
      </c>
      <c r="S229" s="223">
        <v>0</v>
      </c>
      <c r="T229" s="224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5" t="s">
        <v>256</v>
      </c>
      <c r="AT229" s="225" t="s">
        <v>252</v>
      </c>
      <c r="AU229" s="225" t="s">
        <v>86</v>
      </c>
      <c r="AY229" s="14" t="s">
        <v>125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4" t="s">
        <v>81</v>
      </c>
      <c r="BK229" s="226">
        <f>ROUND(I229*H229,2)</f>
        <v>0</v>
      </c>
      <c r="BL229" s="14" t="s">
        <v>181</v>
      </c>
      <c r="BM229" s="225" t="s">
        <v>500</v>
      </c>
    </row>
    <row r="230" s="2" customFormat="1" ht="24.15" customHeight="1">
      <c r="A230" s="35"/>
      <c r="B230" s="36"/>
      <c r="C230" s="213" t="s">
        <v>501</v>
      </c>
      <c r="D230" s="213" t="s">
        <v>128</v>
      </c>
      <c r="E230" s="214" t="s">
        <v>502</v>
      </c>
      <c r="F230" s="215" t="s">
        <v>503</v>
      </c>
      <c r="G230" s="216" t="s">
        <v>131</v>
      </c>
      <c r="H230" s="217">
        <v>2600.3000000000002</v>
      </c>
      <c r="I230" s="218"/>
      <c r="J230" s="219">
        <f>ROUND(I230*H230,2)</f>
        <v>0</v>
      </c>
      <c r="K230" s="220"/>
      <c r="L230" s="41"/>
      <c r="M230" s="221" t="s">
        <v>1</v>
      </c>
      <c r="N230" s="222" t="s">
        <v>41</v>
      </c>
      <c r="O230" s="88"/>
      <c r="P230" s="223">
        <f>O230*H230</f>
        <v>0</v>
      </c>
      <c r="Q230" s="223">
        <v>0.00018000000000000001</v>
      </c>
      <c r="R230" s="223">
        <f>Q230*H230</f>
        <v>0.46805400000000008</v>
      </c>
      <c r="S230" s="223">
        <v>0</v>
      </c>
      <c r="T230" s="224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5" t="s">
        <v>181</v>
      </c>
      <c r="AT230" s="225" t="s">
        <v>128</v>
      </c>
      <c r="AU230" s="225" t="s">
        <v>86</v>
      </c>
      <c r="AY230" s="14" t="s">
        <v>125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4" t="s">
        <v>81</v>
      </c>
      <c r="BK230" s="226">
        <f>ROUND(I230*H230,2)</f>
        <v>0</v>
      </c>
      <c r="BL230" s="14" t="s">
        <v>181</v>
      </c>
      <c r="BM230" s="225" t="s">
        <v>504</v>
      </c>
    </row>
    <row r="231" s="2" customFormat="1" ht="24.15" customHeight="1">
      <c r="A231" s="35"/>
      <c r="B231" s="36"/>
      <c r="C231" s="213" t="s">
        <v>505</v>
      </c>
      <c r="D231" s="213" t="s">
        <v>128</v>
      </c>
      <c r="E231" s="214" t="s">
        <v>506</v>
      </c>
      <c r="F231" s="215" t="s">
        <v>507</v>
      </c>
      <c r="G231" s="216" t="s">
        <v>131</v>
      </c>
      <c r="H231" s="217">
        <v>55.125</v>
      </c>
      <c r="I231" s="218"/>
      <c r="J231" s="219">
        <f>ROUND(I231*H231,2)</f>
        <v>0</v>
      </c>
      <c r="K231" s="220"/>
      <c r="L231" s="41"/>
      <c r="M231" s="221" t="s">
        <v>1</v>
      </c>
      <c r="N231" s="222" t="s">
        <v>41</v>
      </c>
      <c r="O231" s="88"/>
      <c r="P231" s="223">
        <f>O231*H231</f>
        <v>0</v>
      </c>
      <c r="Q231" s="223">
        <v>0.00025000000000000001</v>
      </c>
      <c r="R231" s="223">
        <f>Q231*H231</f>
        <v>0.01378125</v>
      </c>
      <c r="S231" s="223">
        <v>0</v>
      </c>
      <c r="T231" s="224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5" t="s">
        <v>181</v>
      </c>
      <c r="AT231" s="225" t="s">
        <v>128</v>
      </c>
      <c r="AU231" s="225" t="s">
        <v>86</v>
      </c>
      <c r="AY231" s="14" t="s">
        <v>125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4" t="s">
        <v>81</v>
      </c>
      <c r="BK231" s="226">
        <f>ROUND(I231*H231,2)</f>
        <v>0</v>
      </c>
      <c r="BL231" s="14" t="s">
        <v>181</v>
      </c>
      <c r="BM231" s="225" t="s">
        <v>508</v>
      </c>
    </row>
    <row r="232" s="2" customFormat="1" ht="24.15" customHeight="1">
      <c r="A232" s="35"/>
      <c r="B232" s="36"/>
      <c r="C232" s="232" t="s">
        <v>509</v>
      </c>
      <c r="D232" s="232" t="s">
        <v>252</v>
      </c>
      <c r="E232" s="233" t="s">
        <v>510</v>
      </c>
      <c r="F232" s="234" t="s">
        <v>511</v>
      </c>
      <c r="G232" s="235" t="s">
        <v>131</v>
      </c>
      <c r="H232" s="236">
        <v>62.963000000000001</v>
      </c>
      <c r="I232" s="237"/>
      <c r="J232" s="238">
        <f>ROUND(I232*H232,2)</f>
        <v>0</v>
      </c>
      <c r="K232" s="239"/>
      <c r="L232" s="240"/>
      <c r="M232" s="241" t="s">
        <v>1</v>
      </c>
      <c r="N232" s="242" t="s">
        <v>41</v>
      </c>
      <c r="O232" s="88"/>
      <c r="P232" s="223">
        <f>O232*H232</f>
        <v>0</v>
      </c>
      <c r="Q232" s="223">
        <v>0.0048900000000000002</v>
      </c>
      <c r="R232" s="223">
        <f>Q232*H232</f>
        <v>0.30788907000000004</v>
      </c>
      <c r="S232" s="223">
        <v>0</v>
      </c>
      <c r="T232" s="224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5" t="s">
        <v>256</v>
      </c>
      <c r="AT232" s="225" t="s">
        <v>252</v>
      </c>
      <c r="AU232" s="225" t="s">
        <v>86</v>
      </c>
      <c r="AY232" s="14" t="s">
        <v>125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4" t="s">
        <v>81</v>
      </c>
      <c r="BK232" s="226">
        <f>ROUND(I232*H232,2)</f>
        <v>0</v>
      </c>
      <c r="BL232" s="14" t="s">
        <v>181</v>
      </c>
      <c r="BM232" s="225" t="s">
        <v>512</v>
      </c>
    </row>
    <row r="233" s="2" customFormat="1" ht="24.15" customHeight="1">
      <c r="A233" s="35"/>
      <c r="B233" s="36"/>
      <c r="C233" s="213" t="s">
        <v>513</v>
      </c>
      <c r="D233" s="213" t="s">
        <v>128</v>
      </c>
      <c r="E233" s="214" t="s">
        <v>514</v>
      </c>
      <c r="F233" s="215" t="s">
        <v>515</v>
      </c>
      <c r="G233" s="216" t="s">
        <v>160</v>
      </c>
      <c r="H233" s="217">
        <v>31.224</v>
      </c>
      <c r="I233" s="218"/>
      <c r="J233" s="219">
        <f>ROUND(I233*H233,2)</f>
        <v>0</v>
      </c>
      <c r="K233" s="220"/>
      <c r="L233" s="41"/>
      <c r="M233" s="221" t="s">
        <v>1</v>
      </c>
      <c r="N233" s="222" t="s">
        <v>41</v>
      </c>
      <c r="O233" s="88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5" t="s">
        <v>181</v>
      </c>
      <c r="AT233" s="225" t="s">
        <v>128</v>
      </c>
      <c r="AU233" s="225" t="s">
        <v>86</v>
      </c>
      <c r="AY233" s="14" t="s">
        <v>125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4" t="s">
        <v>81</v>
      </c>
      <c r="BK233" s="226">
        <f>ROUND(I233*H233,2)</f>
        <v>0</v>
      </c>
      <c r="BL233" s="14" t="s">
        <v>181</v>
      </c>
      <c r="BM233" s="225" t="s">
        <v>516</v>
      </c>
    </row>
    <row r="234" s="12" customFormat="1" ht="22.8" customHeight="1">
      <c r="A234" s="12"/>
      <c r="B234" s="197"/>
      <c r="C234" s="198"/>
      <c r="D234" s="199" t="s">
        <v>75</v>
      </c>
      <c r="E234" s="211" t="s">
        <v>517</v>
      </c>
      <c r="F234" s="211" t="s">
        <v>518</v>
      </c>
      <c r="G234" s="198"/>
      <c r="H234" s="198"/>
      <c r="I234" s="201"/>
      <c r="J234" s="212">
        <f>BK234</f>
        <v>0</v>
      </c>
      <c r="K234" s="198"/>
      <c r="L234" s="203"/>
      <c r="M234" s="204"/>
      <c r="N234" s="205"/>
      <c r="O234" s="205"/>
      <c r="P234" s="206">
        <f>SUM(P235:P237)</f>
        <v>0</v>
      </c>
      <c r="Q234" s="205"/>
      <c r="R234" s="206">
        <f>SUM(R235:R237)</f>
        <v>0.75312000000000001</v>
      </c>
      <c r="S234" s="205"/>
      <c r="T234" s="207">
        <f>SUM(T235:T237)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8" t="s">
        <v>86</v>
      </c>
      <c r="AT234" s="209" t="s">
        <v>75</v>
      </c>
      <c r="AU234" s="209" t="s">
        <v>81</v>
      </c>
      <c r="AY234" s="208" t="s">
        <v>125</v>
      </c>
      <c r="BK234" s="210">
        <f>SUM(BK235:BK237)</f>
        <v>0</v>
      </c>
    </row>
    <row r="235" s="2" customFormat="1" ht="24.15" customHeight="1">
      <c r="A235" s="35"/>
      <c r="B235" s="36"/>
      <c r="C235" s="213" t="s">
        <v>519</v>
      </c>
      <c r="D235" s="213" t="s">
        <v>128</v>
      </c>
      <c r="E235" s="214" t="s">
        <v>520</v>
      </c>
      <c r="F235" s="215" t="s">
        <v>521</v>
      </c>
      <c r="G235" s="216" t="s">
        <v>131</v>
      </c>
      <c r="H235" s="217">
        <v>2353.5</v>
      </c>
      <c r="I235" s="218"/>
      <c r="J235" s="219">
        <f>ROUND(I235*H235,2)</f>
        <v>0</v>
      </c>
      <c r="K235" s="220"/>
      <c r="L235" s="41"/>
      <c r="M235" s="221" t="s">
        <v>1</v>
      </c>
      <c r="N235" s="222" t="s">
        <v>41</v>
      </c>
      <c r="O235" s="88"/>
      <c r="P235" s="223">
        <f>O235*H235</f>
        <v>0</v>
      </c>
      <c r="Q235" s="223">
        <v>6.0000000000000002E-05</v>
      </c>
      <c r="R235" s="223">
        <f>Q235*H235</f>
        <v>0.14121</v>
      </c>
      <c r="S235" s="223">
        <v>0</v>
      </c>
      <c r="T235" s="224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5" t="s">
        <v>181</v>
      </c>
      <c r="AT235" s="225" t="s">
        <v>128</v>
      </c>
      <c r="AU235" s="225" t="s">
        <v>86</v>
      </c>
      <c r="AY235" s="14" t="s">
        <v>125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4" t="s">
        <v>81</v>
      </c>
      <c r="BK235" s="226">
        <f>ROUND(I235*H235,2)</f>
        <v>0</v>
      </c>
      <c r="BL235" s="14" t="s">
        <v>181</v>
      </c>
      <c r="BM235" s="225" t="s">
        <v>522</v>
      </c>
    </row>
    <row r="236" s="2" customFormat="1" ht="24.15" customHeight="1">
      <c r="A236" s="35"/>
      <c r="B236" s="36"/>
      <c r="C236" s="213" t="s">
        <v>523</v>
      </c>
      <c r="D236" s="213" t="s">
        <v>128</v>
      </c>
      <c r="E236" s="214" t="s">
        <v>524</v>
      </c>
      <c r="F236" s="215" t="s">
        <v>525</v>
      </c>
      <c r="G236" s="216" t="s">
        <v>131</v>
      </c>
      <c r="H236" s="217">
        <v>2353.5</v>
      </c>
      <c r="I236" s="218"/>
      <c r="J236" s="219">
        <f>ROUND(I236*H236,2)</f>
        <v>0</v>
      </c>
      <c r="K236" s="220"/>
      <c r="L236" s="41"/>
      <c r="M236" s="221" t="s">
        <v>1</v>
      </c>
      <c r="N236" s="222" t="s">
        <v>41</v>
      </c>
      <c r="O236" s="88"/>
      <c r="P236" s="223">
        <f>O236*H236</f>
        <v>0</v>
      </c>
      <c r="Q236" s="223">
        <v>0.00013999999999999999</v>
      </c>
      <c r="R236" s="223">
        <f>Q236*H236</f>
        <v>0.32948999999999995</v>
      </c>
      <c r="S236" s="223">
        <v>0</v>
      </c>
      <c r="T236" s="224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5" t="s">
        <v>181</v>
      </c>
      <c r="AT236" s="225" t="s">
        <v>128</v>
      </c>
      <c r="AU236" s="225" t="s">
        <v>86</v>
      </c>
      <c r="AY236" s="14" t="s">
        <v>125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4" t="s">
        <v>81</v>
      </c>
      <c r="BK236" s="226">
        <f>ROUND(I236*H236,2)</f>
        <v>0</v>
      </c>
      <c r="BL236" s="14" t="s">
        <v>181</v>
      </c>
      <c r="BM236" s="225" t="s">
        <v>526</v>
      </c>
    </row>
    <row r="237" s="2" customFormat="1" ht="24.15" customHeight="1">
      <c r="A237" s="35"/>
      <c r="B237" s="36"/>
      <c r="C237" s="213" t="s">
        <v>527</v>
      </c>
      <c r="D237" s="213" t="s">
        <v>128</v>
      </c>
      <c r="E237" s="214" t="s">
        <v>528</v>
      </c>
      <c r="F237" s="215" t="s">
        <v>529</v>
      </c>
      <c r="G237" s="216" t="s">
        <v>131</v>
      </c>
      <c r="H237" s="217">
        <v>2353.5</v>
      </c>
      <c r="I237" s="218"/>
      <c r="J237" s="219">
        <f>ROUND(I237*H237,2)</f>
        <v>0</v>
      </c>
      <c r="K237" s="220"/>
      <c r="L237" s="41"/>
      <c r="M237" s="243" t="s">
        <v>1</v>
      </c>
      <c r="N237" s="244" t="s">
        <v>41</v>
      </c>
      <c r="O237" s="245"/>
      <c r="P237" s="246">
        <f>O237*H237</f>
        <v>0</v>
      </c>
      <c r="Q237" s="246">
        <v>0.00012</v>
      </c>
      <c r="R237" s="246">
        <f>Q237*H237</f>
        <v>0.28242</v>
      </c>
      <c r="S237" s="246">
        <v>0</v>
      </c>
      <c r="T237" s="24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5" t="s">
        <v>181</v>
      </c>
      <c r="AT237" s="225" t="s">
        <v>128</v>
      </c>
      <c r="AU237" s="225" t="s">
        <v>86</v>
      </c>
      <c r="AY237" s="14" t="s">
        <v>125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4" t="s">
        <v>81</v>
      </c>
      <c r="BK237" s="226">
        <f>ROUND(I237*H237,2)</f>
        <v>0</v>
      </c>
      <c r="BL237" s="14" t="s">
        <v>181</v>
      </c>
      <c r="BM237" s="225" t="s">
        <v>530</v>
      </c>
    </row>
    <row r="238" s="2" customFormat="1" ht="6.96" customHeight="1">
      <c r="A238" s="35"/>
      <c r="B238" s="63"/>
      <c r="C238" s="64"/>
      <c r="D238" s="64"/>
      <c r="E238" s="64"/>
      <c r="F238" s="64"/>
      <c r="G238" s="64"/>
      <c r="H238" s="64"/>
      <c r="I238" s="64"/>
      <c r="J238" s="64"/>
      <c r="K238" s="64"/>
      <c r="L238" s="41"/>
      <c r="M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</row>
  </sheetData>
  <sheetProtection sheet="1" autoFilter="0" formatColumns="0" formatRows="0" objects="1" scenarios="1" spinCount="100000" saltValue="/6PGR6fZa3J/S3XcDasX7MB1+r/CDMI85tcWHEt+U/m4hVxjbSerYfKjpvkhoQzVUBD2U1tbjCD6gRmly6QwQw==" hashValue="i7uWPz0bTraYlEFj+PXRdxZFSXevuairRIKwHYhAO3CkeRLQ4WusGODQXKdKTQvUx20RTIUUU0C9f01bZZ9H0Q==" algorithmName="SHA-512" password="CC35"/>
  <autoFilter ref="C125:K237"/>
  <mergeCells count="6">
    <mergeCell ref="E7:H7"/>
    <mergeCell ref="E16:H16"/>
    <mergeCell ref="E25:H25"/>
    <mergeCell ref="E85:H85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7"/>
      <c r="AT3" s="14" t="s">
        <v>86</v>
      </c>
    </row>
    <row r="4" s="1" customFormat="1" ht="24.96" customHeight="1">
      <c r="B4" s="17"/>
      <c r="D4" s="134" t="s">
        <v>90</v>
      </c>
      <c r="L4" s="17"/>
      <c r="M4" s="135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6" t="s">
        <v>16</v>
      </c>
      <c r="L6" s="17"/>
    </row>
    <row r="7" s="1" customFormat="1" ht="26.25" customHeight="1">
      <c r="B7" s="17"/>
      <c r="E7" s="248" t="str">
        <f>'Rekapitulace stavby'!K6</f>
        <v>SO 02 FARMA KLADKY REKONSTRUKCE STŘECHY parc. č. 229</v>
      </c>
      <c r="F7" s="136"/>
      <c r="G7" s="136"/>
      <c r="H7" s="136"/>
      <c r="L7" s="17"/>
    </row>
    <row r="8" s="2" customFormat="1" ht="12" customHeight="1">
      <c r="A8" s="35"/>
      <c r="B8" s="41"/>
      <c r="C8" s="35"/>
      <c r="D8" s="136" t="s">
        <v>531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7" t="s">
        <v>532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6" t="s">
        <v>18</v>
      </c>
      <c r="E11" s="35"/>
      <c r="F11" s="138" t="s">
        <v>1</v>
      </c>
      <c r="G11" s="35"/>
      <c r="H11" s="35"/>
      <c r="I11" s="136" t="s">
        <v>19</v>
      </c>
      <c r="J11" s="138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6" t="s">
        <v>20</v>
      </c>
      <c r="E12" s="35"/>
      <c r="F12" s="138" t="s">
        <v>21</v>
      </c>
      <c r="G12" s="35"/>
      <c r="H12" s="35"/>
      <c r="I12" s="136" t="s">
        <v>22</v>
      </c>
      <c r="J12" s="139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6" t="s">
        <v>24</v>
      </c>
      <c r="E14" s="35"/>
      <c r="F14" s="35"/>
      <c r="G14" s="35"/>
      <c r="H14" s="35"/>
      <c r="I14" s="136" t="s">
        <v>25</v>
      </c>
      <c r="J14" s="138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8" t="s">
        <v>26</v>
      </c>
      <c r="F15" s="35"/>
      <c r="G15" s="35"/>
      <c r="H15" s="35"/>
      <c r="I15" s="136" t="s">
        <v>27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6" t="s">
        <v>28</v>
      </c>
      <c r="E17" s="35"/>
      <c r="F17" s="35"/>
      <c r="G17" s="35"/>
      <c r="H17" s="35"/>
      <c r="I17" s="136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8"/>
      <c r="G18" s="138"/>
      <c r="H18" s="138"/>
      <c r="I18" s="136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6" t="s">
        <v>30</v>
      </c>
      <c r="E20" s="35"/>
      <c r="F20" s="35"/>
      <c r="G20" s="35"/>
      <c r="H20" s="35"/>
      <c r="I20" s="136" t="s">
        <v>25</v>
      </c>
      <c r="J20" s="138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8" t="s">
        <v>31</v>
      </c>
      <c r="F21" s="35"/>
      <c r="G21" s="35"/>
      <c r="H21" s="35"/>
      <c r="I21" s="136" t="s">
        <v>27</v>
      </c>
      <c r="J21" s="138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6" t="s">
        <v>33</v>
      </c>
      <c r="E23" s="35"/>
      <c r="F23" s="35"/>
      <c r="G23" s="35"/>
      <c r="H23" s="35"/>
      <c r="I23" s="136" t="s">
        <v>25</v>
      </c>
      <c r="J23" s="138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8" t="str">
        <f>IF('Rekapitulace stavby'!E20="","",'Rekapitulace stavby'!E20)</f>
        <v xml:space="preserve"> </v>
      </c>
      <c r="F24" s="35"/>
      <c r="G24" s="35"/>
      <c r="H24" s="35"/>
      <c r="I24" s="136" t="s">
        <v>27</v>
      </c>
      <c r="J24" s="138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6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4"/>
      <c r="E29" s="144"/>
      <c r="F29" s="144"/>
      <c r="G29" s="144"/>
      <c r="H29" s="144"/>
      <c r="I29" s="144"/>
      <c r="J29" s="144"/>
      <c r="K29" s="144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5" t="s">
        <v>36</v>
      </c>
      <c r="E30" s="35"/>
      <c r="F30" s="35"/>
      <c r="G30" s="35"/>
      <c r="H30" s="35"/>
      <c r="I30" s="35"/>
      <c r="J30" s="146">
        <f>ROUND(J119,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4"/>
      <c r="E31" s="144"/>
      <c r="F31" s="144"/>
      <c r="G31" s="144"/>
      <c r="H31" s="144"/>
      <c r="I31" s="144"/>
      <c r="J31" s="144"/>
      <c r="K31" s="144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7" t="s">
        <v>38</v>
      </c>
      <c r="G32" s="35"/>
      <c r="H32" s="35"/>
      <c r="I32" s="147" t="s">
        <v>37</v>
      </c>
      <c r="J32" s="147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8" t="s">
        <v>40</v>
      </c>
      <c r="E33" s="136" t="s">
        <v>41</v>
      </c>
      <c r="F33" s="149">
        <f>ROUND((SUM(BE119:BE126)),  2)</f>
        <v>0</v>
      </c>
      <c r="G33" s="35"/>
      <c r="H33" s="35"/>
      <c r="I33" s="150">
        <v>0.20999999999999999</v>
      </c>
      <c r="J33" s="149">
        <f>ROUND(((SUM(BE119:BE126))*I33),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6" t="s">
        <v>42</v>
      </c>
      <c r="F34" s="149">
        <f>ROUND((SUM(BF119:BF126)),  2)</f>
        <v>0</v>
      </c>
      <c r="G34" s="35"/>
      <c r="H34" s="35"/>
      <c r="I34" s="150">
        <v>0.12</v>
      </c>
      <c r="J34" s="149">
        <f>ROUND(((SUM(BF119:BF126))*I34),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6" t="s">
        <v>43</v>
      </c>
      <c r="F35" s="149">
        <f>ROUND((SUM(BG119:BG126)),  2)</f>
        <v>0</v>
      </c>
      <c r="G35" s="35"/>
      <c r="H35" s="35"/>
      <c r="I35" s="150">
        <v>0.20999999999999999</v>
      </c>
      <c r="J35" s="149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6" t="s">
        <v>44</v>
      </c>
      <c r="F36" s="149">
        <f>ROUND((SUM(BH119:BH126)),  2)</f>
        <v>0</v>
      </c>
      <c r="G36" s="35"/>
      <c r="H36" s="35"/>
      <c r="I36" s="150">
        <v>0.12</v>
      </c>
      <c r="J36" s="149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6" t="s">
        <v>45</v>
      </c>
      <c r="F37" s="149">
        <f>ROUND((SUM(BI119:BI126)),  2)</f>
        <v>0</v>
      </c>
      <c r="G37" s="35"/>
      <c r="H37" s="35"/>
      <c r="I37" s="150">
        <v>0</v>
      </c>
      <c r="J37" s="149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8" t="s">
        <v>49</v>
      </c>
      <c r="E50" s="159"/>
      <c r="F50" s="159"/>
      <c r="G50" s="158" t="s">
        <v>50</v>
      </c>
      <c r="H50" s="159"/>
      <c r="I50" s="159"/>
      <c r="J50" s="159"/>
      <c r="K50" s="159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0" t="s">
        <v>51</v>
      </c>
      <c r="E61" s="161"/>
      <c r="F61" s="162" t="s">
        <v>52</v>
      </c>
      <c r="G61" s="160" t="s">
        <v>51</v>
      </c>
      <c r="H61" s="161"/>
      <c r="I61" s="161"/>
      <c r="J61" s="163" t="s">
        <v>52</v>
      </c>
      <c r="K61" s="161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8" t="s">
        <v>53</v>
      </c>
      <c r="E65" s="164"/>
      <c r="F65" s="164"/>
      <c r="G65" s="158" t="s">
        <v>54</v>
      </c>
      <c r="H65" s="164"/>
      <c r="I65" s="164"/>
      <c r="J65" s="164"/>
      <c r="K65" s="164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0" t="s">
        <v>51</v>
      </c>
      <c r="E76" s="161"/>
      <c r="F76" s="162" t="s">
        <v>52</v>
      </c>
      <c r="G76" s="160" t="s">
        <v>51</v>
      </c>
      <c r="H76" s="161"/>
      <c r="I76" s="161"/>
      <c r="J76" s="163" t="s">
        <v>52</v>
      </c>
      <c r="K76" s="161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249" t="str">
        <f>E7</f>
        <v>SO 02 FARMA KLADKY REKONSTRUKCE STŘECHY parc. č. 229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531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VRN - VEDLEJŠÍ ROZPOČTOVÉ NÁKLADY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Zod Ludmírov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Zěmědělské obchodní družstvo Ludmírov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69" t="s">
        <v>92</v>
      </c>
      <c r="D94" s="170"/>
      <c r="E94" s="170"/>
      <c r="F94" s="170"/>
      <c r="G94" s="170"/>
      <c r="H94" s="170"/>
      <c r="I94" s="170"/>
      <c r="J94" s="171" t="s">
        <v>93</v>
      </c>
      <c r="K94" s="170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2" t="s">
        <v>94</v>
      </c>
      <c r="D96" s="37"/>
      <c r="E96" s="37"/>
      <c r="F96" s="37"/>
      <c r="G96" s="37"/>
      <c r="H96" s="37"/>
      <c r="I96" s="37"/>
      <c r="J96" s="107">
        <f>J119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hidden="1" s="9" customFormat="1" ht="24.96" customHeight="1">
      <c r="A97" s="9"/>
      <c r="B97" s="173"/>
      <c r="C97" s="174"/>
      <c r="D97" s="175" t="s">
        <v>533</v>
      </c>
      <c r="E97" s="176"/>
      <c r="F97" s="176"/>
      <c r="G97" s="176"/>
      <c r="H97" s="176"/>
      <c r="I97" s="176"/>
      <c r="J97" s="177">
        <f>J120</f>
        <v>0</v>
      </c>
      <c r="K97" s="174"/>
      <c r="L97" s="17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79"/>
      <c r="C98" s="180"/>
      <c r="D98" s="181" t="s">
        <v>534</v>
      </c>
      <c r="E98" s="182"/>
      <c r="F98" s="182"/>
      <c r="G98" s="182"/>
      <c r="H98" s="182"/>
      <c r="I98" s="182"/>
      <c r="J98" s="183">
        <f>J121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9"/>
      <c r="C99" s="180"/>
      <c r="D99" s="181" t="s">
        <v>535</v>
      </c>
      <c r="E99" s="182"/>
      <c r="F99" s="182"/>
      <c r="G99" s="182"/>
      <c r="H99" s="182"/>
      <c r="I99" s="182"/>
      <c r="J99" s="183">
        <f>J125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/>
    <row r="103" hidden="1"/>
    <row r="104" hidden="1"/>
    <row r="105" s="2" customFormat="1" ht="6.96" customHeight="1">
      <c r="A105" s="35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110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6.25" customHeight="1">
      <c r="A109" s="35"/>
      <c r="B109" s="36"/>
      <c r="C109" s="37"/>
      <c r="D109" s="37"/>
      <c r="E109" s="249" t="str">
        <f>E7</f>
        <v>SO 02 FARMA KLADKY REKONSTRUKCE STŘECHY parc. č. 229</v>
      </c>
      <c r="F109" s="29"/>
      <c r="G109" s="29"/>
      <c r="H109" s="29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531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3" t="str">
        <f>E9</f>
        <v>VRN - VEDLEJŠÍ ROZPOČTOVÉ NÁKLADY</v>
      </c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7"/>
      <c r="E113" s="37"/>
      <c r="F113" s="24" t="str">
        <f>F12</f>
        <v>Zod Ludmírov</v>
      </c>
      <c r="G113" s="37"/>
      <c r="H113" s="37"/>
      <c r="I113" s="29" t="s">
        <v>22</v>
      </c>
      <c r="J113" s="76" t="str">
        <f>IF(J12="","",J12)</f>
        <v>19. 2. 2026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24</v>
      </c>
      <c r="D115" s="37"/>
      <c r="E115" s="37"/>
      <c r="F115" s="24" t="str">
        <f>E15</f>
        <v>Zěmědělské obchodní družstvo Ludmírov</v>
      </c>
      <c r="G115" s="37"/>
      <c r="H115" s="37"/>
      <c r="I115" s="29" t="s">
        <v>30</v>
      </c>
      <c r="J115" s="33" t="str">
        <f>E21</f>
        <v>Ing. Martin Trokan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28</v>
      </c>
      <c r="D116" s="37"/>
      <c r="E116" s="37"/>
      <c r="F116" s="24" t="str">
        <f>IF(E18="","",E18)</f>
        <v>Vyplň údaj</v>
      </c>
      <c r="G116" s="37"/>
      <c r="H116" s="37"/>
      <c r="I116" s="29" t="s">
        <v>33</v>
      </c>
      <c r="J116" s="33" t="str">
        <f>E24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85"/>
      <c r="B118" s="186"/>
      <c r="C118" s="187" t="s">
        <v>111</v>
      </c>
      <c r="D118" s="188" t="s">
        <v>61</v>
      </c>
      <c r="E118" s="188" t="s">
        <v>57</v>
      </c>
      <c r="F118" s="188" t="s">
        <v>58</v>
      </c>
      <c r="G118" s="188" t="s">
        <v>112</v>
      </c>
      <c r="H118" s="188" t="s">
        <v>113</v>
      </c>
      <c r="I118" s="188" t="s">
        <v>114</v>
      </c>
      <c r="J118" s="189" t="s">
        <v>93</v>
      </c>
      <c r="K118" s="190" t="s">
        <v>115</v>
      </c>
      <c r="L118" s="191"/>
      <c r="M118" s="97" t="s">
        <v>1</v>
      </c>
      <c r="N118" s="98" t="s">
        <v>40</v>
      </c>
      <c r="O118" s="98" t="s">
        <v>116</v>
      </c>
      <c r="P118" s="98" t="s">
        <v>117</v>
      </c>
      <c r="Q118" s="98" t="s">
        <v>118</v>
      </c>
      <c r="R118" s="98" t="s">
        <v>119</v>
      </c>
      <c r="S118" s="98" t="s">
        <v>120</v>
      </c>
      <c r="T118" s="99" t="s">
        <v>121</v>
      </c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</row>
    <row r="119" s="2" customFormat="1" ht="22.8" customHeight="1">
      <c r="A119" s="35"/>
      <c r="B119" s="36"/>
      <c r="C119" s="104" t="s">
        <v>122</v>
      </c>
      <c r="D119" s="37"/>
      <c r="E119" s="37"/>
      <c r="F119" s="37"/>
      <c r="G119" s="37"/>
      <c r="H119" s="37"/>
      <c r="I119" s="37"/>
      <c r="J119" s="192">
        <f>BK119</f>
        <v>0</v>
      </c>
      <c r="K119" s="37"/>
      <c r="L119" s="41"/>
      <c r="M119" s="100"/>
      <c r="N119" s="193"/>
      <c r="O119" s="101"/>
      <c r="P119" s="194">
        <f>P120</f>
        <v>0</v>
      </c>
      <c r="Q119" s="101"/>
      <c r="R119" s="194">
        <f>R120</f>
        <v>0</v>
      </c>
      <c r="S119" s="101"/>
      <c r="T119" s="195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75</v>
      </c>
      <c r="AU119" s="14" t="s">
        <v>95</v>
      </c>
      <c r="BK119" s="196">
        <f>BK120</f>
        <v>0</v>
      </c>
    </row>
    <row r="120" s="12" customFormat="1" ht="25.92" customHeight="1">
      <c r="A120" s="12"/>
      <c r="B120" s="197"/>
      <c r="C120" s="198"/>
      <c r="D120" s="199" t="s">
        <v>75</v>
      </c>
      <c r="E120" s="200" t="s">
        <v>83</v>
      </c>
      <c r="F120" s="200" t="s">
        <v>536</v>
      </c>
      <c r="G120" s="198"/>
      <c r="H120" s="198"/>
      <c r="I120" s="201"/>
      <c r="J120" s="202">
        <f>BK120</f>
        <v>0</v>
      </c>
      <c r="K120" s="198"/>
      <c r="L120" s="203"/>
      <c r="M120" s="204"/>
      <c r="N120" s="205"/>
      <c r="O120" s="205"/>
      <c r="P120" s="206">
        <f>P121+P125</f>
        <v>0</v>
      </c>
      <c r="Q120" s="205"/>
      <c r="R120" s="206">
        <f>R121+R125</f>
        <v>0</v>
      </c>
      <c r="S120" s="205"/>
      <c r="T120" s="207">
        <f>T121+T125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8" t="s">
        <v>147</v>
      </c>
      <c r="AT120" s="209" t="s">
        <v>75</v>
      </c>
      <c r="AU120" s="209" t="s">
        <v>76</v>
      </c>
      <c r="AY120" s="208" t="s">
        <v>125</v>
      </c>
      <c r="BK120" s="210">
        <f>BK121+BK125</f>
        <v>0</v>
      </c>
    </row>
    <row r="121" s="12" customFormat="1" ht="22.8" customHeight="1">
      <c r="A121" s="12"/>
      <c r="B121" s="197"/>
      <c r="C121" s="198"/>
      <c r="D121" s="199" t="s">
        <v>75</v>
      </c>
      <c r="E121" s="211" t="s">
        <v>537</v>
      </c>
      <c r="F121" s="211" t="s">
        <v>538</v>
      </c>
      <c r="G121" s="198"/>
      <c r="H121" s="198"/>
      <c r="I121" s="201"/>
      <c r="J121" s="212">
        <f>BK121</f>
        <v>0</v>
      </c>
      <c r="K121" s="198"/>
      <c r="L121" s="203"/>
      <c r="M121" s="204"/>
      <c r="N121" s="205"/>
      <c r="O121" s="205"/>
      <c r="P121" s="206">
        <f>SUM(P122:P124)</f>
        <v>0</v>
      </c>
      <c r="Q121" s="205"/>
      <c r="R121" s="206">
        <f>SUM(R122:R124)</f>
        <v>0</v>
      </c>
      <c r="S121" s="205"/>
      <c r="T121" s="207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8" t="s">
        <v>147</v>
      </c>
      <c r="AT121" s="209" t="s">
        <v>75</v>
      </c>
      <c r="AU121" s="209" t="s">
        <v>81</v>
      </c>
      <c r="AY121" s="208" t="s">
        <v>125</v>
      </c>
      <c r="BK121" s="210">
        <f>SUM(BK122:BK124)</f>
        <v>0</v>
      </c>
    </row>
    <row r="122" s="2" customFormat="1" ht="16.5" customHeight="1">
      <c r="A122" s="35"/>
      <c r="B122" s="36"/>
      <c r="C122" s="213" t="s">
        <v>81</v>
      </c>
      <c r="D122" s="213" t="s">
        <v>128</v>
      </c>
      <c r="E122" s="214" t="s">
        <v>539</v>
      </c>
      <c r="F122" s="215" t="s">
        <v>540</v>
      </c>
      <c r="G122" s="216" t="s">
        <v>541</v>
      </c>
      <c r="H122" s="217">
        <v>90</v>
      </c>
      <c r="I122" s="218"/>
      <c r="J122" s="219">
        <f>ROUND(I122*H122,2)</f>
        <v>0</v>
      </c>
      <c r="K122" s="220"/>
      <c r="L122" s="41"/>
      <c r="M122" s="221" t="s">
        <v>1</v>
      </c>
      <c r="N122" s="222" t="s">
        <v>41</v>
      </c>
      <c r="O122" s="88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5" t="s">
        <v>542</v>
      </c>
      <c r="AT122" s="225" t="s">
        <v>128</v>
      </c>
      <c r="AU122" s="225" t="s">
        <v>86</v>
      </c>
      <c r="AY122" s="14" t="s">
        <v>125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4" t="s">
        <v>81</v>
      </c>
      <c r="BK122" s="226">
        <f>ROUND(I122*H122,2)</f>
        <v>0</v>
      </c>
      <c r="BL122" s="14" t="s">
        <v>542</v>
      </c>
      <c r="BM122" s="225" t="s">
        <v>543</v>
      </c>
    </row>
    <row r="123" s="2" customFormat="1" ht="16.5" customHeight="1">
      <c r="A123" s="35"/>
      <c r="B123" s="36"/>
      <c r="C123" s="213" t="s">
        <v>86</v>
      </c>
      <c r="D123" s="213" t="s">
        <v>128</v>
      </c>
      <c r="E123" s="214" t="s">
        <v>544</v>
      </c>
      <c r="F123" s="215" t="s">
        <v>545</v>
      </c>
      <c r="G123" s="216" t="s">
        <v>153</v>
      </c>
      <c r="H123" s="217">
        <v>1</v>
      </c>
      <c r="I123" s="218"/>
      <c r="J123" s="219">
        <f>ROUND(I123*H123,2)</f>
        <v>0</v>
      </c>
      <c r="K123" s="220"/>
      <c r="L123" s="41"/>
      <c r="M123" s="221" t="s">
        <v>1</v>
      </c>
      <c r="N123" s="222" t="s">
        <v>41</v>
      </c>
      <c r="O123" s="88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5" t="s">
        <v>542</v>
      </c>
      <c r="AT123" s="225" t="s">
        <v>128</v>
      </c>
      <c r="AU123" s="225" t="s">
        <v>86</v>
      </c>
      <c r="AY123" s="14" t="s">
        <v>125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4" t="s">
        <v>81</v>
      </c>
      <c r="BK123" s="226">
        <f>ROUND(I123*H123,2)</f>
        <v>0</v>
      </c>
      <c r="BL123" s="14" t="s">
        <v>542</v>
      </c>
      <c r="BM123" s="225" t="s">
        <v>546</v>
      </c>
    </row>
    <row r="124" s="2" customFormat="1" ht="16.5" customHeight="1">
      <c r="A124" s="35"/>
      <c r="B124" s="36"/>
      <c r="C124" s="213" t="s">
        <v>139</v>
      </c>
      <c r="D124" s="213" t="s">
        <v>128</v>
      </c>
      <c r="E124" s="214" t="s">
        <v>547</v>
      </c>
      <c r="F124" s="215" t="s">
        <v>548</v>
      </c>
      <c r="G124" s="216" t="s">
        <v>541</v>
      </c>
      <c r="H124" s="217">
        <v>90</v>
      </c>
      <c r="I124" s="218"/>
      <c r="J124" s="219">
        <f>ROUND(I124*H124,2)</f>
        <v>0</v>
      </c>
      <c r="K124" s="220"/>
      <c r="L124" s="41"/>
      <c r="M124" s="221" t="s">
        <v>1</v>
      </c>
      <c r="N124" s="222" t="s">
        <v>41</v>
      </c>
      <c r="O124" s="88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5" t="s">
        <v>542</v>
      </c>
      <c r="AT124" s="225" t="s">
        <v>128</v>
      </c>
      <c r="AU124" s="225" t="s">
        <v>86</v>
      </c>
      <c r="AY124" s="14" t="s">
        <v>125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4" t="s">
        <v>81</v>
      </c>
      <c r="BK124" s="226">
        <f>ROUND(I124*H124,2)</f>
        <v>0</v>
      </c>
      <c r="BL124" s="14" t="s">
        <v>542</v>
      </c>
      <c r="BM124" s="225" t="s">
        <v>549</v>
      </c>
    </row>
    <row r="125" s="12" customFormat="1" ht="22.8" customHeight="1">
      <c r="A125" s="12"/>
      <c r="B125" s="197"/>
      <c r="C125" s="198"/>
      <c r="D125" s="199" t="s">
        <v>75</v>
      </c>
      <c r="E125" s="211" t="s">
        <v>550</v>
      </c>
      <c r="F125" s="211" t="s">
        <v>551</v>
      </c>
      <c r="G125" s="198"/>
      <c r="H125" s="198"/>
      <c r="I125" s="201"/>
      <c r="J125" s="212">
        <f>BK125</f>
        <v>0</v>
      </c>
      <c r="K125" s="198"/>
      <c r="L125" s="203"/>
      <c r="M125" s="204"/>
      <c r="N125" s="205"/>
      <c r="O125" s="205"/>
      <c r="P125" s="206">
        <f>P126</f>
        <v>0</v>
      </c>
      <c r="Q125" s="205"/>
      <c r="R125" s="206">
        <f>R126</f>
        <v>0</v>
      </c>
      <c r="S125" s="205"/>
      <c r="T125" s="207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8" t="s">
        <v>147</v>
      </c>
      <c r="AT125" s="209" t="s">
        <v>75</v>
      </c>
      <c r="AU125" s="209" t="s">
        <v>81</v>
      </c>
      <c r="AY125" s="208" t="s">
        <v>125</v>
      </c>
      <c r="BK125" s="210">
        <f>BK126</f>
        <v>0</v>
      </c>
    </row>
    <row r="126" s="2" customFormat="1" ht="16.5" customHeight="1">
      <c r="A126" s="35"/>
      <c r="B126" s="36"/>
      <c r="C126" s="213" t="s">
        <v>132</v>
      </c>
      <c r="D126" s="213" t="s">
        <v>128</v>
      </c>
      <c r="E126" s="214" t="s">
        <v>552</v>
      </c>
      <c r="F126" s="215" t="s">
        <v>553</v>
      </c>
      <c r="G126" s="216" t="s">
        <v>554</v>
      </c>
      <c r="H126" s="217">
        <v>50</v>
      </c>
      <c r="I126" s="218"/>
      <c r="J126" s="219">
        <f>ROUND(I126*H126,2)</f>
        <v>0</v>
      </c>
      <c r="K126" s="220"/>
      <c r="L126" s="41"/>
      <c r="M126" s="243" t="s">
        <v>1</v>
      </c>
      <c r="N126" s="244" t="s">
        <v>41</v>
      </c>
      <c r="O126" s="245"/>
      <c r="P126" s="246">
        <f>O126*H126</f>
        <v>0</v>
      </c>
      <c r="Q126" s="246">
        <v>0</v>
      </c>
      <c r="R126" s="246">
        <f>Q126*H126</f>
        <v>0</v>
      </c>
      <c r="S126" s="246">
        <v>0</v>
      </c>
      <c r="T126" s="24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5" t="s">
        <v>542</v>
      </c>
      <c r="AT126" s="225" t="s">
        <v>128</v>
      </c>
      <c r="AU126" s="225" t="s">
        <v>86</v>
      </c>
      <c r="AY126" s="14" t="s">
        <v>125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4" t="s">
        <v>81</v>
      </c>
      <c r="BK126" s="226">
        <f>ROUND(I126*H126,2)</f>
        <v>0</v>
      </c>
      <c r="BL126" s="14" t="s">
        <v>542</v>
      </c>
      <c r="BM126" s="225" t="s">
        <v>555</v>
      </c>
    </row>
    <row r="127" s="2" customFormat="1" ht="6.96" customHeight="1">
      <c r="A127" s="35"/>
      <c r="B127" s="63"/>
      <c r="C127" s="64"/>
      <c r="D127" s="64"/>
      <c r="E127" s="64"/>
      <c r="F127" s="64"/>
      <c r="G127" s="64"/>
      <c r="H127" s="64"/>
      <c r="I127" s="64"/>
      <c r="J127" s="64"/>
      <c r="K127" s="64"/>
      <c r="L127" s="41"/>
      <c r="M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</sheetData>
  <sheetProtection sheet="1" autoFilter="0" formatColumns="0" formatRows="0" objects="1" scenarios="1" spinCount="100000" saltValue="sOsLRkTwGAmkbwOP5aCpv2lbbNY8bJNv9UoOIVsjgNNJI0dUc3LVSMX20tT0/RrQDgsSHUbdI9PA+f9RPi1NSQ==" hashValue="mb9spQzlwK0p3cmnJhRoju+E3m6tO3RfTFhTaVDbgzga+2DhJ9iiZW8mm+9M2uzZB2ZoNQ+mkqdAc9HkqQUULQ==" algorithmName="SHA-512" password="CC35"/>
  <autoFilter ref="C118:K12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7"/>
      <c r="AT3" s="14" t="s">
        <v>86</v>
      </c>
    </row>
    <row r="4" s="1" customFormat="1" ht="24.96" customHeight="1">
      <c r="B4" s="17"/>
      <c r="D4" s="134" t="s">
        <v>90</v>
      </c>
      <c r="L4" s="17"/>
      <c r="M4" s="135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6" t="s">
        <v>16</v>
      </c>
      <c r="L6" s="17"/>
    </row>
    <row r="7" s="1" customFormat="1" ht="26.25" customHeight="1">
      <c r="B7" s="17"/>
      <c r="E7" s="248" t="str">
        <f>'Rekapitulace stavby'!K6</f>
        <v>SO 02 FARMA KLADKY REKONSTRUKCE STŘECHY parc. č. 229</v>
      </c>
      <c r="F7" s="136"/>
      <c r="G7" s="136"/>
      <c r="H7" s="136"/>
      <c r="L7" s="17"/>
    </row>
    <row r="8" s="2" customFormat="1" ht="12" customHeight="1">
      <c r="A8" s="35"/>
      <c r="B8" s="41"/>
      <c r="C8" s="35"/>
      <c r="D8" s="136" t="s">
        <v>531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7" t="s">
        <v>556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6" t="s">
        <v>18</v>
      </c>
      <c r="E11" s="35"/>
      <c r="F11" s="138" t="s">
        <v>1</v>
      </c>
      <c r="G11" s="35"/>
      <c r="H11" s="35"/>
      <c r="I11" s="136" t="s">
        <v>19</v>
      </c>
      <c r="J11" s="138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6" t="s">
        <v>20</v>
      </c>
      <c r="E12" s="35"/>
      <c r="F12" s="138" t="s">
        <v>21</v>
      </c>
      <c r="G12" s="35"/>
      <c r="H12" s="35"/>
      <c r="I12" s="136" t="s">
        <v>22</v>
      </c>
      <c r="J12" s="139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6" t="s">
        <v>24</v>
      </c>
      <c r="E14" s="35"/>
      <c r="F14" s="35"/>
      <c r="G14" s="35"/>
      <c r="H14" s="35"/>
      <c r="I14" s="136" t="s">
        <v>25</v>
      </c>
      <c r="J14" s="138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8" t="s">
        <v>26</v>
      </c>
      <c r="F15" s="35"/>
      <c r="G15" s="35"/>
      <c r="H15" s="35"/>
      <c r="I15" s="136" t="s">
        <v>27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6" t="s">
        <v>28</v>
      </c>
      <c r="E17" s="35"/>
      <c r="F17" s="35"/>
      <c r="G17" s="35"/>
      <c r="H17" s="35"/>
      <c r="I17" s="136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8"/>
      <c r="G18" s="138"/>
      <c r="H18" s="138"/>
      <c r="I18" s="136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6" t="s">
        <v>30</v>
      </c>
      <c r="E20" s="35"/>
      <c r="F20" s="35"/>
      <c r="G20" s="35"/>
      <c r="H20" s="35"/>
      <c r="I20" s="136" t="s">
        <v>25</v>
      </c>
      <c r="J20" s="138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8" t="s">
        <v>31</v>
      </c>
      <c r="F21" s="35"/>
      <c r="G21" s="35"/>
      <c r="H21" s="35"/>
      <c r="I21" s="136" t="s">
        <v>27</v>
      </c>
      <c r="J21" s="138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6" t="s">
        <v>33</v>
      </c>
      <c r="E23" s="35"/>
      <c r="F23" s="35"/>
      <c r="G23" s="35"/>
      <c r="H23" s="35"/>
      <c r="I23" s="136" t="s">
        <v>25</v>
      </c>
      <c r="J23" s="138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8" t="str">
        <f>IF('Rekapitulace stavby'!E20="","",'Rekapitulace stavby'!E20)</f>
        <v xml:space="preserve"> </v>
      </c>
      <c r="F24" s="35"/>
      <c r="G24" s="35"/>
      <c r="H24" s="35"/>
      <c r="I24" s="136" t="s">
        <v>27</v>
      </c>
      <c r="J24" s="138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6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4"/>
      <c r="E29" s="144"/>
      <c r="F29" s="144"/>
      <c r="G29" s="144"/>
      <c r="H29" s="144"/>
      <c r="I29" s="144"/>
      <c r="J29" s="144"/>
      <c r="K29" s="144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5" t="s">
        <v>36</v>
      </c>
      <c r="E30" s="35"/>
      <c r="F30" s="35"/>
      <c r="G30" s="35"/>
      <c r="H30" s="35"/>
      <c r="I30" s="35"/>
      <c r="J30" s="146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4"/>
      <c r="E31" s="144"/>
      <c r="F31" s="144"/>
      <c r="G31" s="144"/>
      <c r="H31" s="144"/>
      <c r="I31" s="144"/>
      <c r="J31" s="144"/>
      <c r="K31" s="144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7" t="s">
        <v>38</v>
      </c>
      <c r="G32" s="35"/>
      <c r="H32" s="35"/>
      <c r="I32" s="147" t="s">
        <v>37</v>
      </c>
      <c r="J32" s="147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8" t="s">
        <v>40</v>
      </c>
      <c r="E33" s="136" t="s">
        <v>41</v>
      </c>
      <c r="F33" s="149">
        <f>ROUND((SUM(BE118:BE127)),  2)</f>
        <v>0</v>
      </c>
      <c r="G33" s="35"/>
      <c r="H33" s="35"/>
      <c r="I33" s="150">
        <v>0.20999999999999999</v>
      </c>
      <c r="J33" s="149">
        <f>ROUND(((SUM(BE118:BE127))*I33),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6" t="s">
        <v>42</v>
      </c>
      <c r="F34" s="149">
        <f>ROUND((SUM(BF118:BF127)),  2)</f>
        <v>0</v>
      </c>
      <c r="G34" s="35"/>
      <c r="H34" s="35"/>
      <c r="I34" s="150">
        <v>0.12</v>
      </c>
      <c r="J34" s="149">
        <f>ROUND(((SUM(BF118:BF127))*I34),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6" t="s">
        <v>43</v>
      </c>
      <c r="F35" s="149">
        <f>ROUND((SUM(BG118:BG127)),  2)</f>
        <v>0</v>
      </c>
      <c r="G35" s="35"/>
      <c r="H35" s="35"/>
      <c r="I35" s="150">
        <v>0.20999999999999999</v>
      </c>
      <c r="J35" s="149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6" t="s">
        <v>44</v>
      </c>
      <c r="F36" s="149">
        <f>ROUND((SUM(BH118:BH127)),  2)</f>
        <v>0</v>
      </c>
      <c r="G36" s="35"/>
      <c r="H36" s="35"/>
      <c r="I36" s="150">
        <v>0.12</v>
      </c>
      <c r="J36" s="149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6" t="s">
        <v>45</v>
      </c>
      <c r="F37" s="149">
        <f>ROUND((SUM(BI118:BI127)),  2)</f>
        <v>0</v>
      </c>
      <c r="G37" s="35"/>
      <c r="H37" s="35"/>
      <c r="I37" s="150">
        <v>0</v>
      </c>
      <c r="J37" s="149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8" t="s">
        <v>49</v>
      </c>
      <c r="E50" s="159"/>
      <c r="F50" s="159"/>
      <c r="G50" s="158" t="s">
        <v>50</v>
      </c>
      <c r="H50" s="159"/>
      <c r="I50" s="159"/>
      <c r="J50" s="159"/>
      <c r="K50" s="159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0" t="s">
        <v>51</v>
      </c>
      <c r="E61" s="161"/>
      <c r="F61" s="162" t="s">
        <v>52</v>
      </c>
      <c r="G61" s="160" t="s">
        <v>51</v>
      </c>
      <c r="H61" s="161"/>
      <c r="I61" s="161"/>
      <c r="J61" s="163" t="s">
        <v>52</v>
      </c>
      <c r="K61" s="161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8" t="s">
        <v>53</v>
      </c>
      <c r="E65" s="164"/>
      <c r="F65" s="164"/>
      <c r="G65" s="158" t="s">
        <v>54</v>
      </c>
      <c r="H65" s="164"/>
      <c r="I65" s="164"/>
      <c r="J65" s="164"/>
      <c r="K65" s="164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0" t="s">
        <v>51</v>
      </c>
      <c r="E76" s="161"/>
      <c r="F76" s="162" t="s">
        <v>52</v>
      </c>
      <c r="G76" s="160" t="s">
        <v>51</v>
      </c>
      <c r="H76" s="161"/>
      <c r="I76" s="161"/>
      <c r="J76" s="163" t="s">
        <v>52</v>
      </c>
      <c r="K76" s="161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249" t="str">
        <f>E7</f>
        <v>SO 02 FARMA KLADKY REKONSTRUKCE STŘECHY parc. č. 229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531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001 - Technologie větrání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Zod Ludmírov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Zěmědělské obchodní družstvo Ludmírov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69" t="s">
        <v>92</v>
      </c>
      <c r="D94" s="170"/>
      <c r="E94" s="170"/>
      <c r="F94" s="170"/>
      <c r="G94" s="170"/>
      <c r="H94" s="170"/>
      <c r="I94" s="170"/>
      <c r="J94" s="171" t="s">
        <v>93</v>
      </c>
      <c r="K94" s="170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2" t="s">
        <v>94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hidden="1" s="9" customFormat="1" ht="24.96" customHeight="1">
      <c r="A97" s="9"/>
      <c r="B97" s="173"/>
      <c r="C97" s="174"/>
      <c r="D97" s="175" t="s">
        <v>101</v>
      </c>
      <c r="E97" s="176"/>
      <c r="F97" s="176"/>
      <c r="G97" s="176"/>
      <c r="H97" s="176"/>
      <c r="I97" s="176"/>
      <c r="J97" s="177">
        <f>J119</f>
        <v>0</v>
      </c>
      <c r="K97" s="174"/>
      <c r="L97" s="17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79"/>
      <c r="C98" s="180"/>
      <c r="D98" s="181" t="s">
        <v>557</v>
      </c>
      <c r="E98" s="182"/>
      <c r="F98" s="182"/>
      <c r="G98" s="182"/>
      <c r="H98" s="182"/>
      <c r="I98" s="182"/>
      <c r="J98" s="183">
        <f>J120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/>
    <row r="102" hidden="1"/>
    <row r="103" hidden="1"/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110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6.25" customHeight="1">
      <c r="A108" s="35"/>
      <c r="B108" s="36"/>
      <c r="C108" s="37"/>
      <c r="D108" s="37"/>
      <c r="E108" s="249" t="str">
        <f>E7</f>
        <v>SO 02 FARMA KLADKY REKONSTRUKCE STŘECHY parc. č. 229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531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001 - Technologie větrání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>Zod Ludmírov</v>
      </c>
      <c r="G112" s="37"/>
      <c r="H112" s="37"/>
      <c r="I112" s="29" t="s">
        <v>22</v>
      </c>
      <c r="J112" s="76" t="str">
        <f>IF(J12="","",J12)</f>
        <v>19. 2. 2026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>Zěmědělské obchodní družstvo Ludmírov</v>
      </c>
      <c r="G114" s="37"/>
      <c r="H114" s="37"/>
      <c r="I114" s="29" t="s">
        <v>30</v>
      </c>
      <c r="J114" s="33" t="str">
        <f>E21</f>
        <v>Ing. Martin Trokan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28</v>
      </c>
      <c r="D115" s="37"/>
      <c r="E115" s="37"/>
      <c r="F115" s="24" t="str">
        <f>IF(E18="","",E18)</f>
        <v>Vyplň údaj</v>
      </c>
      <c r="G115" s="37"/>
      <c r="H115" s="37"/>
      <c r="I115" s="29" t="s">
        <v>33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5"/>
      <c r="B117" s="186"/>
      <c r="C117" s="187" t="s">
        <v>111</v>
      </c>
      <c r="D117" s="188" t="s">
        <v>61</v>
      </c>
      <c r="E117" s="188" t="s">
        <v>57</v>
      </c>
      <c r="F117" s="188" t="s">
        <v>58</v>
      </c>
      <c r="G117" s="188" t="s">
        <v>112</v>
      </c>
      <c r="H117" s="188" t="s">
        <v>113</v>
      </c>
      <c r="I117" s="188" t="s">
        <v>114</v>
      </c>
      <c r="J117" s="189" t="s">
        <v>93</v>
      </c>
      <c r="K117" s="190" t="s">
        <v>115</v>
      </c>
      <c r="L117" s="191"/>
      <c r="M117" s="97" t="s">
        <v>1</v>
      </c>
      <c r="N117" s="98" t="s">
        <v>40</v>
      </c>
      <c r="O117" s="98" t="s">
        <v>116</v>
      </c>
      <c r="P117" s="98" t="s">
        <v>117</v>
      </c>
      <c r="Q117" s="98" t="s">
        <v>118</v>
      </c>
      <c r="R117" s="98" t="s">
        <v>119</v>
      </c>
      <c r="S117" s="98" t="s">
        <v>120</v>
      </c>
      <c r="T117" s="99" t="s">
        <v>121</v>
      </c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</row>
    <row r="118" s="2" customFormat="1" ht="22.8" customHeight="1">
      <c r="A118" s="35"/>
      <c r="B118" s="36"/>
      <c r="C118" s="104" t="s">
        <v>122</v>
      </c>
      <c r="D118" s="37"/>
      <c r="E118" s="37"/>
      <c r="F118" s="37"/>
      <c r="G118" s="37"/>
      <c r="H118" s="37"/>
      <c r="I118" s="37"/>
      <c r="J118" s="192">
        <f>BK118</f>
        <v>0</v>
      </c>
      <c r="K118" s="37"/>
      <c r="L118" s="41"/>
      <c r="M118" s="100"/>
      <c r="N118" s="193"/>
      <c r="O118" s="101"/>
      <c r="P118" s="194">
        <f>P119</f>
        <v>0</v>
      </c>
      <c r="Q118" s="101"/>
      <c r="R118" s="194">
        <f>R119</f>
        <v>0</v>
      </c>
      <c r="S118" s="101"/>
      <c r="T118" s="195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75</v>
      </c>
      <c r="AU118" s="14" t="s">
        <v>95</v>
      </c>
      <c r="BK118" s="196">
        <f>BK119</f>
        <v>0</v>
      </c>
    </row>
    <row r="119" s="12" customFormat="1" ht="25.92" customHeight="1">
      <c r="A119" s="12"/>
      <c r="B119" s="197"/>
      <c r="C119" s="198"/>
      <c r="D119" s="199" t="s">
        <v>75</v>
      </c>
      <c r="E119" s="200" t="s">
        <v>174</v>
      </c>
      <c r="F119" s="200" t="s">
        <v>175</v>
      </c>
      <c r="G119" s="198"/>
      <c r="H119" s="198"/>
      <c r="I119" s="201"/>
      <c r="J119" s="202">
        <f>BK119</f>
        <v>0</v>
      </c>
      <c r="K119" s="198"/>
      <c r="L119" s="203"/>
      <c r="M119" s="204"/>
      <c r="N119" s="205"/>
      <c r="O119" s="205"/>
      <c r="P119" s="206">
        <f>P120</f>
        <v>0</v>
      </c>
      <c r="Q119" s="205"/>
      <c r="R119" s="206">
        <f>R120</f>
        <v>0</v>
      </c>
      <c r="S119" s="205"/>
      <c r="T119" s="207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8" t="s">
        <v>86</v>
      </c>
      <c r="AT119" s="209" t="s">
        <v>75</v>
      </c>
      <c r="AU119" s="209" t="s">
        <v>76</v>
      </c>
      <c r="AY119" s="208" t="s">
        <v>125</v>
      </c>
      <c r="BK119" s="210">
        <f>BK120</f>
        <v>0</v>
      </c>
    </row>
    <row r="120" s="12" customFormat="1" ht="22.8" customHeight="1">
      <c r="A120" s="12"/>
      <c r="B120" s="197"/>
      <c r="C120" s="198"/>
      <c r="D120" s="199" t="s">
        <v>75</v>
      </c>
      <c r="E120" s="211" t="s">
        <v>558</v>
      </c>
      <c r="F120" s="211" t="s">
        <v>559</v>
      </c>
      <c r="G120" s="198"/>
      <c r="H120" s="198"/>
      <c r="I120" s="201"/>
      <c r="J120" s="212">
        <f>BK120</f>
        <v>0</v>
      </c>
      <c r="K120" s="198"/>
      <c r="L120" s="203"/>
      <c r="M120" s="204"/>
      <c r="N120" s="205"/>
      <c r="O120" s="205"/>
      <c r="P120" s="206">
        <f>SUM(P121:P127)</f>
        <v>0</v>
      </c>
      <c r="Q120" s="205"/>
      <c r="R120" s="206">
        <f>SUM(R121:R127)</f>
        <v>0</v>
      </c>
      <c r="S120" s="205"/>
      <c r="T120" s="207">
        <f>SUM(T121:T127)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8" t="s">
        <v>86</v>
      </c>
      <c r="AT120" s="209" t="s">
        <v>75</v>
      </c>
      <c r="AU120" s="209" t="s">
        <v>81</v>
      </c>
      <c r="AY120" s="208" t="s">
        <v>125</v>
      </c>
      <c r="BK120" s="210">
        <f>SUM(BK121:BK127)</f>
        <v>0</v>
      </c>
    </row>
    <row r="121" s="2" customFormat="1" ht="16.5" customHeight="1">
      <c r="A121" s="35"/>
      <c r="B121" s="36"/>
      <c r="C121" s="213" t="s">
        <v>81</v>
      </c>
      <c r="D121" s="213" t="s">
        <v>128</v>
      </c>
      <c r="E121" s="214" t="s">
        <v>560</v>
      </c>
      <c r="F121" s="215" t="s">
        <v>561</v>
      </c>
      <c r="G121" s="216" t="s">
        <v>153</v>
      </c>
      <c r="H121" s="217">
        <v>1</v>
      </c>
      <c r="I121" s="218"/>
      <c r="J121" s="219">
        <f>ROUND(I121*H121,2)</f>
        <v>0</v>
      </c>
      <c r="K121" s="220"/>
      <c r="L121" s="41"/>
      <c r="M121" s="221" t="s">
        <v>1</v>
      </c>
      <c r="N121" s="222" t="s">
        <v>41</v>
      </c>
      <c r="O121" s="88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5" t="s">
        <v>181</v>
      </c>
      <c r="AT121" s="225" t="s">
        <v>128</v>
      </c>
      <c r="AU121" s="225" t="s">
        <v>86</v>
      </c>
      <c r="AY121" s="14" t="s">
        <v>125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4" t="s">
        <v>81</v>
      </c>
      <c r="BK121" s="226">
        <f>ROUND(I121*H121,2)</f>
        <v>0</v>
      </c>
      <c r="BL121" s="14" t="s">
        <v>181</v>
      </c>
      <c r="BM121" s="225" t="s">
        <v>562</v>
      </c>
    </row>
    <row r="122" s="2" customFormat="1" ht="66.75" customHeight="1">
      <c r="A122" s="35"/>
      <c r="B122" s="36"/>
      <c r="C122" s="232" t="s">
        <v>86</v>
      </c>
      <c r="D122" s="232" t="s">
        <v>252</v>
      </c>
      <c r="E122" s="233" t="s">
        <v>563</v>
      </c>
      <c r="F122" s="234" t="s">
        <v>564</v>
      </c>
      <c r="G122" s="235" t="s">
        <v>142</v>
      </c>
      <c r="H122" s="236">
        <v>15</v>
      </c>
      <c r="I122" s="237"/>
      <c r="J122" s="238">
        <f>ROUND(I122*H122,2)</f>
        <v>0</v>
      </c>
      <c r="K122" s="239"/>
      <c r="L122" s="240"/>
      <c r="M122" s="241" t="s">
        <v>1</v>
      </c>
      <c r="N122" s="242" t="s">
        <v>41</v>
      </c>
      <c r="O122" s="88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5" t="s">
        <v>256</v>
      </c>
      <c r="AT122" s="225" t="s">
        <v>252</v>
      </c>
      <c r="AU122" s="225" t="s">
        <v>86</v>
      </c>
      <c r="AY122" s="14" t="s">
        <v>125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4" t="s">
        <v>81</v>
      </c>
      <c r="BK122" s="226">
        <f>ROUND(I122*H122,2)</f>
        <v>0</v>
      </c>
      <c r="BL122" s="14" t="s">
        <v>181</v>
      </c>
      <c r="BM122" s="225" t="s">
        <v>565</v>
      </c>
    </row>
    <row r="123" s="2" customFormat="1" ht="21.75" customHeight="1">
      <c r="A123" s="35"/>
      <c r="B123" s="36"/>
      <c r="C123" s="232" t="s">
        <v>139</v>
      </c>
      <c r="D123" s="232" t="s">
        <v>252</v>
      </c>
      <c r="E123" s="233" t="s">
        <v>566</v>
      </c>
      <c r="F123" s="234" t="s">
        <v>567</v>
      </c>
      <c r="G123" s="235" t="s">
        <v>142</v>
      </c>
      <c r="H123" s="236">
        <v>2</v>
      </c>
      <c r="I123" s="237"/>
      <c r="J123" s="238">
        <f>ROUND(I123*H123,2)</f>
        <v>0</v>
      </c>
      <c r="K123" s="239"/>
      <c r="L123" s="240"/>
      <c r="M123" s="241" t="s">
        <v>1</v>
      </c>
      <c r="N123" s="242" t="s">
        <v>41</v>
      </c>
      <c r="O123" s="88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5" t="s">
        <v>256</v>
      </c>
      <c r="AT123" s="225" t="s">
        <v>252</v>
      </c>
      <c r="AU123" s="225" t="s">
        <v>86</v>
      </c>
      <c r="AY123" s="14" t="s">
        <v>125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4" t="s">
        <v>81</v>
      </c>
      <c r="BK123" s="226">
        <f>ROUND(I123*H123,2)</f>
        <v>0</v>
      </c>
      <c r="BL123" s="14" t="s">
        <v>181</v>
      </c>
      <c r="BM123" s="225" t="s">
        <v>568</v>
      </c>
    </row>
    <row r="124" s="2" customFormat="1" ht="24.15" customHeight="1">
      <c r="A124" s="35"/>
      <c r="B124" s="36"/>
      <c r="C124" s="232" t="s">
        <v>132</v>
      </c>
      <c r="D124" s="232" t="s">
        <v>252</v>
      </c>
      <c r="E124" s="233" t="s">
        <v>569</v>
      </c>
      <c r="F124" s="234" t="s">
        <v>570</v>
      </c>
      <c r="G124" s="235" t="s">
        <v>142</v>
      </c>
      <c r="H124" s="236">
        <v>1</v>
      </c>
      <c r="I124" s="237"/>
      <c r="J124" s="238">
        <f>ROUND(I124*H124,2)</f>
        <v>0</v>
      </c>
      <c r="K124" s="239"/>
      <c r="L124" s="240"/>
      <c r="M124" s="241" t="s">
        <v>1</v>
      </c>
      <c r="N124" s="242" t="s">
        <v>41</v>
      </c>
      <c r="O124" s="88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5" t="s">
        <v>256</v>
      </c>
      <c r="AT124" s="225" t="s">
        <v>252</v>
      </c>
      <c r="AU124" s="225" t="s">
        <v>86</v>
      </c>
      <c r="AY124" s="14" t="s">
        <v>125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4" t="s">
        <v>81</v>
      </c>
      <c r="BK124" s="226">
        <f>ROUND(I124*H124,2)</f>
        <v>0</v>
      </c>
      <c r="BL124" s="14" t="s">
        <v>181</v>
      </c>
      <c r="BM124" s="225" t="s">
        <v>571</v>
      </c>
    </row>
    <row r="125" s="2" customFormat="1" ht="16.5" customHeight="1">
      <c r="A125" s="35"/>
      <c r="B125" s="36"/>
      <c r="C125" s="232" t="s">
        <v>147</v>
      </c>
      <c r="D125" s="232" t="s">
        <v>252</v>
      </c>
      <c r="E125" s="233" t="s">
        <v>572</v>
      </c>
      <c r="F125" s="234" t="s">
        <v>573</v>
      </c>
      <c r="G125" s="235" t="s">
        <v>142</v>
      </c>
      <c r="H125" s="236">
        <v>1</v>
      </c>
      <c r="I125" s="237"/>
      <c r="J125" s="238">
        <f>ROUND(I125*H125,2)</f>
        <v>0</v>
      </c>
      <c r="K125" s="239"/>
      <c r="L125" s="240"/>
      <c r="M125" s="241" t="s">
        <v>1</v>
      </c>
      <c r="N125" s="242" t="s">
        <v>41</v>
      </c>
      <c r="O125" s="88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5" t="s">
        <v>256</v>
      </c>
      <c r="AT125" s="225" t="s">
        <v>252</v>
      </c>
      <c r="AU125" s="225" t="s">
        <v>86</v>
      </c>
      <c r="AY125" s="14" t="s">
        <v>125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4" t="s">
        <v>81</v>
      </c>
      <c r="BK125" s="226">
        <f>ROUND(I125*H125,2)</f>
        <v>0</v>
      </c>
      <c r="BL125" s="14" t="s">
        <v>181</v>
      </c>
      <c r="BM125" s="225" t="s">
        <v>574</v>
      </c>
    </row>
    <row r="126" s="2" customFormat="1" ht="16.5" customHeight="1">
      <c r="A126" s="35"/>
      <c r="B126" s="36"/>
      <c r="C126" s="232" t="s">
        <v>126</v>
      </c>
      <c r="D126" s="232" t="s">
        <v>252</v>
      </c>
      <c r="E126" s="233" t="s">
        <v>575</v>
      </c>
      <c r="F126" s="234" t="s">
        <v>576</v>
      </c>
      <c r="G126" s="235" t="s">
        <v>153</v>
      </c>
      <c r="H126" s="236">
        <v>1</v>
      </c>
      <c r="I126" s="237"/>
      <c r="J126" s="238">
        <f>ROUND(I126*H126,2)</f>
        <v>0</v>
      </c>
      <c r="K126" s="239"/>
      <c r="L126" s="240"/>
      <c r="M126" s="241" t="s">
        <v>1</v>
      </c>
      <c r="N126" s="242" t="s">
        <v>41</v>
      </c>
      <c r="O126" s="88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5" t="s">
        <v>256</v>
      </c>
      <c r="AT126" s="225" t="s">
        <v>252</v>
      </c>
      <c r="AU126" s="225" t="s">
        <v>86</v>
      </c>
      <c r="AY126" s="14" t="s">
        <v>125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4" t="s">
        <v>81</v>
      </c>
      <c r="BK126" s="226">
        <f>ROUND(I126*H126,2)</f>
        <v>0</v>
      </c>
      <c r="BL126" s="14" t="s">
        <v>181</v>
      </c>
      <c r="BM126" s="225" t="s">
        <v>577</v>
      </c>
    </row>
    <row r="127" s="2" customFormat="1" ht="16.5" customHeight="1">
      <c r="A127" s="35"/>
      <c r="B127" s="36"/>
      <c r="C127" s="213" t="s">
        <v>157</v>
      </c>
      <c r="D127" s="213" t="s">
        <v>128</v>
      </c>
      <c r="E127" s="214" t="s">
        <v>578</v>
      </c>
      <c r="F127" s="215" t="s">
        <v>579</v>
      </c>
      <c r="G127" s="216" t="s">
        <v>153</v>
      </c>
      <c r="H127" s="217">
        <v>1</v>
      </c>
      <c r="I127" s="218"/>
      <c r="J127" s="219">
        <f>ROUND(I127*H127,2)</f>
        <v>0</v>
      </c>
      <c r="K127" s="220"/>
      <c r="L127" s="41"/>
      <c r="M127" s="243" t="s">
        <v>1</v>
      </c>
      <c r="N127" s="244" t="s">
        <v>41</v>
      </c>
      <c r="O127" s="245"/>
      <c r="P127" s="246">
        <f>O127*H127</f>
        <v>0</v>
      </c>
      <c r="Q127" s="246">
        <v>0</v>
      </c>
      <c r="R127" s="246">
        <f>Q127*H127</f>
        <v>0</v>
      </c>
      <c r="S127" s="246">
        <v>0</v>
      </c>
      <c r="T127" s="24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5" t="s">
        <v>181</v>
      </c>
      <c r="AT127" s="225" t="s">
        <v>128</v>
      </c>
      <c r="AU127" s="225" t="s">
        <v>86</v>
      </c>
      <c r="AY127" s="14" t="s">
        <v>125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4" t="s">
        <v>81</v>
      </c>
      <c r="BK127" s="226">
        <f>ROUND(I127*H127,2)</f>
        <v>0</v>
      </c>
      <c r="BL127" s="14" t="s">
        <v>181</v>
      </c>
      <c r="BM127" s="225" t="s">
        <v>580</v>
      </c>
    </row>
    <row r="128" s="2" customFormat="1" ht="6.96" customHeight="1">
      <c r="A128" s="35"/>
      <c r="B128" s="63"/>
      <c r="C128" s="64"/>
      <c r="D128" s="64"/>
      <c r="E128" s="64"/>
      <c r="F128" s="64"/>
      <c r="G128" s="64"/>
      <c r="H128" s="64"/>
      <c r="I128" s="64"/>
      <c r="J128" s="64"/>
      <c r="K128" s="64"/>
      <c r="L128" s="41"/>
      <c r="M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</sheetData>
  <sheetProtection sheet="1" autoFilter="0" formatColumns="0" formatRows="0" objects="1" scenarios="1" spinCount="100000" saltValue="A+Qfx0QLkV9za5nuJpSIer6vLyq4+y/C16HflsEDCI/xbGIH/5AR78Y22QkzS9q2mqgJR7cugbD5cJ6ln2N5og==" hashValue="ni0F+W91WN7wSOvIONGx2bm2048KFH3Gy5NohsewFUgTWk2i+Z0ibhJGePCwYEzZ9+QHrnopcRs3n2LFM/2BBQ==" algorithmName="SHA-512" password="CC35"/>
  <autoFilter ref="C117:K12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DESKTOP-L5BDL9I\Tomáš Slíva</dc:creator>
  <cp:lastModifiedBy>DESKTOP-L5BDL9I\Tomáš Slíva</cp:lastModifiedBy>
  <dcterms:created xsi:type="dcterms:W3CDTF">2026-02-19T11:17:44Z</dcterms:created>
  <dcterms:modified xsi:type="dcterms:W3CDTF">2026-02-19T11:17:47Z</dcterms:modified>
</cp:coreProperties>
</file>